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115" windowHeight="7995" tabRatio="947" activeTab="3"/>
  </bookViews>
  <sheets>
    <sheet name="ფორმა N1" sheetId="22" r:id="rId1"/>
    <sheet name="ფორმა N2" sheetId="2" r:id="rId2"/>
    <sheet name="ფორმა N3" sheetId="3" r:id="rId3"/>
    <sheet name="ფორმა N5" sheetId="4" r:id="rId4"/>
    <sheet name="ფორმა N5.1" sheetId="5" r:id="rId5"/>
    <sheet name="ფორმა 5.2" sheetId="23" r:id="rId6"/>
    <sheet name="ფორმა N5.3" sheetId="24" r:id="rId7"/>
    <sheet name="ფორმა 5.4" sheetId="8" r:id="rId8"/>
    <sheet name="ფორმა 5.5" sheetId="9" r:id="rId9"/>
    <sheet name="ფორმა N7" sheetId="10" r:id="rId10"/>
    <sheet name="ფორმა N8" sheetId="11" r:id="rId11"/>
    <sheet name="ფორმა N 8.1" sheetId="12" r:id="rId12"/>
    <sheet name="ფორმა N9" sheetId="13" r:id="rId13"/>
    <sheet name="ფორმა N9.1" sheetId="14" r:id="rId14"/>
    <sheet name="ფორმა N9.2" sheetId="15" r:id="rId15"/>
    <sheet name="ფორმა 9.3" sheetId="16" r:id="rId16"/>
    <sheet name="ფორმა 9.4" sheetId="25" r:id="rId17"/>
    <sheet name="ფორმა 9.5" sheetId="26" r:id="rId18"/>
    <sheet name="ფორმა 9.6" sheetId="19" r:id="rId19"/>
    <sheet name="ფორმა N 9.7" sheetId="20" r:id="rId20"/>
    <sheet name="ფორმა N9.7.1" sheetId="21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5" hidden="1">'ფორმა 5.2'!$A$8:$J$196</definedName>
    <definedName name="_xlnm._FilterDatabase" localSheetId="0" hidden="1">'ფორმა N1'!$A$9:$L$9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N5.1'!$B$9:$D$17</definedName>
    <definedName name="Date" localSheetId="5">#REF!</definedName>
    <definedName name="Date" localSheetId="7">#REF!</definedName>
    <definedName name="Date" localSheetId="8">#REF!</definedName>
    <definedName name="Date" localSheetId="15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12">#REF!</definedName>
    <definedName name="Date" localSheetId="13">#REF!</definedName>
    <definedName name="Date" localSheetId="14">#REF!</definedName>
    <definedName name="Date" localSheetId="20">#REF!</definedName>
    <definedName name="Date">#REF!</definedName>
    <definedName name="_xlnm.Print_Area" localSheetId="7">'ფორმა 5.4'!$A$1:$H$46</definedName>
    <definedName name="_xlnm.Print_Area" localSheetId="8">'ფორმა 5.5'!$A$1:$L$27</definedName>
    <definedName name="_xlnm.Print_Area" localSheetId="17">'ფორმა 9.5'!$A$1:$L$19</definedName>
    <definedName name="_xlnm.Print_Area" localSheetId="18">'ფორმა 9.6'!$A$1:$I$35</definedName>
    <definedName name="_xlnm.Print_Area" localSheetId="11">'ფორმა N 8.1'!$A$1:$H$24</definedName>
    <definedName name="_xlnm.Print_Area" localSheetId="19">'ფორმა N 9.7'!$A$1:$I$81</definedName>
    <definedName name="_xlnm.Print_Area" localSheetId="0">'ფორმა N1'!$A$1:$L$39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N5'!$A$1:$D$85</definedName>
    <definedName name="_xlnm.Print_Area" localSheetId="4">'ფორმა N5.1'!$A$1:$D$31</definedName>
    <definedName name="_xlnm.Print_Area" localSheetId="9">'ფორმა N7'!$A$1:$E$90</definedName>
    <definedName name="_xlnm.Print_Area" localSheetId="12">'ფორმა N9'!$A$1:$K$52</definedName>
    <definedName name="_xlnm.Print_Area" localSheetId="13">'ფორმა N9.1'!$A$1:$I$24</definedName>
    <definedName name="_xlnm.Print_Area" localSheetId="14">'ფორმა N9.2'!$A$1:$J$36</definedName>
    <definedName name="_xlnm.Print_Area" localSheetId="20">'ფორმა N9.7.1'!$A$1:$N$42</definedName>
  </definedNames>
  <calcPr calcId="145621"/>
</workbook>
</file>

<file path=xl/calcChain.xml><?xml version="1.0" encoding="utf-8"?>
<calcChain xmlns="http://schemas.openxmlformats.org/spreadsheetml/2006/main">
  <c r="A4" i="13" l="1"/>
  <c r="A4" i="9"/>
  <c r="A4" i="26"/>
  <c r="A4" i="25" l="1"/>
  <c r="H19" i="24"/>
  <c r="G19" i="24"/>
  <c r="A4" i="24"/>
  <c r="I198" i="23"/>
  <c r="H198" i="23"/>
  <c r="G198" i="23"/>
  <c r="A4" i="23"/>
  <c r="M33" i="21" l="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I71" i="20"/>
  <c r="A4" i="20"/>
  <c r="A4" i="19"/>
  <c r="A4" i="15"/>
  <c r="A4" i="14"/>
  <c r="J39" i="13"/>
  <c r="I39" i="13"/>
  <c r="H39" i="13"/>
  <c r="G39" i="13"/>
  <c r="F39" i="13"/>
  <c r="E39" i="13"/>
  <c r="D39" i="13"/>
  <c r="C39" i="13"/>
  <c r="B39" i="13"/>
  <c r="J36" i="13"/>
  <c r="I36" i="13"/>
  <c r="H36" i="13"/>
  <c r="G36" i="13"/>
  <c r="F36" i="13"/>
  <c r="E36" i="13"/>
  <c r="D36" i="13"/>
  <c r="C36" i="13"/>
  <c r="B36" i="13"/>
  <c r="J32" i="13"/>
  <c r="I32" i="13"/>
  <c r="H32" i="13"/>
  <c r="G32" i="13"/>
  <c r="F32" i="13"/>
  <c r="E32" i="13"/>
  <c r="D32" i="13"/>
  <c r="C32" i="13"/>
  <c r="B32" i="13"/>
  <c r="J24" i="13"/>
  <c r="I24" i="13"/>
  <c r="H24" i="13"/>
  <c r="G24" i="13"/>
  <c r="F24" i="13"/>
  <c r="E24" i="13"/>
  <c r="D24" i="13"/>
  <c r="C24" i="13"/>
  <c r="B24" i="13"/>
  <c r="J23" i="13"/>
  <c r="J22" i="13"/>
  <c r="J21" i="13"/>
  <c r="J19" i="13" s="1"/>
  <c r="J17" i="13" s="1"/>
  <c r="I19" i="13"/>
  <c r="H19" i="13"/>
  <c r="G19" i="13"/>
  <c r="F19" i="13"/>
  <c r="E19" i="13"/>
  <c r="D19" i="13"/>
  <c r="C19" i="13"/>
  <c r="B19" i="13"/>
  <c r="I17" i="13"/>
  <c r="H17" i="13"/>
  <c r="G17" i="13"/>
  <c r="F17" i="13"/>
  <c r="E17" i="13"/>
  <c r="D17" i="13"/>
  <c r="C17" i="13"/>
  <c r="B17" i="13"/>
  <c r="J16" i="13"/>
  <c r="J15" i="13"/>
  <c r="I15" i="13"/>
  <c r="I14" i="13" s="1"/>
  <c r="I9" i="13" s="1"/>
  <c r="J14" i="13"/>
  <c r="H14" i="13"/>
  <c r="G14" i="13"/>
  <c r="F14" i="13"/>
  <c r="E14" i="13"/>
  <c r="D14" i="13"/>
  <c r="C14" i="13"/>
  <c r="B14" i="13"/>
  <c r="J13" i="13"/>
  <c r="J12" i="13"/>
  <c r="J11" i="13"/>
  <c r="I10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G12" i="12"/>
  <c r="G13" i="12" s="1"/>
  <c r="G11" i="12"/>
  <c r="G10" i="12"/>
  <c r="A4" i="12"/>
  <c r="I10" i="11"/>
  <c r="A4" i="11"/>
  <c r="D64" i="10"/>
  <c r="C64" i="10"/>
  <c r="D45" i="10"/>
  <c r="D44" i="10" s="1"/>
  <c r="C45" i="10"/>
  <c r="C44" i="10"/>
  <c r="D34" i="10"/>
  <c r="C34" i="10"/>
  <c r="D11" i="10"/>
  <c r="C11" i="10"/>
  <c r="C10" i="10" s="1"/>
  <c r="D10" i="10"/>
  <c r="A4" i="10"/>
  <c r="K13" i="9"/>
  <c r="H34" i="8"/>
  <c r="G34" i="8"/>
  <c r="A4" i="8"/>
  <c r="D18" i="5"/>
  <c r="C18" i="5"/>
  <c r="A5" i="5"/>
  <c r="D71" i="4"/>
  <c r="C71" i="4"/>
  <c r="D63" i="4"/>
  <c r="D57" i="4"/>
  <c r="C57" i="4"/>
  <c r="D52" i="4"/>
  <c r="C52" i="4"/>
  <c r="D46" i="4"/>
  <c r="C46" i="4"/>
  <c r="D36" i="4"/>
  <c r="C36" i="4"/>
  <c r="D32" i="4"/>
  <c r="C32" i="4"/>
  <c r="D23" i="4"/>
  <c r="C23" i="4"/>
  <c r="D17" i="4"/>
  <c r="D13" i="4" s="1"/>
  <c r="C17" i="4"/>
  <c r="C13" i="4" s="1"/>
  <c r="D14" i="4"/>
  <c r="C14" i="4"/>
  <c r="D10" i="4"/>
  <c r="C10" i="4"/>
  <c r="A4" i="4"/>
  <c r="D26" i="3"/>
  <c r="C26" i="3"/>
  <c r="C25" i="3" s="1"/>
  <c r="D25" i="3"/>
  <c r="D18" i="3"/>
  <c r="C18" i="3"/>
  <c r="D15" i="3"/>
  <c r="D10" i="3" s="1"/>
  <c r="C15" i="3"/>
  <c r="D12" i="3"/>
  <c r="C12" i="3"/>
  <c r="A4" i="3"/>
  <c r="D26" i="2"/>
  <c r="C26" i="2"/>
  <c r="D25" i="2"/>
  <c r="C25" i="2"/>
  <c r="D18" i="2"/>
  <c r="C18" i="2"/>
  <c r="D15" i="2"/>
  <c r="C15" i="2"/>
  <c r="D12" i="2"/>
  <c r="C12" i="2"/>
  <c r="D10" i="2"/>
  <c r="D9" i="2" s="1"/>
  <c r="C10" i="2"/>
  <c r="C9" i="2" s="1"/>
  <c r="C10" i="3" l="1"/>
  <c r="C9" i="3" s="1"/>
  <c r="J10" i="13"/>
  <c r="J9" i="13" s="1"/>
  <c r="D9" i="3"/>
  <c r="C9" i="4"/>
  <c r="D9" i="4"/>
</calcChain>
</file>

<file path=xl/sharedStrings.xml><?xml version="1.0" encoding="utf-8"?>
<sst xmlns="http://schemas.openxmlformats.org/spreadsheetml/2006/main" count="2573" uniqueCount="1517">
  <si>
    <t>ფორმა N1 – საწევრო შენატანები და შემოწირულებები</t>
  </si>
  <si>
    <t>საანგარიშგებო პერიოდი</t>
  </si>
  <si>
    <t>ფორმა ივსება ქართული შრიფტით (sylfaen), ფონტის ზომა 10</t>
  </si>
  <si>
    <t xml:space="preserve">ანგარიშვალდებული პირის დასახელება: </t>
  </si>
  <si>
    <t xml:space="preserve"> </t>
  </si>
  <si>
    <t>საარჩევნო ბლოკი „ერთიანი ნაციონალური მოძრაობა“</t>
  </si>
  <si>
    <t>არაფულადი ფორმით ***</t>
  </si>
  <si>
    <t>N</t>
  </si>
  <si>
    <t>ოპერაციის თარიღი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</si>
  <si>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</si>
  <si>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</si>
  <si>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</si>
  <si>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</si>
  <si>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</si>
  <si>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</si>
  <si>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</si>
  <si>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</si>
  <si>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</si>
  <si>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</si>
  <si>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ფულადი შემოწირულობა</t>
  </si>
  <si>
    <t>01009003358</t>
  </si>
  <si>
    <t>GE10BS0000000001545775</t>
  </si>
  <si>
    <t>ბაზისბანკი</t>
  </si>
  <si>
    <t>61001008039</t>
  </si>
  <si>
    <t>GE66BS0000000062845469</t>
  </si>
  <si>
    <t>01024019206</t>
  </si>
  <si>
    <t>GE56BG0000000942028300</t>
  </si>
  <si>
    <t>საქართველოს ბანკი</t>
  </si>
  <si>
    <t>28001010428</t>
  </si>
  <si>
    <t>GE31BG0000000947669300</t>
  </si>
  <si>
    <t>01005004806</t>
  </si>
  <si>
    <t>GE28TB0600000909179017</t>
  </si>
  <si>
    <t>თიბისი</t>
  </si>
  <si>
    <t>01017001871</t>
  </si>
  <si>
    <t>GE27TB1100000088179888</t>
  </si>
  <si>
    <t>65002004977</t>
  </si>
  <si>
    <t>GE33BR0000010719766548</t>
  </si>
  <si>
    <t>ბანკი რესპუბლიკა</t>
  </si>
  <si>
    <t>01005003737</t>
  </si>
  <si>
    <t>GE45BR0000010859716089</t>
  </si>
  <si>
    <t>…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</si>
  <si>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</si>
  <si>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</si>
  <si>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</si>
  <si>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</si>
  <si>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ხელმოწერები:</t>
  </si>
  <si>
    <t>ხელმძღვანელი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</si>
  <si>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</si>
  <si>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ბ.ა.</t>
  </si>
  <si>
    <t>ფორმა N2 - შემოსავლები საარჩევნო კამპანიის ფონდის სახსრების გარდა</t>
  </si>
  <si>
    <t>ანგარიშვალდებული პირის დასახელება:</t>
  </si>
  <si>
    <t>საარჩევნო ბლოკი  ”ერთიანი ნაციონალური მოძრაობა”</t>
  </si>
  <si>
    <t>შემოსავლების ჩამონათვალი</t>
  </si>
  <si>
    <t>ფაქტობრივი შემოსავალი</t>
  </si>
  <si>
    <t>საკასო შემოსავალი</t>
  </si>
  <si>
    <t>შემოსავლები</t>
  </si>
  <si>
    <t>შემოსავლები ფულადი სახით</t>
  </si>
  <si>
    <t>1.1.1</t>
  </si>
  <si>
    <t>საწევრო შენატანები</t>
  </si>
  <si>
    <t>1.1.2</t>
  </si>
  <si>
    <t>შემოწირულებები</t>
  </si>
  <si>
    <t>1.1.2.1</t>
  </si>
  <si>
    <t>შემოწირულებები ფიზიკური პირებისაგან</t>
  </si>
  <si>
    <t>1.1.2.4</t>
  </si>
  <si>
    <t>საჯარო ღონისძიებების მეშვეობით მიღებული შემოწირულებები</t>
  </si>
  <si>
    <t>1.1.3</t>
  </si>
  <si>
    <t>სახელმწიფოს მიერ გამოყოფილი თანხები</t>
  </si>
  <si>
    <t>1.1.3.1</t>
  </si>
  <si>
    <t>საბიუჯეტო დაფინანსება</t>
  </si>
  <si>
    <t>1.1.3.2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</si>
  <si>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</si>
  <si>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1.1.4</t>
  </si>
  <si>
    <t>დამხმარე ხასიათის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</si>
  <si>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</si>
  <si>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</si>
  <si>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1.1.4.2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</si>
  <si>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</si>
  <si>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1.1.4.3</t>
  </si>
  <si>
    <t>საგამომცემლო და სხვა საქმიანობით მიღებული თანხები</t>
  </si>
  <si>
    <t>1.1.4.4</t>
  </si>
  <si>
    <t>დამხმარე ხასიათის საქმიანობიდან მიღებული სხვა სახსრები</t>
  </si>
  <si>
    <t>1.1.5</t>
  </si>
  <si>
    <t>კომერციული ბანკებიდან მიღებული სესხები/კრედიტები</t>
  </si>
  <si>
    <t>1.1.6</t>
  </si>
  <si>
    <t xml:space="preserve">სხვა ფულადი შემოსავლები </t>
  </si>
  <si>
    <t>შემოსავლები არაფულადი სახით</t>
  </si>
  <si>
    <t>1.2.1</t>
  </si>
  <si>
    <t>1.2.1.1</t>
  </si>
  <si>
    <t>შემოწირულებები ფიზიკური პირებისაგან (უძრავი ქონება)</t>
  </si>
  <si>
    <t>1.2.1.2</t>
  </si>
  <si>
    <t>შემოწირულებები ფიზიკური პირებისაგან (მოძრავი ქონება)</t>
  </si>
  <si>
    <t>1.2.1.3</t>
  </si>
  <si>
    <t>შემოწირულებები ფიზიკური პირებისაგან (სხვა)</t>
  </si>
  <si>
    <t>1.2.2</t>
  </si>
  <si>
    <t>სხვა არაფულადი შემოსავლები (მათ შორის  მოგება კურსთაშორისი სხვაობებიდან)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</si>
  <si>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</si>
  <si>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პასუხისმგებელი პირი)</t>
  </si>
  <si>
    <t>ფორმა N3 - საარჩევნო კამპანიის ფონდის შემოსავლები</t>
  </si>
  <si>
    <t>სხვა არაფულადი შემოსავლები (მათ შორის მოგება კურსთაშორისი სხვაობებიდან)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</si>
  <si>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</si>
  <si>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N5 - საარჩევნო კამპანიის ფონდის ხარჯები</t>
  </si>
  <si>
    <t>ხარჯების ჩამონათვალი</t>
  </si>
  <si>
    <t>ფაქტობრივი ხარჯი</t>
  </si>
  <si>
    <t>საკასო ხარჯი</t>
  </si>
  <si>
    <t>ხარჯები</t>
  </si>
  <si>
    <t>შრომის ანაზღაურება</t>
  </si>
  <si>
    <t>ხელფასები</t>
  </si>
  <si>
    <t>პრემია</t>
  </si>
  <si>
    <t>საქონელი და მომსახურება</t>
  </si>
  <si>
    <t>მივლინებები</t>
  </si>
  <si>
    <t>მივლინებები ქვეყნის შიგნით</t>
  </si>
  <si>
    <t>მივლინებები ქვეყნის გარეთ</t>
  </si>
  <si>
    <t>ოფისის ხარჯები</t>
  </si>
  <si>
    <t>1.2.2.1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</si>
  <si>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</si>
  <si>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</si>
  <si>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</si>
  <si>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t>1.2.2.3</t>
  </si>
  <si>
    <t>შენობა-ნაგებობების და მათი მიმდებარე ტერიტორიების მიმდინარე რემონტის ხარჯები</t>
  </si>
  <si>
    <t>1.2.2.4</t>
  </si>
  <si>
    <r>
      <t>კავშირგაბმულობის ხარჯი</t>
    </r>
    <r>
      <rPr>
        <sz val="5"/>
        <rFont val="Arial"/>
        <family val="2"/>
      </rPr>
      <t/>
    </r>
  </si>
  <si>
    <t>1.2.2.5</t>
  </si>
  <si>
    <r>
      <t>საფოსტო მომსახურების ხარჯი</t>
    </r>
    <r>
      <rPr>
        <sz val="5"/>
        <rFont val="Arial"/>
        <family val="2"/>
      </rPr>
      <t/>
    </r>
  </si>
  <si>
    <t>1.2.2.6</t>
  </si>
  <si>
    <r>
      <t>კომუნალური ხარჯი</t>
    </r>
    <r>
      <rPr>
        <sz val="5"/>
        <rFont val="Arial"/>
        <family val="2"/>
      </rPr>
      <t/>
    </r>
  </si>
  <si>
    <t>1.2.2.6.1</t>
  </si>
  <si>
    <r>
      <t>ელექტროენერგიის ხარჯი</t>
    </r>
    <r>
      <rPr>
        <sz val="5"/>
        <rFont val="Arial"/>
        <family val="2"/>
      </rPr>
      <t/>
    </r>
  </si>
  <si>
    <t>1.2.2.6.2</t>
  </si>
  <si>
    <r>
      <t>წყლის ხარჯი</t>
    </r>
    <r>
      <rPr>
        <sz val="5"/>
        <rFont val="Arial"/>
        <family val="2"/>
      </rPr>
      <t/>
    </r>
  </si>
  <si>
    <t>1.2.2.6.3</t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</si>
  <si>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</si>
  <si>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1.2.2.6.4</t>
  </si>
  <si>
    <t>სხვა კომუნალური ხარჯი</t>
  </si>
  <si>
    <t>1.2.2.7</t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</si>
  <si>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</si>
  <si>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1.2.3</t>
  </si>
  <si>
    <t>წარმომადგენლობითი ხარჯები</t>
  </si>
  <si>
    <t>1.2.4</t>
  </si>
  <si>
    <t>კვების ხარჯები</t>
  </si>
  <si>
    <t>1.2.5</t>
  </si>
  <si>
    <t>სამედიცინო ხარჯები</t>
  </si>
  <si>
    <t>1.2.6</t>
  </si>
  <si>
    <t>ტრანსპორტისა და ტექნიკის ექსპლოატაციისა და მოვლა-შენახვის ხარჯები</t>
  </si>
  <si>
    <t>1.2.6.1</t>
  </si>
  <si>
    <t>საწვავ/საპოხი მასალების შეძენის ხარჯი</t>
  </si>
  <si>
    <t>1.2.6.2</t>
  </si>
  <si>
    <t>მიმდინარე რემონტის ხარჯი</t>
  </si>
  <si>
    <t>1.2.7</t>
  </si>
  <si>
    <t>ბანკის მომსახურების ხარჯი</t>
  </si>
  <si>
    <t>1.2.8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</si>
  <si>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</si>
  <si>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</si>
  <si>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</si>
  <si>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</si>
  <si>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</si>
  <si>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</si>
  <si>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</si>
  <si>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</si>
  <si>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</si>
  <si>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</si>
  <si>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სხვა სარეკლამო ხარჯები</t>
  </si>
  <si>
    <t>1.2.9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</si>
  <si>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</si>
  <si>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1.2.10</t>
  </si>
  <si>
    <t>საკონსულტაციო, სანოტარო, თარჯიმნის და თარგმნის მომსახურების</t>
  </si>
  <si>
    <t>1.2.11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</si>
  <si>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</si>
  <si>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t>1.2.12</t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</si>
  <si>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</si>
  <si>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1.2.13</t>
  </si>
  <si>
    <t>საიჯარო ქირის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</si>
  <si>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</si>
  <si>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</si>
  <si>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</si>
  <si>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</si>
  <si>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</si>
  <si>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</si>
  <si>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1.2.14</t>
  </si>
  <si>
    <t>კულტურული, სპორტული, საგანმანათლებლო და საგამოფენო ღონისძიებები</t>
  </si>
  <si>
    <t>1.2.15</t>
  </si>
  <si>
    <t>სხვა დანარჩენი საქონელი და მომსახურება</t>
  </si>
  <si>
    <t>პირებისათვის მატერიალური და არამატერიალური ფასეულობების გადაცემა</t>
  </si>
  <si>
    <t>1.3.1</t>
  </si>
  <si>
    <t>მცირე ღირებულების აქსესუარები (მაისურები, კეპები, ქუდები, დროშები და ა.შ.)</t>
  </si>
  <si>
    <t>1.3.2</t>
  </si>
  <si>
    <t>სხვა ფასეულობები</t>
  </si>
  <si>
    <t>დამხმარე ხასიათის საქმიანობისათვის გაწეული ხარჯები</t>
  </si>
  <si>
    <t>სოციალური უზრუნველყოფა</t>
  </si>
  <si>
    <t>სხვა ხარჯები</t>
  </si>
  <si>
    <t>1.6.1</t>
  </si>
  <si>
    <r>
      <t>დაზღვევის ხარჯი</t>
    </r>
    <r>
      <rPr>
        <sz val="5"/>
        <rFont val="Arial"/>
        <family val="2"/>
      </rPr>
      <t/>
    </r>
  </si>
  <si>
    <t>1.6.2</t>
  </si>
  <si>
    <t>გადასახადები (გარდა საშემოსავლო და საქონლის ღირებულებაში აღრიცხული დღგ-ის)</t>
  </si>
  <si>
    <t>1.6.3</t>
  </si>
  <si>
    <t>მოსაკრებლები</t>
  </si>
  <si>
    <t>1.6.4</t>
  </si>
  <si>
    <r>
      <t>სხვადასხვა ხარჯები</t>
    </r>
    <r>
      <rPr>
        <sz val="5"/>
        <rFont val="Arial"/>
        <family val="2"/>
      </rPr>
      <t/>
    </r>
  </si>
  <si>
    <t>1.6.5</t>
  </si>
  <si>
    <t>ზარალი კურსთაშორისი სხვაობებიდან</t>
  </si>
  <si>
    <t>არაფინანსური აქტივების შეძენისათვის გადახდილი თანხები</t>
  </si>
  <si>
    <t>შენობა-ნაგებობები</t>
  </si>
  <si>
    <t>მიწა</t>
  </si>
  <si>
    <t>სატრანსპორტო საშუალებები</t>
  </si>
  <si>
    <t>სხვა მანქანა დანადგარები და მოწყობილობები</t>
  </si>
  <si>
    <t>სხვა ძირითადი აქტივები</t>
  </si>
  <si>
    <t>სხვა მატერიალური მარაგები</t>
  </si>
  <si>
    <t>სხვა ფინანსური აქტივების ზრდა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</si>
  <si>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</si>
  <si>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</si>
  <si>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</si>
  <si>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ძირითადი კაპიტალის მოხმარება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</si>
  <si>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</si>
  <si>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</si>
  <si>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</si>
  <si>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</si>
  <si>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</si>
  <si>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ფორმა N5.1 -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</si>
  <si>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</si>
  <si>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</si>
  <si>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>1.2.15.1</t>
  </si>
  <si>
    <t>1.2.15.2</t>
  </si>
  <si>
    <t>...</t>
  </si>
  <si>
    <t>სულ **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</si>
  <si>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</si>
  <si>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</si>
  <si>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</si>
  <si>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</si>
  <si>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N5.2 - ხელფასები, პრემიები</t>
  </si>
  <si>
    <t>სახელი</t>
  </si>
  <si>
    <t>გვარი</t>
  </si>
  <si>
    <t>პირადი ნომერი</t>
  </si>
  <si>
    <t>პოზიცია</t>
  </si>
  <si>
    <t>განაცემის ტიპი</t>
  </si>
  <si>
    <t>გადახდის წყაროსთან დაკავებული საშემოსავლო გადასახადი</t>
  </si>
  <si>
    <t>ხელფასი</t>
  </si>
  <si>
    <t>ელენე</t>
  </si>
  <si>
    <t>ჯავახაძე</t>
  </si>
  <si>
    <t>01018002147</t>
  </si>
  <si>
    <t>ცენტრალური ადმინისტრაციის უფროსი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</si>
  <si>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</si>
  <si>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</si>
  <si>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</si>
  <si>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</si>
  <si>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</si>
  <si>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</si>
  <si>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</si>
  <si>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</si>
  <si>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</si>
  <si>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</si>
  <si>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</si>
  <si>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</si>
  <si>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ვახტანგი</t>
  </si>
  <si>
    <t>გეწაძე</t>
  </si>
  <si>
    <t>47001015262</t>
  </si>
  <si>
    <t>რეგიონალური სამსახ. წარმომადგენელი</t>
  </si>
  <si>
    <t>გივი</t>
  </si>
  <si>
    <t>ღაღანიძე</t>
  </si>
  <si>
    <t>37001005208</t>
  </si>
  <si>
    <t>რეგიონალური სამსახ. მრჩეველი</t>
  </si>
  <si>
    <t>კობა</t>
  </si>
  <si>
    <t>ნოდია</t>
  </si>
  <si>
    <t>02001009281</t>
  </si>
  <si>
    <t>ბესიკი</t>
  </si>
  <si>
    <t>გაზდელიანი</t>
  </si>
  <si>
    <t>01027027944</t>
  </si>
  <si>
    <t>თავმჯდომარე</t>
  </si>
  <si>
    <t>მექვაბიშვილი</t>
  </si>
  <si>
    <t>61001008783</t>
  </si>
  <si>
    <t>აღმასრულებელი მდივანი</t>
  </si>
  <si>
    <t>ლაშა</t>
  </si>
  <si>
    <t>კილაბერია</t>
  </si>
  <si>
    <t>61001039616</t>
  </si>
  <si>
    <t>საქმეთა მმართველი</t>
  </si>
  <si>
    <t>თეიმურაზ</t>
  </si>
  <si>
    <t>დუმბაძე</t>
  </si>
  <si>
    <t>61006001661</t>
  </si>
  <si>
    <t>რაულ</t>
  </si>
  <si>
    <t>ბაკურიძე</t>
  </si>
  <si>
    <t>61007000889</t>
  </si>
  <si>
    <t>საორგანიზაციო მდივანი</t>
  </si>
  <si>
    <t>ლერი</t>
  </si>
  <si>
    <t>ნიჟარაძე</t>
  </si>
  <si>
    <t>61004012227</t>
  </si>
  <si>
    <t>ბონდო</t>
  </si>
  <si>
    <t>თედორაძე</t>
  </si>
  <si>
    <t>რამინ</t>
  </si>
  <si>
    <t>მიქელაძე</t>
  </si>
  <si>
    <t>61010003555</t>
  </si>
  <si>
    <t>თამარ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</si>
  <si>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</si>
  <si>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</si>
  <si>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</si>
  <si>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</si>
  <si>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</si>
  <si>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</si>
  <si>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</si>
  <si>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</si>
  <si>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სოფიკო</t>
  </si>
  <si>
    <t>გელაძე</t>
  </si>
  <si>
    <t>61009011389</t>
  </si>
  <si>
    <t>ზვიად</t>
  </si>
  <si>
    <t>თურმანიძე</t>
  </si>
  <si>
    <t>რუსუდან</t>
  </si>
  <si>
    <t>ბასილაძე</t>
  </si>
  <si>
    <t>61008006359</t>
  </si>
  <si>
    <t>როსტომ</t>
  </si>
  <si>
    <t>გრიგალაშვილი</t>
  </si>
  <si>
    <t>ვიქტორია</t>
  </si>
  <si>
    <t>ჯღამაია</t>
  </si>
  <si>
    <t>62001019267</t>
  </si>
  <si>
    <t>ნუგზარ</t>
  </si>
  <si>
    <t>ნონიაშვილი</t>
  </si>
  <si>
    <t>24001004381</t>
  </si>
  <si>
    <t>თავმჯდომარის მ/შ</t>
  </si>
  <si>
    <t>რობერტი</t>
  </si>
  <si>
    <t>კავთიაშვილი</t>
  </si>
  <si>
    <t>24001038990</t>
  </si>
  <si>
    <t>ილია</t>
  </si>
  <si>
    <t>ბაბლიძე</t>
  </si>
  <si>
    <t>43001008366</t>
  </si>
  <si>
    <t>ნიკოლოზ</t>
  </si>
  <si>
    <t>ახალკაცი</t>
  </si>
  <si>
    <t>01002011075</t>
  </si>
  <si>
    <t>მამუკა</t>
  </si>
  <si>
    <t>ივანიძე</t>
  </si>
  <si>
    <t>43001000638</t>
  </si>
  <si>
    <t>კახა</t>
  </si>
  <si>
    <t>ლობჟანიძე</t>
  </si>
  <si>
    <t>59001049464</t>
  </si>
  <si>
    <t>თინათინ</t>
  </si>
  <si>
    <t>თანდიაშვილი</t>
  </si>
  <si>
    <t>59001099625</t>
  </si>
  <si>
    <t>გია</t>
  </si>
  <si>
    <t>ქრისტესიაშვილი</t>
  </si>
  <si>
    <t>ნონიკაშვილი</t>
  </si>
  <si>
    <t>59003001893</t>
  </si>
  <si>
    <t>ნანობაშვილი</t>
  </si>
  <si>
    <t>23001002861</t>
  </si>
  <si>
    <t>თინა</t>
  </si>
  <si>
    <t>ბანცური</t>
  </si>
  <si>
    <t>16001005462</t>
  </si>
  <si>
    <t>ხუციშვილი</t>
  </si>
  <si>
    <t>16001006929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</si>
  <si>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</si>
  <si>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</si>
  <si>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</si>
  <si>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</si>
  <si>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</si>
  <si>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</si>
  <si>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</si>
  <si>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</si>
  <si>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ტვილდიანი</t>
  </si>
  <si>
    <t>49001011671</t>
  </si>
  <si>
    <t>ლელა</t>
  </si>
  <si>
    <t>სვანიძე</t>
  </si>
  <si>
    <t>49001012816</t>
  </si>
  <si>
    <t>რომან</t>
  </si>
  <si>
    <t>მუკბანიანი</t>
  </si>
  <si>
    <t>27001001249</t>
  </si>
  <si>
    <t>მაია</t>
  </si>
  <si>
    <t>ჩანქსელიანი</t>
  </si>
  <si>
    <t>27001000228</t>
  </si>
  <si>
    <t>ანა</t>
  </si>
  <si>
    <t>ლიპარტელიანი</t>
  </si>
  <si>
    <t>27001006379</t>
  </si>
  <si>
    <t>კახაბერ</t>
  </si>
  <si>
    <t>ასკურავა</t>
  </si>
  <si>
    <t>26001006354</t>
  </si>
  <si>
    <t>გიორგი</t>
  </si>
  <si>
    <t>გოგუაძე</t>
  </si>
  <si>
    <t>26001004615</t>
  </si>
  <si>
    <t>დავით</t>
  </si>
  <si>
    <t>მჟავანაძე</t>
  </si>
  <si>
    <t>01011021338</t>
  </si>
  <si>
    <t>ბესიკ</t>
  </si>
  <si>
    <t>ქათამაძე</t>
  </si>
  <si>
    <t>33001054884</t>
  </si>
  <si>
    <t>თავმჯდომარის მოადგილე</t>
  </si>
  <si>
    <t>მიხეილ</t>
  </si>
  <si>
    <t>გოგოტიშვილი</t>
  </si>
  <si>
    <t>33001015200</t>
  </si>
  <si>
    <t>ხათუნა</t>
  </si>
  <si>
    <t>თავდიშვილი</t>
  </si>
  <si>
    <t>33001015765</t>
  </si>
  <si>
    <t>დიმიტრი</t>
  </si>
  <si>
    <t>კორიფაძე</t>
  </si>
  <si>
    <t>46001003067</t>
  </si>
  <si>
    <t>დალი</t>
  </si>
  <si>
    <t>სიხარულიძე</t>
  </si>
  <si>
    <t>46001000892</t>
  </si>
  <si>
    <t>დოდო</t>
  </si>
  <si>
    <t>61002004377</t>
  </si>
  <si>
    <t>მანანა</t>
  </si>
  <si>
    <t>კლდიაშვილი</t>
  </si>
  <si>
    <t>11001024064</t>
  </si>
  <si>
    <t>ვახტანგ</t>
  </si>
  <si>
    <t>ქვათაძე</t>
  </si>
  <si>
    <t>01030047085</t>
  </si>
  <si>
    <t>ირმა</t>
  </si>
  <si>
    <t>ხნკოიან</t>
  </si>
  <si>
    <t>47001002320</t>
  </si>
  <si>
    <t>მაისურაძე</t>
  </si>
  <si>
    <t>47001008669</t>
  </si>
  <si>
    <t>ჰარუთიუნ</t>
  </si>
  <si>
    <t>ალექსანიან</t>
  </si>
  <si>
    <t>07001003324</t>
  </si>
  <si>
    <t>მათევოს</t>
  </si>
  <si>
    <t>დანელიან</t>
  </si>
  <si>
    <t>07001017060</t>
  </si>
  <si>
    <t>ანნა</t>
  </si>
  <si>
    <t>პეტროსიან</t>
  </si>
  <si>
    <t>07001047988</t>
  </si>
  <si>
    <t>ბექაური</t>
  </si>
  <si>
    <t>05001006122</t>
  </si>
  <si>
    <t>ზურაბ</t>
  </si>
  <si>
    <t>შაინიძე</t>
  </si>
  <si>
    <t>03001003473</t>
  </si>
  <si>
    <t>თამაზ</t>
  </si>
  <si>
    <t>კიკაბიძე</t>
  </si>
  <si>
    <t>03001013787</t>
  </si>
  <si>
    <t>თემურ</t>
  </si>
  <si>
    <t>კოჩალიძე</t>
  </si>
  <si>
    <t>03001004978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</si>
  <si>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</si>
  <si>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</si>
  <si>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</si>
  <si>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</si>
  <si>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</si>
  <si>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</si>
  <si>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დუშმანაშვილი</t>
  </si>
  <si>
    <t>45001004033</t>
  </si>
  <si>
    <t>აკაკი</t>
  </si>
  <si>
    <t>ბერიძე</t>
  </si>
  <si>
    <t>45001008024</t>
  </si>
  <si>
    <t>ღონიაშვილი</t>
  </si>
  <si>
    <t>45001002526</t>
  </si>
  <si>
    <t>მერაბიშვილი</t>
  </si>
  <si>
    <t>45001003701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</si>
  <si>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</si>
  <si>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</si>
  <si>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</si>
  <si>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</si>
  <si>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</si>
  <si>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</si>
  <si>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</si>
  <si>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</si>
  <si>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</si>
  <si>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</si>
  <si>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</si>
  <si>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</si>
  <si>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ბაბაკიშვილი</t>
  </si>
  <si>
    <t>40001007188</t>
  </si>
  <si>
    <t>გარსევან</t>
  </si>
  <si>
    <t>ბუხნიკაშვილი</t>
  </si>
  <si>
    <t>36001010793</t>
  </si>
  <si>
    <t>ნაცვლიშვილი</t>
  </si>
  <si>
    <t>36001001133</t>
  </si>
  <si>
    <t>ზაზა</t>
  </si>
  <si>
    <t>ჭიაბერაშვილი</t>
  </si>
  <si>
    <t>36001002685</t>
  </si>
  <si>
    <t>ეკატერინე</t>
  </si>
  <si>
    <t>36001014386</t>
  </si>
  <si>
    <t>ლევან</t>
  </si>
  <si>
    <t>ბაღაშვილი</t>
  </si>
  <si>
    <t>14001000456</t>
  </si>
  <si>
    <t>14001001684</t>
  </si>
  <si>
    <t>კონსულტანტი</t>
  </si>
  <si>
    <t>უშიკიშვილი</t>
  </si>
  <si>
    <t>08001006812</t>
  </si>
  <si>
    <t>ალექსი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</si>
  <si>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</si>
  <si>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</si>
  <si>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</si>
  <si>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</si>
  <si>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</si>
  <si>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</si>
  <si>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</si>
  <si>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კოტე</t>
  </si>
  <si>
    <t>რატიანი</t>
  </si>
  <si>
    <t>60002015284</t>
  </si>
  <si>
    <t>რობაქიძე</t>
  </si>
  <si>
    <t>09001003256</t>
  </si>
  <si>
    <t>ეკა</t>
  </si>
  <si>
    <t>ჩხეიძე</t>
  </si>
  <si>
    <t>09001013173</t>
  </si>
  <si>
    <t>გრიგოლ</t>
  </si>
  <si>
    <t>მატარაძე</t>
  </si>
  <si>
    <t>17001005492</t>
  </si>
  <si>
    <t>17001001756</t>
  </si>
  <si>
    <t>ფიქრია</t>
  </si>
  <si>
    <t>ბაღდავაძე</t>
  </si>
  <si>
    <t>17001007664</t>
  </si>
  <si>
    <t>ამირან</t>
  </si>
  <si>
    <t>მაკარიძე</t>
  </si>
  <si>
    <t>21001007397</t>
  </si>
  <si>
    <t>გიორგაძე</t>
  </si>
  <si>
    <t>21001002515</t>
  </si>
  <si>
    <t>სალომე</t>
  </si>
  <si>
    <t>კაპანაძე</t>
  </si>
  <si>
    <t>18001013629</t>
  </si>
  <si>
    <t>ზურაბი</t>
  </si>
  <si>
    <t>როინიშვილი</t>
  </si>
  <si>
    <t>18001008501</t>
  </si>
  <si>
    <t>ნათია</t>
  </si>
  <si>
    <t>ზმოიანი</t>
  </si>
  <si>
    <t>18001062680</t>
  </si>
  <si>
    <t>ემზარ</t>
  </si>
  <si>
    <t>შუბლაძე</t>
  </si>
  <si>
    <t>37001011511</t>
  </si>
  <si>
    <t>რუხაძე</t>
  </si>
  <si>
    <t>55001015350</t>
  </si>
  <si>
    <t>თეონა</t>
  </si>
  <si>
    <t>გუბელაძე</t>
  </si>
  <si>
    <t>55001029973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</si>
  <si>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</si>
  <si>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</si>
  <si>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</si>
  <si>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</si>
  <si>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</si>
  <si>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</si>
  <si>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</si>
  <si>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</si>
  <si>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</si>
  <si>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</si>
  <si>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</si>
  <si>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</si>
  <si>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</si>
  <si>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</si>
  <si>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</si>
  <si>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</si>
  <si>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იამზე</t>
  </si>
  <si>
    <t>38001013405</t>
  </si>
  <si>
    <t>ცუცქირიძე</t>
  </si>
  <si>
    <t>54001060904</t>
  </si>
  <si>
    <t>სოხაძე</t>
  </si>
  <si>
    <t>41001009369</t>
  </si>
  <si>
    <t>კობახიძე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</si>
  <si>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</si>
  <si>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</si>
  <si>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</si>
  <si>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</si>
  <si>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</si>
  <si>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</si>
  <si>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ჩიქოვანი</t>
  </si>
  <si>
    <t>35001020567</t>
  </si>
  <si>
    <t>შუკაკიძე</t>
  </si>
  <si>
    <t>28001073349</t>
  </si>
  <si>
    <t>ქველაძე</t>
  </si>
  <si>
    <t>28001089030</t>
  </si>
  <si>
    <t>28001044606</t>
  </si>
  <si>
    <t>სამირა</t>
  </si>
  <si>
    <t>ისმაილოვა</t>
  </si>
  <si>
    <t>10001053453</t>
  </si>
  <si>
    <t>ლევანი</t>
  </si>
  <si>
    <t>მოსეშვილი</t>
  </si>
  <si>
    <t>15001009767</t>
  </si>
  <si>
    <t>ქამრან</t>
  </si>
  <si>
    <t>მამედოვი</t>
  </si>
  <si>
    <t>15001010407</t>
  </si>
  <si>
    <t>ნაია</t>
  </si>
  <si>
    <t>ასლანიშვილი</t>
  </si>
  <si>
    <t>15001026753</t>
  </si>
  <si>
    <t>კახაბრიშვილი</t>
  </si>
  <si>
    <t>12001028732</t>
  </si>
  <si>
    <t>მადონა</t>
  </si>
  <si>
    <t>ოზმანიანი</t>
  </si>
  <si>
    <t>12001100560</t>
  </si>
  <si>
    <t>დალაქიშვილი</t>
  </si>
  <si>
    <t>22001001117</t>
  </si>
  <si>
    <t>დიმიტრაძე</t>
  </si>
  <si>
    <t>61009002313</t>
  </si>
  <si>
    <t>მერაბ</t>
  </si>
  <si>
    <t>იაკობაძე</t>
  </si>
  <si>
    <t>52001014944</t>
  </si>
  <si>
    <t>შავაძე</t>
  </si>
  <si>
    <t>52001024324</t>
  </si>
  <si>
    <t>მარშანიშვილი</t>
  </si>
  <si>
    <t>42001015434</t>
  </si>
  <si>
    <t>მალვინა</t>
  </si>
  <si>
    <t>ზარანდია</t>
  </si>
  <si>
    <t>19001086642</t>
  </si>
  <si>
    <t>ნუკრი</t>
  </si>
  <si>
    <t>ძიძიგური</t>
  </si>
  <si>
    <t>29001000579</t>
  </si>
  <si>
    <t>წოწორია</t>
  </si>
  <si>
    <t>29001024651</t>
  </si>
  <si>
    <t>კუჭავა</t>
  </si>
  <si>
    <t>39001000434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</si>
  <si>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</si>
  <si>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</si>
  <si>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</si>
  <si>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</si>
  <si>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</si>
  <si>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</si>
  <si>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</si>
  <si>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</si>
  <si>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</si>
  <si>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ავთანდილ</t>
  </si>
  <si>
    <t>გაბელია</t>
  </si>
  <si>
    <t>51001009770</t>
  </si>
  <si>
    <t>ხატია</t>
  </si>
  <si>
    <t>შანავა</t>
  </si>
  <si>
    <t>51001006368</t>
  </si>
  <si>
    <t>ნონა</t>
  </si>
  <si>
    <t>კვარაცხელია</t>
  </si>
  <si>
    <t>51001019453</t>
  </si>
  <si>
    <t>ჭოხონელიძე</t>
  </si>
  <si>
    <t>58001024713</t>
  </si>
  <si>
    <t>თემური</t>
  </si>
  <si>
    <t>გულუა</t>
  </si>
  <si>
    <t>58001005127</t>
  </si>
  <si>
    <t>ჯულიეტა</t>
  </si>
  <si>
    <t>ქვარაია</t>
  </si>
  <si>
    <t>58001000754</t>
  </si>
  <si>
    <t>58001026246</t>
  </si>
  <si>
    <t>რამაზ</t>
  </si>
  <si>
    <t>48001005235</t>
  </si>
  <si>
    <t>48001020402</t>
  </si>
  <si>
    <t>ცქვიტიშვილი</t>
  </si>
  <si>
    <t>48001022435</t>
  </si>
  <si>
    <t>გაბუნია</t>
  </si>
  <si>
    <t>02001003936</t>
  </si>
  <si>
    <t>ბესარიონ</t>
  </si>
  <si>
    <t>გედენიძე</t>
  </si>
  <si>
    <t>01025012561</t>
  </si>
  <si>
    <t xml:space="preserve">მატერიალურ-ტექნიკ. უზრ. სამს. მთ. სპეც. </t>
  </si>
  <si>
    <t>სულ:*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</si>
  <si>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</si>
  <si>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</si>
  <si>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</si>
  <si>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>ფორმა N5.3 -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</si>
  <si>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</si>
  <si>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</si>
  <si>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</si>
  <si>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სულ*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</si>
  <si>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</si>
  <si>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</si>
  <si>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თვე</t>
  </si>
  <si>
    <t>სულ *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</si>
  <si>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</si>
  <si>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</si>
  <si>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</si>
  <si>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</si>
  <si>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</si>
  <si>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</si>
  <si>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</si>
  <si>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</si>
  <si>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</si>
  <si>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</si>
  <si>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</si>
  <si>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</si>
  <si>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</si>
  <si>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</si>
  <si>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შენიშვნა</t>
  </si>
  <si>
    <t>შპს "ეკვინოქსი"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</si>
  <si>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</si>
  <si>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</si>
  <si>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</si>
  <si>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</si>
  <si>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</si>
  <si>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</si>
  <si>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ფორმა N7 - საბალანსო ანგარიშგება</t>
  </si>
  <si>
    <t>საანგარიშგებო თარიღი</t>
  </si>
  <si>
    <t>ანგარიშის ნომერი</t>
  </si>
  <si>
    <t>ანგარიშის დასახელება</t>
  </si>
  <si>
    <t>ნაშთი პერიოდის სადაწყისში</t>
  </si>
  <si>
    <t>ნაშთი პერიოდის ბოლოს</t>
  </si>
  <si>
    <t>სულ აქტივები</t>
  </si>
  <si>
    <t>სულ ფინანსური აქტივები და სხვა დებიტორული დავალიანებები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</si>
  <si>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</si>
  <si>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</si>
  <si>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</si>
  <si>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</si>
  <si>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</si>
  <si>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</si>
  <si>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</si>
  <si>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</si>
  <si>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</si>
  <si>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</si>
  <si>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</si>
  <si>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</si>
  <si>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</si>
  <si>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</si>
  <si>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</si>
  <si>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</si>
  <si>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</si>
  <si>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</si>
  <si>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</si>
  <si>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</si>
  <si>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</si>
  <si>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სულ არაფინანსური აქტივები</t>
  </si>
  <si>
    <t>მანქანა-დანადგარები და ინვენტარი</t>
  </si>
  <si>
    <t>დაუმთავრებელი მშენებლობა</t>
  </si>
  <si>
    <t>სხვა დანარჩენი ძირითადი აქტივები</t>
  </si>
  <si>
    <t>ფასეულობები</t>
  </si>
  <si>
    <t>არაწარმოებული აქტივები</t>
  </si>
  <si>
    <t>სულ ვალდებულებები და კაპიტალი</t>
  </si>
  <si>
    <t>სულ ფინანსური ვალდებულებები და სხვა კრედიტორული დავალიანებები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</si>
  <si>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</si>
  <si>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</si>
  <si>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</si>
  <si>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</si>
  <si>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</si>
  <si>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</si>
  <si>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</si>
  <si>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</si>
  <si>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</si>
  <si>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</si>
  <si>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</si>
  <si>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</si>
  <si>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</si>
  <si>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</si>
  <si>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</si>
  <si>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</si>
  <si>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სულ კაპიტალი</t>
  </si>
  <si>
    <t>საწესდებო კაპიტალი</t>
  </si>
  <si>
    <t>ფონდები</t>
  </si>
  <si>
    <t>დაუფარავი დეფიციტი</t>
  </si>
  <si>
    <t>საცნობარო მუხლები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</si>
  <si>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</si>
  <si>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</si>
  <si>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</si>
  <si>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 xml:space="preserve">ხარჯებში ჩამოწერილი მარაგები 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</si>
  <si>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</si>
  <si>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</si>
  <si>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</si>
  <si>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</si>
  <si>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</si>
  <si>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</si>
  <si>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</si>
  <si>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ფორმა N8 - საბანკო ანგარიშები</t>
  </si>
  <si>
    <t>ბანკის დასახელება</t>
  </si>
  <si>
    <t>ვალუტა</t>
  </si>
  <si>
    <t>ანგარიშის გახსნის თარიღი</t>
  </si>
  <si>
    <t>ნაშთი პერიოდის დასაწყისში</t>
  </si>
  <si>
    <t>შემოსავალი პერიოდის განმავლობაში</t>
  </si>
  <si>
    <t>გასავალი პერიოდის განმავლობაში</t>
  </si>
  <si>
    <t>ანგარიშის დახურვის თარიღი</t>
  </si>
  <si>
    <t>ლიბერთი</t>
  </si>
  <si>
    <t>ლარი</t>
  </si>
  <si>
    <t>მოქმედი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</si>
  <si>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</si>
  <si>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პასუხისმგებელი პირი)</t>
  </si>
  <si>
    <t>ფორმა N8.1 - ნაღდი ფულით განხორციელებულ სალაროს ოპერაციათა რეესტრი</t>
  </si>
  <si>
    <t>ტრანზ -აქციის N</t>
  </si>
  <si>
    <t>სალაროს შემოსავალი, ლარში</t>
  </si>
  <si>
    <t>სალაროს გასავალი, ლარში</t>
  </si>
  <si>
    <t>ოპერაციის დანიშნულება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</si>
  <si>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</si>
  <si>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</si>
  <si>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</si>
  <si>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N9 - არაფინანსური აქტივები</t>
  </si>
  <si>
    <t>ნაშთი (პერიოდის დასაწყისში)</t>
  </si>
  <si>
    <t>ზრდა პერიოდის განმავლობაში</t>
  </si>
  <si>
    <t>კლება პერიოდის განმავლობაში</t>
  </si>
  <si>
    <t>ნაშთი (პერიოდის ბოლოს)</t>
  </si>
  <si>
    <t xml:space="preserve">არაფინანსური აქტივების დასახელება </t>
  </si>
  <si>
    <t>რაოდენ.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</si>
  <si>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</si>
  <si>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</si>
  <si>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</si>
  <si>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</si>
  <si>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</si>
  <si>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</si>
  <si>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</si>
  <si>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</si>
  <si>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</si>
  <si>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</si>
  <si>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</si>
  <si>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</si>
  <si>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</si>
  <si>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</si>
  <si>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</si>
  <si>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</si>
  <si>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</si>
  <si>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</si>
  <si>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</si>
  <si>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</si>
  <si>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</si>
  <si>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</si>
  <si>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</si>
  <si>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>3. ფასეულობები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</si>
  <si>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</si>
  <si>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</si>
  <si>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</si>
  <si>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</si>
  <si>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</si>
  <si>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</si>
  <si>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</si>
  <si>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ტელე/რადიოსიხშირული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</si>
  <si>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</si>
  <si>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</si>
  <si>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ფორმა N9.1 - შენობა-ნაგებობების რეესტრი</t>
  </si>
  <si>
    <t>შენობა-ნაგებობების ტიპი</t>
  </si>
  <si>
    <t>იურიდიული მისმართი</t>
  </si>
  <si>
    <t>საკადასტრო ნომერი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</si>
  <si>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</si>
  <si>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</si>
  <si>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</si>
  <si>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</si>
  <si>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არასაცხოვრებელი შენობები</t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</si>
  <si>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</si>
  <si>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</si>
  <si>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</si>
  <si>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</si>
  <si>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</si>
  <si>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</si>
  <si>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</si>
  <si>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</si>
  <si>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</si>
  <si>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</si>
  <si>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</si>
  <si>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</si>
  <si>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</si>
  <si>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</si>
  <si>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ფორმა N9.2 - სატრანსპორტო საშუალებების რეესტრი</t>
  </si>
  <si>
    <t>სატრანსპორტო საშუალების ტიპი</t>
  </si>
  <si>
    <t>მარკა</t>
  </si>
  <si>
    <t>მოდელი</t>
  </si>
  <si>
    <t>წარმოების წელი</t>
  </si>
  <si>
    <t>სახელმწიფო ნომერი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</si>
  <si>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</si>
  <si>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</si>
  <si>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</si>
  <si>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</si>
  <si>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</si>
  <si>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</si>
  <si>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</si>
  <si>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</si>
  <si>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</si>
  <si>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</si>
  <si>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</si>
  <si>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</si>
  <si>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</si>
  <si>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</si>
  <si>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</si>
  <si>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</si>
  <si>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</si>
  <si>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</si>
  <si>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</si>
  <si>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</si>
  <si>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</si>
  <si>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</si>
  <si>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</si>
  <si>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</si>
  <si>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</si>
  <si>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</si>
  <si>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</si>
  <si>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</si>
  <si>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</si>
  <si>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</si>
  <si>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</si>
  <si>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</si>
  <si>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</si>
  <si>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</si>
  <si>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</si>
  <si>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</si>
  <si>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</si>
  <si>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</si>
  <si>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</si>
  <si>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</si>
  <si>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ფორმა N9.3 - მოხალისეთა აქტივობების რეესტრი</t>
  </si>
  <si>
    <t>ფორმა ივსება ქართული შრიფტით (Sylfaen), ფონტის ზომა 10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</si>
  <si>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</si>
  <si>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</si>
  <si>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</si>
  <si>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</si>
  <si>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</si>
  <si>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</si>
  <si>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ფორმა N9.4 - იჯარით/ქირით აღებული უძრავი ქონების რეესტრი</t>
  </si>
  <si>
    <t>იჯარით აღებული ობიექტის მისამართი</t>
  </si>
  <si>
    <t>ობიექტის სახეობა</t>
  </si>
  <si>
    <t>იჯარის ვადა</t>
  </si>
  <si>
    <t>ფართი (ხელშეკრულების მიხედვით)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</si>
  <si>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</si>
  <si>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</si>
  <si>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მეიჯარის სახელი</t>
  </si>
  <si>
    <t>მეიჯარის გვარი</t>
  </si>
  <si>
    <t>მეიჯარე ორგანიზაციის საიდენტიფიკაციო ნომერი</t>
  </si>
  <si>
    <t>მეიჯარე ორგანიზაციის დასახელება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</si>
  <si>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</si>
  <si>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</si>
  <si>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</si>
  <si>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</si>
  <si>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</si>
  <si>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</si>
  <si>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</si>
  <si>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</si>
  <si>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</si>
  <si>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</si>
  <si>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</si>
  <si>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</si>
  <si>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</si>
  <si>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</si>
  <si>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</si>
  <si>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</si>
  <si>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</si>
  <si>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</si>
  <si>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</si>
  <si>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</si>
  <si>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</si>
  <si>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</si>
  <si>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</si>
  <si>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</si>
  <si>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</si>
  <si>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</si>
  <si>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</si>
  <si>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</si>
  <si>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</si>
  <si>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</si>
  <si>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</si>
  <si>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</si>
  <si>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</si>
  <si>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</si>
  <si>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</si>
  <si>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</si>
  <si>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</si>
  <si>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</si>
  <si>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</si>
  <si>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</si>
  <si>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</si>
  <si>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</si>
  <si>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</si>
  <si>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</si>
  <si>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</si>
  <si>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</si>
  <si>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</si>
  <si>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</si>
  <si>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</si>
  <si>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</si>
  <si>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</si>
  <si>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</si>
  <si>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</si>
  <si>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</si>
  <si>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</si>
  <si>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</si>
  <si>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</si>
  <si>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</si>
  <si>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</si>
  <si>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</si>
  <si>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</si>
  <si>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</si>
  <si>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</si>
  <si>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</si>
  <si>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</si>
  <si>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</si>
  <si>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</si>
  <si>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</si>
  <si>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23.01.2014 - 23.01.2016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</si>
  <si>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</si>
  <si>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</si>
  <si>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</si>
  <si>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</si>
  <si>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</si>
  <si>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</si>
  <si>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</si>
  <si>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</si>
  <si>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</si>
  <si>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</si>
  <si>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</si>
  <si>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04.03.2014 - 04.03.2016</t>
  </si>
  <si>
    <t>18001053471</t>
  </si>
  <si>
    <t xml:space="preserve">მზიური 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</si>
  <si>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</si>
  <si>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</si>
  <si>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</si>
  <si>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</si>
  <si>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</si>
  <si>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</si>
  <si>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</si>
  <si>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</si>
  <si>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</si>
  <si>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</si>
  <si>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</si>
  <si>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</si>
  <si>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</si>
  <si>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</si>
  <si>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</si>
  <si>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</si>
  <si>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</si>
  <si>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</si>
  <si>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</si>
  <si>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</si>
  <si>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</si>
  <si>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</si>
  <si>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</si>
  <si>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</si>
  <si>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</si>
  <si>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</si>
  <si>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</si>
  <si>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</si>
  <si>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</si>
  <si>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მეუნარგიას ქ. 12</t>
  </si>
  <si>
    <t>07.04.2016 - 25.03.2017</t>
  </si>
  <si>
    <t>01027007262</t>
  </si>
  <si>
    <t>მეგნეიშვილი</t>
  </si>
  <si>
    <t>ზუგდიდი, ს. კორცხელი, აკ. წერეთლის 1-ლი შეს. N3</t>
  </si>
  <si>
    <t>07.04.2016 - 07.06.2016</t>
  </si>
  <si>
    <t>19001003543</t>
  </si>
  <si>
    <t>თეა</t>
  </si>
  <si>
    <t>რაფავა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</si>
  <si>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</si>
  <si>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</si>
  <si>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</si>
  <si>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</si>
  <si>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</si>
  <si>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</si>
  <si>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</si>
  <si>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</si>
  <si>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</si>
  <si>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</si>
  <si>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</si>
  <si>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</si>
  <si>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</si>
  <si>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</si>
  <si>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01.04.2014 - 01.04.2016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</si>
  <si>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</si>
  <si>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</si>
  <si>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</si>
  <si>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</si>
  <si>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</si>
  <si>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</si>
  <si>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</si>
  <si>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</si>
  <si>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</si>
  <si>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</si>
  <si>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</si>
  <si>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</si>
  <si>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</si>
  <si>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</si>
  <si>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</si>
  <si>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</si>
  <si>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</si>
  <si>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</si>
  <si>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01.09.2015 - 01.03.2016</t>
  </si>
  <si>
    <t>27001003070</t>
  </si>
  <si>
    <t xml:space="preserve">ნინო 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</si>
  <si>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</si>
  <si>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</si>
  <si>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</si>
  <si>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</si>
  <si>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</si>
  <si>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</si>
  <si>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</si>
  <si>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</si>
  <si>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</si>
  <si>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</si>
  <si>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</si>
  <si>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</si>
  <si>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</si>
  <si>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</si>
  <si>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</si>
  <si>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</si>
  <si>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</si>
  <si>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</si>
  <si>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</si>
  <si>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</si>
  <si>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</si>
  <si>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</si>
  <si>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</si>
  <si>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</si>
  <si>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</si>
  <si>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</si>
  <si>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</si>
  <si>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</si>
  <si>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</si>
  <si>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</si>
  <si>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</si>
  <si>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25.04.2015 - 24.04.2016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</si>
  <si>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</si>
  <si>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</si>
  <si>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</si>
  <si>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</si>
  <si>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</si>
  <si>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</si>
  <si>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</si>
  <si>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</si>
  <si>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</si>
  <si>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</si>
  <si>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</si>
  <si>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</si>
  <si>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</si>
  <si>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</si>
  <si>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</si>
  <si>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</si>
  <si>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</si>
  <si>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</si>
  <si>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</si>
  <si>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</si>
  <si>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</si>
  <si>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</si>
  <si>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</si>
  <si>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</si>
  <si>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</si>
  <si>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</si>
  <si>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</si>
  <si>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</si>
  <si>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</si>
  <si>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</si>
  <si>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</si>
  <si>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</si>
  <si>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</si>
  <si>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</si>
  <si>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</si>
  <si>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</si>
  <si>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</si>
  <si>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</si>
  <si>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</si>
  <si>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</si>
  <si>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</si>
  <si>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</si>
  <si>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</si>
  <si>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</si>
  <si>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</si>
  <si>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</si>
  <si>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ქ. 56</t>
  </si>
  <si>
    <t>01.04.2016 - 01.03.2017</t>
  </si>
  <si>
    <t>08001014947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</si>
  <si>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</si>
  <si>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</si>
  <si>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</si>
  <si>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</si>
  <si>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</si>
  <si>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</si>
  <si>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</si>
  <si>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</si>
  <si>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</si>
  <si>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</si>
  <si>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</si>
  <si>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</si>
  <si>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</si>
  <si>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</si>
  <si>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</si>
  <si>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ჭითავა</t>
  </si>
  <si>
    <t>თბილისი, აწყურის ქ. 70, 70ა, 72ა</t>
  </si>
  <si>
    <t>01011070233</t>
  </si>
  <si>
    <t xml:space="preserve">ზაურ </t>
  </si>
  <si>
    <t>დოხნაძე</t>
  </si>
  <si>
    <t>თბილისი, მირცხულავას ქ. 10</t>
  </si>
  <si>
    <t>01019014262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</si>
  <si>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</si>
  <si>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</si>
  <si>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</si>
  <si>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</si>
  <si>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</si>
  <si>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</si>
  <si>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01017011213</t>
  </si>
  <si>
    <t>აბულაშვილი</t>
  </si>
  <si>
    <t>ქედა, აღმაშენებლის ქ. 4</t>
  </si>
  <si>
    <t>61008004834</t>
  </si>
  <si>
    <t xml:space="preserve">თამილა 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</si>
  <si>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</si>
  <si>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</si>
  <si>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</si>
  <si>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</si>
  <si>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</si>
  <si>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01019003837</t>
  </si>
  <si>
    <t xml:space="preserve">პეტრე </t>
  </si>
  <si>
    <t>ქუთათელაძე</t>
  </si>
  <si>
    <t>ახალციხე, ნათენაძის ქ. 2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</si>
  <si>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</si>
  <si>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</si>
  <si>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</si>
  <si>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</si>
  <si>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</si>
  <si>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</si>
  <si>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სულეიმანოვი</t>
  </si>
  <si>
    <t>გარდაბანი, აღმაშენებლის ქ. 34</t>
  </si>
  <si>
    <t>12001001269</t>
  </si>
  <si>
    <t xml:space="preserve">გამბარ 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</si>
  <si>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</si>
  <si>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</si>
  <si>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</si>
  <si>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</si>
  <si>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</si>
  <si>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</si>
  <si>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</si>
  <si>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</si>
  <si>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</si>
  <si>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36001005255</t>
  </si>
  <si>
    <t>მჭედლიშვილი</t>
  </si>
  <si>
    <t>სიღნაღი, ცოტნე დადიანის ქ. 21ა</t>
  </si>
  <si>
    <t>01.03.2016 - 30.12.2017</t>
  </si>
  <si>
    <t>01011046334</t>
  </si>
  <si>
    <t>გარდაბანი, ს. წალასყური</t>
  </si>
  <si>
    <t>08.01.2016 - 08.02.2016</t>
  </si>
  <si>
    <t>მარუსია</t>
  </si>
  <si>
    <t>ფეიქრიშვილი</t>
  </si>
  <si>
    <t>ფორმა N9.5 - იჯარით/ქირით აღებული სატრანსპორტო საშუალებების რეესტრი</t>
  </si>
  <si>
    <t xml:space="preserve">წარმოების წელი </t>
  </si>
  <si>
    <t>ყოველთვური საიჯარო გადასახადი (ლარში)</t>
  </si>
  <si>
    <t>ფორმა N9.6 - იჯარით/ქირით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</si>
  <si>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</si>
  <si>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</si>
  <si>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ფორმა N9.7 - ვალდებულებების რეესტრი</t>
  </si>
  <si>
    <t>ხელშეკრულების დადების თარიღი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</si>
  <si>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</si>
  <si>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</si>
  <si>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ხელშეკრულების საგანი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</si>
  <si>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</si>
  <si>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</si>
  <si>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კონტრაგენტისათვის გადახდილი თანხა (ლარში)</t>
  </si>
  <si>
    <t>ვალდებულების ნაშთი (ლარში) საანგარიშგებო პერიოდის ბოლოს</t>
  </si>
  <si>
    <t>01.03.2014 წ.</t>
  </si>
  <si>
    <t>რეკლამის განთავსება რუსთავი 2-ის ეთერში</t>
  </si>
  <si>
    <t>01.03.2016 წ.</t>
  </si>
  <si>
    <t>ა(ა)იპ "სამოქალაქო განათლების ფონდი"</t>
  </si>
  <si>
    <t>202463379</t>
  </si>
  <si>
    <t>სარეკლამო რგოლის განთავსება ტელეკომპანია ტაბულას ეთერში</t>
  </si>
  <si>
    <t>11.11.2015 წ.</t>
  </si>
  <si>
    <t>შპს "აიფიემ კვლევები"</t>
  </si>
  <si>
    <t>204447544</t>
  </si>
  <si>
    <t>მედიამონიტორინგი</t>
  </si>
  <si>
    <t>21.03.2014 წ. და 01.08.2015 წ.</t>
  </si>
  <si>
    <t>შპს "ვიქტორია სექიურითი"</t>
  </si>
  <si>
    <t>დაცვითი მომსახურება (ოზურგეთი, ბათუმი)</t>
  </si>
  <si>
    <t>01.08.2015 წ.</t>
  </si>
  <si>
    <t>შპს "ახალი ამბები"</t>
  </si>
  <si>
    <t>საინფორმაციო მომსახურება</t>
  </si>
  <si>
    <t>08.06.2015 წ.</t>
  </si>
  <si>
    <t>შპს "დმ ჯგუფი"</t>
  </si>
  <si>
    <t>მცენარეების მოვლა პატრონობა</t>
  </si>
  <si>
    <t>11.01.2013 წ.</t>
  </si>
  <si>
    <t>შპს "თეგეტა მოტორსი"</t>
  </si>
  <si>
    <t>ავტოტექმომსახურება</t>
  </si>
  <si>
    <t>31.12.2013 წ.</t>
  </si>
  <si>
    <t>შპს "ჯეოსტილი"</t>
  </si>
  <si>
    <t>205125933</t>
  </si>
  <si>
    <t>კომპიუტერის მაგიდა</t>
  </si>
  <si>
    <t>27.04.2016 წ.</t>
  </si>
  <si>
    <t>სს "სმარტ რუსთაველი"</t>
  </si>
  <si>
    <t>404899936</t>
  </si>
  <si>
    <t>წარმომადგენლობითი ხარჯი</t>
  </si>
  <si>
    <t>02.12.2015 წ.</t>
  </si>
  <si>
    <t>შპს "GC-GROUP"</t>
  </si>
  <si>
    <t>205226691</t>
  </si>
  <si>
    <t>ჩაი, ყავა</t>
  </si>
  <si>
    <t>01.01.2014 წ.</t>
  </si>
  <si>
    <t>შპს "ექსპოგრაფი"</t>
  </si>
  <si>
    <t>204488081</t>
  </si>
  <si>
    <t>დაბეჭდილი ბანერი</t>
  </si>
  <si>
    <t>19.10.2015 წ.</t>
  </si>
  <si>
    <t>შპს "ივერსი"</t>
  </si>
  <si>
    <t>205077593</t>
  </si>
  <si>
    <t>მესხიერების ბარათი</t>
  </si>
  <si>
    <t>12.12.2010 წ.</t>
  </si>
  <si>
    <t>სს "განთიადი"</t>
  </si>
  <si>
    <t>იჯარა</t>
  </si>
  <si>
    <t>შპს "ლიდერ თრეიდი"</t>
  </si>
  <si>
    <t>01.08.2014 წ.</t>
  </si>
  <si>
    <t>გიორგი სხულუხია</t>
  </si>
  <si>
    <t>05.01.2016 წ.</t>
  </si>
  <si>
    <t>ბესარიონ კაველიძე</t>
  </si>
  <si>
    <t>01.02.2016 წ.</t>
  </si>
  <si>
    <t>მზია ლაშქარაშვილი</t>
  </si>
  <si>
    <t>ი/მ საიდ დიდმანიძე</t>
  </si>
  <si>
    <t>61006005643</t>
  </si>
  <si>
    <t>16.12.2009 წ.</t>
  </si>
  <si>
    <t>ქობულეთი მუნიციპალიტეტი, გამგეობა (საკრებულო)</t>
  </si>
  <si>
    <t>12.03.2015 წ.</t>
  </si>
  <si>
    <t>ზურაბ დავითაძე</t>
  </si>
  <si>
    <t>01.02.2014 წ.</t>
  </si>
  <si>
    <t>გია ქედელიძე</t>
  </si>
  <si>
    <t>11.07.2014 წ.</t>
  </si>
  <si>
    <t>ბაღდათი მუნიციპალიტეტი, გამგეობა (საკრებულო)</t>
  </si>
  <si>
    <t>04.03.2014 წ.</t>
  </si>
  <si>
    <t>მზიური სვანიძე</t>
  </si>
  <si>
    <t>03.02.2014 წ.</t>
  </si>
  <si>
    <t>რუსუდან ზარნაძე</t>
  </si>
  <si>
    <t>29.01.2014 წ.</t>
  </si>
  <si>
    <t>სამტრედია მუნიციპალიტეტი, გამგეობა (საკრებულო)</t>
  </si>
  <si>
    <t>06.02.2014 წ.</t>
  </si>
  <si>
    <t>ელენე ჭიღლაძე</t>
  </si>
  <si>
    <t>38001006467</t>
  </si>
  <si>
    <t>ლატავრა ლალიაშვილი</t>
  </si>
  <si>
    <t>10.04.2014 წ.</t>
  </si>
  <si>
    <t>ხვიჩა არევაძე</t>
  </si>
  <si>
    <t>07.04.2013 წ.</t>
  </si>
  <si>
    <t>მზია უგულავა</t>
  </si>
  <si>
    <t>მერაბ აბჟანდაძე</t>
  </si>
  <si>
    <t>07.04.2016 წ.</t>
  </si>
  <si>
    <t>ნუგზარ მეგნეიშვილი</t>
  </si>
  <si>
    <t>თეა რაფავა</t>
  </si>
  <si>
    <t>მანუჩარ გაბედავა</t>
  </si>
  <si>
    <t>19001071779</t>
  </si>
  <si>
    <t>27.01.2014 წ.</t>
  </si>
  <si>
    <t>სიმონი ახალაია</t>
  </si>
  <si>
    <t>01.07.2014 წ.</t>
  </si>
  <si>
    <t>თამარ მებონია</t>
  </si>
  <si>
    <t>27.03.2012 წ.</t>
  </si>
  <si>
    <t>ხობი მუნიციპალიტეტი, გამგეობა</t>
  </si>
  <si>
    <t>01.04.2014 წ</t>
  </si>
  <si>
    <t>შპს "ნიკე"</t>
  </si>
  <si>
    <t>25.09.2015 წ.</t>
  </si>
  <si>
    <t>ლალი ყიფიანი</t>
  </si>
  <si>
    <t>12.03.2010 წ.</t>
  </si>
  <si>
    <t>სს "ონი"</t>
  </si>
  <si>
    <t>01.06.2015 წ.</t>
  </si>
  <si>
    <t>მაყვალა მესხაძე</t>
  </si>
  <si>
    <t>09001002649</t>
  </si>
  <si>
    <t>01.09.2015 წ.</t>
  </si>
  <si>
    <t>ნინო ტვილდიანი</t>
  </si>
  <si>
    <t>01.06.2014 წ.</t>
  </si>
  <si>
    <t>მანანა ჩხაიძე</t>
  </si>
  <si>
    <t>15.02.2016 წ.</t>
  </si>
  <si>
    <t>მურადი კვინტრაძე</t>
  </si>
  <si>
    <t>01.11.2015 წ</t>
  </si>
  <si>
    <t>არუსიაკ გალუსტიანი</t>
  </si>
  <si>
    <t>10.03.2015 წ.</t>
  </si>
  <si>
    <t>ნათელა მაჭარაშვილი</t>
  </si>
  <si>
    <t>31.01.2014 წ.</t>
  </si>
  <si>
    <t>ამირან ლონდარიძე</t>
  </si>
  <si>
    <t>05001001777</t>
  </si>
  <si>
    <t>11.03.2016 წ.</t>
  </si>
  <si>
    <t>ნინო ლურსმანაშვილი</t>
  </si>
  <si>
    <t>25.04.2015 წ.</t>
  </si>
  <si>
    <t>შპს "ბოლნისი სტამბა"</t>
  </si>
  <si>
    <t>22.04.2015 წ.</t>
  </si>
  <si>
    <t>მერაბ ბოცვაძე</t>
  </si>
  <si>
    <t>შპს "მარკშრეიდერი"</t>
  </si>
  <si>
    <t>ანზორ ბოლქვაძე</t>
  </si>
  <si>
    <t>01.10.2015 წ</t>
  </si>
  <si>
    <t>თამარ ცერაძე</t>
  </si>
  <si>
    <t>ფიქრია შველიძე</t>
  </si>
  <si>
    <t>30.01.2015 წ.</t>
  </si>
  <si>
    <t>გიორგი ქურდაძე</t>
  </si>
  <si>
    <t>01.05.2015 წ.</t>
  </si>
  <si>
    <t>ვალერი ჩიბუხაია</t>
  </si>
  <si>
    <t>02.08.2012 წ.</t>
  </si>
  <si>
    <t>ლაგოდეხი მუნიციპალიტეტი, საკრებულო</t>
  </si>
  <si>
    <t>31.03.2015 წ.</t>
  </si>
  <si>
    <t>გიორგი სეფაშვილი</t>
  </si>
  <si>
    <t>სულ: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</si>
  <si>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</si>
  <si>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</si>
  <si>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</si>
  <si>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</si>
  <si>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</si>
  <si>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</si>
  <si>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</si>
  <si>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</si>
  <si>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</si>
  <si>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</si>
  <si>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</si>
  <si>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</si>
  <si>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</si>
  <si>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04/13/2016-05/03/2016</t>
  </si>
  <si>
    <t>21.04.2016</t>
  </si>
  <si>
    <t>მახარაძე</t>
  </si>
  <si>
    <t>01010011434</t>
  </si>
  <si>
    <t>GE20BS0000000006245148</t>
  </si>
  <si>
    <t>22.04.2016</t>
  </si>
  <si>
    <t>თაქთაქიშვილი</t>
  </si>
  <si>
    <t>01030018539</t>
  </si>
  <si>
    <t>GE33TB1725145064322340</t>
  </si>
  <si>
    <t>გოგორიშვილი</t>
  </si>
  <si>
    <t>მეგრელიძე</t>
  </si>
  <si>
    <t>25.04.2016</t>
  </si>
  <si>
    <t>ლემონჯავა</t>
  </si>
  <si>
    <t>26.04.2016</t>
  </si>
  <si>
    <t>27.04.2016</t>
  </si>
  <si>
    <t>ბაქრაძე</t>
  </si>
  <si>
    <t>03.05.2016</t>
  </si>
  <si>
    <t>ყიფშიძე</t>
  </si>
  <si>
    <t>მაჭავარიანი</t>
  </si>
  <si>
    <t>წოწკოლაური</t>
  </si>
  <si>
    <t>01010011187</t>
  </si>
  <si>
    <t>GE83TB1782645061622353</t>
  </si>
  <si>
    <t>მინაშვილი</t>
  </si>
  <si>
    <t>01017013529</t>
  </si>
  <si>
    <t>GE72TB1788645064322343</t>
  </si>
  <si>
    <t>კირთაძე</t>
  </si>
  <si>
    <t>01014001781</t>
  </si>
  <si>
    <t>მაცაბერიძე</t>
  </si>
  <si>
    <t>01011022462</t>
  </si>
  <si>
    <t>ტელე ოპერატორი</t>
  </si>
  <si>
    <t>ზაურ</t>
  </si>
  <si>
    <t>ცერცვაძე</t>
  </si>
  <si>
    <t>25001004708</t>
  </si>
  <si>
    <t>გენერალური მდივნის თანაშემწე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</si>
  <si>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</si>
  <si>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</si>
  <si>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</si>
  <si>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</si>
  <si>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პატარაია</t>
  </si>
  <si>
    <t>01005005987</t>
  </si>
  <si>
    <t>ცენტრ. ადმ. პრესსამსახურის უფროსი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</si>
  <si>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</si>
  <si>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</si>
  <si>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</si>
  <si>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</si>
  <si>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იურიდიული სამსახურის მთ. სპეციალისტი</t>
  </si>
  <si>
    <t>ქერეჭაშვილი</t>
  </si>
  <si>
    <t>01030005969</t>
  </si>
  <si>
    <t>რეგიონალური სამსახ. კოორდინატორი</t>
  </si>
  <si>
    <t>01015010055</t>
  </si>
  <si>
    <t>თენგიზ</t>
  </si>
  <si>
    <t>გუნავა</t>
  </si>
  <si>
    <t>19001029328</t>
  </si>
  <si>
    <t>ბახტაძე</t>
  </si>
  <si>
    <t>01008006698</t>
  </si>
  <si>
    <t>ორგ.    გენდერ ოფიცერი</t>
  </si>
  <si>
    <t>მანუჩარ</t>
  </si>
  <si>
    <t>ფანგანი</t>
  </si>
  <si>
    <t>62007006162</t>
  </si>
  <si>
    <t>შურღაია</t>
  </si>
  <si>
    <t>39001001944</t>
  </si>
  <si>
    <t>მატერიალურ-ტექნიკ. უზრ. სამსახური, მძღოლი</t>
  </si>
  <si>
    <t>იოსებ</t>
  </si>
  <si>
    <t>ოსიყმიშვილი</t>
  </si>
  <si>
    <t>36001004322</t>
  </si>
  <si>
    <t>მატერიალურ-ტექნიკ. უზრ. სამსახური, დაცვა</t>
  </si>
  <si>
    <t>ჩიაშვილი</t>
  </si>
  <si>
    <t>01019033114</t>
  </si>
  <si>
    <t>სტეფნაძე-იაშვილი</t>
  </si>
  <si>
    <t>01005009075</t>
  </si>
  <si>
    <t>მოწვეული სპეციალისტი</t>
  </si>
  <si>
    <t>ოთანაძე</t>
  </si>
  <si>
    <t>05001009050</t>
  </si>
  <si>
    <t>ტოროშელიძე</t>
  </si>
  <si>
    <t>01017016970</t>
  </si>
  <si>
    <t>გუგუნავა</t>
  </si>
  <si>
    <t>01008005188</t>
  </si>
  <si>
    <t>ვალერიან</t>
  </si>
  <si>
    <t>არზიანი</t>
  </si>
  <si>
    <t>24001002493</t>
  </si>
  <si>
    <t>მირანდა</t>
  </si>
  <si>
    <t>თვარაძე</t>
  </si>
  <si>
    <t>55001004150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</si>
  <si>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</si>
  <si>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</si>
  <si>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</si>
  <si>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</si>
  <si>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</si>
  <si>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</si>
  <si>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</si>
  <si>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</si>
  <si>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</si>
  <si>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</si>
  <si>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</si>
  <si>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</si>
  <si>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</si>
  <si>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მეხატიშვილი</t>
  </si>
  <si>
    <t>01009016996</t>
  </si>
  <si>
    <t>გარუჩავა</t>
  </si>
  <si>
    <t>01007004106</t>
  </si>
  <si>
    <t>მძღოლი</t>
  </si>
  <si>
    <t>ალექსიშვილი</t>
  </si>
  <si>
    <t>01008028114</t>
  </si>
  <si>
    <t>ბუღალტერი</t>
  </si>
  <si>
    <t>ქართველიშვილი</t>
  </si>
  <si>
    <t>57001055220</t>
  </si>
  <si>
    <t>19001097184</t>
  </si>
  <si>
    <t>თავმჯდომარის თანაშემწე</t>
  </si>
  <si>
    <t>57001053621</t>
  </si>
  <si>
    <t>მედია სპეციალისტი</t>
  </si>
  <si>
    <t>სიგუა</t>
  </si>
  <si>
    <t>29001024464</t>
  </si>
  <si>
    <t>01017003820</t>
  </si>
  <si>
    <t>მემონტაჟე</t>
  </si>
  <si>
    <t>ნატო</t>
  </si>
  <si>
    <t>55001013870</t>
  </si>
  <si>
    <t>რეგიონალური კოორდინატორი</t>
  </si>
  <si>
    <t>ნოე</t>
  </si>
  <si>
    <t>კუხიანიძე</t>
  </si>
  <si>
    <t>60001043617</t>
  </si>
  <si>
    <t>მატერიალურ-ტექნიკ. უზრ. სამს. სპეციალისტი</t>
  </si>
  <si>
    <t>ჟუჟუნა</t>
  </si>
  <si>
    <t>მერკულაძე</t>
  </si>
  <si>
    <t>61006057320</t>
  </si>
  <si>
    <t>დამლაგებელი</t>
  </si>
  <si>
    <t>მატერიალური ფასეულობების ინვენტარიზაცია</t>
  </si>
  <si>
    <t>იმერეთი</t>
  </si>
  <si>
    <t>პარტიის მიერ დაგეგმილ ღონისძიებაში მონაწილეობა</t>
  </si>
  <si>
    <t xml:space="preserve">ქართველიშვილი </t>
  </si>
  <si>
    <t xml:space="preserve">მაცაბერიძე </t>
  </si>
  <si>
    <t>26.04.2016 - 26.12.2017</t>
  </si>
  <si>
    <t>ზუგდიდი, ს. კორცხელი, შ. რუსთაველის ქ. N5</t>
  </si>
  <si>
    <t>გაბედავა</t>
  </si>
  <si>
    <t>13.04.2016 - 13.01.2017</t>
  </si>
  <si>
    <t>01.02.2015 - 31.12.2016</t>
  </si>
  <si>
    <t>01.01.2015 - 30.12.2016</t>
  </si>
  <si>
    <t>01.10.2015 - 31.12.2017</t>
  </si>
  <si>
    <t>01.12.2015 - 01.12.2016</t>
  </si>
  <si>
    <t>01.02.2016 - 01.02.2017</t>
  </si>
  <si>
    <t>13.01.2015 - 13.01.2018</t>
  </si>
  <si>
    <t>11.03.2015 - 31.12.2016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</si>
  <si>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</si>
  <si>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</si>
  <si>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</si>
  <si>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</si>
  <si>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</si>
  <si>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</si>
  <si>
    <t>პარტიულ მონაცემთა ბაზის კონვერტაცია</t>
  </si>
  <si>
    <t>გაწეული ხარჯის ანაზღაურება</t>
  </si>
  <si>
    <t>1.2.15.3</t>
  </si>
  <si>
    <t>ხელმოწერის უფლების რეგისტრაცია + უძრავი ქონების იჯარის რეგისტრაცია</t>
  </si>
  <si>
    <t>1.6.4.1</t>
  </si>
  <si>
    <t>სახელმწიფო ბაჟი</t>
  </si>
  <si>
    <t>1.6.4.2</t>
  </si>
  <si>
    <t>სასამართლოს ხარჯები</t>
  </si>
  <si>
    <t>1.6.4.3</t>
  </si>
  <si>
    <t>ჯარიმა ავტომანქანის</t>
  </si>
  <si>
    <t>1.6.4.4</t>
  </si>
  <si>
    <t>სააღსრულებლო საფასური</t>
  </si>
  <si>
    <t>ლაგოდეხი</t>
  </si>
  <si>
    <t>სამტრედია,  ოზურგეთი</t>
  </si>
  <si>
    <t>სატელევიზიო რეკლამის ხარჯი</t>
  </si>
  <si>
    <t>ტელეკომპანია "რუსთავი-2"</t>
  </si>
  <si>
    <t>21 დღე</t>
  </si>
  <si>
    <t>ერთიანი ნაციონალური მოძრაობა</t>
  </si>
  <si>
    <t>წმ</t>
  </si>
  <si>
    <t>სოციალური საკითხი</t>
  </si>
  <si>
    <t>გივი შაშიაშვილი</t>
  </si>
  <si>
    <t>01.04.2016 წ.</t>
  </si>
  <si>
    <t>ქეთევან აბაშიშვილი</t>
  </si>
  <si>
    <t>ვაგინაკ არზუმანიან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</si>
</sst>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/mm/yy;@"/>
    <numFmt numFmtId="165" formatCode="0,000.00"/>
    <numFmt numFmtId="166" formatCode="00,000.00"/>
    <numFmt numFmtId="167" formatCode="\ს\ა\ტ\ე\ლ\ე\ვ\ი\ზ\ი\ო\ \რ\ე\კ\ლ\ა\მ\ა"/>
    <numFmt numFmtId="168" formatCode="dd\/mm\/yyyy"/>
    <numFmt numFmtId="169" formatCode="mm\/dd\/yyyy"/>
  </numFmts>
  <fonts count="32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b/>
      <sz val="10"/>
      <name val="Sylfaen"/>
      <family val="1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10"/>
      <name val="Sylfaen"/>
      <family val="1"/>
    </font>
    <font>
      <sz val="10"/>
      <name val="Arial"/>
      <family val="2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9"/>
      <color theme="1"/>
      <name val="Sylfaen"/>
      <family val="1"/>
    </font>
    <font>
      <b/>
      <sz val="10"/>
      <name val="Sylfaen"/>
      <family val="1"/>
      <charset val="204"/>
    </font>
    <font>
      <b/>
      <sz val="12"/>
      <name val="Sylfaen"/>
      <family val="1"/>
    </font>
    <font>
      <b/>
      <sz val="10"/>
      <name val="Arial"/>
      <family val="2"/>
    </font>
    <font>
      <sz val="12"/>
      <color rgb="FFFF0000"/>
      <name val="Sylfaen"/>
      <family val="1"/>
    </font>
    <font>
      <sz val="10"/>
      <name val="Arial"/>
      <family val="2"/>
      <charset val="204"/>
    </font>
    <font>
      <b/>
      <sz val="5"/>
      <name val="Arial"/>
      <family val="2"/>
    </font>
    <font>
      <sz val="5"/>
      <name val="Arial"/>
      <family val="2"/>
    </font>
    <font>
      <sz val="10"/>
      <color theme="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theme="1"/>
      <name val="Sylfaen"/>
      <family val="1"/>
      <charset val="204"/>
    </font>
    <font>
      <b/>
      <sz val="10"/>
      <name val="AcadNusx"/>
    </font>
    <font>
      <sz val="10"/>
      <color theme="1"/>
      <name val="Calibri"/>
      <family val="2"/>
      <scheme val="minor"/>
    </font>
    <font>
      <b/>
      <vertAlign val="superscript"/>
      <sz val="10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AcadNusx"/>
    </font>
    <font>
      <sz val="10"/>
      <name val="AcadNusx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305">
    <xf numFmtId="0" fontId="0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472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4" fillId="2" borderId="0" xfId="1" applyFont="1" applyFill="1" applyBorder="1" applyAlignment="1" applyProtection="1">
      <alignment vertical="center"/>
    </xf>
    <xf numFmtId="0" fontId="4" fillId="2" borderId="0" xfId="1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Border="1" applyAlignment="1" applyProtection="1">
      <alignment vertical="center"/>
    </xf>
    <xf numFmtId="0" fontId="4" fillId="2" borderId="2" xfId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4" fillId="2" borderId="1" xfId="1" applyFont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horizontal="right" vertical="center"/>
    </xf>
    <xf numFmtId="164" fontId="4" fillId="2" borderId="0" xfId="1" applyNumberFormat="1" applyFont="1" applyFill="1" applyBorder="1" applyAlignment="1" applyProtection="1">
      <alignment vertical="center"/>
    </xf>
    <xf numFmtId="14" fontId="4" fillId="2" borderId="0" xfId="1" applyNumberFormat="1" applyFont="1" applyFill="1" applyBorder="1" applyAlignment="1" applyProtection="1">
      <alignment vertical="center"/>
    </xf>
    <xf numFmtId="0" fontId="4" fillId="2" borderId="2" xfId="1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14" fontId="7" fillId="2" borderId="0" xfId="1" applyNumberFormat="1" applyFont="1" applyFill="1" applyBorder="1" applyAlignment="1" applyProtection="1">
      <alignment vertical="center"/>
    </xf>
    <xf numFmtId="49" fontId="4" fillId="2" borderId="0" xfId="1" applyNumberFormat="1" applyFont="1" applyFill="1" applyBorder="1" applyAlignment="1" applyProtection="1">
      <alignment vertical="center"/>
      <protection locked="0"/>
    </xf>
    <xf numFmtId="0" fontId="4" fillId="2" borderId="0" xfId="1" applyFont="1" applyFill="1" applyBorder="1" applyAlignment="1" applyProtection="1">
      <alignment horizontal="left" vertical="center"/>
    </xf>
    <xf numFmtId="0" fontId="7" fillId="2" borderId="0" xfId="1" applyFont="1" applyFill="1" applyBorder="1" applyAlignment="1" applyProtection="1">
      <alignment horizontal="right" vertical="center"/>
      <protection locked="0"/>
    </xf>
    <xf numFmtId="0" fontId="8" fillId="2" borderId="1" xfId="1" applyFont="1" applyFill="1" applyBorder="1" applyAlignment="1" applyProtection="1">
      <alignment vertical="center"/>
    </xf>
    <xf numFmtId="0" fontId="9" fillId="2" borderId="0" xfId="1" applyFont="1" applyFill="1" applyBorder="1" applyAlignment="1" applyProtection="1">
      <alignment vertical="center"/>
    </xf>
    <xf numFmtId="0" fontId="8" fillId="2" borderId="0" xfId="1" applyFont="1" applyFill="1" applyBorder="1" applyAlignment="1" applyProtection="1">
      <alignment vertical="center"/>
    </xf>
    <xf numFmtId="0" fontId="8" fillId="2" borderId="2" xfId="1" applyFont="1" applyFill="1" applyBorder="1" applyAlignment="1" applyProtection="1">
      <alignment vertical="center"/>
    </xf>
    <xf numFmtId="0" fontId="8" fillId="0" borderId="0" xfId="1" applyFont="1" applyAlignment="1" applyProtection="1">
      <alignment vertical="center"/>
      <protection locked="0"/>
    </xf>
    <xf numFmtId="0" fontId="10" fillId="2" borderId="6" xfId="1" applyFont="1" applyFill="1" applyBorder="1" applyAlignment="1" applyProtection="1">
      <alignment horizontal="center" vertical="center" wrapText="1"/>
    </xf>
    <xf numFmtId="0" fontId="10" fillId="2" borderId="7" xfId="1" applyFont="1" applyFill="1" applyBorder="1" applyAlignment="1" applyProtection="1">
      <alignment horizontal="center" vertical="center" wrapText="1"/>
    </xf>
    <xf numFmtId="0" fontId="10" fillId="2" borderId="8" xfId="1" applyFont="1" applyFill="1" applyBorder="1" applyAlignment="1" applyProtection="1">
      <alignment horizontal="center" vertical="center" wrapText="1"/>
    </xf>
    <xf numFmtId="0" fontId="10" fillId="4" borderId="3" xfId="1" applyFont="1" applyFill="1" applyBorder="1" applyAlignment="1" applyProtection="1">
      <alignment horizontal="center" vertical="center" wrapText="1"/>
    </xf>
    <xf numFmtId="49" fontId="10" fillId="4" borderId="7" xfId="1" applyNumberFormat="1" applyFont="1" applyFill="1" applyBorder="1" applyAlignment="1" applyProtection="1">
      <alignment horizontal="center" vertical="center" wrapText="1"/>
    </xf>
    <xf numFmtId="0" fontId="10" fillId="4" borderId="9" xfId="1" applyFont="1" applyFill="1" applyBorder="1" applyAlignment="1" applyProtection="1">
      <alignment horizontal="center" vertical="center" wrapText="1"/>
    </xf>
    <xf numFmtId="0" fontId="10" fillId="4" borderId="10" xfId="1" applyFont="1" applyFill="1" applyBorder="1" applyAlignment="1" applyProtection="1">
      <alignment horizontal="center" vertical="center" wrapText="1"/>
    </xf>
    <xf numFmtId="0" fontId="10" fillId="3" borderId="6" xfId="1" applyFont="1" applyFill="1" applyBorder="1" applyAlignment="1" applyProtection="1">
      <alignment horizontal="center" vertical="center" wrapText="1"/>
    </xf>
    <xf numFmtId="0" fontId="10" fillId="3" borderId="7" xfId="1" applyFont="1" applyFill="1" applyBorder="1" applyAlignment="1" applyProtection="1">
      <alignment horizontal="center" vertical="center" wrapText="1"/>
    </xf>
    <xf numFmtId="0" fontId="10" fillId="3" borderId="10" xfId="1" applyFont="1" applyFill="1" applyBorder="1" applyAlignment="1" applyProtection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horizontal="center" vertical="center"/>
    </xf>
    <xf numFmtId="0" fontId="10" fillId="2" borderId="8" xfId="1" applyFont="1" applyFill="1" applyBorder="1" applyAlignment="1" applyProtection="1">
      <alignment horizontal="center" vertical="center"/>
    </xf>
    <xf numFmtId="0" fontId="10" fillId="2" borderId="7" xfId="1" applyFont="1" applyFill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/>
    </xf>
    <xf numFmtId="0" fontId="10" fillId="2" borderId="4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11" fillId="0" borderId="11" xfId="1" applyFont="1" applyBorder="1" applyAlignment="1" applyProtection="1">
      <alignment horizontal="center" vertical="center"/>
      <protection locked="0"/>
    </xf>
    <xf numFmtId="14" fontId="11" fillId="0" borderId="12" xfId="1" applyNumberFormat="1" applyFont="1" applyBorder="1" applyAlignment="1" applyProtection="1">
      <alignment vertical="center" wrapText="1"/>
      <protection locked="0"/>
    </xf>
    <xf numFmtId="0" fontId="11" fillId="0" borderId="12" xfId="1" applyFont="1" applyBorder="1" applyAlignment="1" applyProtection="1">
      <alignment vertical="center" wrapText="1"/>
      <protection locked="0"/>
    </xf>
    <xf numFmtId="0" fontId="11" fillId="0" borderId="13" xfId="1" applyFont="1" applyBorder="1" applyAlignment="1" applyProtection="1">
      <alignment horizontal="right" vertical="center"/>
      <protection locked="0"/>
    </xf>
    <xf numFmtId="0" fontId="11" fillId="0" borderId="11" xfId="1" applyFont="1" applyBorder="1" applyAlignment="1" applyProtection="1">
      <alignment vertical="center" wrapText="1"/>
      <protection locked="0"/>
    </xf>
    <xf numFmtId="49" fontId="11" fillId="0" borderId="14" xfId="1" applyNumberFormat="1" applyFont="1" applyBorder="1" applyAlignment="1" applyProtection="1">
      <alignment vertical="center"/>
      <protection locked="0"/>
    </xf>
    <xf numFmtId="49" fontId="11" fillId="0" borderId="12" xfId="1" applyNumberFormat="1" applyFont="1" applyBorder="1" applyAlignment="1" applyProtection="1">
      <alignment vertical="center"/>
      <protection locked="0"/>
    </xf>
    <xf numFmtId="0" fontId="11" fillId="3" borderId="11" xfId="1" applyFont="1" applyFill="1" applyBorder="1" applyAlignment="1" applyProtection="1">
      <alignment vertical="center" wrapText="1"/>
      <protection locked="0"/>
    </xf>
    <xf numFmtId="0" fontId="11" fillId="3" borderId="12" xfId="1" applyFont="1" applyFill="1" applyBorder="1" applyAlignment="1" applyProtection="1">
      <alignment vertical="center" wrapText="1"/>
      <protection locked="0"/>
    </xf>
    <xf numFmtId="0" fontId="11" fillId="3" borderId="15" xfId="1" applyFont="1" applyFill="1" applyBorder="1" applyAlignment="1" applyProtection="1">
      <alignment vertical="center"/>
      <protection locked="0"/>
    </xf>
    <xf numFmtId="0" fontId="11" fillId="0" borderId="16" xfId="1" applyFont="1" applyBorder="1" applyAlignment="1" applyProtection="1">
      <alignment vertical="center" wrapText="1"/>
      <protection locked="0"/>
    </xf>
    <xf numFmtId="0" fontId="11" fillId="0" borderId="17" xfId="1" applyFont="1" applyBorder="1" applyAlignment="1" applyProtection="1">
      <alignment horizontal="center" vertical="center"/>
      <protection locked="0"/>
    </xf>
    <xf numFmtId="0" fontId="11" fillId="0" borderId="18" xfId="1" applyFont="1" applyBorder="1" applyAlignment="1" applyProtection="1">
      <alignment vertical="center"/>
      <protection locked="0"/>
    </xf>
    <xf numFmtId="0" fontId="11" fillId="0" borderId="17" xfId="1" applyFont="1" applyBorder="1" applyAlignment="1" applyProtection="1">
      <alignment vertical="center" wrapText="1"/>
      <protection locked="0"/>
    </xf>
    <xf numFmtId="0" fontId="11" fillId="3" borderId="17" xfId="1" applyFont="1" applyFill="1" applyBorder="1" applyAlignment="1" applyProtection="1">
      <alignment vertical="center" wrapText="1"/>
      <protection locked="0"/>
    </xf>
    <xf numFmtId="0" fontId="11" fillId="3" borderId="14" xfId="1" applyFont="1" applyFill="1" applyBorder="1" applyAlignment="1" applyProtection="1">
      <alignment vertical="center" wrapText="1"/>
      <protection locked="0"/>
    </xf>
    <xf numFmtId="0" fontId="11" fillId="3" borderId="19" xfId="1" applyFont="1" applyFill="1" applyBorder="1" applyAlignment="1" applyProtection="1">
      <alignment vertical="center"/>
      <protection locked="0"/>
    </xf>
    <xf numFmtId="0" fontId="11" fillId="0" borderId="20" xfId="1" applyFont="1" applyBorder="1" applyAlignment="1" applyProtection="1">
      <alignment vertical="center" wrapText="1"/>
      <protection locked="0"/>
    </xf>
    <xf numFmtId="0" fontId="11" fillId="0" borderId="21" xfId="1" applyFont="1" applyBorder="1" applyAlignment="1" applyProtection="1">
      <alignment horizontal="center" vertical="center"/>
      <protection locked="0"/>
    </xf>
    <xf numFmtId="14" fontId="11" fillId="0" borderId="22" xfId="1" applyNumberFormat="1" applyFont="1" applyBorder="1" applyAlignment="1" applyProtection="1">
      <alignment vertical="center" wrapText="1"/>
      <protection locked="0"/>
    </xf>
    <xf numFmtId="0" fontId="11" fillId="0" borderId="22" xfId="1" applyFont="1" applyBorder="1" applyAlignment="1" applyProtection="1">
      <alignment vertical="center" wrapText="1"/>
      <protection locked="0"/>
    </xf>
    <xf numFmtId="0" fontId="11" fillId="0" borderId="23" xfId="1" applyFont="1" applyBorder="1" applyAlignment="1" applyProtection="1">
      <alignment vertical="center"/>
      <protection locked="0"/>
    </xf>
    <xf numFmtId="0" fontId="11" fillId="0" borderId="21" xfId="1" applyFont="1" applyBorder="1" applyAlignment="1" applyProtection="1">
      <alignment vertical="center" wrapText="1"/>
      <protection locked="0"/>
    </xf>
    <xf numFmtId="49" fontId="11" fillId="0" borderId="22" xfId="1" applyNumberFormat="1" applyFont="1" applyBorder="1" applyAlignment="1" applyProtection="1">
      <alignment vertical="center"/>
      <protection locked="0"/>
    </xf>
    <xf numFmtId="0" fontId="11" fillId="3" borderId="21" xfId="1" applyFont="1" applyFill="1" applyBorder="1" applyAlignment="1" applyProtection="1">
      <alignment vertical="center" wrapText="1"/>
      <protection locked="0"/>
    </xf>
    <xf numFmtId="0" fontId="11" fillId="3" borderId="22" xfId="1" applyFont="1" applyFill="1" applyBorder="1" applyAlignment="1" applyProtection="1">
      <alignment vertical="center" wrapText="1"/>
      <protection locked="0"/>
    </xf>
    <xf numFmtId="0" fontId="11" fillId="3" borderId="24" xfId="1" applyFont="1" applyFill="1" applyBorder="1" applyAlignment="1" applyProtection="1">
      <alignment vertical="center"/>
      <protection locked="0"/>
    </xf>
    <xf numFmtId="0" fontId="11" fillId="0" borderId="25" xfId="1" applyFont="1" applyBorder="1" applyAlignment="1" applyProtection="1">
      <alignment vertical="center" wrapText="1"/>
      <protection locked="0"/>
    </xf>
    <xf numFmtId="0" fontId="4" fillId="5" borderId="0" xfId="1" applyFont="1" applyFill="1" applyBorder="1" applyAlignment="1" applyProtection="1">
      <alignment vertical="center"/>
      <protection locked="0"/>
    </xf>
    <xf numFmtId="14" fontId="4" fillId="5" borderId="0" xfId="1" applyNumberFormat="1" applyFont="1" applyFill="1" applyBorder="1" applyAlignment="1" applyProtection="1">
      <alignment vertical="center"/>
    </xf>
    <xf numFmtId="49" fontId="4" fillId="5" borderId="0" xfId="1" applyNumberFormat="1" applyFont="1" applyFill="1" applyBorder="1" applyAlignment="1" applyProtection="1">
      <alignment vertical="center"/>
      <protection locked="0"/>
    </xf>
    <xf numFmtId="0" fontId="6" fillId="0" borderId="0" xfId="3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4" fontId="4" fillId="5" borderId="26" xfId="1" applyNumberFormat="1" applyFont="1" applyFill="1" applyBorder="1" applyAlignment="1" applyProtection="1">
      <alignment vertical="center"/>
    </xf>
    <xf numFmtId="0" fontId="4" fillId="5" borderId="26" xfId="1" applyFont="1" applyFill="1" applyBorder="1" applyAlignment="1" applyProtection="1">
      <alignment vertical="center"/>
      <protection locked="0"/>
    </xf>
    <xf numFmtId="14" fontId="4" fillId="5" borderId="26" xfId="1" applyNumberFormat="1" applyFont="1" applyFill="1" applyBorder="1" applyAlignment="1" applyProtection="1">
      <alignment horizontal="center" vertical="center"/>
    </xf>
    <xf numFmtId="14" fontId="7" fillId="5" borderId="0" xfId="1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vertical="center"/>
    </xf>
    <xf numFmtId="49" fontId="8" fillId="0" borderId="0" xfId="1" applyNumberFormat="1" applyFont="1" applyAlignment="1" applyProtection="1">
      <alignment vertical="center"/>
      <protection locked="0"/>
    </xf>
    <xf numFmtId="0" fontId="2" fillId="2" borderId="0" xfId="0" applyFont="1" applyFill="1" applyProtection="1"/>
    <xf numFmtId="0" fontId="5" fillId="2" borderId="0" xfId="0" applyFont="1" applyFill="1" applyProtection="1"/>
    <xf numFmtId="0" fontId="5" fillId="2" borderId="0" xfId="0" applyFont="1" applyFill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0" fontId="5" fillId="2" borderId="0" xfId="2" applyFont="1" applyFill="1" applyBorder="1" applyAlignment="1" applyProtection="1">
      <alignment horizontal="center" vertical="center"/>
    </xf>
    <xf numFmtId="0" fontId="5" fillId="2" borderId="0" xfId="0" applyFont="1" applyFill="1" applyBorder="1" applyProtection="1"/>
    <xf numFmtId="0" fontId="5" fillId="2" borderId="0" xfId="2" applyFont="1" applyFill="1" applyBorder="1" applyAlignment="1" applyProtection="1">
      <alignment horizontal="right" vertical="center"/>
    </xf>
    <xf numFmtId="0" fontId="5" fillId="2" borderId="0" xfId="2" applyFont="1" applyFill="1" applyBorder="1" applyAlignment="1" applyProtection="1">
      <alignment horizontal="left" vertical="center"/>
    </xf>
    <xf numFmtId="0" fontId="12" fillId="0" borderId="1" xfId="4" applyFont="1" applyFill="1" applyBorder="1" applyAlignment="1">
      <alignment vertical="center"/>
    </xf>
    <xf numFmtId="0" fontId="5" fillId="0" borderId="0" xfId="0" applyFont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3" fontId="2" fillId="2" borderId="14" xfId="2" applyNumberFormat="1" applyFont="1" applyFill="1" applyBorder="1" applyAlignment="1" applyProtection="1">
      <alignment horizontal="left" vertical="center" wrapText="1"/>
    </xf>
    <xf numFmtId="3" fontId="2" fillId="2" borderId="14" xfId="2" applyNumberFormat="1" applyFont="1" applyFill="1" applyBorder="1" applyAlignment="1" applyProtection="1">
      <alignment horizontal="center" vertical="center" wrapText="1"/>
    </xf>
    <xf numFmtId="0" fontId="5" fillId="0" borderId="0" xfId="2" applyFont="1" applyProtection="1">
      <protection locked="0"/>
    </xf>
    <xf numFmtId="0" fontId="2" fillId="0" borderId="14" xfId="2" applyFont="1" applyFill="1" applyBorder="1" applyAlignment="1" applyProtection="1">
      <alignment horizontal="left" vertical="center" wrapText="1"/>
    </xf>
    <xf numFmtId="0" fontId="2" fillId="2" borderId="14" xfId="0" applyFont="1" applyFill="1" applyBorder="1" applyProtection="1"/>
    <xf numFmtId="0" fontId="2" fillId="0" borderId="0" xfId="2" applyFont="1" applyAlignment="1" applyProtection="1">
      <alignment horizontal="center" vertical="center"/>
      <protection locked="0"/>
    </xf>
    <xf numFmtId="0" fontId="2" fillId="0" borderId="14" xfId="2" applyFont="1" applyFill="1" applyBorder="1" applyAlignment="1" applyProtection="1">
      <alignment horizontal="left" vertical="center" wrapText="1" indent="1"/>
    </xf>
    <xf numFmtId="0" fontId="5" fillId="0" borderId="14" xfId="2" applyFont="1" applyFill="1" applyBorder="1" applyAlignment="1" applyProtection="1">
      <alignment horizontal="left" vertical="center" wrapText="1" indent="2"/>
    </xf>
    <xf numFmtId="0" fontId="5" fillId="0" borderId="14" xfId="0" applyFont="1" applyBorder="1" applyProtection="1">
      <protection locked="0"/>
    </xf>
    <xf numFmtId="0" fontId="13" fillId="0" borderId="0" xfId="2" applyFont="1" applyAlignment="1" applyProtection="1">
      <alignment horizontal="center" vertical="center" wrapText="1"/>
      <protection locked="0"/>
    </xf>
    <xf numFmtId="0" fontId="5" fillId="2" borderId="14" xfId="0" applyFont="1" applyFill="1" applyBorder="1" applyProtection="1"/>
    <xf numFmtId="0" fontId="5" fillId="0" borderId="0" xfId="2" applyFont="1" applyAlignment="1" applyProtection="1">
      <alignment horizontal="center" vertical="center" wrapText="1"/>
      <protection locked="0"/>
    </xf>
    <xf numFmtId="3" fontId="5" fillId="0" borderId="0" xfId="2" applyNumberFormat="1" applyFont="1" applyAlignment="1" applyProtection="1">
      <alignment horizontal="center" vertical="center" wrapText="1"/>
      <protection locked="0"/>
    </xf>
    <xf numFmtId="0" fontId="5" fillId="0" borderId="14" xfId="2" applyFont="1" applyFill="1" applyBorder="1" applyAlignment="1" applyProtection="1">
      <alignment horizontal="left" vertical="center" wrapText="1" indent="3"/>
    </xf>
    <xf numFmtId="0" fontId="5" fillId="0" borderId="0" xfId="2" applyFont="1" applyAlignment="1" applyProtection="1">
      <alignment horizontal="center" vertical="center"/>
      <protection locked="0"/>
    </xf>
    <xf numFmtId="0" fontId="5" fillId="2" borderId="14" xfId="0" applyFont="1" applyFill="1" applyBorder="1" applyProtection="1">
      <protection locked="0"/>
    </xf>
    <xf numFmtId="0" fontId="5" fillId="0" borderId="14" xfId="2" applyFont="1" applyFill="1" applyBorder="1" applyAlignment="1" applyProtection="1">
      <alignment horizontal="left" vertical="center" wrapText="1" indent="4"/>
    </xf>
    <xf numFmtId="0" fontId="5" fillId="0" borderId="14" xfId="0" applyFont="1" applyFill="1" applyBorder="1" applyAlignment="1" applyProtection="1">
      <alignment horizontal="left" vertical="center" wrapText="1" indent="2"/>
    </xf>
    <xf numFmtId="0" fontId="5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Protection="1"/>
    <xf numFmtId="0" fontId="2" fillId="0" borderId="0" xfId="0" applyFont="1" applyProtection="1">
      <protection locked="0"/>
    </xf>
    <xf numFmtId="0" fontId="0" fillId="0" borderId="0" xfId="0" applyFill="1"/>
    <xf numFmtId="0" fontId="5" fillId="0" borderId="0" xfId="0" applyFont="1" applyFill="1" applyBorder="1" applyProtection="1">
      <protection locked="0"/>
    </xf>
    <xf numFmtId="0" fontId="14" fillId="0" borderId="0" xfId="0" applyFont="1"/>
    <xf numFmtId="0" fontId="5" fillId="0" borderId="0" xfId="0" applyFont="1" applyAlignment="1" applyProtection="1">
      <alignment horizontal="center" vertical="center"/>
      <protection locked="0"/>
    </xf>
    <xf numFmtId="0" fontId="5" fillId="2" borderId="0" xfId="2" applyFont="1" applyFill="1" applyAlignment="1" applyProtection="1">
      <alignment wrapText="1"/>
    </xf>
    <xf numFmtId="0" fontId="5" fillId="2" borderId="0" xfId="3" applyFont="1" applyFill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wrapText="1"/>
    </xf>
    <xf numFmtId="0" fontId="5" fillId="0" borderId="0" xfId="0" applyFont="1" applyFill="1" applyBorder="1" applyAlignment="1" applyProtection="1">
      <alignment wrapText="1"/>
      <protection locked="0"/>
    </xf>
    <xf numFmtId="0" fontId="5" fillId="0" borderId="0" xfId="0" applyFont="1" applyFill="1" applyProtection="1"/>
    <xf numFmtId="0" fontId="5" fillId="2" borderId="0" xfId="2" applyFont="1" applyFill="1" applyAlignment="1" applyProtection="1">
      <alignment horizontal="center" vertical="center"/>
    </xf>
    <xf numFmtId="0" fontId="15" fillId="2" borderId="0" xfId="3" applyFont="1" applyFill="1" applyAlignment="1" applyProtection="1">
      <alignment horizontal="center" vertical="center" wrapText="1"/>
    </xf>
    <xf numFmtId="0" fontId="5" fillId="2" borderId="0" xfId="2" applyFont="1" applyFill="1" applyAlignment="1" applyProtection="1">
      <alignment vertical="center"/>
    </xf>
    <xf numFmtId="0" fontId="15" fillId="0" borderId="0" xfId="3" applyFont="1" applyAlignment="1" applyProtection="1">
      <alignment horizontal="center" vertical="center"/>
      <protection locked="0"/>
    </xf>
    <xf numFmtId="0" fontId="5" fillId="0" borderId="0" xfId="3" applyFont="1" applyProtection="1">
      <protection locked="0"/>
    </xf>
    <xf numFmtId="0" fontId="5" fillId="0" borderId="14" xfId="0" applyFont="1" applyFill="1" applyBorder="1" applyAlignment="1" applyProtection="1">
      <alignment horizontal="left" vertical="center" wrapText="1" inden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3" applyFont="1" applyAlignment="1" applyProtection="1">
      <alignment wrapText="1"/>
      <protection locked="0"/>
    </xf>
    <xf numFmtId="0" fontId="5" fillId="0" borderId="0" xfId="3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0" xfId="3" applyFont="1" applyFill="1" applyProtection="1"/>
    <xf numFmtId="0" fontId="5" fillId="2" borderId="0" xfId="3" applyFont="1" applyFill="1" applyProtection="1">
      <protection locked="0"/>
    </xf>
    <xf numFmtId="0" fontId="5" fillId="2" borderId="0" xfId="2" applyFont="1" applyFill="1" applyProtection="1">
      <protection locked="0"/>
    </xf>
    <xf numFmtId="0" fontId="2" fillId="5" borderId="14" xfId="2" applyFont="1" applyFill="1" applyBorder="1" applyAlignment="1" applyProtection="1">
      <alignment horizontal="left" vertical="center" wrapText="1"/>
    </xf>
    <xf numFmtId="3" fontId="2" fillId="2" borderId="14" xfId="2" applyNumberFormat="1" applyFont="1" applyFill="1" applyBorder="1" applyAlignment="1" applyProtection="1">
      <alignment horizontal="right" vertical="center"/>
    </xf>
    <xf numFmtId="0" fontId="13" fillId="2" borderId="0" xfId="2" applyFont="1" applyFill="1" applyAlignment="1" applyProtection="1">
      <alignment horizontal="center" vertical="center" wrapText="1"/>
      <protection locked="0"/>
    </xf>
    <xf numFmtId="0" fontId="2" fillId="5" borderId="14" xfId="2" applyFont="1" applyFill="1" applyBorder="1" applyAlignment="1" applyProtection="1">
      <alignment horizontal="left" vertical="center" wrapText="1" indent="1"/>
    </xf>
    <xf numFmtId="3" fontId="2" fillId="2" borderId="14" xfId="2" applyNumberFormat="1" applyFont="1" applyFill="1" applyBorder="1" applyAlignment="1" applyProtection="1">
      <alignment horizontal="right" vertical="center" wrapText="1"/>
    </xf>
    <xf numFmtId="0" fontId="5" fillId="5" borderId="14" xfId="2" applyFont="1" applyFill="1" applyBorder="1" applyAlignment="1" applyProtection="1">
      <alignment horizontal="left" vertical="center" wrapText="1" indent="2"/>
    </xf>
    <xf numFmtId="3" fontId="2" fillId="5" borderId="14" xfId="2" applyNumberFormat="1" applyFont="1" applyFill="1" applyBorder="1" applyAlignment="1" applyProtection="1">
      <alignment horizontal="right" vertical="center"/>
      <protection locked="0"/>
    </xf>
    <xf numFmtId="3" fontId="2" fillId="5" borderId="14" xfId="2" applyNumberFormat="1" applyFont="1" applyFill="1" applyBorder="1" applyAlignment="1" applyProtection="1">
      <alignment horizontal="right" vertical="center" wrapText="1"/>
      <protection locked="0"/>
    </xf>
    <xf numFmtId="3" fontId="5" fillId="2" borderId="14" xfId="2" applyNumberFormat="1" applyFont="1" applyFill="1" applyBorder="1" applyAlignment="1" applyProtection="1">
      <alignment horizontal="right" vertical="center" wrapText="1"/>
    </xf>
    <xf numFmtId="0" fontId="5" fillId="5" borderId="14" xfId="2" applyFont="1" applyFill="1" applyBorder="1" applyAlignment="1" applyProtection="1">
      <alignment horizontal="left" vertical="center" wrapText="1" indent="3"/>
    </xf>
    <xf numFmtId="3" fontId="5" fillId="5" borderId="14" xfId="2" applyNumberFormat="1" applyFont="1" applyFill="1" applyBorder="1" applyAlignment="1" applyProtection="1">
      <alignment horizontal="right" vertical="center"/>
      <protection locked="0"/>
    </xf>
    <xf numFmtId="165" fontId="5" fillId="0" borderId="14" xfId="5" applyNumberFormat="1" applyFont="1" applyFill="1" applyBorder="1" applyAlignment="1" applyProtection="1">
      <alignment horizontal="right" vertical="center"/>
      <protection locked="0"/>
    </xf>
    <xf numFmtId="4" fontId="5" fillId="0" borderId="14" xfId="5" applyNumberFormat="1" applyFont="1" applyFill="1" applyBorder="1" applyAlignment="1" applyProtection="1">
      <alignment horizontal="right" vertical="center"/>
      <protection locked="0"/>
    </xf>
    <xf numFmtId="0" fontId="5" fillId="2" borderId="14" xfId="5" applyFont="1" applyFill="1" applyBorder="1" applyAlignment="1" applyProtection="1">
      <alignment horizontal="right" vertical="top"/>
    </xf>
    <xf numFmtId="0" fontId="5" fillId="5" borderId="14" xfId="2" applyFont="1" applyFill="1" applyBorder="1" applyAlignment="1" applyProtection="1">
      <alignment horizontal="left" vertical="center" wrapText="1" indent="4"/>
    </xf>
    <xf numFmtId="0" fontId="5" fillId="0" borderId="14" xfId="5" applyFont="1" applyFill="1" applyBorder="1" applyAlignment="1" applyProtection="1">
      <alignment horizontal="right" vertical="top"/>
      <protection locked="0"/>
    </xf>
    <xf numFmtId="166" fontId="5" fillId="0" borderId="14" xfId="5" applyNumberFormat="1" applyFont="1" applyFill="1" applyBorder="1" applyAlignment="1" applyProtection="1">
      <alignment horizontal="right" vertical="center"/>
      <protection locked="0"/>
    </xf>
    <xf numFmtId="0" fontId="2" fillId="0" borderId="14" xfId="5" applyFont="1" applyFill="1" applyBorder="1" applyAlignment="1" applyProtection="1">
      <alignment horizontal="left" vertical="top" indent="1"/>
    </xf>
    <xf numFmtId="0" fontId="5" fillId="0" borderId="14" xfId="5" applyFont="1" applyFill="1" applyBorder="1" applyAlignment="1" applyProtection="1">
      <alignment horizontal="left" vertical="center" wrapText="1" indent="2"/>
    </xf>
    <xf numFmtId="0" fontId="5" fillId="0" borderId="18" xfId="5" applyFont="1" applyFill="1" applyBorder="1" applyAlignment="1" applyProtection="1">
      <alignment horizontal="left" vertical="center" wrapText="1" indent="2"/>
    </xf>
    <xf numFmtId="4" fontId="5" fillId="0" borderId="28" xfId="5" applyNumberFormat="1" applyFont="1" applyFill="1" applyBorder="1" applyAlignment="1" applyProtection="1">
      <alignment horizontal="right" vertical="center"/>
      <protection locked="0"/>
    </xf>
    <xf numFmtId="4" fontId="1" fillId="0" borderId="0" xfId="6" applyNumberFormat="1"/>
    <xf numFmtId="0" fontId="2" fillId="5" borderId="18" xfId="2" applyFont="1" applyFill="1" applyBorder="1" applyAlignment="1" applyProtection="1">
      <alignment horizontal="left" vertical="center" wrapText="1"/>
    </xf>
    <xf numFmtId="3" fontId="5" fillId="2" borderId="29" xfId="2" applyNumberFormat="1" applyFont="1" applyFill="1" applyBorder="1" applyAlignment="1" applyProtection="1">
      <alignment horizontal="right" vertical="center" wrapText="1"/>
    </xf>
    <xf numFmtId="0" fontId="2" fillId="2" borderId="28" xfId="3" applyFont="1" applyFill="1" applyBorder="1" applyAlignment="1" applyProtection="1">
      <alignment horizontal="right"/>
    </xf>
    <xf numFmtId="0" fontId="5" fillId="5" borderId="14" xfId="2" applyFont="1" applyFill="1" applyBorder="1" applyAlignment="1" applyProtection="1">
      <alignment horizontal="left" vertical="center" wrapText="1" indent="1"/>
    </xf>
    <xf numFmtId="0" fontId="5" fillId="0" borderId="18" xfId="3" applyFont="1" applyBorder="1" applyAlignment="1" applyProtection="1">
      <alignment horizontal="left" vertical="center" indent="1"/>
    </xf>
    <xf numFmtId="0" fontId="5" fillId="0" borderId="28" xfId="3" applyFont="1" applyFill="1" applyBorder="1" applyAlignment="1" applyProtection="1">
      <alignment horizontal="right"/>
      <protection locked="0"/>
    </xf>
    <xf numFmtId="3" fontId="5" fillId="2" borderId="30" xfId="2" applyNumberFormat="1" applyFont="1" applyFill="1" applyBorder="1" applyAlignment="1" applyProtection="1">
      <alignment horizontal="right" vertical="center" wrapText="1"/>
    </xf>
    <xf numFmtId="0" fontId="5" fillId="0" borderId="28" xfId="3" applyFont="1" applyBorder="1" applyAlignment="1" applyProtection="1">
      <alignment horizontal="right"/>
      <protection locked="0"/>
    </xf>
    <xf numFmtId="0" fontId="2" fillId="0" borderId="18" xfId="2" applyFont="1" applyFill="1" applyBorder="1" applyAlignment="1" applyProtection="1">
      <alignment horizontal="left" vertical="center" wrapText="1"/>
    </xf>
    <xf numFmtId="0" fontId="2" fillId="2" borderId="12" xfId="0" applyFont="1" applyFill="1" applyBorder="1" applyProtection="1"/>
    <xf numFmtId="0" fontId="2" fillId="5" borderId="28" xfId="0" applyFont="1" applyFill="1" applyBorder="1" applyProtection="1"/>
    <xf numFmtId="0" fontId="2" fillId="5" borderId="14" xfId="2" applyFont="1" applyFill="1" applyBorder="1" applyAlignment="1" applyProtection="1">
      <alignment vertical="center" wrapText="1"/>
    </xf>
    <xf numFmtId="0" fontId="5" fillId="5" borderId="0" xfId="2" applyFont="1" applyFill="1" applyBorder="1" applyAlignment="1" applyProtection="1">
      <alignment horizontal="left" vertical="center" wrapText="1" indent="1"/>
    </xf>
    <xf numFmtId="0" fontId="2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6" borderId="0" xfId="2" applyFont="1" applyFill="1" applyProtection="1">
      <protection locked="0"/>
    </xf>
    <xf numFmtId="0" fontId="5" fillId="6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Border="1" applyProtection="1"/>
    <xf numFmtId="0" fontId="5" fillId="5" borderId="0" xfId="0" applyFont="1" applyFill="1" applyProtection="1"/>
    <xf numFmtId="3" fontId="2" fillId="6" borderId="14" xfId="2" applyNumberFormat="1" applyFont="1" applyFill="1" applyBorder="1" applyAlignment="1" applyProtection="1">
      <alignment horizontal="left" vertical="center" wrapText="1"/>
    </xf>
    <xf numFmtId="0" fontId="5" fillId="0" borderId="14" xfId="2" applyFont="1" applyFill="1" applyBorder="1" applyAlignment="1" applyProtection="1">
      <alignment horizontal="left" vertical="center" wrapText="1" indent="1"/>
    </xf>
    <xf numFmtId="3" fontId="2" fillId="5" borderId="14" xfId="2" applyNumberFormat="1" applyFont="1" applyFill="1" applyBorder="1" applyAlignment="1" applyProtection="1">
      <alignment horizontal="center" vertical="center" wrapText="1"/>
      <protection locked="0"/>
    </xf>
    <xf numFmtId="0" fontId="5" fillId="6" borderId="0" xfId="2" applyFont="1" applyFill="1" applyAlignment="1" applyProtection="1">
      <alignment horizontal="center" vertical="center" wrapText="1"/>
      <protection locked="0"/>
    </xf>
    <xf numFmtId="0" fontId="5" fillId="6" borderId="0" xfId="2" applyFont="1" applyFill="1" applyAlignment="1" applyProtection="1">
      <alignment horizontal="center" vertical="center"/>
      <protection locked="0"/>
    </xf>
    <xf numFmtId="0" fontId="2" fillId="0" borderId="14" xfId="0" applyFont="1" applyFill="1" applyBorder="1" applyProtection="1">
      <protection locked="0"/>
    </xf>
    <xf numFmtId="3" fontId="2" fillId="2" borderId="14" xfId="0" applyNumberFormat="1" applyFont="1" applyFill="1" applyBorder="1" applyProtection="1"/>
    <xf numFmtId="0" fontId="5" fillId="6" borderId="0" xfId="0" applyFont="1" applyFill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0" fillId="5" borderId="0" xfId="0" applyFill="1"/>
    <xf numFmtId="0" fontId="2" fillId="0" borderId="0" xfId="0" applyFont="1" applyBorder="1" applyProtection="1">
      <protection locked="0"/>
    </xf>
    <xf numFmtId="3" fontId="2" fillId="6" borderId="14" xfId="2" applyNumberFormat="1" applyFont="1" applyFill="1" applyBorder="1" applyAlignment="1" applyProtection="1">
      <alignment horizontal="center" vertical="center" wrapText="1"/>
    </xf>
    <xf numFmtId="0" fontId="6" fillId="5" borderId="0" xfId="0" applyFont="1" applyFill="1"/>
    <xf numFmtId="0" fontId="2" fillId="5" borderId="0" xfId="0" applyFont="1" applyFill="1" applyAlignment="1" applyProtection="1">
      <alignment horizontal="left"/>
      <protection locked="0"/>
    </xf>
    <xf numFmtId="0" fontId="5" fillId="5" borderId="0" xfId="0" applyFont="1" applyFill="1" applyProtection="1">
      <protection locked="0"/>
    </xf>
    <xf numFmtId="0" fontId="5" fillId="5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" fillId="5" borderId="0" xfId="0" applyFont="1" applyFill="1" applyProtection="1">
      <protection locked="0"/>
    </xf>
    <xf numFmtId="0" fontId="5" fillId="5" borderId="26" xfId="0" applyFont="1" applyFill="1" applyBorder="1" applyProtection="1">
      <protection locked="0"/>
    </xf>
    <xf numFmtId="0" fontId="14" fillId="5" borderId="0" xfId="0" applyFont="1" applyFill="1"/>
    <xf numFmtId="0" fontId="5" fillId="5" borderId="0" xfId="0" applyFont="1" applyFill="1" applyBorder="1" applyProtection="1">
      <protection locked="0"/>
    </xf>
    <xf numFmtId="0" fontId="2" fillId="2" borderId="0" xfId="4" applyFont="1" applyFill="1" applyAlignment="1" applyProtection="1">
      <alignment horizontal="left" vertical="center"/>
    </xf>
    <xf numFmtId="0" fontId="5" fillId="2" borderId="0" xfId="4" applyFont="1" applyFill="1" applyBorder="1" applyProtection="1"/>
    <xf numFmtId="0" fontId="5" fillId="2" borderId="0" xfId="2" applyFont="1" applyFill="1" applyAlignment="1" applyProtection="1">
      <alignment horizontal="right" vertical="center"/>
    </xf>
    <xf numFmtId="0" fontId="6" fillId="5" borderId="0" xfId="4" applyFill="1"/>
    <xf numFmtId="0" fontId="5" fillId="2" borderId="0" xfId="4" applyFont="1" applyFill="1" applyProtection="1"/>
    <xf numFmtId="0" fontId="2" fillId="2" borderId="0" xfId="4" applyFont="1" applyFill="1" applyProtection="1"/>
    <xf numFmtId="0" fontId="5" fillId="5" borderId="0" xfId="4" applyFont="1" applyFill="1" applyBorder="1" applyProtection="1"/>
    <xf numFmtId="0" fontId="5" fillId="5" borderId="0" xfId="4" applyFont="1" applyFill="1" applyProtection="1"/>
    <xf numFmtId="167" fontId="11" fillId="5" borderId="12" xfId="7" applyNumberFormat="1" applyFont="1" applyFill="1" applyBorder="1" applyAlignment="1" applyProtection="1">
      <alignment horizontal="left" vertical="center" wrapText="1"/>
      <protection locked="0"/>
    </xf>
    <xf numFmtId="0" fontId="2" fillId="0" borderId="14" xfId="4" applyFont="1" applyFill="1" applyBorder="1" applyProtection="1">
      <protection locked="0"/>
    </xf>
    <xf numFmtId="3" fontId="2" fillId="2" borderId="14" xfId="4" applyNumberFormat="1" applyFont="1" applyFill="1" applyBorder="1" applyProtection="1"/>
    <xf numFmtId="0" fontId="2" fillId="5" borderId="0" xfId="4" applyFont="1" applyFill="1" applyAlignment="1" applyProtection="1">
      <alignment horizontal="left"/>
      <protection locked="0"/>
    </xf>
    <xf numFmtId="0" fontId="5" fillId="5" borderId="0" xfId="4" applyFont="1" applyFill="1" applyProtection="1">
      <protection locked="0"/>
    </xf>
    <xf numFmtId="0" fontId="5" fillId="5" borderId="0" xfId="4" applyFont="1" applyFill="1" applyAlignment="1" applyProtection="1">
      <alignment horizontal="left"/>
      <protection locked="0"/>
    </xf>
    <xf numFmtId="0" fontId="5" fillId="0" borderId="0" xfId="4" applyFont="1" applyAlignment="1" applyProtection="1">
      <alignment horizontal="left"/>
      <protection locked="0"/>
    </xf>
    <xf numFmtId="0" fontId="6" fillId="5" borderId="0" xfId="4" applyFill="1" applyProtection="1">
      <protection locked="0"/>
    </xf>
    <xf numFmtId="14" fontId="4" fillId="5" borderId="0" xfId="7" applyNumberFormat="1" applyFont="1" applyFill="1" applyBorder="1" applyAlignment="1" applyProtection="1">
      <alignment vertical="center"/>
    </xf>
    <xf numFmtId="0" fontId="4" fillId="5" borderId="0" xfId="7" applyFont="1" applyFill="1" applyBorder="1" applyAlignment="1" applyProtection="1">
      <alignment vertical="center"/>
      <protection locked="0"/>
    </xf>
    <xf numFmtId="14" fontId="4" fillId="5" borderId="0" xfId="7" applyNumberFormat="1" applyFont="1" applyFill="1" applyBorder="1" applyAlignment="1" applyProtection="1">
      <alignment horizontal="center" vertical="center"/>
    </xf>
    <xf numFmtId="14" fontId="7" fillId="5" borderId="0" xfId="7" applyNumberFormat="1" applyFont="1" applyFill="1" applyBorder="1" applyAlignment="1" applyProtection="1">
      <alignment horizontal="center" vertical="center"/>
    </xf>
    <xf numFmtId="14" fontId="7" fillId="5" borderId="0" xfId="7" applyNumberFormat="1" applyFont="1" applyFill="1" applyBorder="1" applyAlignment="1" applyProtection="1">
      <alignment vertical="center"/>
    </xf>
    <xf numFmtId="14" fontId="7" fillId="5" borderId="0" xfId="7" applyNumberFormat="1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left" wrapText="1"/>
    </xf>
    <xf numFmtId="168" fontId="5" fillId="0" borderId="0" xfId="3" applyNumberFormat="1" applyFont="1" applyBorder="1" applyProtection="1">
      <protection locked="0"/>
    </xf>
    <xf numFmtId="0" fontId="5" fillId="2" borderId="0" xfId="0" applyFont="1" applyFill="1" applyBorder="1" applyAlignment="1" applyProtection="1">
      <alignment horizontal="left"/>
    </xf>
    <xf numFmtId="0" fontId="5" fillId="0" borderId="0" xfId="0" applyFont="1" applyFill="1" applyBorder="1" applyProtection="1"/>
    <xf numFmtId="0" fontId="5" fillId="2" borderId="26" xfId="0" applyFont="1" applyFill="1" applyBorder="1" applyAlignment="1" applyProtection="1">
      <alignment horizontal="left"/>
    </xf>
    <xf numFmtId="0" fontId="5" fillId="2" borderId="26" xfId="0" applyFont="1" applyFill="1" applyBorder="1" applyAlignment="1" applyProtection="1">
      <alignment horizontal="left" wrapText="1"/>
    </xf>
    <xf numFmtId="0" fontId="5" fillId="2" borderId="26" xfId="0" applyFont="1" applyFill="1" applyBorder="1" applyProtection="1"/>
    <xf numFmtId="0" fontId="2" fillId="2" borderId="26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center" vertical="center" wrapText="1"/>
    </xf>
    <xf numFmtId="14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4" xfId="0" applyFont="1" applyFill="1" applyBorder="1" applyAlignment="1" applyProtection="1">
      <alignment horizontal="left"/>
    </xf>
    <xf numFmtId="0" fontId="2" fillId="0" borderId="14" xfId="0" applyFont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right" vertical="center" wrapText="1"/>
    </xf>
    <xf numFmtId="0" fontId="2" fillId="0" borderId="14" xfId="0" applyFont="1" applyFill="1" applyBorder="1" applyAlignment="1" applyProtection="1">
      <alignment horizontal="left" indent="1"/>
    </xf>
    <xf numFmtId="0" fontId="5" fillId="0" borderId="14" xfId="0" applyFont="1" applyBorder="1" applyAlignment="1" applyProtection="1">
      <alignment wrapText="1"/>
    </xf>
    <xf numFmtId="0" fontId="5" fillId="0" borderId="14" xfId="0" applyFont="1" applyFill="1" applyBorder="1" applyAlignment="1" applyProtection="1">
      <alignment horizontal="left" vertical="center"/>
    </xf>
    <xf numFmtId="0" fontId="5" fillId="0" borderId="14" xfId="0" applyFont="1" applyFill="1" applyBorder="1" applyAlignment="1" applyProtection="1">
      <alignment horizontal="left" wrapText="1"/>
    </xf>
    <xf numFmtId="0" fontId="1" fillId="0" borderId="0" xfId="6"/>
    <xf numFmtId="0" fontId="2" fillId="0" borderId="0" xfId="0" applyFont="1" applyFill="1" applyBorder="1" applyAlignment="1" applyProtection="1">
      <alignment horizontal="left" indent="1"/>
      <protection locked="0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2" fillId="0" borderId="14" xfId="0" applyFont="1" applyFill="1" applyBorder="1" applyAlignment="1" applyProtection="1">
      <alignment horizontal="left" vertical="center" indent="1"/>
    </xf>
    <xf numFmtId="0" fontId="2" fillId="0" borderId="0" xfId="0" applyFont="1" applyFill="1" applyBorder="1" applyAlignment="1" applyProtection="1">
      <alignment horizontal="left" vertical="center" indent="1"/>
      <protection locked="0"/>
    </xf>
    <xf numFmtId="0" fontId="2" fillId="0" borderId="14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center" vertical="center"/>
    </xf>
    <xf numFmtId="0" fontId="19" fillId="2" borderId="0" xfId="0" applyFont="1" applyFill="1" applyBorder="1" applyProtection="1"/>
    <xf numFmtId="0" fontId="19" fillId="2" borderId="0" xfId="0" applyFont="1" applyFill="1" applyBorder="1" applyAlignment="1" applyProtection="1">
      <alignment horizontal="center" vertical="center"/>
    </xf>
    <xf numFmtId="0" fontId="5" fillId="2" borderId="26" xfId="2" applyFont="1" applyFill="1" applyBorder="1" applyAlignment="1" applyProtection="1">
      <alignment horizontal="left" vertical="center"/>
    </xf>
    <xf numFmtId="0" fontId="20" fillId="2" borderId="31" xfId="5" applyFont="1" applyFill="1" applyBorder="1" applyAlignment="1" applyProtection="1">
      <alignment horizontal="center" vertical="top" wrapText="1"/>
    </xf>
    <xf numFmtId="1" fontId="20" fillId="2" borderId="31" xfId="5" applyNumberFormat="1" applyFont="1" applyFill="1" applyBorder="1" applyAlignment="1" applyProtection="1">
      <alignment horizontal="center" vertical="top" wrapText="1"/>
    </xf>
    <xf numFmtId="0" fontId="20" fillId="2" borderId="32" xfId="5" applyFont="1" applyFill="1" applyBorder="1" applyAlignment="1" applyProtection="1">
      <alignment horizontal="center" vertical="top" wrapText="1"/>
    </xf>
    <xf numFmtId="1" fontId="20" fillId="2" borderId="32" xfId="5" applyNumberFormat="1" applyFont="1" applyFill="1" applyBorder="1" applyAlignment="1" applyProtection="1">
      <alignment horizontal="center" vertical="top" wrapText="1"/>
    </xf>
    <xf numFmtId="0" fontId="21" fillId="2" borderId="14" xfId="5" applyFont="1" applyFill="1" applyBorder="1" applyAlignment="1" applyProtection="1">
      <alignment horizontal="center" vertical="top" wrapText="1"/>
    </xf>
    <xf numFmtId="1" fontId="21" fillId="2" borderId="14" xfId="5" applyNumberFormat="1" applyFont="1" applyFill="1" applyBorder="1" applyAlignment="1" applyProtection="1">
      <alignment horizontal="center" vertical="top" wrapText="1"/>
    </xf>
    <xf numFmtId="0" fontId="20" fillId="0" borderId="33" xfId="5" applyFont="1" applyFill="1" applyBorder="1" applyAlignment="1" applyProtection="1">
      <alignment horizontal="center" vertical="top" wrapText="1"/>
      <protection locked="0"/>
    </xf>
    <xf numFmtId="0" fontId="8" fillId="0" borderId="12" xfId="8" applyFont="1" applyBorder="1" applyAlignment="1" applyProtection="1">
      <alignment wrapText="1"/>
      <protection locked="0"/>
    </xf>
    <xf numFmtId="1" fontId="20" fillId="0" borderId="12" xfId="5" applyNumberFormat="1" applyFont="1" applyFill="1" applyBorder="1" applyAlignment="1" applyProtection="1">
      <alignment horizontal="left" vertical="top" wrapText="1"/>
      <protection locked="0"/>
    </xf>
    <xf numFmtId="1" fontId="20" fillId="0" borderId="34" xfId="5" applyNumberFormat="1" applyFont="1" applyFill="1" applyBorder="1" applyAlignment="1" applyProtection="1">
      <alignment horizontal="left" vertical="top" wrapText="1"/>
      <protection locked="0"/>
    </xf>
    <xf numFmtId="14" fontId="8" fillId="0" borderId="12" xfId="8" applyNumberFormat="1" applyFont="1" applyBorder="1" applyAlignment="1" applyProtection="1">
      <alignment wrapText="1"/>
      <protection locked="0"/>
    </xf>
    <xf numFmtId="0" fontId="22" fillId="0" borderId="35" xfId="5" applyFont="1" applyFill="1" applyBorder="1" applyAlignment="1" applyProtection="1">
      <alignment horizontal="right" vertical="top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5" fillId="2" borderId="26" xfId="0" applyFont="1" applyFill="1" applyBorder="1" applyProtection="1">
      <protection locked="0"/>
    </xf>
    <xf numFmtId="0" fontId="0" fillId="2" borderId="26" xfId="0" applyFill="1" applyBorder="1"/>
    <xf numFmtId="0" fontId="2" fillId="2" borderId="0" xfId="0" applyFont="1" applyFill="1" applyBorder="1" applyProtection="1">
      <protection locked="0"/>
    </xf>
    <xf numFmtId="0" fontId="14" fillId="2" borderId="0" xfId="0" applyFont="1" applyFill="1" applyBorder="1"/>
    <xf numFmtId="0" fontId="5" fillId="2" borderId="0" xfId="2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left"/>
    </xf>
    <xf numFmtId="0" fontId="21" fillId="2" borderId="35" xfId="5" applyFont="1" applyFill="1" applyBorder="1" applyAlignment="1" applyProtection="1">
      <alignment horizontal="center" vertical="top" wrapText="1"/>
    </xf>
    <xf numFmtId="1" fontId="21" fillId="2" borderId="35" xfId="5" applyNumberFormat="1" applyFont="1" applyFill="1" applyBorder="1" applyAlignment="1" applyProtection="1">
      <alignment horizontal="center" vertical="top" wrapText="1"/>
    </xf>
    <xf numFmtId="0" fontId="21" fillId="0" borderId="35" xfId="5" applyFont="1" applyFill="1" applyBorder="1" applyAlignment="1" applyProtection="1">
      <alignment horizontal="left" vertical="top"/>
    </xf>
    <xf numFmtId="0" fontId="20" fillId="0" borderId="35" xfId="5" applyFont="1" applyFill="1" applyBorder="1" applyAlignment="1" applyProtection="1">
      <alignment horizontal="center" vertical="top" wrapText="1"/>
      <protection locked="0"/>
    </xf>
    <xf numFmtId="0" fontId="20" fillId="0" borderId="0" xfId="5" applyFont="1" applyFill="1" applyBorder="1" applyAlignment="1" applyProtection="1">
      <alignment horizontal="center" vertical="top" wrapText="1"/>
      <protection locked="0"/>
    </xf>
    <xf numFmtId="1" fontId="20" fillId="0" borderId="0" xfId="5" applyNumberFormat="1" applyFont="1" applyFill="1" applyBorder="1" applyAlignment="1" applyProtection="1">
      <alignment horizontal="center" vertical="top" wrapText="1"/>
      <protection locked="0"/>
    </xf>
    <xf numFmtId="1" fontId="20" fillId="2" borderId="35" xfId="5" applyNumberFormat="1" applyFont="1" applyFill="1" applyBorder="1" applyAlignment="1" applyProtection="1">
      <alignment horizontal="center" vertical="top" wrapText="1"/>
      <protection locked="0"/>
    </xf>
    <xf numFmtId="0" fontId="20" fillId="0" borderId="35" xfId="5" applyFont="1" applyFill="1" applyBorder="1" applyAlignment="1" applyProtection="1">
      <alignment horizontal="left" vertical="top" wrapText="1"/>
      <protection locked="0"/>
    </xf>
    <xf numFmtId="1" fontId="20" fillId="0" borderId="35" xfId="5" applyNumberFormat="1" applyFont="1" applyFill="1" applyBorder="1" applyAlignment="1" applyProtection="1">
      <alignment horizontal="left" vertical="top" wrapText="1"/>
      <protection locked="0"/>
    </xf>
    <xf numFmtId="0" fontId="22" fillId="2" borderId="35" xfId="5" applyFont="1" applyFill="1" applyBorder="1" applyAlignment="1" applyProtection="1">
      <alignment horizontal="right" vertical="top" wrapText="1"/>
      <protection locked="0"/>
    </xf>
    <xf numFmtId="0" fontId="20" fillId="0" borderId="36" xfId="5" applyFont="1" applyFill="1" applyBorder="1" applyAlignment="1" applyProtection="1">
      <alignment horizontal="left" vertical="top" wrapText="1"/>
      <protection locked="0"/>
    </xf>
    <xf numFmtId="1" fontId="20" fillId="0" borderId="36" xfId="5" applyNumberFormat="1" applyFont="1" applyFill="1" applyBorder="1" applyAlignment="1" applyProtection="1">
      <alignment horizontal="left" vertical="top" wrapText="1"/>
      <protection locked="0"/>
    </xf>
    <xf numFmtId="0" fontId="21" fillId="2" borderId="37" xfId="5" applyFont="1" applyFill="1" applyBorder="1" applyAlignment="1" applyProtection="1">
      <alignment horizontal="left" vertical="top"/>
      <protection locked="0"/>
    </xf>
    <xf numFmtId="0" fontId="20" fillId="2" borderId="37" xfId="5" applyFont="1" applyFill="1" applyBorder="1" applyAlignment="1" applyProtection="1">
      <alignment horizontal="left" vertical="top" wrapText="1"/>
      <protection locked="0"/>
    </xf>
    <xf numFmtId="0" fontId="20" fillId="2" borderId="38" xfId="5" applyFont="1" applyFill="1" applyBorder="1" applyAlignment="1" applyProtection="1">
      <alignment horizontal="left" vertical="top" wrapText="1"/>
      <protection locked="0"/>
    </xf>
    <xf numFmtId="1" fontId="20" fillId="2" borderId="38" xfId="5" applyNumberFormat="1" applyFont="1" applyFill="1" applyBorder="1" applyAlignment="1" applyProtection="1">
      <alignment horizontal="left" vertical="top" wrapText="1"/>
      <protection locked="0"/>
    </xf>
    <xf numFmtId="1" fontId="20" fillId="2" borderId="39" xfId="5" applyNumberFormat="1" applyFont="1" applyFill="1" applyBorder="1" applyAlignment="1" applyProtection="1">
      <alignment horizontal="left" vertical="top" wrapText="1"/>
      <protection locked="0"/>
    </xf>
    <xf numFmtId="0" fontId="22" fillId="2" borderId="36" xfId="5" applyFont="1" applyFill="1" applyBorder="1" applyAlignment="1" applyProtection="1">
      <alignment horizontal="righ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0" fillId="5" borderId="0" xfId="0" applyFill="1" applyBorder="1"/>
    <xf numFmtId="0" fontId="14" fillId="2" borderId="0" xfId="0" applyFont="1" applyFill="1" applyProtection="1"/>
    <xf numFmtId="0" fontId="0" fillId="2" borderId="0" xfId="0" applyFill="1" applyProtection="1"/>
    <xf numFmtId="0" fontId="5" fillId="2" borderId="0" xfId="2" applyFont="1" applyFill="1" applyBorder="1" applyAlignment="1" applyProtection="1">
      <alignment horizontal="center" vertical="center"/>
    </xf>
    <xf numFmtId="0" fontId="0" fillId="2" borderId="0" xfId="0" applyFill="1" applyProtection="1">
      <protection locked="0"/>
    </xf>
    <xf numFmtId="14" fontId="5" fillId="2" borderId="0" xfId="2" applyNumberFormat="1" applyFont="1" applyFill="1" applyBorder="1" applyAlignment="1" applyProtection="1">
      <alignment vertical="center"/>
    </xf>
    <xf numFmtId="0" fontId="5" fillId="2" borderId="0" xfId="2" applyFont="1" applyFill="1" applyBorder="1" applyAlignment="1" applyProtection="1">
      <alignment vertical="center"/>
    </xf>
    <xf numFmtId="14" fontId="5" fillId="2" borderId="0" xfId="2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3" fillId="0" borderId="0" xfId="1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0" fontId="24" fillId="2" borderId="0" xfId="2" applyFont="1" applyFill="1" applyAlignment="1" applyProtection="1">
      <alignment horizontal="left" vertical="center"/>
    </xf>
    <xf numFmtId="0" fontId="6" fillId="2" borderId="0" xfId="0" applyFont="1" applyFill="1" applyProtection="1"/>
    <xf numFmtId="0" fontId="4" fillId="2" borderId="14" xfId="9" applyFont="1" applyFill="1" applyBorder="1" applyAlignment="1" applyProtection="1">
      <alignment vertical="center" wrapText="1"/>
    </xf>
    <xf numFmtId="0" fontId="4" fillId="2" borderId="14" xfId="9" applyFont="1" applyFill="1" applyBorder="1" applyAlignment="1" applyProtection="1">
      <alignment horizontal="center" vertical="center" wrapText="1"/>
    </xf>
    <xf numFmtId="0" fontId="25" fillId="2" borderId="0" xfId="9" applyFont="1" applyFill="1" applyProtection="1">
      <protection locked="0"/>
    </xf>
    <xf numFmtId="0" fontId="25" fillId="0" borderId="0" xfId="9" applyFont="1" applyProtection="1">
      <protection locked="0"/>
    </xf>
    <xf numFmtId="0" fontId="7" fillId="2" borderId="18" xfId="9" applyFont="1" applyFill="1" applyBorder="1" applyAlignment="1" applyProtection="1">
      <alignment horizontal="center" vertical="center" wrapText="1"/>
    </xf>
    <xf numFmtId="0" fontId="7" fillId="2" borderId="28" xfId="9" applyFont="1" applyFill="1" applyBorder="1" applyAlignment="1" applyProtection="1">
      <alignment horizontal="center" vertical="center" wrapText="1"/>
    </xf>
    <xf numFmtId="0" fontId="7" fillId="2" borderId="14" xfId="9" applyFont="1" applyFill="1" applyBorder="1" applyAlignment="1" applyProtection="1">
      <alignment horizontal="center" vertical="center" wrapText="1"/>
    </xf>
    <xf numFmtId="0" fontId="7" fillId="0" borderId="14" xfId="9" applyFont="1" applyBorder="1" applyAlignment="1" applyProtection="1">
      <alignment vertical="center" wrapText="1"/>
    </xf>
    <xf numFmtId="0" fontId="4" fillId="0" borderId="14" xfId="9" applyFont="1" applyBorder="1" applyAlignment="1" applyProtection="1">
      <alignment vertical="center" wrapText="1"/>
    </xf>
    <xf numFmtId="0" fontId="4" fillId="0" borderId="14" xfId="9" applyFont="1" applyBorder="1" applyAlignment="1" applyProtection="1">
      <alignment vertical="center" wrapText="1"/>
      <protection locked="0"/>
    </xf>
    <xf numFmtId="2" fontId="4" fillId="0" borderId="14" xfId="9" applyNumberFormat="1" applyFont="1" applyBorder="1" applyAlignment="1" applyProtection="1">
      <alignment vertical="center" wrapText="1"/>
      <protection locked="0"/>
    </xf>
    <xf numFmtId="0" fontId="4" fillId="0" borderId="0" xfId="9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0" borderId="26" xfId="0" applyFont="1" applyBorder="1" applyProtection="1">
      <protection locked="0"/>
    </xf>
    <xf numFmtId="0" fontId="0" fillId="0" borderId="26" xfId="0" applyBorder="1"/>
    <xf numFmtId="0" fontId="0" fillId="0" borderId="0" xfId="0" applyBorder="1"/>
    <xf numFmtId="0" fontId="0" fillId="2" borderId="0" xfId="0" applyFont="1" applyFill="1" applyProtection="1"/>
    <xf numFmtId="0" fontId="0" fillId="2" borderId="0" xfId="0" applyFont="1" applyFill="1" applyProtection="1">
      <protection locked="0"/>
    </xf>
    <xf numFmtId="0" fontId="5" fillId="0" borderId="0" xfId="2" applyFont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0" fillId="2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Protection="1"/>
    <xf numFmtId="0" fontId="25" fillId="0" borderId="0" xfId="9" applyFont="1" applyBorder="1" applyProtection="1">
      <protection locked="0"/>
    </xf>
    <xf numFmtId="0" fontId="4" fillId="0" borderId="14" xfId="9" applyFont="1" applyBorder="1" applyAlignment="1" applyProtection="1">
      <alignment horizontal="center" vertical="center" wrapText="1"/>
      <protection locked="0"/>
    </xf>
    <xf numFmtId="14" fontId="4" fillId="0" borderId="12" xfId="1" applyNumberFormat="1" applyFont="1" applyBorder="1" applyAlignment="1" applyProtection="1">
      <alignment wrapText="1"/>
      <protection locked="0"/>
    </xf>
    <xf numFmtId="0" fontId="0" fillId="0" borderId="26" xfId="0" applyFont="1" applyBorder="1"/>
    <xf numFmtId="0" fontId="0" fillId="0" borderId="0" xfId="0" applyFont="1"/>
    <xf numFmtId="0" fontId="0" fillId="0" borderId="0" xfId="0" applyFont="1" applyBorder="1"/>
    <xf numFmtId="0" fontId="14" fillId="2" borderId="0" xfId="4" applyFont="1" applyFill="1" applyProtection="1"/>
    <xf numFmtId="0" fontId="6" fillId="2" borderId="0" xfId="4" applyFill="1" applyProtection="1"/>
    <xf numFmtId="0" fontId="6" fillId="2" borderId="0" xfId="4" applyFill="1" applyProtection="1">
      <protection locked="0"/>
    </xf>
    <xf numFmtId="0" fontId="5" fillId="2" borderId="0" xfId="2" applyFont="1" applyFill="1" applyBorder="1" applyAlignment="1" applyProtection="1">
      <alignment vertical="center"/>
      <protection locked="0"/>
    </xf>
    <xf numFmtId="0" fontId="6" fillId="0" borderId="0" xfId="4" applyProtection="1">
      <protection locked="0"/>
    </xf>
    <xf numFmtId="0" fontId="5" fillId="2" borderId="0" xfId="4" applyFont="1" applyFill="1" applyProtection="1">
      <protection locked="0"/>
    </xf>
    <xf numFmtId="0" fontId="6" fillId="2" borderId="0" xfId="4" applyFill="1" applyBorder="1" applyProtection="1"/>
    <xf numFmtId="0" fontId="5" fillId="2" borderId="0" xfId="4" applyFont="1" applyFill="1" applyBorder="1" applyProtection="1">
      <protection locked="0"/>
    </xf>
    <xf numFmtId="0" fontId="5" fillId="0" borderId="0" xfId="4" applyFont="1" applyProtection="1">
      <protection locked="0"/>
    </xf>
    <xf numFmtId="0" fontId="2" fillId="0" borderId="0" xfId="4" applyFont="1" applyFill="1" applyBorder="1" applyAlignment="1" applyProtection="1">
      <alignment horizontal="left"/>
      <protection locked="0"/>
    </xf>
    <xf numFmtId="0" fontId="5" fillId="0" borderId="0" xfId="4" applyFont="1" applyFill="1" applyBorder="1" applyProtection="1"/>
    <xf numFmtId="0" fontId="6" fillId="0" borderId="0" xfId="4" applyFill="1" applyBorder="1" applyProtection="1"/>
    <xf numFmtId="0" fontId="6" fillId="0" borderId="0" xfId="4" applyFill="1" applyProtection="1"/>
    <xf numFmtId="0" fontId="6" fillId="2" borderId="0" xfId="4" applyFont="1" applyFill="1" applyProtection="1"/>
    <xf numFmtId="0" fontId="6" fillId="2" borderId="0" xfId="4" applyFill="1" applyBorder="1" applyProtection="1">
      <protection locked="0"/>
    </xf>
    <xf numFmtId="0" fontId="7" fillId="2" borderId="18" xfId="10" applyFont="1" applyFill="1" applyBorder="1" applyAlignment="1" applyProtection="1">
      <alignment horizontal="left" vertical="center" wrapText="1"/>
    </xf>
    <xf numFmtId="0" fontId="7" fillId="2" borderId="18" xfId="10" applyFont="1" applyFill="1" applyBorder="1" applyAlignment="1" applyProtection="1">
      <alignment horizontal="center" vertical="center" wrapText="1"/>
    </xf>
    <xf numFmtId="0" fontId="7" fillId="2" borderId="14" xfId="10" applyFont="1" applyFill="1" applyBorder="1" applyAlignment="1" applyProtection="1">
      <alignment horizontal="center" vertical="center" wrapText="1"/>
    </xf>
    <xf numFmtId="0" fontId="25" fillId="2" borderId="0" xfId="10" applyFont="1" applyFill="1" applyBorder="1" applyProtection="1">
      <protection locked="0"/>
    </xf>
    <xf numFmtId="0" fontId="25" fillId="0" borderId="0" xfId="10" applyFont="1" applyProtection="1">
      <protection locked="0"/>
    </xf>
    <xf numFmtId="0" fontId="4" fillId="0" borderId="14" xfId="10" applyFont="1" applyBorder="1" applyAlignment="1" applyProtection="1">
      <alignment horizontal="center" vertical="center" wrapText="1"/>
      <protection locked="0"/>
    </xf>
    <xf numFmtId="0" fontId="4" fillId="0" borderId="14" xfId="10" applyFont="1" applyBorder="1" applyAlignment="1" applyProtection="1">
      <alignment vertical="center" wrapText="1"/>
      <protection locked="0"/>
    </xf>
    <xf numFmtId="169" fontId="4" fillId="0" borderId="12" xfId="8" applyNumberFormat="1" applyFont="1" applyBorder="1" applyAlignment="1" applyProtection="1">
      <alignment wrapText="1"/>
      <protection locked="0"/>
    </xf>
    <xf numFmtId="169" fontId="4" fillId="0" borderId="12" xfId="8" applyNumberFormat="1" applyFont="1" applyBorder="1" applyAlignment="1" applyProtection="1">
      <alignment horizontal="right" wrapText="1"/>
      <protection locked="0"/>
    </xf>
    <xf numFmtId="14" fontId="4" fillId="0" borderId="12" xfId="8" applyNumberFormat="1" applyFont="1" applyBorder="1" applyAlignment="1" applyProtection="1">
      <alignment horizontal="right" wrapText="1"/>
      <protection locked="0"/>
    </xf>
    <xf numFmtId="0" fontId="6" fillId="0" borderId="0" xfId="4" applyBorder="1" applyProtection="1">
      <protection locked="0"/>
    </xf>
    <xf numFmtId="0" fontId="2" fillId="0" borderId="0" xfId="4" applyFont="1" applyAlignment="1" applyProtection="1">
      <alignment horizont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0" fontId="5" fillId="0" borderId="26" xfId="4" applyFont="1" applyBorder="1" applyProtection="1">
      <protection locked="0"/>
    </xf>
    <xf numFmtId="0" fontId="6" fillId="0" borderId="26" xfId="4" applyBorder="1"/>
    <xf numFmtId="0" fontId="6" fillId="0" borderId="0" xfId="4"/>
    <xf numFmtId="0" fontId="2" fillId="0" borderId="0" xfId="4" applyFont="1" applyProtection="1">
      <protection locked="0"/>
    </xf>
    <xf numFmtId="0" fontId="5" fillId="0" borderId="0" xfId="4" applyFont="1" applyBorder="1" applyProtection="1">
      <protection locked="0"/>
    </xf>
    <xf numFmtId="0" fontId="6" fillId="0" borderId="0" xfId="4" applyBorder="1"/>
    <xf numFmtId="0" fontId="14" fillId="0" borderId="0" xfId="4" applyFont="1"/>
    <xf numFmtId="0" fontId="25" fillId="0" borderId="0" xfId="10" applyFont="1" applyBorder="1" applyProtection="1">
      <protection locked="0"/>
    </xf>
    <xf numFmtId="0" fontId="14" fillId="2" borderId="0" xfId="3" applyFont="1" applyFill="1" applyProtection="1"/>
    <xf numFmtId="0" fontId="6" fillId="2" borderId="0" xfId="3" applyFill="1" applyProtection="1"/>
    <xf numFmtId="0" fontId="6" fillId="2" borderId="0" xfId="3" applyFill="1" applyProtection="1">
      <protection locked="0"/>
    </xf>
    <xf numFmtId="0" fontId="6" fillId="0" borderId="0" xfId="3" applyProtection="1">
      <protection locked="0"/>
    </xf>
    <xf numFmtId="0" fontId="6" fillId="2" borderId="0" xfId="3" applyFill="1" applyBorder="1" applyProtection="1"/>
    <xf numFmtId="0" fontId="6" fillId="2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2" borderId="26" xfId="3" applyFill="1" applyBorder="1" applyProtection="1"/>
    <xf numFmtId="0" fontId="6" fillId="0" borderId="0" xfId="3" applyBorder="1" applyProtection="1">
      <protection locked="0"/>
    </xf>
    <xf numFmtId="0" fontId="14" fillId="2" borderId="12" xfId="3" applyFont="1" applyFill="1" applyBorder="1" applyAlignment="1" applyProtection="1">
      <alignment horizontal="center" vertical="center"/>
    </xf>
    <xf numFmtId="0" fontId="14" fillId="2" borderId="12" xfId="3" applyFont="1" applyFill="1" applyBorder="1" applyAlignment="1" applyProtection="1">
      <alignment horizontal="center" vertical="center" wrapText="1"/>
    </xf>
    <xf numFmtId="0" fontId="14" fillId="2" borderId="14" xfId="3" applyFont="1" applyFill="1" applyBorder="1" applyAlignment="1" applyProtection="1">
      <alignment horizontal="center" vertical="center"/>
    </xf>
    <xf numFmtId="0" fontId="14" fillId="2" borderId="14" xfId="3" applyFont="1" applyFill="1" applyBorder="1" applyAlignment="1" applyProtection="1">
      <alignment horizontal="center" vertical="center" wrapText="1"/>
    </xf>
    <xf numFmtId="0" fontId="6" fillId="0" borderId="14" xfId="3" applyBorder="1" applyAlignment="1" applyProtection="1">
      <alignment horizontal="center"/>
      <protection locked="0"/>
    </xf>
    <xf numFmtId="0" fontId="6" fillId="0" borderId="14" xfId="3" applyBorder="1" applyProtection="1">
      <protection locked="0"/>
    </xf>
    <xf numFmtId="14" fontId="6" fillId="0" borderId="14" xfId="3" applyNumberFormat="1" applyBorder="1" applyProtection="1">
      <protection locked="0"/>
    </xf>
    <xf numFmtId="0" fontId="2" fillId="0" borderId="0" xfId="3" applyFont="1" applyProtection="1">
      <protection locked="0"/>
    </xf>
    <xf numFmtId="0" fontId="5" fillId="0" borderId="26" xfId="3" applyFont="1" applyBorder="1" applyProtection="1">
      <protection locked="0"/>
    </xf>
    <xf numFmtId="0" fontId="5" fillId="0" borderId="0" xfId="3" applyFont="1" applyBorder="1" applyProtection="1">
      <protection locked="0"/>
    </xf>
    <xf numFmtId="0" fontId="2" fillId="0" borderId="0" xfId="3" applyFont="1" applyAlignment="1" applyProtection="1">
      <alignment horizontal="left"/>
      <protection locked="0"/>
    </xf>
    <xf numFmtId="0" fontId="5" fillId="0" borderId="0" xfId="3" applyFont="1" applyAlignment="1" applyProtection="1">
      <alignment horizontal="left"/>
      <protection locked="0"/>
    </xf>
    <xf numFmtId="0" fontId="6" fillId="0" borderId="0" xfId="3"/>
    <xf numFmtId="0" fontId="4" fillId="0" borderId="12" xfId="10" applyFont="1" applyBorder="1" applyAlignment="1" applyProtection="1">
      <alignment vertical="center" wrapText="1"/>
      <protection locked="0"/>
    </xf>
    <xf numFmtId="0" fontId="0" fillId="2" borderId="0" xfId="0" applyFill="1" applyBorder="1" applyProtection="1"/>
    <xf numFmtId="0" fontId="0" fillId="5" borderId="0" xfId="0" applyFill="1" applyBorder="1" applyProtection="1"/>
    <xf numFmtId="0" fontId="0" fillId="5" borderId="0" xfId="0" applyFill="1" applyProtection="1"/>
    <xf numFmtId="0" fontId="25" fillId="5" borderId="0" xfId="10" applyFont="1" applyFill="1" applyProtection="1">
      <protection locked="0"/>
    </xf>
    <xf numFmtId="0" fontId="0" fillId="5" borderId="26" xfId="0" applyFill="1" applyBorder="1"/>
    <xf numFmtId="0" fontId="29" fillId="0" borderId="14" xfId="0" applyFont="1" applyBorder="1" applyAlignment="1">
      <alignment horizontal="left"/>
    </xf>
    <xf numFmtId="0" fontId="29" fillId="5" borderId="14" xfId="0" applyFont="1" applyFill="1" applyBorder="1" applyAlignment="1">
      <alignment horizontal="left" vertical="center"/>
    </xf>
    <xf numFmtId="0" fontId="29" fillId="5" borderId="14" xfId="0" applyFont="1" applyFill="1" applyBorder="1" applyAlignment="1">
      <alignment horizontal="left" vertical="top"/>
    </xf>
    <xf numFmtId="0" fontId="29" fillId="0" borderId="14" xfId="0" applyFont="1" applyBorder="1" applyAlignment="1">
      <alignment horizontal="left" vertical="center"/>
    </xf>
    <xf numFmtId="0" fontId="29" fillId="0" borderId="14" xfId="0" applyFont="1" applyBorder="1" applyAlignment="1">
      <alignment horizontal="center"/>
    </xf>
    <xf numFmtId="0" fontId="29" fillId="0" borderId="14" xfId="0" applyFont="1" applyBorder="1" applyAlignment="1"/>
    <xf numFmtId="0" fontId="29" fillId="5" borderId="14" xfId="0" applyFont="1" applyFill="1" applyBorder="1" applyAlignment="1">
      <alignment horizontal="center" vertical="center"/>
    </xf>
    <xf numFmtId="0" fontId="29" fillId="5" borderId="14" xfId="0" applyFont="1" applyFill="1" applyBorder="1" applyAlignment="1"/>
    <xf numFmtId="0" fontId="29" fillId="0" borderId="14" xfId="0" applyFont="1" applyBorder="1" applyAlignment="1">
      <alignment horizontal="left" vertical="top" wrapText="1"/>
    </xf>
    <xf numFmtId="49" fontId="29" fillId="5" borderId="14" xfId="0" applyNumberFormat="1" applyFont="1" applyFill="1" applyBorder="1" applyAlignment="1">
      <alignment horizontal="left"/>
    </xf>
    <xf numFmtId="0" fontId="20" fillId="0" borderId="40" xfId="5" applyFont="1" applyFill="1" applyBorder="1" applyAlignment="1" applyProtection="1">
      <alignment horizontal="left" vertical="top" wrapText="1"/>
      <protection locked="0"/>
    </xf>
    <xf numFmtId="0" fontId="21" fillId="0" borderId="14" xfId="5" applyFont="1" applyFill="1" applyBorder="1" applyAlignment="1" applyProtection="1">
      <alignment horizontal="left" vertical="top" wrapText="1"/>
      <protection locked="0"/>
    </xf>
    <xf numFmtId="0" fontId="20" fillId="0" borderId="41" xfId="5" applyFont="1" applyFill="1" applyBorder="1" applyAlignment="1" applyProtection="1">
      <alignment horizontal="left" vertical="top" wrapText="1"/>
      <protection locked="0"/>
    </xf>
    <xf numFmtId="0" fontId="30" fillId="2" borderId="0" xfId="2" applyFont="1" applyFill="1" applyAlignment="1" applyProtection="1">
      <alignment horizontal="right" vertical="center"/>
    </xf>
    <xf numFmtId="0" fontId="6" fillId="2" borderId="0" xfId="3" applyFill="1" applyBorder="1" applyAlignment="1" applyProtection="1">
      <alignment horizontal="left"/>
      <protection locked="0"/>
    </xf>
    <xf numFmtId="0" fontId="6" fillId="2" borderId="42" xfId="3" applyFill="1" applyBorder="1" applyProtection="1"/>
    <xf numFmtId="0" fontId="6" fillId="2" borderId="14" xfId="3" applyFont="1" applyFill="1" applyBorder="1" applyAlignment="1" applyProtection="1">
      <alignment horizontal="center" vertical="center"/>
    </xf>
    <xf numFmtId="0" fontId="6" fillId="2" borderId="14" xfId="3" applyFill="1" applyBorder="1" applyAlignment="1" applyProtection="1">
      <alignment horizontal="center" vertical="center" wrapText="1"/>
    </xf>
    <xf numFmtId="0" fontId="6" fillId="2" borderId="12" xfId="3" applyFill="1" applyBorder="1" applyAlignment="1" applyProtection="1">
      <alignment horizontal="center" vertical="center" wrapText="1"/>
    </xf>
    <xf numFmtId="0" fontId="6" fillId="2" borderId="14" xfId="3" applyFont="1" applyFill="1" applyBorder="1" applyAlignment="1" applyProtection="1">
      <alignment horizontal="center" vertical="center" wrapText="1"/>
    </xf>
    <xf numFmtId="0" fontId="6" fillId="2" borderId="12" xfId="3" applyFont="1" applyFill="1" applyBorder="1" applyAlignment="1" applyProtection="1">
      <alignment horizontal="center" vertical="center" wrapText="1"/>
    </xf>
    <xf numFmtId="0" fontId="8" fillId="0" borderId="14" xfId="11" applyFont="1" applyBorder="1" applyAlignment="1" applyProtection="1">
      <alignment wrapText="1"/>
      <protection locked="0"/>
    </xf>
    <xf numFmtId="14" fontId="6" fillId="2" borderId="14" xfId="3" applyNumberFormat="1" applyFill="1" applyBorder="1" applyProtection="1"/>
    <xf numFmtId="0" fontId="6" fillId="0" borderId="14" xfId="3" applyBorder="1" applyAlignment="1" applyProtection="1">
      <alignment horizontal="left" vertical="center"/>
      <protection locked="0"/>
    </xf>
    <xf numFmtId="0" fontId="5" fillId="2" borderId="1" xfId="2" applyFont="1" applyFill="1" applyBorder="1" applyAlignment="1" applyProtection="1">
      <alignment horizontal="left" vertical="center"/>
    </xf>
    <xf numFmtId="164" fontId="4" fillId="2" borderId="0" xfId="1" applyNumberFormat="1" applyFont="1" applyFill="1" applyBorder="1" applyAlignment="1" applyProtection="1">
      <alignment vertical="center"/>
      <protection locked="0"/>
    </xf>
    <xf numFmtId="0" fontId="7" fillId="2" borderId="18" xfId="155" applyFont="1" applyFill="1" applyBorder="1" applyAlignment="1" applyProtection="1">
      <alignment horizontal="left" vertical="center" wrapText="1"/>
    </xf>
    <xf numFmtId="0" fontId="7" fillId="2" borderId="14" xfId="155" applyFont="1" applyFill="1" applyBorder="1" applyAlignment="1" applyProtection="1">
      <alignment horizontal="center" vertical="center" wrapText="1"/>
    </xf>
    <xf numFmtId="0" fontId="7" fillId="2" borderId="18" xfId="155" applyFont="1" applyFill="1" applyBorder="1" applyAlignment="1" applyProtection="1">
      <alignment horizontal="center" vertical="center" wrapText="1"/>
    </xf>
    <xf numFmtId="0" fontId="4" fillId="0" borderId="14" xfId="155" applyFont="1" applyBorder="1" applyAlignment="1" applyProtection="1">
      <alignment horizontal="center" vertical="center" wrapText="1"/>
      <protection locked="0"/>
    </xf>
    <xf numFmtId="0" fontId="4" fillId="0" borderId="14" xfId="155" applyFont="1" applyFill="1" applyBorder="1" applyAlignment="1" applyProtection="1">
      <alignment vertical="center" wrapText="1"/>
      <protection locked="0"/>
    </xf>
    <xf numFmtId="0" fontId="4" fillId="0" borderId="14" xfId="155" applyFont="1" applyBorder="1" applyAlignment="1" applyProtection="1">
      <alignment vertical="center" wrapText="1"/>
      <protection locked="0"/>
    </xf>
    <xf numFmtId="0" fontId="4" fillId="0" borderId="12" xfId="155" applyFont="1" applyBorder="1" applyAlignment="1" applyProtection="1">
      <alignment vertical="center" wrapText="1"/>
      <protection locked="0"/>
    </xf>
    <xf numFmtId="0" fontId="27" fillId="0" borderId="14" xfId="0" applyFont="1" applyFill="1" applyBorder="1" applyAlignment="1">
      <alignment horizontal="left" vertical="center" wrapText="1"/>
    </xf>
    <xf numFmtId="0" fontId="28" fillId="0" borderId="14" xfId="0" applyFont="1" applyFill="1" applyBorder="1" applyAlignment="1">
      <alignment horizontal="left" vertical="center" wrapText="1"/>
    </xf>
    <xf numFmtId="49" fontId="4" fillId="0" borderId="14" xfId="155" applyNumberFormat="1" applyFont="1" applyBorder="1" applyAlignment="1" applyProtection="1">
      <alignment vertical="center" wrapText="1"/>
      <protection locked="0"/>
    </xf>
    <xf numFmtId="0" fontId="25" fillId="0" borderId="0" xfId="155" applyFont="1" applyProtection="1">
      <protection locked="0"/>
    </xf>
    <xf numFmtId="0" fontId="25" fillId="5" borderId="0" xfId="155" applyFont="1" applyFill="1" applyProtection="1">
      <protection locked="0"/>
    </xf>
    <xf numFmtId="3" fontId="13" fillId="0" borderId="0" xfId="2" applyNumberFormat="1" applyFont="1" applyAlignment="1" applyProtection="1">
      <alignment horizontal="center" vertical="center" wrapText="1"/>
      <protection locked="0"/>
    </xf>
    <xf numFmtId="3" fontId="5" fillId="0" borderId="0" xfId="3" applyNumberFormat="1" applyFont="1" applyProtection="1">
      <protection locked="0"/>
    </xf>
    <xf numFmtId="4" fontId="5" fillId="0" borderId="0" xfId="3" applyNumberFormat="1" applyFont="1" applyProtection="1">
      <protection locked="0"/>
    </xf>
    <xf numFmtId="167" fontId="11" fillId="5" borderId="12" xfId="277" applyNumberFormat="1" applyFont="1" applyFill="1" applyBorder="1" applyAlignment="1" applyProtection="1">
      <alignment horizontal="left" vertical="center" wrapText="1"/>
      <protection locked="0"/>
    </xf>
    <xf numFmtId="14" fontId="7" fillId="5" borderId="0" xfId="1" applyNumberFormat="1" applyFont="1" applyFill="1" applyBorder="1" applyAlignment="1" applyProtection="1">
      <alignment horizontal="left" vertical="center" wrapText="1"/>
    </xf>
    <xf numFmtId="14" fontId="7" fillId="5" borderId="0" xfId="1" applyNumberFormat="1" applyFont="1" applyFill="1" applyBorder="1" applyAlignment="1" applyProtection="1">
      <alignment horizontal="center" vertical="center"/>
    </xf>
    <xf numFmtId="14" fontId="7" fillId="5" borderId="27" xfId="1" applyNumberFormat="1" applyFont="1" applyFill="1" applyBorder="1" applyAlignment="1" applyProtection="1">
      <alignment horizontal="center" vertical="center" wrapText="1"/>
    </xf>
    <xf numFmtId="14" fontId="7" fillId="5" borderId="0" xfId="1" applyNumberFormat="1" applyFont="1" applyFill="1" applyBorder="1" applyAlignment="1" applyProtection="1">
      <alignment horizontal="center" vertical="center" wrapText="1"/>
    </xf>
    <xf numFmtId="14" fontId="5" fillId="0" borderId="0" xfId="2" applyNumberFormat="1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10" fillId="3" borderId="3" xfId="1" applyFont="1" applyFill="1" applyBorder="1" applyAlignment="1" applyProtection="1">
      <alignment horizontal="center" vertical="center"/>
    </xf>
    <xf numFmtId="0" fontId="10" fillId="3" borderId="4" xfId="1" applyFont="1" applyFill="1" applyBorder="1" applyAlignment="1" applyProtection="1">
      <alignment horizontal="center" vertical="center"/>
    </xf>
    <xf numFmtId="0" fontId="10" fillId="3" borderId="5" xfId="1" applyFont="1" applyFill="1" applyBorder="1" applyAlignment="1" applyProtection="1">
      <alignment horizontal="center" vertical="center"/>
    </xf>
    <xf numFmtId="0" fontId="4" fillId="5" borderId="0" xfId="1" applyFont="1" applyFill="1" applyBorder="1" applyAlignment="1" applyProtection="1">
      <alignment horizontal="left" vertical="center" wrapText="1"/>
      <protection locked="0"/>
    </xf>
    <xf numFmtId="0" fontId="5" fillId="2" borderId="0" xfId="2" applyFont="1" applyFill="1" applyAlignment="1" applyProtection="1">
      <alignment horizontal="center" vertical="center"/>
    </xf>
    <xf numFmtId="0" fontId="5" fillId="5" borderId="0" xfId="2" applyFont="1" applyFill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14" fontId="7" fillId="5" borderId="0" xfId="7" applyNumberFormat="1" applyFont="1" applyFill="1" applyBorder="1" applyAlignment="1" applyProtection="1">
      <alignment horizontal="center" vertical="center"/>
    </xf>
    <xf numFmtId="0" fontId="2" fillId="2" borderId="0" xfId="4" applyFont="1" applyFill="1" applyAlignment="1" applyProtection="1">
      <alignment horizontal="left" vertical="center"/>
    </xf>
    <xf numFmtId="14" fontId="7" fillId="5" borderId="0" xfId="7" applyNumberFormat="1" applyFont="1" applyFill="1" applyBorder="1" applyAlignment="1" applyProtection="1">
      <alignment horizontal="left" vertical="center" wrapText="1"/>
    </xf>
    <xf numFmtId="14" fontId="7" fillId="5" borderId="27" xfId="7" applyNumberFormat="1" applyFont="1" applyFill="1" applyBorder="1" applyAlignment="1" applyProtection="1">
      <alignment horizontal="center" vertical="center"/>
    </xf>
    <xf numFmtId="14" fontId="7" fillId="5" borderId="27" xfId="7" applyNumberFormat="1" applyFont="1" applyFill="1" applyBorder="1" applyAlignment="1" applyProtection="1">
      <alignment horizontal="center" vertical="center" wrapText="1"/>
    </xf>
    <xf numFmtId="14" fontId="7" fillId="5" borderId="0" xfId="7" applyNumberFormat="1" applyFont="1" applyFill="1" applyBorder="1" applyAlignment="1" applyProtection="1">
      <alignment horizontal="center" vertical="center" wrapText="1"/>
    </xf>
    <xf numFmtId="0" fontId="5" fillId="2" borderId="0" xfId="2" applyFont="1" applyFill="1" applyAlignment="1" applyProtection="1">
      <alignment horizontal="right" vertical="center"/>
    </xf>
    <xf numFmtId="0" fontId="5" fillId="2" borderId="0" xfId="2" applyFont="1" applyFill="1" applyBorder="1" applyAlignment="1" applyProtection="1">
      <alignment horizontal="center" vertical="center"/>
    </xf>
    <xf numFmtId="0" fontId="4" fillId="2" borderId="14" xfId="9" applyFont="1" applyFill="1" applyBorder="1" applyAlignment="1" applyProtection="1">
      <alignment horizontal="center" vertical="center" wrapText="1"/>
    </xf>
    <xf numFmtId="168" fontId="5" fillId="0" borderId="0" xfId="2" applyNumberFormat="1" applyFont="1" applyFill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/>
      <protection locked="0"/>
    </xf>
  </cellXfs>
  <cellStyles count="305">
    <cellStyle name="Comma 2" xfId="12"/>
    <cellStyle name="Normal" xfId="0" builtinId="0"/>
    <cellStyle name="Normal 10" xfId="13"/>
    <cellStyle name="Normal 11" xfId="14"/>
    <cellStyle name="Normal 12" xfId="15"/>
    <cellStyle name="Normal 13" xfId="4"/>
    <cellStyle name="Normal 13 10" xfId="16"/>
    <cellStyle name="Normal 13 11" xfId="17"/>
    <cellStyle name="Normal 13 2" xfId="18"/>
    <cellStyle name="Normal 13 3" xfId="19"/>
    <cellStyle name="Normal 13 4" xfId="20"/>
    <cellStyle name="Normal 13 5" xfId="21"/>
    <cellStyle name="Normal 13 6" xfId="22"/>
    <cellStyle name="Normal 13 7" xfId="23"/>
    <cellStyle name="Normal 13 8" xfId="24"/>
    <cellStyle name="Normal 13 9" xfId="25"/>
    <cellStyle name="Normal 14" xfId="6"/>
    <cellStyle name="Normal 14 10" xfId="26"/>
    <cellStyle name="Normal 14 10 2" xfId="27"/>
    <cellStyle name="Normal 14 10 2 2" xfId="28"/>
    <cellStyle name="Normal 14 10 3" xfId="29"/>
    <cellStyle name="Normal 14 10 3 2" xfId="30"/>
    <cellStyle name="Normal 14 10 4" xfId="31"/>
    <cellStyle name="Normal 14 10 4 2" xfId="32"/>
    <cellStyle name="Normal 14 10 5" xfId="33"/>
    <cellStyle name="Normal 14 10 5 2" xfId="34"/>
    <cellStyle name="Normal 14 10 6" xfId="35"/>
    <cellStyle name="Normal 14 11" xfId="36"/>
    <cellStyle name="Normal 14 11 2" xfId="37"/>
    <cellStyle name="Normal 14 11 2 2" xfId="38"/>
    <cellStyle name="Normal 14 11 3" xfId="39"/>
    <cellStyle name="Normal 14 11 3 2" xfId="40"/>
    <cellStyle name="Normal 14 11 4" xfId="41"/>
    <cellStyle name="Normal 14 11 4 2" xfId="42"/>
    <cellStyle name="Normal 14 11 5" xfId="43"/>
    <cellStyle name="Normal 14 11 5 2" xfId="44"/>
    <cellStyle name="Normal 14 11 6" xfId="45"/>
    <cellStyle name="Normal 14 12" xfId="46"/>
    <cellStyle name="Normal 14 2" xfId="47"/>
    <cellStyle name="Normal 14 3" xfId="48"/>
    <cellStyle name="Normal 14 3 2" xfId="49"/>
    <cellStyle name="Normal 14 3 2 2" xfId="50"/>
    <cellStyle name="Normal 14 3 3" xfId="51"/>
    <cellStyle name="Normal 14 3 3 2" xfId="52"/>
    <cellStyle name="Normal 14 3 4" xfId="53"/>
    <cellStyle name="Normal 14 3 4 2" xfId="54"/>
    <cellStyle name="Normal 14 3 5" xfId="55"/>
    <cellStyle name="Normal 14 3 5 2" xfId="56"/>
    <cellStyle name="Normal 14 3 6" xfId="57"/>
    <cellStyle name="Normal 14 4" xfId="58"/>
    <cellStyle name="Normal 14 4 2" xfId="59"/>
    <cellStyle name="Normal 14 4 2 2" xfId="60"/>
    <cellStyle name="Normal 14 4 3" xfId="61"/>
    <cellStyle name="Normal 14 4 3 2" xfId="62"/>
    <cellStyle name="Normal 14 4 4" xfId="63"/>
    <cellStyle name="Normal 14 4 4 2" xfId="64"/>
    <cellStyle name="Normal 14 4 5" xfId="65"/>
    <cellStyle name="Normal 14 4 5 2" xfId="66"/>
    <cellStyle name="Normal 14 4 6" xfId="67"/>
    <cellStyle name="Normal 14 5" xfId="68"/>
    <cellStyle name="Normal 14 5 2" xfId="69"/>
    <cellStyle name="Normal 14 5 2 2" xfId="70"/>
    <cellStyle name="Normal 14 5 3" xfId="71"/>
    <cellStyle name="Normal 14 5 3 2" xfId="72"/>
    <cellStyle name="Normal 14 5 4" xfId="73"/>
    <cellStyle name="Normal 14 5 4 2" xfId="74"/>
    <cellStyle name="Normal 14 5 5" xfId="75"/>
    <cellStyle name="Normal 14 5 5 2" xfId="76"/>
    <cellStyle name="Normal 14 5 6" xfId="77"/>
    <cellStyle name="Normal 14 6" xfId="78"/>
    <cellStyle name="Normal 14 6 2" xfId="79"/>
    <cellStyle name="Normal 14 6 2 2" xfId="80"/>
    <cellStyle name="Normal 14 6 3" xfId="81"/>
    <cellStyle name="Normal 14 6 3 2" xfId="82"/>
    <cellStyle name="Normal 14 6 4" xfId="83"/>
    <cellStyle name="Normal 14 6 4 2" xfId="84"/>
    <cellStyle name="Normal 14 6 5" xfId="85"/>
    <cellStyle name="Normal 14 6 5 2" xfId="86"/>
    <cellStyle name="Normal 14 6 6" xfId="87"/>
    <cellStyle name="Normal 14 7" xfId="88"/>
    <cellStyle name="Normal 14 7 2" xfId="89"/>
    <cellStyle name="Normal 14 7 2 2" xfId="90"/>
    <cellStyle name="Normal 14 7 3" xfId="91"/>
    <cellStyle name="Normal 14 7 3 2" xfId="92"/>
    <cellStyle name="Normal 14 7 4" xfId="93"/>
    <cellStyle name="Normal 14 7 4 2" xfId="94"/>
    <cellStyle name="Normal 14 7 5" xfId="95"/>
    <cellStyle name="Normal 14 7 5 2" xfId="96"/>
    <cellStyle name="Normal 14 7 6" xfId="97"/>
    <cellStyle name="Normal 14 8" xfId="98"/>
    <cellStyle name="Normal 14 8 2" xfId="99"/>
    <cellStyle name="Normal 14 8 2 2" xfId="100"/>
    <cellStyle name="Normal 14 8 3" xfId="101"/>
    <cellStyle name="Normal 14 8 3 2" xfId="102"/>
    <cellStyle name="Normal 14 8 4" xfId="103"/>
    <cellStyle name="Normal 14 8 4 2" xfId="104"/>
    <cellStyle name="Normal 14 8 5" xfId="105"/>
    <cellStyle name="Normal 14 8 5 2" xfId="106"/>
    <cellStyle name="Normal 14 8 6" xfId="107"/>
    <cellStyle name="Normal 14 9" xfId="108"/>
    <cellStyle name="Normal 14 9 2" xfId="109"/>
    <cellStyle name="Normal 14 9 2 2" xfId="110"/>
    <cellStyle name="Normal 14 9 3" xfId="111"/>
    <cellStyle name="Normal 14 9 3 2" xfId="112"/>
    <cellStyle name="Normal 14 9 4" xfId="113"/>
    <cellStyle name="Normal 14 9 4 2" xfId="114"/>
    <cellStyle name="Normal 14 9 5" xfId="115"/>
    <cellStyle name="Normal 14 9 5 2" xfId="116"/>
    <cellStyle name="Normal 14 9 6" xfId="117"/>
    <cellStyle name="Normal 15" xfId="118"/>
    <cellStyle name="Normal 15 10" xfId="119"/>
    <cellStyle name="Normal 15 2" xfId="120"/>
    <cellStyle name="Normal 15 3" xfId="121"/>
    <cellStyle name="Normal 15 4" xfId="122"/>
    <cellStyle name="Normal 15 5" xfId="123"/>
    <cellStyle name="Normal 15 6" xfId="124"/>
    <cellStyle name="Normal 15 7" xfId="125"/>
    <cellStyle name="Normal 15 8" xfId="126"/>
    <cellStyle name="Normal 15 9" xfId="127"/>
    <cellStyle name="Normal 16" xfId="128"/>
    <cellStyle name="Normal 17" xfId="129"/>
    <cellStyle name="Normal 18" xfId="130"/>
    <cellStyle name="Normal 19" xfId="131"/>
    <cellStyle name="Normal 19 2" xfId="132"/>
    <cellStyle name="Normal 19 2 2" xfId="133"/>
    <cellStyle name="Normal 2" xfId="5"/>
    <cellStyle name="Normal 2 10" xfId="134"/>
    <cellStyle name="Normal 2 11" xfId="135"/>
    <cellStyle name="Normal 2 12" xfId="136"/>
    <cellStyle name="Normal 2 13" xfId="137"/>
    <cellStyle name="Normal 2 14" xfId="138"/>
    <cellStyle name="Normal 2 15" xfId="139"/>
    <cellStyle name="Normal 2 16" xfId="140"/>
    <cellStyle name="Normal 2 17" xfId="141"/>
    <cellStyle name="Normal 2 2" xfId="142"/>
    <cellStyle name="Normal 2 3" xfId="143"/>
    <cellStyle name="Normal 2 4" xfId="144"/>
    <cellStyle name="Normal 2 5" xfId="145"/>
    <cellStyle name="Normal 2 6" xfId="146"/>
    <cellStyle name="Normal 2 7" xfId="147"/>
    <cellStyle name="Normal 2 8" xfId="148"/>
    <cellStyle name="Normal 2 9" xfId="149"/>
    <cellStyle name="Normal 2_ფორმა N5" xfId="150"/>
    <cellStyle name="Normal 20" xfId="151"/>
    <cellStyle name="Normal 21" xfId="152"/>
    <cellStyle name="Normal 22" xfId="153"/>
    <cellStyle name="Normal 23" xfId="154"/>
    <cellStyle name="Normal 3" xfId="3"/>
    <cellStyle name="Normal 4" xfId="155"/>
    <cellStyle name="Normal 4 10" xfId="10"/>
    <cellStyle name="Normal 4 11" xfId="156"/>
    <cellStyle name="Normal 4 12" xfId="157"/>
    <cellStyle name="Normal 4 13" xfId="158"/>
    <cellStyle name="Normal 4 14" xfId="159"/>
    <cellStyle name="Normal 4 15" xfId="160"/>
    <cellStyle name="Normal 4 16" xfId="161"/>
    <cellStyle name="Normal 4 17" xfId="162"/>
    <cellStyle name="Normal 4 18" xfId="163"/>
    <cellStyle name="Normal 4 19" xfId="164"/>
    <cellStyle name="Normal 4 2" xfId="9"/>
    <cellStyle name="Normal 4 2 2" xfId="165"/>
    <cellStyle name="Normal 4 2 2 2" xfId="166"/>
    <cellStyle name="Normal 4 2 2 3" xfId="167"/>
    <cellStyle name="Normal 4 2 2 4" xfId="168"/>
    <cellStyle name="Normal 4 2 2 5" xfId="169"/>
    <cellStyle name="Normal 4 2 2_ფორმა N5" xfId="170"/>
    <cellStyle name="Normal 4 2 3" xfId="171"/>
    <cellStyle name="Normal 4 2 4" xfId="172"/>
    <cellStyle name="Normal 4 2 5" xfId="173"/>
    <cellStyle name="Normal 4 2 6" xfId="174"/>
    <cellStyle name="Normal 4 2 7" xfId="175"/>
    <cellStyle name="Normal 4 2 8" xfId="176"/>
    <cellStyle name="Normal 4 2_ფორმა N5" xfId="177"/>
    <cellStyle name="Normal 4 20" xfId="178"/>
    <cellStyle name="Normal 4 21" xfId="179"/>
    <cellStyle name="Normal 4 22" xfId="180"/>
    <cellStyle name="Normal 4 23" xfId="181"/>
    <cellStyle name="Normal 4 24" xfId="182"/>
    <cellStyle name="Normal 4 25" xfId="183"/>
    <cellStyle name="Normal 4 3" xfId="184"/>
    <cellStyle name="Normal 4 3 2" xfId="185"/>
    <cellStyle name="Normal 4 3 3" xfId="186"/>
    <cellStyle name="Normal 4 3 4" xfId="187"/>
    <cellStyle name="Normal 4 3_ფორმა N5" xfId="188"/>
    <cellStyle name="Normal 4 4" xfId="189"/>
    <cellStyle name="Normal 4 4 2" xfId="190"/>
    <cellStyle name="Normal 4 4 2 2" xfId="191"/>
    <cellStyle name="Normal 4 4 2 3" xfId="192"/>
    <cellStyle name="Normal 4 4 2 4" xfId="193"/>
    <cellStyle name="Normal 4 4 2 5" xfId="194"/>
    <cellStyle name="Normal 4 4 2_ფორმა N5" xfId="195"/>
    <cellStyle name="Normal 4 4 3" xfId="196"/>
    <cellStyle name="Normal 4 4 4" xfId="197"/>
    <cellStyle name="Normal 4 4 5" xfId="198"/>
    <cellStyle name="Normal 4 4 6" xfId="199"/>
    <cellStyle name="Normal 4 4_ფორმა N5" xfId="200"/>
    <cellStyle name="Normal 4 5" xfId="201"/>
    <cellStyle name="Normal 4 5 2" xfId="202"/>
    <cellStyle name="Normal 4 5 3" xfId="203"/>
    <cellStyle name="Normal 4 5 4" xfId="204"/>
    <cellStyle name="Normal 4 5_ფორმა N5" xfId="205"/>
    <cellStyle name="Normal 4 6" xfId="206"/>
    <cellStyle name="Normal 4 7" xfId="207"/>
    <cellStyle name="Normal 4 8" xfId="208"/>
    <cellStyle name="Normal 4 9" xfId="209"/>
    <cellStyle name="Normal 4 9 2" xfId="210"/>
    <cellStyle name="Normal 4 9_ფორმა N5" xfId="211"/>
    <cellStyle name="Normal 4_ფორმა N 8.1" xfId="212"/>
    <cellStyle name="Normal 5" xfId="213"/>
    <cellStyle name="Normal 5 10" xfId="8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18" xfId="221"/>
    <cellStyle name="Normal 5 19" xfId="222"/>
    <cellStyle name="Normal 5 2" xfId="223"/>
    <cellStyle name="Normal 5 2 10" xfId="224"/>
    <cellStyle name="Normal 5 2 11" xfId="225"/>
    <cellStyle name="Normal 5 2 12" xfId="226"/>
    <cellStyle name="Normal 5 2 13" xfId="227"/>
    <cellStyle name="Normal 5 2 14" xfId="228"/>
    <cellStyle name="Normal 5 2 15" xfId="229"/>
    <cellStyle name="Normal 5 2 16" xfId="230"/>
    <cellStyle name="Normal 5 2 17" xfId="231"/>
    <cellStyle name="Normal 5 2 18" xfId="232"/>
    <cellStyle name="Normal 5 2 19" xfId="233"/>
    <cellStyle name="Normal 5 2 2" xfId="11"/>
    <cellStyle name="Normal 5 2 2 10" xfId="234"/>
    <cellStyle name="Normal 5 2 2 11" xfId="235"/>
    <cellStyle name="Normal 5 2 2 12" xfId="236"/>
    <cellStyle name="Normal 5 2 2 13" xfId="237"/>
    <cellStyle name="Normal 5 2 2 14" xfId="238"/>
    <cellStyle name="Normal 5 2 2 15" xfId="239"/>
    <cellStyle name="Normal 5 2 2 16" xfId="240"/>
    <cellStyle name="Normal 5 2 2 17" xfId="241"/>
    <cellStyle name="Normal 5 2 2 18" xfId="242"/>
    <cellStyle name="Normal 5 2 2 19" xfId="243"/>
    <cellStyle name="Normal 5 2 2 2" xfId="244"/>
    <cellStyle name="Normal 5 2 2 20" xfId="245"/>
    <cellStyle name="Normal 5 2 2 3" xfId="246"/>
    <cellStyle name="Normal 5 2 2 4" xfId="247"/>
    <cellStyle name="Normal 5 2 2 5" xfId="248"/>
    <cellStyle name="Normal 5 2 2 6" xfId="249"/>
    <cellStyle name="Normal 5 2 2 7" xfId="250"/>
    <cellStyle name="Normal 5 2 2 8" xfId="251"/>
    <cellStyle name="Normal 5 2 2 9" xfId="252"/>
    <cellStyle name="Normal 5 2 2_ფორმა N5" xfId="253"/>
    <cellStyle name="Normal 5 2 20" xfId="254"/>
    <cellStyle name="Normal 5 2 21" xfId="255"/>
    <cellStyle name="Normal 5 2 22" xfId="256"/>
    <cellStyle name="Normal 5 2 3" xfId="257"/>
    <cellStyle name="Normal 5 2 3 2" xfId="258"/>
    <cellStyle name="Normal 5 2 3 3" xfId="259"/>
    <cellStyle name="Normal 5 2 3 4" xfId="260"/>
    <cellStyle name="Normal 5 2 3_ფორმა N5" xfId="261"/>
    <cellStyle name="Normal 5 2 4" xfId="262"/>
    <cellStyle name="Normal 5 2 5" xfId="263"/>
    <cellStyle name="Normal 5 2 6" xfId="264"/>
    <cellStyle name="Normal 5 2 7" xfId="265"/>
    <cellStyle name="Normal 5 2 8" xfId="266"/>
    <cellStyle name="Normal 5 2 9" xfId="267"/>
    <cellStyle name="Normal 5 2_ფორმა N 8.1" xfId="268"/>
    <cellStyle name="Normal 5 20" xfId="269"/>
    <cellStyle name="Normal 5 21" xfId="270"/>
    <cellStyle name="Normal 5 22" xfId="271"/>
    <cellStyle name="Normal 5 23" xfId="272"/>
    <cellStyle name="Normal 5 24" xfId="273"/>
    <cellStyle name="Normal 5 25" xfId="274"/>
    <cellStyle name="Normal 5 26" xfId="275"/>
    <cellStyle name="Normal 5 3" xfId="276"/>
    <cellStyle name="Normal 5 3 2" xfId="277"/>
    <cellStyle name="Normal 5 3 2 2" xfId="7"/>
    <cellStyle name="Normal 5 3 3" xfId="1"/>
    <cellStyle name="Normal 5 3 4" xfId="278"/>
    <cellStyle name="Normal 5 3_ფორმა N5" xfId="279"/>
    <cellStyle name="Normal 5 4" xfId="280"/>
    <cellStyle name="Normal 5 4 2" xfId="281"/>
    <cellStyle name="Normal 5 4 3" xfId="282"/>
    <cellStyle name="Normal 5 4 4" xfId="283"/>
    <cellStyle name="Normal 5 4_ფორმა N5" xfId="284"/>
    <cellStyle name="Normal 5 5" xfId="285"/>
    <cellStyle name="Normal 5 6" xfId="286"/>
    <cellStyle name="Normal 5 7" xfId="287"/>
    <cellStyle name="Normal 5 8" xfId="288"/>
    <cellStyle name="Normal 5 9" xfId="289"/>
    <cellStyle name="Normal 5_ფორმა N 8.1" xfId="290"/>
    <cellStyle name="Normal 6" xfId="291"/>
    <cellStyle name="Normal 6 2" xfId="292"/>
    <cellStyle name="Normal 6 3" xfId="293"/>
    <cellStyle name="Normal 6 4" xfId="294"/>
    <cellStyle name="Normal 6 5" xfId="295"/>
    <cellStyle name="Normal 7" xfId="296"/>
    <cellStyle name="Normal 7 2" xfId="297"/>
    <cellStyle name="Normal 7 3" xfId="298"/>
    <cellStyle name="Normal 7 4" xfId="299"/>
    <cellStyle name="Normal 8" xfId="300"/>
    <cellStyle name="Normal 8 2" xfId="301"/>
    <cellStyle name="Normal 8 3" xfId="302"/>
    <cellStyle name="Normal 8 4" xfId="303"/>
    <cellStyle name="Normal 9" xfId="304"/>
    <cellStyle name="Normal_FORMEBI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306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16450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5543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55530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206</xdr:row>
      <xdr:rowOff>171450</xdr:rowOff>
    </xdr:from>
    <xdr:to>
      <xdr:col>2</xdr:col>
      <xdr:colOff>1495425</xdr:colOff>
      <xdr:row>206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3976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9858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28</xdr:row>
      <xdr:rowOff>4082</xdr:rowOff>
    </xdr:from>
    <xdr:to>
      <xdr:col>5</xdr:col>
      <xdr:colOff>110219</xdr:colOff>
      <xdr:row>28</xdr:row>
      <xdr:rowOff>4082</xdr:rowOff>
    </xdr:to>
    <xdr:cxnSp macro="">
      <xdr:nvCxnSpPr>
        <xdr:cNvPr id="3" name="Straight Connector 2"/>
        <xdr:cNvCxnSpPr/>
      </xdr:nvCxnSpPr>
      <xdr:spPr>
        <a:xfrm>
          <a:off x="4450897" y="98815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16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26000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_130416_0305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3%20kviriani%2009.12.2015-09.02.2016/UNM/2014%20anagariSi/Attachments_2014125/Documents%20and%20Settings/d.jagash/Desktop/Axali%20Angarishi/Angarishgeba%202012/cliuri%20deklaraciis%20formebi%202011-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3%20kviriani%2009.12.2015-09.02.2016/UNM/2014%20anagariSi/saarchevno%20periodis%20deklaraciis%20formebi%2014.04-0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saarchevno_periodis_deklaraciis_formebi_130416_03051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view="pageBreakPreview" zoomScale="90" zoomScaleNormal="100" zoomScaleSheetLayoutView="90" workbookViewId="0">
      <selection activeCell="F21" sqref="F21"/>
    </sheetView>
  </sheetViews>
  <sheetFormatPr defaultRowHeight="15" x14ac:dyDescent="0.2"/>
  <cols>
    <col min="1" max="1" width="6.28515625" style="24" bestFit="1" customWidth="1"/>
    <col min="2" max="2" width="13.140625" style="24" customWidth="1"/>
    <col min="3" max="3" width="16.28515625" style="24" customWidth="1"/>
    <col min="4" max="4" width="15.140625" style="24" customWidth="1"/>
    <col min="5" max="5" width="24.5703125" style="24" customWidth="1"/>
    <col min="6" max="6" width="19.140625" style="81" customWidth="1"/>
    <col min="7" max="7" width="26.140625" style="81" customWidth="1"/>
    <col min="8" max="8" width="19.140625" style="81" customWidth="1"/>
    <col min="9" max="9" width="16.42578125" style="24" bestFit="1" customWidth="1"/>
    <col min="10" max="10" width="17.42578125" style="24" customWidth="1"/>
    <col min="11" max="11" width="13.140625" style="24" bestFit="1" customWidth="1"/>
    <col min="12" max="12" width="29" style="24" customWidth="1"/>
    <col min="13" max="13" width="9.140625" style="24" hidden="1" customWidth="1"/>
    <col min="14" max="16384" width="9.140625" style="24"/>
  </cols>
  <sheetData>
    <row r="1" spans="1:13" s="7" customFormat="1" x14ac:dyDescent="0.2">
      <c r="A1" s="1" t="s">
        <v>0</v>
      </c>
      <c r="B1" s="2"/>
      <c r="C1" s="2"/>
      <c r="D1" s="2"/>
      <c r="E1" s="3"/>
      <c r="F1" s="4"/>
      <c r="G1" s="3"/>
      <c r="H1" s="5"/>
      <c r="I1" s="2"/>
      <c r="J1" s="3"/>
      <c r="K1" s="3"/>
      <c r="L1" s="6" t="s">
        <v>1</v>
      </c>
    </row>
    <row r="2" spans="1:13" s="7" customFormat="1" x14ac:dyDescent="0.2">
      <c r="A2" s="8" t="s">
        <v>2</v>
      </c>
      <c r="B2" s="2"/>
      <c r="C2" s="2"/>
      <c r="D2" s="2"/>
      <c r="E2" s="3"/>
      <c r="F2" s="4"/>
      <c r="G2" s="3"/>
      <c r="H2" s="9"/>
      <c r="I2" s="2"/>
      <c r="J2" s="3"/>
      <c r="K2" s="3"/>
      <c r="L2" s="452" t="s">
        <v>1346</v>
      </c>
      <c r="M2" s="453"/>
    </row>
    <row r="3" spans="1:13" s="7" customFormat="1" x14ac:dyDescent="0.2">
      <c r="A3" s="10"/>
      <c r="B3" s="2"/>
      <c r="C3" s="11"/>
      <c r="D3" s="12"/>
      <c r="E3" s="3"/>
      <c r="F3" s="13"/>
      <c r="G3" s="3"/>
      <c r="H3" s="3"/>
      <c r="I3" s="4"/>
      <c r="J3" s="2"/>
      <c r="K3" s="2"/>
      <c r="L3" s="14"/>
    </row>
    <row r="4" spans="1:13" s="7" customFormat="1" x14ac:dyDescent="0.2">
      <c r="A4" s="15" t="s">
        <v>3</v>
      </c>
      <c r="B4" s="4"/>
      <c r="C4" s="4"/>
      <c r="D4" s="4" t="s">
        <v>4</v>
      </c>
      <c r="E4" s="16"/>
      <c r="F4" s="17"/>
      <c r="G4" s="3"/>
      <c r="H4" s="18"/>
      <c r="I4" s="16"/>
      <c r="J4" s="2"/>
      <c r="K4" s="3"/>
      <c r="L4" s="14"/>
    </row>
    <row r="5" spans="1:13" s="7" customFormat="1" x14ac:dyDescent="0.3">
      <c r="A5" s="194" t="s">
        <v>5</v>
      </c>
      <c r="B5" s="4"/>
      <c r="C5" s="4"/>
      <c r="D5" s="4"/>
      <c r="E5" s="3"/>
      <c r="F5" s="17"/>
      <c r="G5" s="17"/>
      <c r="H5" s="17"/>
      <c r="I5" s="19"/>
      <c r="J5" s="3"/>
      <c r="K5" s="2"/>
      <c r="L5" s="14"/>
    </row>
    <row r="6" spans="1:13" s="7" customFormat="1" ht="15.75" thickBot="1" x14ac:dyDescent="0.25">
      <c r="A6" s="430"/>
      <c r="B6" s="3"/>
      <c r="C6" s="19"/>
      <c r="D6" s="431"/>
      <c r="E6" s="3"/>
      <c r="F6" s="17"/>
      <c r="G6" s="17"/>
      <c r="H6" s="17"/>
      <c r="I6" s="3"/>
      <c r="J6" s="2"/>
      <c r="K6" s="2"/>
      <c r="L6" s="14"/>
    </row>
    <row r="7" spans="1:13" ht="15.75" thickBot="1" x14ac:dyDescent="0.25">
      <c r="A7" s="20"/>
      <c r="B7" s="21"/>
      <c r="C7" s="22"/>
      <c r="D7" s="22"/>
      <c r="E7" s="22"/>
      <c r="F7" s="4"/>
      <c r="G7" s="4"/>
      <c r="H7" s="4"/>
      <c r="I7" s="454" t="s">
        <v>6</v>
      </c>
      <c r="J7" s="455"/>
      <c r="K7" s="456"/>
      <c r="L7" s="23"/>
    </row>
    <row r="8" spans="1:13" s="36" customFormat="1" ht="39" customHeight="1" thickBot="1" x14ac:dyDescent="0.25">
      <c r="A8" s="25" t="s">
        <v>7</v>
      </c>
      <c r="B8" s="26" t="s">
        <v>8</v>
      </c>
      <c r="C8" s="26" t="s">
        <v>9</v>
      </c>
      <c r="D8" s="27" t="s">
        <v>10</v>
      </c>
      <c r="E8" s="28" t="s">
        <v>11</v>
      </c>
      <c r="F8" s="29" t="s">
        <v>12</v>
      </c>
      <c r="G8" s="30" t="s">
        <v>13</v>
      </c>
      <c r="H8" s="31" t="s">
        <v>14</v>
      </c>
      <c r="I8" s="32" t="s">
        <v>15</v>
      </c>
      <c r="J8" s="33" t="s">
        <v>16</v>
      </c>
      <c r="K8" s="34" t="s">
        <v>17</v>
      </c>
      <c r="L8" s="35" t="s">
        <v>18</v>
      </c>
    </row>
    <row r="9" spans="1:13" s="42" customFormat="1" ht="15.75" thickBot="1" x14ac:dyDescent="0.25">
      <c r="A9" s="37">
        <v>1</v>
      </c>
      <c r="B9" s="38">
        <v>2</v>
      </c>
      <c r="C9" s="39">
        <v>3</v>
      </c>
      <c r="D9" s="39">
        <v>4</v>
      </c>
      <c r="E9" s="37">
        <v>5</v>
      </c>
      <c r="F9" s="38">
        <v>6</v>
      </c>
      <c r="G9" s="39">
        <v>7</v>
      </c>
      <c r="H9" s="38">
        <v>8</v>
      </c>
      <c r="I9" s="37">
        <v>9</v>
      </c>
      <c r="J9" s="38">
        <v>10</v>
      </c>
      <c r="K9" s="40">
        <v>11</v>
      </c>
      <c r="L9" s="41">
        <v>12</v>
      </c>
    </row>
    <row r="10" spans="1:13" ht="25.5" x14ac:dyDescent="0.2">
      <c r="A10" s="43">
        <v>1</v>
      </c>
      <c r="B10" s="44" t="s">
        <v>1347</v>
      </c>
      <c r="C10" s="45" t="s">
        <v>19</v>
      </c>
      <c r="D10" s="46">
        <v>100</v>
      </c>
      <c r="E10" s="47" t="s">
        <v>1348</v>
      </c>
      <c r="F10" s="48" t="s">
        <v>1349</v>
      </c>
      <c r="G10" s="49" t="s">
        <v>1350</v>
      </c>
      <c r="H10" s="49" t="s">
        <v>22</v>
      </c>
      <c r="I10" s="50"/>
      <c r="J10" s="51"/>
      <c r="K10" s="52"/>
      <c r="L10" s="53"/>
    </row>
    <row r="11" spans="1:13" ht="25.5" x14ac:dyDescent="0.2">
      <c r="A11" s="54">
        <v>2</v>
      </c>
      <c r="B11" s="44" t="s">
        <v>1351</v>
      </c>
      <c r="C11" s="45" t="s">
        <v>19</v>
      </c>
      <c r="D11" s="55">
        <v>200</v>
      </c>
      <c r="E11" s="56" t="s">
        <v>1352</v>
      </c>
      <c r="F11" s="48" t="s">
        <v>1353</v>
      </c>
      <c r="G11" s="48" t="s">
        <v>1354</v>
      </c>
      <c r="H11" s="48" t="s">
        <v>32</v>
      </c>
      <c r="I11" s="57"/>
      <c r="J11" s="58"/>
      <c r="K11" s="59"/>
      <c r="L11" s="60"/>
    </row>
    <row r="12" spans="1:13" ht="25.5" x14ac:dyDescent="0.2">
      <c r="A12" s="54">
        <v>3</v>
      </c>
      <c r="B12" s="44" t="s">
        <v>1351</v>
      </c>
      <c r="C12" s="45" t="s">
        <v>19</v>
      </c>
      <c r="D12" s="55">
        <v>100</v>
      </c>
      <c r="E12" s="56" t="s">
        <v>1355</v>
      </c>
      <c r="F12" s="48" t="s">
        <v>20</v>
      </c>
      <c r="G12" s="48" t="s">
        <v>21</v>
      </c>
      <c r="H12" s="48" t="s">
        <v>22</v>
      </c>
      <c r="I12" s="57"/>
      <c r="J12" s="58"/>
      <c r="K12" s="59"/>
      <c r="L12" s="60"/>
    </row>
    <row r="13" spans="1:13" ht="25.5" x14ac:dyDescent="0.2">
      <c r="A13" s="54">
        <v>4</v>
      </c>
      <c r="B13" s="44" t="s">
        <v>1351</v>
      </c>
      <c r="C13" s="45" t="s">
        <v>19</v>
      </c>
      <c r="D13" s="55">
        <v>100</v>
      </c>
      <c r="E13" s="56" t="s">
        <v>1356</v>
      </c>
      <c r="F13" s="48" t="s">
        <v>23</v>
      </c>
      <c r="G13" s="48" t="s">
        <v>24</v>
      </c>
      <c r="H13" s="48" t="s">
        <v>22</v>
      </c>
      <c r="I13" s="57"/>
      <c r="J13" s="58"/>
      <c r="K13" s="59"/>
      <c r="L13" s="60"/>
    </row>
    <row r="14" spans="1:13" ht="25.5" x14ac:dyDescent="0.2">
      <c r="A14" s="54">
        <v>5</v>
      </c>
      <c r="B14" s="44" t="s">
        <v>1357</v>
      </c>
      <c r="C14" s="45" t="s">
        <v>19</v>
      </c>
      <c r="D14" s="55">
        <v>100</v>
      </c>
      <c r="E14" s="56" t="s">
        <v>1358</v>
      </c>
      <c r="F14" s="48" t="s">
        <v>25</v>
      </c>
      <c r="G14" s="48" t="s">
        <v>26</v>
      </c>
      <c r="H14" s="48" t="s">
        <v>27</v>
      </c>
      <c r="I14" s="57"/>
      <c r="J14" s="58"/>
      <c r="K14" s="59"/>
      <c r="L14" s="60"/>
    </row>
    <row r="15" spans="1:13" ht="25.5" x14ac:dyDescent="0.2">
      <c r="A15" s="54">
        <v>6</v>
      </c>
      <c r="B15" s="44" t="s">
        <v>1359</v>
      </c>
      <c r="C15" s="45" t="s">
        <v>19</v>
      </c>
      <c r="D15" s="55">
        <v>100</v>
      </c>
      <c r="E15" s="56" t="s">
        <v>1166</v>
      </c>
      <c r="F15" s="48" t="s">
        <v>28</v>
      </c>
      <c r="G15" s="48" t="s">
        <v>29</v>
      </c>
      <c r="H15" s="48" t="s">
        <v>27</v>
      </c>
      <c r="I15" s="57"/>
      <c r="J15" s="58"/>
      <c r="K15" s="59"/>
      <c r="L15" s="60"/>
    </row>
    <row r="16" spans="1:13" ht="25.5" x14ac:dyDescent="0.2">
      <c r="A16" s="54">
        <v>7</v>
      </c>
      <c r="B16" s="44" t="s">
        <v>1360</v>
      </c>
      <c r="C16" s="45" t="s">
        <v>19</v>
      </c>
      <c r="D16" s="55">
        <v>100</v>
      </c>
      <c r="E16" s="56" t="s">
        <v>1361</v>
      </c>
      <c r="F16" s="48" t="s">
        <v>30</v>
      </c>
      <c r="G16" s="48" t="s">
        <v>31</v>
      </c>
      <c r="H16" s="48" t="s">
        <v>32</v>
      </c>
      <c r="I16" s="57"/>
      <c r="J16" s="58"/>
      <c r="K16" s="59"/>
      <c r="L16" s="60"/>
    </row>
    <row r="17" spans="1:12" ht="25.5" x14ac:dyDescent="0.2">
      <c r="A17" s="54">
        <v>8</v>
      </c>
      <c r="B17" s="44" t="s">
        <v>1362</v>
      </c>
      <c r="C17" s="45" t="s">
        <v>19</v>
      </c>
      <c r="D17" s="55">
        <v>100</v>
      </c>
      <c r="E17" s="56" t="s">
        <v>1363</v>
      </c>
      <c r="F17" s="48" t="s">
        <v>35</v>
      </c>
      <c r="G17" s="48" t="s">
        <v>36</v>
      </c>
      <c r="H17" s="48" t="s">
        <v>37</v>
      </c>
      <c r="I17" s="57"/>
      <c r="J17" s="58"/>
      <c r="K17" s="59"/>
      <c r="L17" s="60"/>
    </row>
    <row r="18" spans="1:12" ht="25.5" x14ac:dyDescent="0.2">
      <c r="A18" s="54">
        <v>9</v>
      </c>
      <c r="B18" s="44" t="s">
        <v>1362</v>
      </c>
      <c r="C18" s="45" t="s">
        <v>19</v>
      </c>
      <c r="D18" s="55">
        <v>100</v>
      </c>
      <c r="E18" s="56" t="s">
        <v>478</v>
      </c>
      <c r="F18" s="48" t="s">
        <v>38</v>
      </c>
      <c r="G18" s="48" t="s">
        <v>39</v>
      </c>
      <c r="H18" s="48" t="s">
        <v>37</v>
      </c>
      <c r="I18" s="57"/>
      <c r="J18" s="58"/>
      <c r="K18" s="59"/>
      <c r="L18" s="60"/>
    </row>
    <row r="19" spans="1:12" ht="25.5" x14ac:dyDescent="0.2">
      <c r="A19" s="54">
        <v>10</v>
      </c>
      <c r="B19" s="44" t="s">
        <v>1362</v>
      </c>
      <c r="C19" s="45" t="s">
        <v>19</v>
      </c>
      <c r="D19" s="55">
        <v>100</v>
      </c>
      <c r="E19" s="56" t="s">
        <v>1364</v>
      </c>
      <c r="F19" s="48" t="s">
        <v>33</v>
      </c>
      <c r="G19" s="48" t="s">
        <v>34</v>
      </c>
      <c r="H19" s="48" t="s">
        <v>32</v>
      </c>
      <c r="I19" s="57"/>
      <c r="J19" s="58"/>
      <c r="K19" s="59"/>
      <c r="L19" s="60"/>
    </row>
    <row r="20" spans="1:12" ht="25.5" x14ac:dyDescent="0.2">
      <c r="A20" s="54">
        <v>11</v>
      </c>
      <c r="B20" s="44" t="s">
        <v>1362</v>
      </c>
      <c r="C20" s="45" t="s">
        <v>19</v>
      </c>
      <c r="D20" s="55">
        <v>2000</v>
      </c>
      <c r="E20" s="56" t="s">
        <v>1365</v>
      </c>
      <c r="F20" s="48" t="s">
        <v>1366</v>
      </c>
      <c r="G20" s="48" t="s">
        <v>1367</v>
      </c>
      <c r="H20" s="48" t="s">
        <v>32</v>
      </c>
      <c r="I20" s="57"/>
      <c r="J20" s="58"/>
      <c r="K20" s="59"/>
      <c r="L20" s="60"/>
    </row>
    <row r="21" spans="1:12" ht="25.5" x14ac:dyDescent="0.2">
      <c r="A21" s="54">
        <v>12</v>
      </c>
      <c r="B21" s="44" t="s">
        <v>1362</v>
      </c>
      <c r="C21" s="45" t="s">
        <v>19</v>
      </c>
      <c r="D21" s="55">
        <v>500</v>
      </c>
      <c r="E21" s="56" t="s">
        <v>1368</v>
      </c>
      <c r="F21" s="48" t="s">
        <v>1369</v>
      </c>
      <c r="G21" s="48" t="s">
        <v>1370</v>
      </c>
      <c r="H21" s="48" t="s">
        <v>32</v>
      </c>
      <c r="I21" s="57"/>
      <c r="J21" s="58"/>
      <c r="K21" s="59"/>
      <c r="L21" s="60"/>
    </row>
    <row r="22" spans="1:12" ht="15.75" thickBot="1" x14ac:dyDescent="0.25">
      <c r="A22" s="61" t="s">
        <v>40</v>
      </c>
      <c r="B22" s="62"/>
      <c r="C22" s="63"/>
      <c r="D22" s="64"/>
      <c r="E22" s="65"/>
      <c r="F22" s="66"/>
      <c r="G22" s="66"/>
      <c r="H22" s="66"/>
      <c r="I22" s="67"/>
      <c r="J22" s="68"/>
      <c r="K22" s="69"/>
      <c r="L22" s="70"/>
    </row>
    <row r="23" spans="1:12" x14ac:dyDescent="0.2">
      <c r="A23" s="71"/>
      <c r="B23" s="72"/>
      <c r="C23" s="71"/>
      <c r="D23" s="72"/>
      <c r="E23" s="71"/>
      <c r="F23" s="72"/>
      <c r="G23" s="71"/>
      <c r="H23" s="72"/>
      <c r="I23" s="71"/>
      <c r="J23" s="72"/>
      <c r="K23" s="71"/>
      <c r="L23" s="72"/>
    </row>
    <row r="24" spans="1:12" x14ac:dyDescent="0.2">
      <c r="A24" s="71"/>
      <c r="B24" s="73"/>
      <c r="C24" s="71"/>
      <c r="D24" s="73"/>
      <c r="E24" s="71"/>
      <c r="F24" s="73"/>
      <c r="G24" s="71"/>
      <c r="H24" s="73"/>
      <c r="I24" s="71"/>
      <c r="J24" s="73"/>
      <c r="K24" s="71"/>
      <c r="L24" s="73"/>
    </row>
    <row r="25" spans="1:12" s="7" customFormat="1" x14ac:dyDescent="0.2">
      <c r="A25" s="457" t="s">
        <v>41</v>
      </c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</row>
    <row r="26" spans="1:12" s="74" customFormat="1" ht="12.75" x14ac:dyDescent="0.2">
      <c r="A26" s="457" t="s">
        <v>42</v>
      </c>
      <c r="B26" s="457"/>
      <c r="C26" s="457"/>
      <c r="D26" s="457"/>
      <c r="E26" s="457"/>
      <c r="F26" s="457"/>
      <c r="G26" s="457"/>
      <c r="H26" s="457"/>
      <c r="I26" s="457"/>
      <c r="J26" s="457"/>
      <c r="K26" s="457"/>
      <c r="L26" s="457"/>
    </row>
    <row r="27" spans="1:12" s="74" customFormat="1" ht="12.75" x14ac:dyDescent="0.2">
      <c r="A27" s="457"/>
      <c r="B27" s="457"/>
      <c r="C27" s="457"/>
      <c r="D27" s="457"/>
      <c r="E27" s="457"/>
      <c r="F27" s="457"/>
      <c r="G27" s="457"/>
      <c r="H27" s="457"/>
      <c r="I27" s="457"/>
      <c r="J27" s="457"/>
      <c r="K27" s="457"/>
      <c r="L27" s="457"/>
    </row>
    <row r="28" spans="1:12" s="7" customFormat="1" x14ac:dyDescent="0.2">
      <c r="A28" s="457" t="s">
        <v>43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7"/>
    </row>
    <row r="29" spans="1:12" s="7" customFormat="1" x14ac:dyDescent="0.2">
      <c r="A29" s="457"/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</row>
    <row r="30" spans="1:12" s="7" customFormat="1" x14ac:dyDescent="0.2">
      <c r="A30" s="457" t="s">
        <v>44</v>
      </c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</row>
    <row r="31" spans="1:12" s="7" customFormat="1" x14ac:dyDescent="0.2">
      <c r="A31" s="71"/>
      <c r="B31" s="72"/>
      <c r="C31" s="71"/>
      <c r="D31" s="72"/>
      <c r="E31" s="71"/>
      <c r="F31" s="72"/>
      <c r="G31" s="71"/>
      <c r="H31" s="72"/>
      <c r="I31" s="71"/>
      <c r="J31" s="72"/>
      <c r="K31" s="71"/>
      <c r="L31" s="72"/>
    </row>
    <row r="32" spans="1:12" s="7" customFormat="1" x14ac:dyDescent="0.2">
      <c r="A32" s="71"/>
      <c r="B32" s="73"/>
      <c r="C32" s="71"/>
      <c r="D32" s="73"/>
      <c r="E32" s="71"/>
      <c r="F32" s="73"/>
      <c r="G32" s="71"/>
      <c r="H32" s="73"/>
      <c r="I32" s="71"/>
      <c r="J32" s="73"/>
      <c r="K32" s="71"/>
      <c r="L32" s="73"/>
    </row>
    <row r="33" spans="1:12" s="7" customFormat="1" x14ac:dyDescent="0.2">
      <c r="A33" s="71"/>
      <c r="B33" s="72"/>
      <c r="C33" s="71"/>
      <c r="D33" s="72"/>
      <c r="E33" s="71"/>
      <c r="F33" s="72"/>
      <c r="G33" s="71"/>
      <c r="H33" s="72"/>
      <c r="I33" s="71"/>
      <c r="J33" s="72"/>
      <c r="K33" s="71"/>
      <c r="L33" s="72"/>
    </row>
    <row r="34" spans="1:12" x14ac:dyDescent="0.2">
      <c r="A34" s="71"/>
      <c r="B34" s="73"/>
      <c r="C34" s="71"/>
      <c r="D34" s="73"/>
      <c r="E34" s="71"/>
      <c r="F34" s="73"/>
      <c r="G34" s="71"/>
      <c r="H34" s="73"/>
      <c r="I34" s="71"/>
      <c r="J34" s="73"/>
      <c r="K34" s="71"/>
      <c r="L34" s="73"/>
    </row>
    <row r="35" spans="1:12" s="75" customFormat="1" x14ac:dyDescent="0.2">
      <c r="A35" s="448" t="s">
        <v>45</v>
      </c>
      <c r="B35" s="448"/>
      <c r="C35" s="72"/>
      <c r="D35" s="71"/>
      <c r="E35" s="72"/>
      <c r="F35" s="72"/>
      <c r="G35" s="71"/>
      <c r="H35" s="72"/>
      <c r="I35" s="72"/>
      <c r="J35" s="71"/>
      <c r="K35" s="72"/>
      <c r="L35" s="71"/>
    </row>
    <row r="36" spans="1:12" s="75" customFormat="1" x14ac:dyDescent="0.2">
      <c r="A36" s="72"/>
      <c r="B36" s="71"/>
      <c r="C36" s="76"/>
      <c r="D36" s="77"/>
      <c r="E36" s="76"/>
      <c r="F36" s="72"/>
      <c r="G36" s="71"/>
      <c r="H36" s="78"/>
      <c r="I36" s="72"/>
      <c r="J36" s="71"/>
      <c r="K36" s="72"/>
      <c r="L36" s="71"/>
    </row>
    <row r="37" spans="1:12" s="75" customFormat="1" ht="15" customHeight="1" x14ac:dyDescent="0.2">
      <c r="A37" s="72"/>
      <c r="B37" s="71"/>
      <c r="C37" s="449" t="s">
        <v>46</v>
      </c>
      <c r="D37" s="449"/>
      <c r="E37" s="449"/>
      <c r="F37" s="72"/>
      <c r="G37" s="71"/>
      <c r="H37" s="450" t="s">
        <v>47</v>
      </c>
      <c r="I37" s="79"/>
      <c r="J37" s="71"/>
      <c r="K37" s="72"/>
      <c r="L37" s="71"/>
    </row>
    <row r="38" spans="1:12" s="75" customFormat="1" x14ac:dyDescent="0.2">
      <c r="A38" s="72"/>
      <c r="B38" s="71"/>
      <c r="C38" s="72"/>
      <c r="D38" s="71"/>
      <c r="E38" s="72"/>
      <c r="F38" s="72"/>
      <c r="G38" s="71"/>
      <c r="H38" s="451"/>
      <c r="I38" s="79"/>
      <c r="J38" s="71"/>
      <c r="K38" s="72"/>
      <c r="L38" s="71"/>
    </row>
    <row r="39" spans="1:12" s="80" customFormat="1" x14ac:dyDescent="0.2">
      <c r="A39" s="72"/>
      <c r="B39" s="71"/>
      <c r="C39" s="449" t="s">
        <v>48</v>
      </c>
      <c r="D39" s="449"/>
      <c r="E39" s="449"/>
      <c r="F39" s="72"/>
      <c r="G39" s="71"/>
      <c r="H39" s="72"/>
      <c r="I39" s="72"/>
      <c r="J39" s="71"/>
      <c r="K39" s="72"/>
      <c r="L39" s="71"/>
    </row>
    <row r="40" spans="1:12" s="80" customFormat="1" x14ac:dyDescent="0.2">
      <c r="E40" s="24"/>
    </row>
    <row r="41" spans="1:12" s="80" customFormat="1" x14ac:dyDescent="0.2">
      <c r="E41" s="24"/>
    </row>
    <row r="42" spans="1:12" s="80" customFormat="1" x14ac:dyDescent="0.2">
      <c r="E42" s="24"/>
    </row>
    <row r="43" spans="1:12" s="80" customFormat="1" x14ac:dyDescent="0.2">
      <c r="E43" s="24"/>
    </row>
    <row r="44" spans="1:12" s="80" customFormat="1" x14ac:dyDescent="0.2"/>
  </sheetData>
  <mergeCells count="10">
    <mergeCell ref="A35:B35"/>
    <mergeCell ref="C37:E37"/>
    <mergeCell ref="H37:H38"/>
    <mergeCell ref="C39:E39"/>
    <mergeCell ref="L2:M2"/>
    <mergeCell ref="I7:K7"/>
    <mergeCell ref="A25:L25"/>
    <mergeCell ref="A26:L27"/>
    <mergeCell ref="A28:L29"/>
    <mergeCell ref="A30:L3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H2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2"/>
  </dataValidations>
  <printOptions gridLines="1"/>
  <pageMargins left="0.11810804899387577" right="0.11810804899387577" top="0.354329615048119" bottom="0.354329615048119" header="0.31496062992125984" footer="0.31496062992125984"/>
  <pageSetup scale="6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topLeftCell="A40" zoomScaleNormal="100" zoomScaleSheetLayoutView="70" workbookViewId="0">
      <selection activeCell="D14" sqref="D14"/>
    </sheetView>
  </sheetViews>
  <sheetFormatPr defaultRowHeight="15" x14ac:dyDescent="0.3"/>
  <cols>
    <col min="1" max="1" width="12.85546875" style="252" customWidth="1"/>
    <col min="2" max="2" width="65.5703125" style="247" customWidth="1"/>
    <col min="3" max="4" width="14.85546875" style="85" customWidth="1"/>
    <col min="5" max="5" width="0.85546875" style="85" customWidth="1"/>
    <col min="6" max="16384" width="9.140625" style="85"/>
  </cols>
  <sheetData>
    <row r="1" spans="1:8" x14ac:dyDescent="0.3">
      <c r="A1" s="82" t="s">
        <v>661</v>
      </c>
      <c r="B1" s="227"/>
      <c r="C1" s="467" t="s">
        <v>662</v>
      </c>
      <c r="D1" s="467"/>
      <c r="E1" s="93"/>
    </row>
    <row r="2" spans="1:8" x14ac:dyDescent="0.3">
      <c r="A2" s="83" t="s">
        <v>2</v>
      </c>
      <c r="B2" s="227"/>
      <c r="C2" s="87"/>
      <c r="D2" s="228">
        <v>42434</v>
      </c>
      <c r="E2" s="93"/>
    </row>
    <row r="3" spans="1:8" x14ac:dyDescent="0.3">
      <c r="A3" s="229"/>
      <c r="B3" s="227"/>
      <c r="C3" s="87"/>
      <c r="D3" s="87"/>
      <c r="E3" s="93"/>
    </row>
    <row r="4" spans="1:8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4"/>
    </row>
    <row r="5" spans="1:8" x14ac:dyDescent="0.3">
      <c r="A5" s="90" t="s">
        <v>51</v>
      </c>
      <c r="B5" s="230"/>
      <c r="C5" s="230"/>
      <c r="D5" s="124"/>
      <c r="E5" s="84"/>
    </row>
    <row r="6" spans="1:8" x14ac:dyDescent="0.3">
      <c r="A6" s="87"/>
      <c r="B6" s="83"/>
      <c r="C6" s="83"/>
      <c r="D6" s="83"/>
      <c r="E6" s="84"/>
    </row>
    <row r="7" spans="1:8" x14ac:dyDescent="0.3">
      <c r="A7" s="231"/>
      <c r="B7" s="232"/>
      <c r="C7" s="233"/>
      <c r="D7" s="233"/>
      <c r="E7" s="93"/>
    </row>
    <row r="8" spans="1:8" ht="45" x14ac:dyDescent="0.3">
      <c r="A8" s="234" t="s">
        <v>663</v>
      </c>
      <c r="B8" s="234" t="s">
        <v>664</v>
      </c>
      <c r="C8" s="234" t="s">
        <v>665</v>
      </c>
      <c r="D8" s="234" t="s">
        <v>666</v>
      </c>
      <c r="E8" s="93"/>
    </row>
    <row r="9" spans="1:8" x14ac:dyDescent="0.3">
      <c r="A9" s="235"/>
      <c r="B9" s="236"/>
      <c r="C9" s="237"/>
      <c r="D9" s="237"/>
      <c r="E9" s="93"/>
    </row>
    <row r="10" spans="1:8" x14ac:dyDescent="0.3">
      <c r="A10" s="238" t="s">
        <v>667</v>
      </c>
      <c r="B10" s="239"/>
      <c r="C10" s="240">
        <f>SUM(C11,C34)</f>
        <v>5090321.75</v>
      </c>
      <c r="D10" s="240">
        <f>SUM(D11,D34)</f>
        <v>5013395.03</v>
      </c>
      <c r="E10" s="93"/>
    </row>
    <row r="11" spans="1:8" x14ac:dyDescent="0.3">
      <c r="A11" s="241" t="s">
        <v>668</v>
      </c>
      <c r="B11" s="242"/>
      <c r="C11" s="98">
        <f>SUM(C12:C32)</f>
        <v>220223.58000000002</v>
      </c>
      <c r="D11" s="98">
        <f>SUM(D12:D32)</f>
        <v>143296.85999999999</v>
      </c>
      <c r="E11" s="93"/>
    </row>
    <row r="12" spans="1:8" x14ac:dyDescent="0.3">
      <c r="A12" s="243">
        <v>1110</v>
      </c>
      <c r="B12" s="244" t="s">
        <v>669</v>
      </c>
      <c r="C12" s="102">
        <v>133.94999999999999</v>
      </c>
      <c r="D12" s="102">
        <v>133.94999999999999</v>
      </c>
      <c r="E12" s="93"/>
    </row>
    <row r="13" spans="1:8" x14ac:dyDescent="0.3">
      <c r="A13" s="243">
        <v>1120</v>
      </c>
      <c r="B13" s="244" t="s">
        <v>670</v>
      </c>
      <c r="C13" s="102"/>
      <c r="D13" s="102"/>
      <c r="E13" s="93"/>
    </row>
    <row r="14" spans="1:8" x14ac:dyDescent="0.3">
      <c r="A14" s="243">
        <v>1211</v>
      </c>
      <c r="B14" s="244" t="s">
        <v>671</v>
      </c>
      <c r="C14" s="102">
        <v>84156.11</v>
      </c>
      <c r="D14" s="102">
        <v>25236.37</v>
      </c>
      <c r="E14" s="93"/>
    </row>
    <row r="15" spans="1:8" ht="15.75" x14ac:dyDescent="0.3">
      <c r="A15" s="243">
        <v>1212</v>
      </c>
      <c r="B15" s="244" t="s">
        <v>672</v>
      </c>
      <c r="C15" s="102">
        <v>6889.67</v>
      </c>
      <c r="D15" s="102">
        <v>6828.1100000000006</v>
      </c>
      <c r="E15" s="93"/>
      <c r="G15" s="245"/>
      <c r="H15" s="245"/>
    </row>
    <row r="16" spans="1:8" x14ac:dyDescent="0.3">
      <c r="A16" s="243">
        <v>1213</v>
      </c>
      <c r="B16" s="244" t="s">
        <v>673</v>
      </c>
      <c r="C16" s="102"/>
      <c r="D16" s="102"/>
      <c r="E16" s="93"/>
    </row>
    <row r="17" spans="1:5" x14ac:dyDescent="0.3">
      <c r="A17" s="243">
        <v>1214</v>
      </c>
      <c r="B17" s="244" t="s">
        <v>674</v>
      </c>
      <c r="C17" s="102"/>
      <c r="D17" s="102"/>
      <c r="E17" s="93"/>
    </row>
    <row r="18" spans="1:5" x14ac:dyDescent="0.3">
      <c r="A18" s="243">
        <v>1215</v>
      </c>
      <c r="B18" s="244" t="s">
        <v>675</v>
      </c>
      <c r="C18" s="102"/>
      <c r="D18" s="102"/>
      <c r="E18" s="93"/>
    </row>
    <row r="19" spans="1:5" x14ac:dyDescent="0.3">
      <c r="A19" s="243">
        <v>1300</v>
      </c>
      <c r="B19" s="244" t="s">
        <v>676</v>
      </c>
      <c r="C19" s="102"/>
      <c r="D19" s="102"/>
      <c r="E19" s="93"/>
    </row>
    <row r="20" spans="1:5" x14ac:dyDescent="0.3">
      <c r="A20" s="243">
        <v>1410</v>
      </c>
      <c r="B20" s="244" t="s">
        <v>677</v>
      </c>
      <c r="C20" s="102"/>
      <c r="D20" s="102"/>
      <c r="E20" s="93"/>
    </row>
    <row r="21" spans="1:5" x14ac:dyDescent="0.3">
      <c r="A21" s="243">
        <v>1421</v>
      </c>
      <c r="B21" s="244" t="s">
        <v>678</v>
      </c>
      <c r="C21" s="102"/>
      <c r="D21" s="102"/>
      <c r="E21" s="93"/>
    </row>
    <row r="22" spans="1:5" x14ac:dyDescent="0.3">
      <c r="A22" s="243">
        <v>1422</v>
      </c>
      <c r="B22" s="244" t="s">
        <v>679</v>
      </c>
      <c r="C22" s="102"/>
      <c r="D22" s="102"/>
      <c r="E22" s="93"/>
    </row>
    <row r="23" spans="1:5" x14ac:dyDescent="0.3">
      <c r="A23" s="243">
        <v>1423</v>
      </c>
      <c r="B23" s="244" t="s">
        <v>680</v>
      </c>
      <c r="C23" s="102"/>
      <c r="D23" s="102"/>
      <c r="E23" s="93"/>
    </row>
    <row r="24" spans="1:5" x14ac:dyDescent="0.3">
      <c r="A24" s="243">
        <v>1431</v>
      </c>
      <c r="B24" s="244" t="s">
        <v>681</v>
      </c>
      <c r="C24" s="102"/>
      <c r="D24" s="102"/>
      <c r="E24" s="93"/>
    </row>
    <row r="25" spans="1:5" x14ac:dyDescent="0.3">
      <c r="A25" s="243">
        <v>1432</v>
      </c>
      <c r="B25" s="244" t="s">
        <v>682</v>
      </c>
      <c r="C25" s="102"/>
      <c r="D25" s="102"/>
      <c r="E25" s="93"/>
    </row>
    <row r="26" spans="1:5" x14ac:dyDescent="0.3">
      <c r="A26" s="243">
        <v>1433</v>
      </c>
      <c r="B26" s="244" t="s">
        <v>683</v>
      </c>
      <c r="C26" s="102"/>
      <c r="D26" s="102"/>
      <c r="E26" s="93"/>
    </row>
    <row r="27" spans="1:5" x14ac:dyDescent="0.3">
      <c r="A27" s="243">
        <v>1441</v>
      </c>
      <c r="B27" s="244" t="s">
        <v>684</v>
      </c>
      <c r="C27" s="102"/>
      <c r="D27" s="102"/>
      <c r="E27" s="93"/>
    </row>
    <row r="28" spans="1:5" x14ac:dyDescent="0.3">
      <c r="A28" s="243">
        <v>1442</v>
      </c>
      <c r="B28" s="244" t="s">
        <v>685</v>
      </c>
      <c r="C28" s="102">
        <v>129043.85</v>
      </c>
      <c r="D28" s="102">
        <v>111098.43</v>
      </c>
      <c r="E28" s="93"/>
    </row>
    <row r="29" spans="1:5" x14ac:dyDescent="0.3">
      <c r="A29" s="243">
        <v>1443</v>
      </c>
      <c r="B29" s="244" t="s">
        <v>686</v>
      </c>
      <c r="C29" s="102"/>
      <c r="D29" s="102"/>
      <c r="E29" s="93"/>
    </row>
    <row r="30" spans="1:5" x14ac:dyDescent="0.3">
      <c r="A30" s="243">
        <v>1444</v>
      </c>
      <c r="B30" s="244" t="s">
        <v>687</v>
      </c>
      <c r="C30" s="102"/>
      <c r="D30" s="102"/>
      <c r="E30" s="93"/>
    </row>
    <row r="31" spans="1:5" x14ac:dyDescent="0.3">
      <c r="A31" s="243">
        <v>1445</v>
      </c>
      <c r="B31" s="244" t="s">
        <v>688</v>
      </c>
      <c r="C31" s="102"/>
      <c r="D31" s="102"/>
      <c r="E31" s="93"/>
    </row>
    <row r="32" spans="1:5" x14ac:dyDescent="0.3">
      <c r="A32" s="243">
        <v>1446</v>
      </c>
      <c r="B32" s="244" t="s">
        <v>689</v>
      </c>
      <c r="C32" s="102"/>
      <c r="D32" s="102"/>
      <c r="E32" s="93"/>
    </row>
    <row r="33" spans="1:5" x14ac:dyDescent="0.3">
      <c r="A33" s="246"/>
      <c r="E33" s="93"/>
    </row>
    <row r="34" spans="1:5" x14ac:dyDescent="0.3">
      <c r="A34" s="248" t="s">
        <v>690</v>
      </c>
      <c r="B34" s="244"/>
      <c r="C34" s="98">
        <f>SUM(C35:C42)</f>
        <v>4870098.17</v>
      </c>
      <c r="D34" s="98">
        <f>SUM(D35:D42)</f>
        <v>4870098.17</v>
      </c>
      <c r="E34" s="93"/>
    </row>
    <row r="35" spans="1:5" x14ac:dyDescent="0.3">
      <c r="A35" s="243">
        <v>2110</v>
      </c>
      <c r="B35" s="244" t="s">
        <v>200</v>
      </c>
      <c r="C35" s="102">
        <v>3360057.04</v>
      </c>
      <c r="D35" s="102">
        <v>3360057.04</v>
      </c>
      <c r="E35" s="93"/>
    </row>
    <row r="36" spans="1:5" x14ac:dyDescent="0.3">
      <c r="A36" s="243">
        <v>2120</v>
      </c>
      <c r="B36" s="244" t="s">
        <v>691</v>
      </c>
      <c r="C36" s="102">
        <v>353887.86</v>
      </c>
      <c r="D36" s="102">
        <v>353887.86</v>
      </c>
      <c r="E36" s="93"/>
    </row>
    <row r="37" spans="1:5" x14ac:dyDescent="0.3">
      <c r="A37" s="243">
        <v>2130</v>
      </c>
      <c r="B37" s="244" t="s">
        <v>204</v>
      </c>
      <c r="C37" s="102">
        <v>1127148.27</v>
      </c>
      <c r="D37" s="102">
        <v>1127148.27</v>
      </c>
      <c r="E37" s="93"/>
    </row>
    <row r="38" spans="1:5" x14ac:dyDescent="0.3">
      <c r="A38" s="243">
        <v>2140</v>
      </c>
      <c r="B38" s="244" t="s">
        <v>692</v>
      </c>
      <c r="C38" s="102"/>
      <c r="D38" s="102"/>
      <c r="E38" s="93"/>
    </row>
    <row r="39" spans="1:5" x14ac:dyDescent="0.3">
      <c r="A39" s="243">
        <v>2150</v>
      </c>
      <c r="B39" s="244" t="s">
        <v>693</v>
      </c>
      <c r="C39" s="102">
        <v>29005</v>
      </c>
      <c r="D39" s="102">
        <v>29005</v>
      </c>
      <c r="E39" s="93"/>
    </row>
    <row r="40" spans="1:5" x14ac:dyDescent="0.3">
      <c r="A40" s="243">
        <v>2220</v>
      </c>
      <c r="B40" s="244" t="s">
        <v>205</v>
      </c>
      <c r="C40" s="102"/>
      <c r="D40" s="102"/>
      <c r="E40" s="93"/>
    </row>
    <row r="41" spans="1:5" x14ac:dyDescent="0.3">
      <c r="A41" s="243">
        <v>2300</v>
      </c>
      <c r="B41" s="244" t="s">
        <v>694</v>
      </c>
      <c r="C41" s="102"/>
      <c r="D41" s="102"/>
      <c r="E41" s="93"/>
    </row>
    <row r="42" spans="1:5" x14ac:dyDescent="0.3">
      <c r="A42" s="243">
        <v>2400</v>
      </c>
      <c r="B42" s="244" t="s">
        <v>695</v>
      </c>
      <c r="C42" s="102"/>
      <c r="D42" s="102"/>
      <c r="E42" s="93"/>
    </row>
    <row r="43" spans="1:5" x14ac:dyDescent="0.3">
      <c r="A43" s="249"/>
      <c r="E43" s="93"/>
    </row>
    <row r="44" spans="1:5" x14ac:dyDescent="0.3">
      <c r="A44" s="250" t="s">
        <v>696</v>
      </c>
      <c r="B44" s="244"/>
      <c r="C44" s="98">
        <f>SUM(C45,C64)</f>
        <v>5090321.75</v>
      </c>
      <c r="D44" s="98">
        <f>SUM(D45,D64)</f>
        <v>5013395.03</v>
      </c>
      <c r="E44" s="93"/>
    </row>
    <row r="45" spans="1:5" x14ac:dyDescent="0.3">
      <c r="A45" s="248" t="s">
        <v>697</v>
      </c>
      <c r="B45" s="244"/>
      <c r="C45" s="98">
        <f>SUM(C46:C61)</f>
        <v>34840</v>
      </c>
      <c r="D45" s="98">
        <f>SUM(D46:D61)</f>
        <v>317911.17</v>
      </c>
      <c r="E45" s="93"/>
    </row>
    <row r="46" spans="1:5" x14ac:dyDescent="0.3">
      <c r="A46" s="243">
        <v>3100</v>
      </c>
      <c r="B46" s="244" t="s">
        <v>698</v>
      </c>
      <c r="C46" s="102"/>
      <c r="D46" s="102"/>
      <c r="E46" s="93"/>
    </row>
    <row r="47" spans="1:5" x14ac:dyDescent="0.3">
      <c r="A47" s="243">
        <v>3210</v>
      </c>
      <c r="B47" s="244" t="s">
        <v>699</v>
      </c>
      <c r="C47" s="102">
        <v>34840</v>
      </c>
      <c r="D47" s="102">
        <v>317911.17</v>
      </c>
      <c r="E47" s="93"/>
    </row>
    <row r="48" spans="1:5" x14ac:dyDescent="0.3">
      <c r="A48" s="243">
        <v>3221</v>
      </c>
      <c r="B48" s="244" t="s">
        <v>700</v>
      </c>
      <c r="C48" s="102"/>
      <c r="D48" s="102"/>
      <c r="E48" s="93"/>
    </row>
    <row r="49" spans="1:5" x14ac:dyDescent="0.3">
      <c r="A49" s="243">
        <v>3222</v>
      </c>
      <c r="B49" s="244" t="s">
        <v>701</v>
      </c>
      <c r="C49" s="102"/>
      <c r="D49" s="102"/>
      <c r="E49" s="93"/>
    </row>
    <row r="50" spans="1:5" x14ac:dyDescent="0.3">
      <c r="A50" s="243">
        <v>3223</v>
      </c>
      <c r="B50" s="244" t="s">
        <v>702</v>
      </c>
      <c r="C50" s="102"/>
      <c r="D50" s="102"/>
      <c r="E50" s="93"/>
    </row>
    <row r="51" spans="1:5" x14ac:dyDescent="0.3">
      <c r="A51" s="243">
        <v>3224</v>
      </c>
      <c r="B51" s="244" t="s">
        <v>703</v>
      </c>
      <c r="C51" s="102"/>
      <c r="D51" s="102"/>
      <c r="E51" s="93"/>
    </row>
    <row r="52" spans="1:5" x14ac:dyDescent="0.3">
      <c r="A52" s="243">
        <v>3231</v>
      </c>
      <c r="B52" s="244" t="s">
        <v>704</v>
      </c>
      <c r="C52" s="102"/>
      <c r="D52" s="102"/>
      <c r="E52" s="93"/>
    </row>
    <row r="53" spans="1:5" x14ac:dyDescent="0.3">
      <c r="A53" s="243">
        <v>3232</v>
      </c>
      <c r="B53" s="244" t="s">
        <v>705</v>
      </c>
      <c r="C53" s="102"/>
      <c r="D53" s="102"/>
      <c r="E53" s="93"/>
    </row>
    <row r="54" spans="1:5" x14ac:dyDescent="0.3">
      <c r="A54" s="243">
        <v>3234</v>
      </c>
      <c r="B54" s="244" t="s">
        <v>706</v>
      </c>
      <c r="C54" s="102"/>
      <c r="D54" s="102"/>
      <c r="E54" s="93"/>
    </row>
    <row r="55" spans="1:5" ht="30" x14ac:dyDescent="0.3">
      <c r="A55" s="243">
        <v>3236</v>
      </c>
      <c r="B55" s="244" t="s">
        <v>707</v>
      </c>
      <c r="C55" s="102"/>
      <c r="D55" s="102"/>
      <c r="E55" s="93"/>
    </row>
    <row r="56" spans="1:5" ht="45" x14ac:dyDescent="0.3">
      <c r="A56" s="243">
        <v>3237</v>
      </c>
      <c r="B56" s="244" t="s">
        <v>708</v>
      </c>
      <c r="C56" s="102"/>
      <c r="D56" s="102"/>
      <c r="E56" s="93"/>
    </row>
    <row r="57" spans="1:5" x14ac:dyDescent="0.3">
      <c r="A57" s="243">
        <v>3241</v>
      </c>
      <c r="B57" s="244" t="s">
        <v>709</v>
      </c>
      <c r="C57" s="102"/>
      <c r="D57" s="102"/>
      <c r="E57" s="93"/>
    </row>
    <row r="58" spans="1:5" x14ac:dyDescent="0.3">
      <c r="A58" s="243">
        <v>3242</v>
      </c>
      <c r="B58" s="244" t="s">
        <v>710</v>
      </c>
      <c r="C58" s="102"/>
      <c r="D58" s="102"/>
      <c r="E58" s="93"/>
    </row>
    <row r="59" spans="1:5" x14ac:dyDescent="0.3">
      <c r="A59" s="243">
        <v>3243</v>
      </c>
      <c r="B59" s="244" t="s">
        <v>711</v>
      </c>
      <c r="C59" s="102"/>
      <c r="D59" s="102"/>
      <c r="E59" s="93"/>
    </row>
    <row r="60" spans="1:5" x14ac:dyDescent="0.3">
      <c r="A60" s="243">
        <v>3245</v>
      </c>
      <c r="B60" s="244" t="s">
        <v>712</v>
      </c>
      <c r="C60" s="102"/>
      <c r="D60" s="102"/>
      <c r="E60" s="93"/>
    </row>
    <row r="61" spans="1:5" x14ac:dyDescent="0.3">
      <c r="A61" s="243">
        <v>3246</v>
      </c>
      <c r="B61" s="244" t="s">
        <v>713</v>
      </c>
      <c r="C61" s="102"/>
      <c r="D61" s="102"/>
      <c r="E61" s="93"/>
    </row>
    <row r="62" spans="1:5" x14ac:dyDescent="0.3">
      <c r="A62" s="249"/>
      <c r="E62" s="93"/>
    </row>
    <row r="63" spans="1:5" x14ac:dyDescent="0.3">
      <c r="A63" s="251"/>
      <c r="E63" s="93"/>
    </row>
    <row r="64" spans="1:5" x14ac:dyDescent="0.3">
      <c r="A64" s="248" t="s">
        <v>714</v>
      </c>
      <c r="B64" s="244"/>
      <c r="C64" s="98">
        <f>SUM(C65:C67)</f>
        <v>5055481.75</v>
      </c>
      <c r="D64" s="98">
        <f>SUM(D65:D67)</f>
        <v>4695483.8600000003</v>
      </c>
      <c r="E64" s="93"/>
    </row>
    <row r="65" spans="1:5" x14ac:dyDescent="0.3">
      <c r="A65" s="243">
        <v>5100</v>
      </c>
      <c r="B65" s="244" t="s">
        <v>715</v>
      </c>
      <c r="C65" s="102"/>
      <c r="D65" s="102"/>
      <c r="E65" s="93"/>
    </row>
    <row r="66" spans="1:5" x14ac:dyDescent="0.3">
      <c r="A66" s="243">
        <v>5220</v>
      </c>
      <c r="B66" s="244" t="s">
        <v>716</v>
      </c>
      <c r="C66" s="102">
        <v>5055481.75</v>
      </c>
      <c r="D66" s="102">
        <v>4695483.8600000003</v>
      </c>
      <c r="E66" s="93"/>
    </row>
    <row r="67" spans="1:5" x14ac:dyDescent="0.3">
      <c r="A67" s="243">
        <v>5230</v>
      </c>
      <c r="B67" s="244" t="s">
        <v>717</v>
      </c>
      <c r="C67" s="102"/>
      <c r="D67" s="102"/>
      <c r="E67" s="93"/>
    </row>
    <row r="68" spans="1:5" x14ac:dyDescent="0.3">
      <c r="A68" s="249"/>
      <c r="E68" s="93"/>
    </row>
    <row r="69" spans="1:5" x14ac:dyDescent="0.3">
      <c r="A69" s="85"/>
      <c r="E69" s="93"/>
    </row>
    <row r="70" spans="1:5" x14ac:dyDescent="0.3">
      <c r="A70" s="250" t="s">
        <v>718</v>
      </c>
      <c r="B70" s="244"/>
      <c r="C70" s="102"/>
      <c r="D70" s="102"/>
      <c r="E70" s="93"/>
    </row>
    <row r="71" spans="1:5" ht="30" x14ac:dyDescent="0.3">
      <c r="A71" s="243">
        <v>1</v>
      </c>
      <c r="B71" s="244" t="s">
        <v>719</v>
      </c>
      <c r="C71" s="102"/>
      <c r="D71" s="102"/>
      <c r="E71" s="93"/>
    </row>
    <row r="72" spans="1:5" x14ac:dyDescent="0.3">
      <c r="A72" s="243">
        <v>2</v>
      </c>
      <c r="B72" s="244" t="s">
        <v>720</v>
      </c>
      <c r="C72" s="102"/>
      <c r="D72" s="102"/>
      <c r="E72" s="93"/>
    </row>
    <row r="73" spans="1:5" x14ac:dyDescent="0.3">
      <c r="A73" s="243">
        <v>3</v>
      </c>
      <c r="B73" s="244" t="s">
        <v>721</v>
      </c>
      <c r="C73" s="102"/>
      <c r="D73" s="102"/>
      <c r="E73" s="93"/>
    </row>
    <row r="74" spans="1:5" x14ac:dyDescent="0.3">
      <c r="A74" s="243">
        <v>4</v>
      </c>
      <c r="B74" s="244" t="s">
        <v>722</v>
      </c>
      <c r="C74" s="102"/>
      <c r="D74" s="102"/>
      <c r="E74" s="93"/>
    </row>
    <row r="75" spans="1:5" x14ac:dyDescent="0.3">
      <c r="A75" s="243">
        <v>5</v>
      </c>
      <c r="B75" s="244" t="s">
        <v>723</v>
      </c>
      <c r="C75" s="102"/>
      <c r="D75" s="102"/>
      <c r="E75" s="93"/>
    </row>
    <row r="76" spans="1:5" x14ac:dyDescent="0.3">
      <c r="A76" s="243">
        <v>6</v>
      </c>
      <c r="B76" s="244" t="s">
        <v>724</v>
      </c>
      <c r="C76" s="102"/>
      <c r="D76" s="102"/>
      <c r="E76" s="93"/>
    </row>
    <row r="77" spans="1:5" x14ac:dyDescent="0.3">
      <c r="A77" s="243">
        <v>7</v>
      </c>
      <c r="B77" s="244" t="s">
        <v>725</v>
      </c>
      <c r="C77" s="102"/>
      <c r="D77" s="102"/>
      <c r="E77" s="93"/>
    </row>
    <row r="78" spans="1:5" x14ac:dyDescent="0.3">
      <c r="A78" s="243">
        <v>8</v>
      </c>
      <c r="B78" s="244" t="s">
        <v>726</v>
      </c>
      <c r="C78" s="102"/>
      <c r="D78" s="102"/>
      <c r="E78" s="93"/>
    </row>
    <row r="79" spans="1:5" x14ac:dyDescent="0.3">
      <c r="A79" s="243">
        <v>9</v>
      </c>
      <c r="B79" s="244" t="s">
        <v>727</v>
      </c>
      <c r="C79" s="102"/>
      <c r="D79" s="102"/>
      <c r="E79" s="93"/>
    </row>
    <row r="83" spans="1:9" x14ac:dyDescent="0.3">
      <c r="A83" s="85"/>
      <c r="B83" s="85"/>
    </row>
    <row r="84" spans="1:9" x14ac:dyDescent="0.3">
      <c r="A84" s="115" t="s">
        <v>45</v>
      </c>
      <c r="B84" s="85"/>
      <c r="E84" s="119"/>
    </row>
    <row r="85" spans="1:9" x14ac:dyDescent="0.3">
      <c r="A85" s="85"/>
      <c r="B85" s="85"/>
      <c r="E85"/>
      <c r="F85"/>
      <c r="G85"/>
      <c r="H85"/>
      <c r="I85"/>
    </row>
    <row r="86" spans="1:9" x14ac:dyDescent="0.3">
      <c r="A86" s="85"/>
      <c r="B86" s="85"/>
      <c r="D86" s="91"/>
      <c r="E86"/>
      <c r="F86"/>
      <c r="G86"/>
      <c r="H86"/>
      <c r="I86"/>
    </row>
    <row r="87" spans="1:9" x14ac:dyDescent="0.3">
      <c r="A87"/>
      <c r="B87" s="115" t="s">
        <v>728</v>
      </c>
      <c r="D87" s="91"/>
      <c r="E87"/>
      <c r="F87"/>
      <c r="G87"/>
      <c r="H87"/>
      <c r="I87"/>
    </row>
    <row r="88" spans="1:9" x14ac:dyDescent="0.3">
      <c r="A88"/>
      <c r="B88" s="85" t="s">
        <v>729</v>
      </c>
      <c r="D88" s="91"/>
      <c r="E88"/>
      <c r="F88"/>
      <c r="G88"/>
      <c r="H88"/>
      <c r="I88"/>
    </row>
    <row r="89" spans="1:9" customFormat="1" ht="12.75" x14ac:dyDescent="0.2">
      <c r="B89" s="118" t="s">
        <v>48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zoomScaleNormal="100" zoomScaleSheetLayoutView="70" workbookViewId="0">
      <selection activeCell="N16" sqref="N16"/>
    </sheetView>
  </sheetViews>
  <sheetFormatPr defaultRowHeight="15" x14ac:dyDescent="0.3"/>
  <cols>
    <col min="1" max="1" width="4.85546875" style="85" customWidth="1"/>
    <col min="2" max="2" width="31.42578125" style="85" customWidth="1"/>
    <col min="3" max="3" width="18.42578125" style="85" customWidth="1"/>
    <col min="4" max="4" width="8.42578125" style="85" customWidth="1"/>
    <col min="5" max="5" width="13.5703125" style="85" customWidth="1"/>
    <col min="6" max="6" width="12.42578125" style="85" customWidth="1"/>
    <col min="7" max="8" width="13.85546875" style="85" customWidth="1"/>
    <col min="9" max="9" width="13.7109375" style="85" customWidth="1"/>
    <col min="10" max="10" width="15" style="85" customWidth="1"/>
    <col min="11" max="11" width="0.85546875" style="85" customWidth="1"/>
    <col min="12" max="16384" width="9.140625" style="85"/>
  </cols>
  <sheetData>
    <row r="1" spans="1:11" x14ac:dyDescent="0.3">
      <c r="A1" s="82" t="s">
        <v>730</v>
      </c>
      <c r="B1" s="83"/>
      <c r="C1" s="83"/>
      <c r="D1" s="83"/>
      <c r="E1" s="83"/>
      <c r="F1" s="83"/>
      <c r="G1" s="83"/>
      <c r="H1" s="83"/>
      <c r="I1" s="458" t="s">
        <v>1</v>
      </c>
      <c r="J1" s="458"/>
      <c r="K1" s="93"/>
    </row>
    <row r="2" spans="1:11" x14ac:dyDescent="0.3">
      <c r="A2" s="83" t="s">
        <v>2</v>
      </c>
      <c r="B2" s="83"/>
      <c r="C2" s="83"/>
      <c r="D2" s="83"/>
      <c r="E2" s="83"/>
      <c r="F2" s="83"/>
      <c r="G2" s="83"/>
      <c r="H2" s="83"/>
      <c r="I2" s="452" t="s">
        <v>1346</v>
      </c>
      <c r="J2" s="453"/>
      <c r="K2" s="93"/>
    </row>
    <row r="3" spans="1:11" x14ac:dyDescent="0.3">
      <c r="A3" s="83"/>
      <c r="B3" s="83"/>
      <c r="C3" s="83"/>
      <c r="D3" s="83"/>
      <c r="E3" s="83"/>
      <c r="F3" s="83"/>
      <c r="G3" s="83"/>
      <c r="H3" s="83"/>
      <c r="I3" s="86"/>
      <c r="J3" s="86"/>
      <c r="K3" s="93"/>
    </row>
    <row r="4" spans="1:11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253"/>
      <c r="G4" s="83"/>
      <c r="H4" s="83"/>
      <c r="I4" s="83"/>
      <c r="J4" s="83"/>
      <c r="K4" s="93"/>
    </row>
    <row r="5" spans="1:11" x14ac:dyDescent="0.3">
      <c r="A5" s="90" t="s">
        <v>51</v>
      </c>
      <c r="B5" s="254"/>
      <c r="C5" s="254"/>
      <c r="D5" s="254"/>
      <c r="E5" s="254"/>
      <c r="F5" s="255"/>
      <c r="G5" s="254"/>
      <c r="H5" s="254"/>
      <c r="I5" s="254"/>
      <c r="J5" s="254"/>
      <c r="K5" s="93"/>
    </row>
    <row r="6" spans="1:11" x14ac:dyDescent="0.3">
      <c r="A6" s="87"/>
      <c r="B6" s="87"/>
      <c r="C6" s="83"/>
      <c r="D6" s="83"/>
      <c r="E6" s="83"/>
      <c r="F6" s="253"/>
      <c r="G6" s="83"/>
      <c r="H6" s="83"/>
      <c r="I6" s="83"/>
      <c r="J6" s="83"/>
      <c r="K6" s="93"/>
    </row>
    <row r="7" spans="1:11" x14ac:dyDescent="0.3">
      <c r="A7" s="256"/>
      <c r="B7" s="233"/>
      <c r="C7" s="233"/>
      <c r="D7" s="233"/>
      <c r="E7" s="233"/>
      <c r="F7" s="233"/>
      <c r="G7" s="233"/>
      <c r="H7" s="233"/>
      <c r="I7" s="233"/>
      <c r="J7" s="233"/>
      <c r="K7" s="93"/>
    </row>
    <row r="8" spans="1:11" s="112" customFormat="1" ht="45" x14ac:dyDescent="0.3">
      <c r="A8" s="257" t="s">
        <v>7</v>
      </c>
      <c r="B8" s="257" t="s">
        <v>731</v>
      </c>
      <c r="C8" s="258" t="s">
        <v>663</v>
      </c>
      <c r="D8" s="258" t="s">
        <v>732</v>
      </c>
      <c r="E8" s="258" t="s">
        <v>733</v>
      </c>
      <c r="F8" s="259" t="s">
        <v>734</v>
      </c>
      <c r="G8" s="259" t="s">
        <v>735</v>
      </c>
      <c r="H8" s="259" t="s">
        <v>736</v>
      </c>
      <c r="I8" s="259" t="s">
        <v>666</v>
      </c>
      <c r="J8" s="260" t="s">
        <v>737</v>
      </c>
      <c r="K8" s="93"/>
    </row>
    <row r="9" spans="1:11" s="112" customFormat="1" x14ac:dyDescent="0.3">
      <c r="A9" s="261">
        <v>1</v>
      </c>
      <c r="B9" s="261">
        <v>2</v>
      </c>
      <c r="C9" s="262">
        <v>3</v>
      </c>
      <c r="D9" s="262">
        <v>4</v>
      </c>
      <c r="E9" s="262">
        <v>5</v>
      </c>
      <c r="F9" s="262">
        <v>6</v>
      </c>
      <c r="G9" s="262">
        <v>7</v>
      </c>
      <c r="H9" s="262">
        <v>8</v>
      </c>
      <c r="I9" s="262">
        <v>9</v>
      </c>
      <c r="J9" s="262">
        <v>10</v>
      </c>
      <c r="K9" s="93"/>
    </row>
    <row r="10" spans="1:11" s="112" customFormat="1" ht="15.75" x14ac:dyDescent="0.3">
      <c r="A10" s="263">
        <v>1</v>
      </c>
      <c r="B10" s="264" t="s">
        <v>738</v>
      </c>
      <c r="C10" s="265"/>
      <c r="D10" s="266" t="s">
        <v>739</v>
      </c>
      <c r="E10" s="267"/>
      <c r="F10" s="268">
        <v>84096.11</v>
      </c>
      <c r="G10" s="268">
        <v>235530.15</v>
      </c>
      <c r="H10" s="268">
        <v>294449.89</v>
      </c>
      <c r="I10" s="268">
        <f>F10+G10-H10</f>
        <v>25176.369999999995</v>
      </c>
      <c r="J10" s="268" t="s">
        <v>740</v>
      </c>
      <c r="K10" s="93"/>
    </row>
    <row r="11" spans="1:11" x14ac:dyDescent="0.3">
      <c r="A11" s="92"/>
      <c r="B11" s="92"/>
      <c r="C11" s="92"/>
      <c r="D11" s="92"/>
      <c r="E11" s="92"/>
      <c r="F11" s="92"/>
      <c r="G11" s="92"/>
      <c r="H11" s="92"/>
      <c r="I11" s="92"/>
      <c r="J11" s="92"/>
    </row>
    <row r="12" spans="1:11" x14ac:dyDescent="0.3">
      <c r="A12" s="92"/>
      <c r="B12" s="92"/>
      <c r="C12" s="92"/>
      <c r="D12" s="92"/>
      <c r="E12" s="92"/>
      <c r="F12" s="92"/>
      <c r="G12" s="92"/>
      <c r="H12" s="92"/>
      <c r="I12" s="92"/>
      <c r="J12" s="92"/>
    </row>
    <row r="13" spans="1:11" x14ac:dyDescent="0.3">
      <c r="A13" s="92"/>
      <c r="B13" s="92"/>
      <c r="C13" s="92"/>
      <c r="D13" s="92"/>
      <c r="E13" s="92"/>
      <c r="F13" s="92"/>
      <c r="G13" s="92"/>
      <c r="H13" s="92"/>
      <c r="I13" s="92"/>
      <c r="J13" s="92"/>
    </row>
    <row r="14" spans="1:11" x14ac:dyDescent="0.3">
      <c r="A14" s="92"/>
      <c r="B14" s="269" t="s">
        <v>45</v>
      </c>
      <c r="C14" s="92"/>
      <c r="D14" s="92"/>
      <c r="E14" s="92"/>
      <c r="F14" s="270"/>
      <c r="G14" s="92"/>
      <c r="H14" s="92"/>
      <c r="I14" s="92"/>
      <c r="J14" s="92"/>
    </row>
    <row r="15" spans="1:11" x14ac:dyDescent="0.3">
      <c r="A15" s="92"/>
      <c r="B15" s="92"/>
      <c r="C15" s="92"/>
      <c r="D15" s="92"/>
      <c r="E15" s="92"/>
      <c r="F15" s="271"/>
      <c r="G15" s="271"/>
      <c r="H15" s="271"/>
      <c r="I15" s="271"/>
      <c r="J15" s="271"/>
    </row>
    <row r="16" spans="1:11" x14ac:dyDescent="0.3">
      <c r="A16" s="92"/>
      <c r="B16" s="92"/>
      <c r="C16" s="272"/>
      <c r="D16" s="92"/>
      <c r="E16" s="92"/>
      <c r="F16" s="272"/>
      <c r="G16" s="273"/>
      <c r="H16" s="273"/>
      <c r="I16" s="271"/>
      <c r="J16" s="271"/>
    </row>
    <row r="17" spans="1:10" x14ac:dyDescent="0.3">
      <c r="A17" s="271"/>
      <c r="B17" s="92"/>
      <c r="C17" s="274" t="s">
        <v>46</v>
      </c>
      <c r="D17" s="274"/>
      <c r="E17" s="92"/>
      <c r="F17" s="92" t="s">
        <v>741</v>
      </c>
      <c r="G17" s="271"/>
      <c r="H17" s="271"/>
      <c r="I17" s="271"/>
      <c r="J17" s="271"/>
    </row>
    <row r="18" spans="1:10" x14ac:dyDescent="0.3">
      <c r="A18" s="271"/>
      <c r="B18" s="92"/>
      <c r="C18" s="275" t="s">
        <v>48</v>
      </c>
      <c r="D18" s="92"/>
      <c r="E18" s="92"/>
      <c r="F18" s="92" t="s">
        <v>742</v>
      </c>
      <c r="G18" s="271"/>
      <c r="H18" s="271"/>
      <c r="I18" s="271"/>
      <c r="J18" s="271"/>
    </row>
    <row r="19" spans="1:10" customFormat="1" x14ac:dyDescent="0.3">
      <c r="A19" s="271"/>
      <c r="B19" s="92"/>
      <c r="C19" s="92"/>
      <c r="D19" s="275"/>
      <c r="E19" s="271"/>
      <c r="F19" s="271"/>
      <c r="G19" s="271"/>
      <c r="H19" s="271"/>
      <c r="I19" s="271"/>
      <c r="J19" s="271"/>
    </row>
    <row r="20" spans="1:10" customFormat="1" ht="12.75" x14ac:dyDescent="0.2">
      <c r="A20" s="271"/>
      <c r="B20" s="271"/>
      <c r="C20" s="271"/>
      <c r="D20" s="271"/>
      <c r="E20" s="271"/>
      <c r="F20" s="271"/>
      <c r="G20" s="271"/>
      <c r="H20" s="271"/>
      <c r="I20" s="271"/>
      <c r="J20" s="271"/>
    </row>
    <row r="21" spans="1:10" customFormat="1" ht="12.75" x14ac:dyDescent="0.2"/>
    <row r="22" spans="1:10" customFormat="1" ht="12.75" x14ac:dyDescent="0.2"/>
    <row r="23" spans="1:10" customFormat="1" ht="12.75" x14ac:dyDescent="0.2"/>
    <row r="24" spans="1:10" customFormat="1" ht="12.75" x14ac:dyDescent="0.2"/>
  </sheetData>
  <mergeCells count="2">
    <mergeCell ref="I1:J1"/>
    <mergeCell ref="I2:J2"/>
  </mergeCells>
  <dataValidations count="3">
    <dataValidation allowBlank="1" showInputMessage="1" showErrorMessage="1" prompt="თვე/დღე/წელი" sqref="J10"/>
    <dataValidation allowBlank="1" showInputMessage="1" showErrorMessage="1" error="თვე/დღე/წელი" prompt="თვე/დღე/წელი" sqref="E10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P42" sqref="P42"/>
    </sheetView>
  </sheetViews>
  <sheetFormatPr defaultRowHeight="15" x14ac:dyDescent="0.3"/>
  <cols>
    <col min="1" max="1" width="12" style="198" customWidth="1"/>
    <col min="2" max="2" width="13.28515625" style="198" customWidth="1"/>
    <col min="3" max="3" width="21.42578125" style="198" customWidth="1"/>
    <col min="4" max="4" width="17.85546875" style="198" customWidth="1"/>
    <col min="5" max="5" width="12.7109375" style="198" customWidth="1"/>
    <col min="6" max="6" width="36.85546875" style="198" customWidth="1"/>
    <col min="7" max="7" width="22.28515625" style="198" customWidth="1"/>
    <col min="8" max="8" width="0.5703125" style="198" customWidth="1"/>
    <col min="9" max="16384" width="9.140625" style="198"/>
  </cols>
  <sheetData>
    <row r="1" spans="1:8" x14ac:dyDescent="0.3">
      <c r="A1" s="82" t="s">
        <v>743</v>
      </c>
      <c r="B1" s="83"/>
      <c r="C1" s="83"/>
      <c r="D1" s="83"/>
      <c r="E1" s="83"/>
      <c r="F1" s="83"/>
      <c r="G1" s="207" t="s">
        <v>1</v>
      </c>
      <c r="H1" s="276"/>
    </row>
    <row r="2" spans="1:8" x14ac:dyDescent="0.3">
      <c r="A2" s="83" t="s">
        <v>2</v>
      </c>
      <c r="B2" s="83"/>
      <c r="C2" s="83"/>
      <c r="D2" s="83"/>
      <c r="E2" s="83"/>
      <c r="F2" s="83"/>
      <c r="G2" s="452" t="s">
        <v>1346</v>
      </c>
      <c r="H2" s="453"/>
    </row>
    <row r="3" spans="1:8" x14ac:dyDescent="0.3">
      <c r="A3" s="83"/>
      <c r="B3" s="83"/>
      <c r="C3" s="83"/>
      <c r="D3" s="83"/>
      <c r="E3" s="83"/>
      <c r="F3" s="83"/>
      <c r="G3" s="88"/>
      <c r="H3" s="276"/>
    </row>
    <row r="4" spans="1:8" x14ac:dyDescent="0.3">
      <c r="A4" s="87" t="str">
        <f>'[3]ფორმა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3"/>
      <c r="H4" s="92"/>
    </row>
    <row r="5" spans="1:8" x14ac:dyDescent="0.3">
      <c r="A5" s="90" t="s">
        <v>51</v>
      </c>
      <c r="B5" s="277"/>
      <c r="C5" s="277"/>
      <c r="D5" s="277"/>
      <c r="E5" s="277"/>
      <c r="F5" s="277"/>
      <c r="G5" s="277"/>
      <c r="H5" s="92"/>
    </row>
    <row r="6" spans="1:8" x14ac:dyDescent="0.3">
      <c r="A6" s="87"/>
      <c r="B6" s="83"/>
      <c r="C6" s="83"/>
      <c r="D6" s="83"/>
      <c r="E6" s="83"/>
      <c r="F6" s="83"/>
      <c r="G6" s="83"/>
      <c r="H6" s="92"/>
    </row>
    <row r="7" spans="1:8" x14ac:dyDescent="0.3">
      <c r="A7" s="83"/>
      <c r="B7" s="83"/>
      <c r="C7" s="83"/>
      <c r="D7" s="83"/>
      <c r="E7" s="83"/>
      <c r="F7" s="83"/>
      <c r="G7" s="83"/>
      <c r="H7" s="93"/>
    </row>
    <row r="8" spans="1:8" ht="45.75" customHeight="1" x14ac:dyDescent="0.3">
      <c r="A8" s="278" t="s">
        <v>744</v>
      </c>
      <c r="B8" s="278" t="s">
        <v>8</v>
      </c>
      <c r="C8" s="279" t="s">
        <v>745</v>
      </c>
      <c r="D8" s="279" t="s">
        <v>746</v>
      </c>
      <c r="E8" s="279" t="s">
        <v>732</v>
      </c>
      <c r="F8" s="278" t="s">
        <v>747</v>
      </c>
      <c r="G8" s="279" t="s">
        <v>748</v>
      </c>
      <c r="H8" s="93"/>
    </row>
    <row r="9" spans="1:8" x14ac:dyDescent="0.3">
      <c r="A9" s="280" t="s">
        <v>749</v>
      </c>
      <c r="B9" s="281"/>
      <c r="C9" s="282"/>
      <c r="D9" s="283"/>
      <c r="E9" s="283"/>
      <c r="F9" s="283"/>
      <c r="G9" s="284"/>
      <c r="H9" s="93"/>
    </row>
    <row r="10" spans="1:8" ht="15.75" x14ac:dyDescent="0.3">
      <c r="A10" s="281">
        <v>1</v>
      </c>
      <c r="B10" s="267"/>
      <c r="C10" s="285"/>
      <c r="D10" s="286"/>
      <c r="E10" s="286"/>
      <c r="F10" s="286"/>
      <c r="G10" s="287" t="str">
        <f>IF(ISBLANK(B10),"",G9+C10-D10)</f>
        <v/>
      </c>
      <c r="H10" s="93"/>
    </row>
    <row r="11" spans="1:8" ht="15.75" x14ac:dyDescent="0.3">
      <c r="A11" s="281">
        <v>2</v>
      </c>
      <c r="B11" s="267"/>
      <c r="C11" s="285"/>
      <c r="D11" s="286"/>
      <c r="E11" s="286"/>
      <c r="F11" s="286"/>
      <c r="G11" s="287" t="str">
        <f t="shared" ref="G11" si="0">IF(ISBLANK(B11),"",G10+C11-D11)</f>
        <v/>
      </c>
      <c r="H11" s="93"/>
    </row>
    <row r="12" spans="1:8" ht="15.75" x14ac:dyDescent="0.3">
      <c r="A12" s="281" t="s">
        <v>221</v>
      </c>
      <c r="B12" s="267"/>
      <c r="C12" s="288"/>
      <c r="D12" s="289"/>
      <c r="E12" s="289"/>
      <c r="F12" s="289"/>
      <c r="G12" s="287" t="str">
        <f>IF(ISBLANK(B12),"",#REF!+C12-D12)</f>
        <v/>
      </c>
      <c r="H12" s="93"/>
    </row>
    <row r="13" spans="1:8" x14ac:dyDescent="0.3">
      <c r="A13" s="290" t="s">
        <v>750</v>
      </c>
      <c r="B13" s="291"/>
      <c r="C13" s="292"/>
      <c r="D13" s="293"/>
      <c r="E13" s="293"/>
      <c r="F13" s="294"/>
      <c r="G13" s="295" t="str">
        <f>G12</f>
        <v/>
      </c>
      <c r="H13" s="93"/>
    </row>
    <row r="17" spans="1:10" x14ac:dyDescent="0.3">
      <c r="B17" s="296" t="s">
        <v>45</v>
      </c>
      <c r="F17" s="297"/>
    </row>
    <row r="18" spans="1:10" x14ac:dyDescent="0.3">
      <c r="F18" s="193"/>
      <c r="G18" s="193"/>
      <c r="H18" s="193"/>
      <c r="I18" s="193"/>
      <c r="J18" s="193"/>
    </row>
    <row r="19" spans="1:10" x14ac:dyDescent="0.3">
      <c r="C19" s="202"/>
      <c r="F19" s="202"/>
      <c r="G19" s="298"/>
      <c r="H19" s="193"/>
      <c r="I19" s="193"/>
      <c r="J19" s="193"/>
    </row>
    <row r="20" spans="1:10" x14ac:dyDescent="0.3">
      <c r="A20" s="193"/>
      <c r="C20" s="201" t="s">
        <v>46</v>
      </c>
      <c r="F20" s="204" t="s">
        <v>741</v>
      </c>
      <c r="G20" s="298"/>
      <c r="H20" s="193"/>
      <c r="I20" s="193"/>
      <c r="J20" s="193"/>
    </row>
    <row r="21" spans="1:10" x14ac:dyDescent="0.3">
      <c r="A21" s="193"/>
      <c r="C21" s="203" t="s">
        <v>48</v>
      </c>
      <c r="F21" s="198" t="s">
        <v>742</v>
      </c>
      <c r="G21" s="193"/>
      <c r="H21" s="193"/>
      <c r="I21" s="193"/>
      <c r="J21" s="193"/>
    </row>
    <row r="22" spans="1:10" s="193" customFormat="1" x14ac:dyDescent="0.3">
      <c r="B22" s="198"/>
    </row>
    <row r="23" spans="1:10" s="193" customFormat="1" ht="12.75" x14ac:dyDescent="0.2"/>
    <row r="24" spans="1:10" s="193" customFormat="1" ht="12.75" x14ac:dyDescent="0.2"/>
    <row r="25" spans="1:10" s="193" customFormat="1" ht="12.75" x14ac:dyDescent="0.2"/>
    <row r="26" spans="1:10" s="193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zoomScaleSheetLayoutView="70" workbookViewId="0">
      <selection activeCell="A4" sqref="A4:A5"/>
    </sheetView>
  </sheetViews>
  <sheetFormatPr defaultRowHeight="12.75" x14ac:dyDescent="0.2"/>
  <cols>
    <col min="1" max="1" width="53.5703125" style="315" customWidth="1"/>
    <col min="2" max="2" width="10.7109375" style="315" customWidth="1"/>
    <col min="3" max="3" width="13.140625" style="315" bestFit="1" customWidth="1"/>
    <col min="4" max="4" width="10.42578125" style="315" customWidth="1"/>
    <col min="5" max="5" width="13.140625" style="315" customWidth="1"/>
    <col min="6" max="6" width="10.42578125" style="315" customWidth="1"/>
    <col min="7" max="8" width="10.5703125" style="315" customWidth="1"/>
    <col min="9" max="9" width="9.85546875" style="315" customWidth="1"/>
    <col min="10" max="10" width="12.7109375" style="315" customWidth="1"/>
    <col min="11" max="11" width="0.7109375" style="315" customWidth="1"/>
    <col min="12" max="256" width="9.140625" style="315"/>
    <col min="257" max="257" width="53.5703125" style="315" customWidth="1"/>
    <col min="258" max="258" width="10.7109375" style="315" customWidth="1"/>
    <col min="259" max="259" width="13.140625" style="315" bestFit="1" customWidth="1"/>
    <col min="260" max="260" width="10.42578125" style="315" customWidth="1"/>
    <col min="261" max="261" width="13.140625" style="315" customWidth="1"/>
    <col min="262" max="262" width="10.42578125" style="315" customWidth="1"/>
    <col min="263" max="264" width="10.5703125" style="315" customWidth="1"/>
    <col min="265" max="265" width="9.85546875" style="315" customWidth="1"/>
    <col min="266" max="266" width="12.7109375" style="315" customWidth="1"/>
    <col min="267" max="267" width="0.7109375" style="315" customWidth="1"/>
    <col min="268" max="512" width="9.140625" style="315"/>
    <col min="513" max="513" width="53.5703125" style="315" customWidth="1"/>
    <col min="514" max="514" width="10.7109375" style="315" customWidth="1"/>
    <col min="515" max="515" width="13.140625" style="315" bestFit="1" customWidth="1"/>
    <col min="516" max="516" width="10.42578125" style="315" customWidth="1"/>
    <col min="517" max="517" width="13.140625" style="315" customWidth="1"/>
    <col min="518" max="518" width="10.42578125" style="315" customWidth="1"/>
    <col min="519" max="520" width="10.5703125" style="315" customWidth="1"/>
    <col min="521" max="521" width="9.85546875" style="315" customWidth="1"/>
    <col min="522" max="522" width="12.7109375" style="315" customWidth="1"/>
    <col min="523" max="523" width="0.7109375" style="315" customWidth="1"/>
    <col min="524" max="768" width="9.140625" style="315"/>
    <col min="769" max="769" width="53.5703125" style="315" customWidth="1"/>
    <col min="770" max="770" width="10.7109375" style="315" customWidth="1"/>
    <col min="771" max="771" width="13.140625" style="315" bestFit="1" customWidth="1"/>
    <col min="772" max="772" width="10.42578125" style="315" customWidth="1"/>
    <col min="773" max="773" width="13.140625" style="315" customWidth="1"/>
    <col min="774" max="774" width="10.42578125" style="315" customWidth="1"/>
    <col min="775" max="776" width="10.5703125" style="315" customWidth="1"/>
    <col min="777" max="777" width="9.85546875" style="315" customWidth="1"/>
    <col min="778" max="778" width="12.7109375" style="315" customWidth="1"/>
    <col min="779" max="779" width="0.7109375" style="315" customWidth="1"/>
    <col min="780" max="1024" width="9.140625" style="315"/>
    <col min="1025" max="1025" width="53.5703125" style="315" customWidth="1"/>
    <col min="1026" max="1026" width="10.7109375" style="315" customWidth="1"/>
    <col min="1027" max="1027" width="13.140625" style="315" bestFit="1" customWidth="1"/>
    <col min="1028" max="1028" width="10.42578125" style="315" customWidth="1"/>
    <col min="1029" max="1029" width="13.140625" style="315" customWidth="1"/>
    <col min="1030" max="1030" width="10.42578125" style="315" customWidth="1"/>
    <col min="1031" max="1032" width="10.5703125" style="315" customWidth="1"/>
    <col min="1033" max="1033" width="9.85546875" style="315" customWidth="1"/>
    <col min="1034" max="1034" width="12.7109375" style="315" customWidth="1"/>
    <col min="1035" max="1035" width="0.7109375" style="315" customWidth="1"/>
    <col min="1036" max="1280" width="9.140625" style="315"/>
    <col min="1281" max="1281" width="53.5703125" style="315" customWidth="1"/>
    <col min="1282" max="1282" width="10.7109375" style="315" customWidth="1"/>
    <col min="1283" max="1283" width="13.140625" style="315" bestFit="1" customWidth="1"/>
    <col min="1284" max="1284" width="10.42578125" style="315" customWidth="1"/>
    <col min="1285" max="1285" width="13.140625" style="315" customWidth="1"/>
    <col min="1286" max="1286" width="10.42578125" style="315" customWidth="1"/>
    <col min="1287" max="1288" width="10.5703125" style="315" customWidth="1"/>
    <col min="1289" max="1289" width="9.85546875" style="315" customWidth="1"/>
    <col min="1290" max="1290" width="12.7109375" style="315" customWidth="1"/>
    <col min="1291" max="1291" width="0.7109375" style="315" customWidth="1"/>
    <col min="1292" max="1536" width="9.140625" style="315"/>
    <col min="1537" max="1537" width="53.5703125" style="315" customWidth="1"/>
    <col min="1538" max="1538" width="10.7109375" style="315" customWidth="1"/>
    <col min="1539" max="1539" width="13.140625" style="315" bestFit="1" customWidth="1"/>
    <col min="1540" max="1540" width="10.42578125" style="315" customWidth="1"/>
    <col min="1541" max="1541" width="13.140625" style="315" customWidth="1"/>
    <col min="1542" max="1542" width="10.42578125" style="315" customWidth="1"/>
    <col min="1543" max="1544" width="10.5703125" style="315" customWidth="1"/>
    <col min="1545" max="1545" width="9.85546875" style="315" customWidth="1"/>
    <col min="1546" max="1546" width="12.7109375" style="315" customWidth="1"/>
    <col min="1547" max="1547" width="0.7109375" style="315" customWidth="1"/>
    <col min="1548" max="1792" width="9.140625" style="315"/>
    <col min="1793" max="1793" width="53.5703125" style="315" customWidth="1"/>
    <col min="1794" max="1794" width="10.7109375" style="315" customWidth="1"/>
    <col min="1795" max="1795" width="13.140625" style="315" bestFit="1" customWidth="1"/>
    <col min="1796" max="1796" width="10.42578125" style="315" customWidth="1"/>
    <col min="1797" max="1797" width="13.140625" style="315" customWidth="1"/>
    <col min="1798" max="1798" width="10.42578125" style="315" customWidth="1"/>
    <col min="1799" max="1800" width="10.5703125" style="315" customWidth="1"/>
    <col min="1801" max="1801" width="9.85546875" style="315" customWidth="1"/>
    <col min="1802" max="1802" width="12.7109375" style="315" customWidth="1"/>
    <col min="1803" max="1803" width="0.7109375" style="315" customWidth="1"/>
    <col min="1804" max="2048" width="9.140625" style="315"/>
    <col min="2049" max="2049" width="53.5703125" style="315" customWidth="1"/>
    <col min="2050" max="2050" width="10.7109375" style="315" customWidth="1"/>
    <col min="2051" max="2051" width="13.140625" style="315" bestFit="1" customWidth="1"/>
    <col min="2052" max="2052" width="10.42578125" style="315" customWidth="1"/>
    <col min="2053" max="2053" width="13.140625" style="315" customWidth="1"/>
    <col min="2054" max="2054" width="10.42578125" style="315" customWidth="1"/>
    <col min="2055" max="2056" width="10.5703125" style="315" customWidth="1"/>
    <col min="2057" max="2057" width="9.85546875" style="315" customWidth="1"/>
    <col min="2058" max="2058" width="12.7109375" style="315" customWidth="1"/>
    <col min="2059" max="2059" width="0.7109375" style="315" customWidth="1"/>
    <col min="2060" max="2304" width="9.140625" style="315"/>
    <col min="2305" max="2305" width="53.5703125" style="315" customWidth="1"/>
    <col min="2306" max="2306" width="10.7109375" style="315" customWidth="1"/>
    <col min="2307" max="2307" width="13.140625" style="315" bestFit="1" customWidth="1"/>
    <col min="2308" max="2308" width="10.42578125" style="315" customWidth="1"/>
    <col min="2309" max="2309" width="13.140625" style="315" customWidth="1"/>
    <col min="2310" max="2310" width="10.42578125" style="315" customWidth="1"/>
    <col min="2311" max="2312" width="10.5703125" style="315" customWidth="1"/>
    <col min="2313" max="2313" width="9.85546875" style="315" customWidth="1"/>
    <col min="2314" max="2314" width="12.7109375" style="315" customWidth="1"/>
    <col min="2315" max="2315" width="0.7109375" style="315" customWidth="1"/>
    <col min="2316" max="2560" width="9.140625" style="315"/>
    <col min="2561" max="2561" width="53.5703125" style="315" customWidth="1"/>
    <col min="2562" max="2562" width="10.7109375" style="315" customWidth="1"/>
    <col min="2563" max="2563" width="13.140625" style="315" bestFit="1" customWidth="1"/>
    <col min="2564" max="2564" width="10.42578125" style="315" customWidth="1"/>
    <col min="2565" max="2565" width="13.140625" style="315" customWidth="1"/>
    <col min="2566" max="2566" width="10.42578125" style="315" customWidth="1"/>
    <col min="2567" max="2568" width="10.5703125" style="315" customWidth="1"/>
    <col min="2569" max="2569" width="9.85546875" style="315" customWidth="1"/>
    <col min="2570" max="2570" width="12.7109375" style="315" customWidth="1"/>
    <col min="2571" max="2571" width="0.7109375" style="315" customWidth="1"/>
    <col min="2572" max="2816" width="9.140625" style="315"/>
    <col min="2817" max="2817" width="53.5703125" style="315" customWidth="1"/>
    <col min="2818" max="2818" width="10.7109375" style="315" customWidth="1"/>
    <col min="2819" max="2819" width="13.140625" style="315" bestFit="1" customWidth="1"/>
    <col min="2820" max="2820" width="10.42578125" style="315" customWidth="1"/>
    <col min="2821" max="2821" width="13.140625" style="315" customWidth="1"/>
    <col min="2822" max="2822" width="10.42578125" style="315" customWidth="1"/>
    <col min="2823" max="2824" width="10.5703125" style="315" customWidth="1"/>
    <col min="2825" max="2825" width="9.85546875" style="315" customWidth="1"/>
    <col min="2826" max="2826" width="12.7109375" style="315" customWidth="1"/>
    <col min="2827" max="2827" width="0.7109375" style="315" customWidth="1"/>
    <col min="2828" max="3072" width="9.140625" style="315"/>
    <col min="3073" max="3073" width="53.5703125" style="315" customWidth="1"/>
    <col min="3074" max="3074" width="10.7109375" style="315" customWidth="1"/>
    <col min="3075" max="3075" width="13.140625" style="315" bestFit="1" customWidth="1"/>
    <col min="3076" max="3076" width="10.42578125" style="315" customWidth="1"/>
    <col min="3077" max="3077" width="13.140625" style="315" customWidth="1"/>
    <col min="3078" max="3078" width="10.42578125" style="315" customWidth="1"/>
    <col min="3079" max="3080" width="10.5703125" style="315" customWidth="1"/>
    <col min="3081" max="3081" width="9.85546875" style="315" customWidth="1"/>
    <col min="3082" max="3082" width="12.7109375" style="315" customWidth="1"/>
    <col min="3083" max="3083" width="0.7109375" style="315" customWidth="1"/>
    <col min="3084" max="3328" width="9.140625" style="315"/>
    <col min="3329" max="3329" width="53.5703125" style="315" customWidth="1"/>
    <col min="3330" max="3330" width="10.7109375" style="315" customWidth="1"/>
    <col min="3331" max="3331" width="13.140625" style="315" bestFit="1" customWidth="1"/>
    <col min="3332" max="3332" width="10.42578125" style="315" customWidth="1"/>
    <col min="3333" max="3333" width="13.140625" style="315" customWidth="1"/>
    <col min="3334" max="3334" width="10.42578125" style="315" customWidth="1"/>
    <col min="3335" max="3336" width="10.5703125" style="315" customWidth="1"/>
    <col min="3337" max="3337" width="9.85546875" style="315" customWidth="1"/>
    <col min="3338" max="3338" width="12.7109375" style="315" customWidth="1"/>
    <col min="3339" max="3339" width="0.7109375" style="315" customWidth="1"/>
    <col min="3340" max="3584" width="9.140625" style="315"/>
    <col min="3585" max="3585" width="53.5703125" style="315" customWidth="1"/>
    <col min="3586" max="3586" width="10.7109375" style="315" customWidth="1"/>
    <col min="3587" max="3587" width="13.140625" style="315" bestFit="1" customWidth="1"/>
    <col min="3588" max="3588" width="10.42578125" style="315" customWidth="1"/>
    <col min="3589" max="3589" width="13.140625" style="315" customWidth="1"/>
    <col min="3590" max="3590" width="10.42578125" style="315" customWidth="1"/>
    <col min="3591" max="3592" width="10.5703125" style="315" customWidth="1"/>
    <col min="3593" max="3593" width="9.85546875" style="315" customWidth="1"/>
    <col min="3594" max="3594" width="12.7109375" style="315" customWidth="1"/>
    <col min="3595" max="3595" width="0.7109375" style="315" customWidth="1"/>
    <col min="3596" max="3840" width="9.140625" style="315"/>
    <col min="3841" max="3841" width="53.5703125" style="315" customWidth="1"/>
    <col min="3842" max="3842" width="10.7109375" style="315" customWidth="1"/>
    <col min="3843" max="3843" width="13.140625" style="315" bestFit="1" customWidth="1"/>
    <col min="3844" max="3844" width="10.42578125" style="315" customWidth="1"/>
    <col min="3845" max="3845" width="13.140625" style="315" customWidth="1"/>
    <col min="3846" max="3846" width="10.42578125" style="315" customWidth="1"/>
    <col min="3847" max="3848" width="10.5703125" style="315" customWidth="1"/>
    <col min="3849" max="3849" width="9.85546875" style="315" customWidth="1"/>
    <col min="3850" max="3850" width="12.7109375" style="315" customWidth="1"/>
    <col min="3851" max="3851" width="0.7109375" style="315" customWidth="1"/>
    <col min="3852" max="4096" width="9.140625" style="315"/>
    <col min="4097" max="4097" width="53.5703125" style="315" customWidth="1"/>
    <col min="4098" max="4098" width="10.7109375" style="315" customWidth="1"/>
    <col min="4099" max="4099" width="13.140625" style="315" bestFit="1" customWidth="1"/>
    <col min="4100" max="4100" width="10.42578125" style="315" customWidth="1"/>
    <col min="4101" max="4101" width="13.140625" style="315" customWidth="1"/>
    <col min="4102" max="4102" width="10.42578125" style="315" customWidth="1"/>
    <col min="4103" max="4104" width="10.5703125" style="315" customWidth="1"/>
    <col min="4105" max="4105" width="9.85546875" style="315" customWidth="1"/>
    <col min="4106" max="4106" width="12.7109375" style="315" customWidth="1"/>
    <col min="4107" max="4107" width="0.7109375" style="315" customWidth="1"/>
    <col min="4108" max="4352" width="9.140625" style="315"/>
    <col min="4353" max="4353" width="53.5703125" style="315" customWidth="1"/>
    <col min="4354" max="4354" width="10.7109375" style="315" customWidth="1"/>
    <col min="4355" max="4355" width="13.140625" style="315" bestFit="1" customWidth="1"/>
    <col min="4356" max="4356" width="10.42578125" style="315" customWidth="1"/>
    <col min="4357" max="4357" width="13.140625" style="315" customWidth="1"/>
    <col min="4358" max="4358" width="10.42578125" style="315" customWidth="1"/>
    <col min="4359" max="4360" width="10.5703125" style="315" customWidth="1"/>
    <col min="4361" max="4361" width="9.85546875" style="315" customWidth="1"/>
    <col min="4362" max="4362" width="12.7109375" style="315" customWidth="1"/>
    <col min="4363" max="4363" width="0.7109375" style="315" customWidth="1"/>
    <col min="4364" max="4608" width="9.140625" style="315"/>
    <col min="4609" max="4609" width="53.5703125" style="315" customWidth="1"/>
    <col min="4610" max="4610" width="10.7109375" style="315" customWidth="1"/>
    <col min="4611" max="4611" width="13.140625" style="315" bestFit="1" customWidth="1"/>
    <col min="4612" max="4612" width="10.42578125" style="315" customWidth="1"/>
    <col min="4613" max="4613" width="13.140625" style="315" customWidth="1"/>
    <col min="4614" max="4614" width="10.42578125" style="315" customWidth="1"/>
    <col min="4615" max="4616" width="10.5703125" style="315" customWidth="1"/>
    <col min="4617" max="4617" width="9.85546875" style="315" customWidth="1"/>
    <col min="4618" max="4618" width="12.7109375" style="315" customWidth="1"/>
    <col min="4619" max="4619" width="0.7109375" style="315" customWidth="1"/>
    <col min="4620" max="4864" width="9.140625" style="315"/>
    <col min="4865" max="4865" width="53.5703125" style="315" customWidth="1"/>
    <col min="4866" max="4866" width="10.7109375" style="315" customWidth="1"/>
    <col min="4867" max="4867" width="13.140625" style="315" bestFit="1" customWidth="1"/>
    <col min="4868" max="4868" width="10.42578125" style="315" customWidth="1"/>
    <col min="4869" max="4869" width="13.140625" style="315" customWidth="1"/>
    <col min="4870" max="4870" width="10.42578125" style="315" customWidth="1"/>
    <col min="4871" max="4872" width="10.5703125" style="315" customWidth="1"/>
    <col min="4873" max="4873" width="9.85546875" style="315" customWidth="1"/>
    <col min="4874" max="4874" width="12.7109375" style="315" customWidth="1"/>
    <col min="4875" max="4875" width="0.7109375" style="315" customWidth="1"/>
    <col min="4876" max="5120" width="9.140625" style="315"/>
    <col min="5121" max="5121" width="53.5703125" style="315" customWidth="1"/>
    <col min="5122" max="5122" width="10.7109375" style="315" customWidth="1"/>
    <col min="5123" max="5123" width="13.140625" style="315" bestFit="1" customWidth="1"/>
    <col min="5124" max="5124" width="10.42578125" style="315" customWidth="1"/>
    <col min="5125" max="5125" width="13.140625" style="315" customWidth="1"/>
    <col min="5126" max="5126" width="10.42578125" style="315" customWidth="1"/>
    <col min="5127" max="5128" width="10.5703125" style="315" customWidth="1"/>
    <col min="5129" max="5129" width="9.85546875" style="315" customWidth="1"/>
    <col min="5130" max="5130" width="12.7109375" style="315" customWidth="1"/>
    <col min="5131" max="5131" width="0.7109375" style="315" customWidth="1"/>
    <col min="5132" max="5376" width="9.140625" style="315"/>
    <col min="5377" max="5377" width="53.5703125" style="315" customWidth="1"/>
    <col min="5378" max="5378" width="10.7109375" style="315" customWidth="1"/>
    <col min="5379" max="5379" width="13.140625" style="315" bestFit="1" customWidth="1"/>
    <col min="5380" max="5380" width="10.42578125" style="315" customWidth="1"/>
    <col min="5381" max="5381" width="13.140625" style="315" customWidth="1"/>
    <col min="5382" max="5382" width="10.42578125" style="315" customWidth="1"/>
    <col min="5383" max="5384" width="10.5703125" style="315" customWidth="1"/>
    <col min="5385" max="5385" width="9.85546875" style="315" customWidth="1"/>
    <col min="5386" max="5386" width="12.7109375" style="315" customWidth="1"/>
    <col min="5387" max="5387" width="0.7109375" style="315" customWidth="1"/>
    <col min="5388" max="5632" width="9.140625" style="315"/>
    <col min="5633" max="5633" width="53.5703125" style="315" customWidth="1"/>
    <col min="5634" max="5634" width="10.7109375" style="315" customWidth="1"/>
    <col min="5635" max="5635" width="13.140625" style="315" bestFit="1" customWidth="1"/>
    <col min="5636" max="5636" width="10.42578125" style="315" customWidth="1"/>
    <col min="5637" max="5637" width="13.140625" style="315" customWidth="1"/>
    <col min="5638" max="5638" width="10.42578125" style="315" customWidth="1"/>
    <col min="5639" max="5640" width="10.5703125" style="315" customWidth="1"/>
    <col min="5641" max="5641" width="9.85546875" style="315" customWidth="1"/>
    <col min="5642" max="5642" width="12.7109375" style="315" customWidth="1"/>
    <col min="5643" max="5643" width="0.7109375" style="315" customWidth="1"/>
    <col min="5644" max="5888" width="9.140625" style="315"/>
    <col min="5889" max="5889" width="53.5703125" style="315" customWidth="1"/>
    <col min="5890" max="5890" width="10.7109375" style="315" customWidth="1"/>
    <col min="5891" max="5891" width="13.140625" style="315" bestFit="1" customWidth="1"/>
    <col min="5892" max="5892" width="10.42578125" style="315" customWidth="1"/>
    <col min="5893" max="5893" width="13.140625" style="315" customWidth="1"/>
    <col min="5894" max="5894" width="10.42578125" style="315" customWidth="1"/>
    <col min="5895" max="5896" width="10.5703125" style="315" customWidth="1"/>
    <col min="5897" max="5897" width="9.85546875" style="315" customWidth="1"/>
    <col min="5898" max="5898" width="12.7109375" style="315" customWidth="1"/>
    <col min="5899" max="5899" width="0.7109375" style="315" customWidth="1"/>
    <col min="5900" max="6144" width="9.140625" style="315"/>
    <col min="6145" max="6145" width="53.5703125" style="315" customWidth="1"/>
    <col min="6146" max="6146" width="10.7109375" style="315" customWidth="1"/>
    <col min="6147" max="6147" width="13.140625" style="315" bestFit="1" customWidth="1"/>
    <col min="6148" max="6148" width="10.42578125" style="315" customWidth="1"/>
    <col min="6149" max="6149" width="13.140625" style="315" customWidth="1"/>
    <col min="6150" max="6150" width="10.42578125" style="315" customWidth="1"/>
    <col min="6151" max="6152" width="10.5703125" style="315" customWidth="1"/>
    <col min="6153" max="6153" width="9.85546875" style="315" customWidth="1"/>
    <col min="6154" max="6154" width="12.7109375" style="315" customWidth="1"/>
    <col min="6155" max="6155" width="0.7109375" style="315" customWidth="1"/>
    <col min="6156" max="6400" width="9.140625" style="315"/>
    <col min="6401" max="6401" width="53.5703125" style="315" customWidth="1"/>
    <col min="6402" max="6402" width="10.7109375" style="315" customWidth="1"/>
    <col min="6403" max="6403" width="13.140625" style="315" bestFit="1" customWidth="1"/>
    <col min="6404" max="6404" width="10.42578125" style="315" customWidth="1"/>
    <col min="6405" max="6405" width="13.140625" style="315" customWidth="1"/>
    <col min="6406" max="6406" width="10.42578125" style="315" customWidth="1"/>
    <col min="6407" max="6408" width="10.5703125" style="315" customWidth="1"/>
    <col min="6409" max="6409" width="9.85546875" style="315" customWidth="1"/>
    <col min="6410" max="6410" width="12.7109375" style="315" customWidth="1"/>
    <col min="6411" max="6411" width="0.7109375" style="315" customWidth="1"/>
    <col min="6412" max="6656" width="9.140625" style="315"/>
    <col min="6657" max="6657" width="53.5703125" style="315" customWidth="1"/>
    <col min="6658" max="6658" width="10.7109375" style="315" customWidth="1"/>
    <col min="6659" max="6659" width="13.140625" style="315" bestFit="1" customWidth="1"/>
    <col min="6660" max="6660" width="10.42578125" style="315" customWidth="1"/>
    <col min="6661" max="6661" width="13.140625" style="315" customWidth="1"/>
    <col min="6662" max="6662" width="10.42578125" style="315" customWidth="1"/>
    <col min="6663" max="6664" width="10.5703125" style="315" customWidth="1"/>
    <col min="6665" max="6665" width="9.85546875" style="315" customWidth="1"/>
    <col min="6666" max="6666" width="12.7109375" style="315" customWidth="1"/>
    <col min="6667" max="6667" width="0.7109375" style="315" customWidth="1"/>
    <col min="6668" max="6912" width="9.140625" style="315"/>
    <col min="6913" max="6913" width="53.5703125" style="315" customWidth="1"/>
    <col min="6914" max="6914" width="10.7109375" style="315" customWidth="1"/>
    <col min="6915" max="6915" width="13.140625" style="315" bestFit="1" customWidth="1"/>
    <col min="6916" max="6916" width="10.42578125" style="315" customWidth="1"/>
    <col min="6917" max="6917" width="13.140625" style="315" customWidth="1"/>
    <col min="6918" max="6918" width="10.42578125" style="315" customWidth="1"/>
    <col min="6919" max="6920" width="10.5703125" style="315" customWidth="1"/>
    <col min="6921" max="6921" width="9.85546875" style="315" customWidth="1"/>
    <col min="6922" max="6922" width="12.7109375" style="315" customWidth="1"/>
    <col min="6923" max="6923" width="0.7109375" style="315" customWidth="1"/>
    <col min="6924" max="7168" width="9.140625" style="315"/>
    <col min="7169" max="7169" width="53.5703125" style="315" customWidth="1"/>
    <col min="7170" max="7170" width="10.7109375" style="315" customWidth="1"/>
    <col min="7171" max="7171" width="13.140625" style="315" bestFit="1" customWidth="1"/>
    <col min="7172" max="7172" width="10.42578125" style="315" customWidth="1"/>
    <col min="7173" max="7173" width="13.140625" style="315" customWidth="1"/>
    <col min="7174" max="7174" width="10.42578125" style="315" customWidth="1"/>
    <col min="7175" max="7176" width="10.5703125" style="315" customWidth="1"/>
    <col min="7177" max="7177" width="9.85546875" style="315" customWidth="1"/>
    <col min="7178" max="7178" width="12.7109375" style="315" customWidth="1"/>
    <col min="7179" max="7179" width="0.7109375" style="315" customWidth="1"/>
    <col min="7180" max="7424" width="9.140625" style="315"/>
    <col min="7425" max="7425" width="53.5703125" style="315" customWidth="1"/>
    <col min="7426" max="7426" width="10.7109375" style="315" customWidth="1"/>
    <col min="7427" max="7427" width="13.140625" style="315" bestFit="1" customWidth="1"/>
    <col min="7428" max="7428" width="10.42578125" style="315" customWidth="1"/>
    <col min="7429" max="7429" width="13.140625" style="315" customWidth="1"/>
    <col min="7430" max="7430" width="10.42578125" style="315" customWidth="1"/>
    <col min="7431" max="7432" width="10.5703125" style="315" customWidth="1"/>
    <col min="7433" max="7433" width="9.85546875" style="315" customWidth="1"/>
    <col min="7434" max="7434" width="12.7109375" style="315" customWidth="1"/>
    <col min="7435" max="7435" width="0.7109375" style="315" customWidth="1"/>
    <col min="7436" max="7680" width="9.140625" style="315"/>
    <col min="7681" max="7681" width="53.5703125" style="315" customWidth="1"/>
    <col min="7682" max="7682" width="10.7109375" style="315" customWidth="1"/>
    <col min="7683" max="7683" width="13.140625" style="315" bestFit="1" customWidth="1"/>
    <col min="7684" max="7684" width="10.42578125" style="315" customWidth="1"/>
    <col min="7685" max="7685" width="13.140625" style="315" customWidth="1"/>
    <col min="7686" max="7686" width="10.42578125" style="315" customWidth="1"/>
    <col min="7687" max="7688" width="10.5703125" style="315" customWidth="1"/>
    <col min="7689" max="7689" width="9.85546875" style="315" customWidth="1"/>
    <col min="7690" max="7690" width="12.7109375" style="315" customWidth="1"/>
    <col min="7691" max="7691" width="0.7109375" style="315" customWidth="1"/>
    <col min="7692" max="7936" width="9.140625" style="315"/>
    <col min="7937" max="7937" width="53.5703125" style="315" customWidth="1"/>
    <col min="7938" max="7938" width="10.7109375" style="315" customWidth="1"/>
    <col min="7939" max="7939" width="13.140625" style="315" bestFit="1" customWidth="1"/>
    <col min="7940" max="7940" width="10.42578125" style="315" customWidth="1"/>
    <col min="7941" max="7941" width="13.140625" style="315" customWidth="1"/>
    <col min="7942" max="7942" width="10.42578125" style="315" customWidth="1"/>
    <col min="7943" max="7944" width="10.5703125" style="315" customWidth="1"/>
    <col min="7945" max="7945" width="9.85546875" style="315" customWidth="1"/>
    <col min="7946" max="7946" width="12.7109375" style="315" customWidth="1"/>
    <col min="7947" max="7947" width="0.7109375" style="315" customWidth="1"/>
    <col min="7948" max="8192" width="9.140625" style="315"/>
    <col min="8193" max="8193" width="53.5703125" style="315" customWidth="1"/>
    <col min="8194" max="8194" width="10.7109375" style="315" customWidth="1"/>
    <col min="8195" max="8195" width="13.140625" style="315" bestFit="1" customWidth="1"/>
    <col min="8196" max="8196" width="10.42578125" style="315" customWidth="1"/>
    <col min="8197" max="8197" width="13.140625" style="315" customWidth="1"/>
    <col min="8198" max="8198" width="10.42578125" style="315" customWidth="1"/>
    <col min="8199" max="8200" width="10.5703125" style="315" customWidth="1"/>
    <col min="8201" max="8201" width="9.85546875" style="315" customWidth="1"/>
    <col min="8202" max="8202" width="12.7109375" style="315" customWidth="1"/>
    <col min="8203" max="8203" width="0.7109375" style="315" customWidth="1"/>
    <col min="8204" max="8448" width="9.140625" style="315"/>
    <col min="8449" max="8449" width="53.5703125" style="315" customWidth="1"/>
    <col min="8450" max="8450" width="10.7109375" style="315" customWidth="1"/>
    <col min="8451" max="8451" width="13.140625" style="315" bestFit="1" customWidth="1"/>
    <col min="8452" max="8452" width="10.42578125" style="315" customWidth="1"/>
    <col min="8453" max="8453" width="13.140625" style="315" customWidth="1"/>
    <col min="8454" max="8454" width="10.42578125" style="315" customWidth="1"/>
    <col min="8455" max="8456" width="10.5703125" style="315" customWidth="1"/>
    <col min="8457" max="8457" width="9.85546875" style="315" customWidth="1"/>
    <col min="8458" max="8458" width="12.7109375" style="315" customWidth="1"/>
    <col min="8459" max="8459" width="0.7109375" style="315" customWidth="1"/>
    <col min="8460" max="8704" width="9.140625" style="315"/>
    <col min="8705" max="8705" width="53.5703125" style="315" customWidth="1"/>
    <col min="8706" max="8706" width="10.7109375" style="315" customWidth="1"/>
    <col min="8707" max="8707" width="13.140625" style="315" bestFit="1" customWidth="1"/>
    <col min="8708" max="8708" width="10.42578125" style="315" customWidth="1"/>
    <col min="8709" max="8709" width="13.140625" style="315" customWidth="1"/>
    <col min="8710" max="8710" width="10.42578125" style="315" customWidth="1"/>
    <col min="8711" max="8712" width="10.5703125" style="315" customWidth="1"/>
    <col min="8713" max="8713" width="9.85546875" style="315" customWidth="1"/>
    <col min="8714" max="8714" width="12.7109375" style="315" customWidth="1"/>
    <col min="8715" max="8715" width="0.7109375" style="315" customWidth="1"/>
    <col min="8716" max="8960" width="9.140625" style="315"/>
    <col min="8961" max="8961" width="53.5703125" style="315" customWidth="1"/>
    <col min="8962" max="8962" width="10.7109375" style="315" customWidth="1"/>
    <col min="8963" max="8963" width="13.140625" style="315" bestFit="1" customWidth="1"/>
    <col min="8964" max="8964" width="10.42578125" style="315" customWidth="1"/>
    <col min="8965" max="8965" width="13.140625" style="315" customWidth="1"/>
    <col min="8966" max="8966" width="10.42578125" style="315" customWidth="1"/>
    <col min="8967" max="8968" width="10.5703125" style="315" customWidth="1"/>
    <col min="8969" max="8969" width="9.85546875" style="315" customWidth="1"/>
    <col min="8970" max="8970" width="12.7109375" style="315" customWidth="1"/>
    <col min="8971" max="8971" width="0.7109375" style="315" customWidth="1"/>
    <col min="8972" max="9216" width="9.140625" style="315"/>
    <col min="9217" max="9217" width="53.5703125" style="315" customWidth="1"/>
    <col min="9218" max="9218" width="10.7109375" style="315" customWidth="1"/>
    <col min="9219" max="9219" width="13.140625" style="315" bestFit="1" customWidth="1"/>
    <col min="9220" max="9220" width="10.42578125" style="315" customWidth="1"/>
    <col min="9221" max="9221" width="13.140625" style="315" customWidth="1"/>
    <col min="9222" max="9222" width="10.42578125" style="315" customWidth="1"/>
    <col min="9223" max="9224" width="10.5703125" style="315" customWidth="1"/>
    <col min="9225" max="9225" width="9.85546875" style="315" customWidth="1"/>
    <col min="9226" max="9226" width="12.7109375" style="315" customWidth="1"/>
    <col min="9227" max="9227" width="0.7109375" style="315" customWidth="1"/>
    <col min="9228" max="9472" width="9.140625" style="315"/>
    <col min="9473" max="9473" width="53.5703125" style="315" customWidth="1"/>
    <col min="9474" max="9474" width="10.7109375" style="315" customWidth="1"/>
    <col min="9475" max="9475" width="13.140625" style="315" bestFit="1" customWidth="1"/>
    <col min="9476" max="9476" width="10.42578125" style="315" customWidth="1"/>
    <col min="9477" max="9477" width="13.140625" style="315" customWidth="1"/>
    <col min="9478" max="9478" width="10.42578125" style="315" customWidth="1"/>
    <col min="9479" max="9480" width="10.5703125" style="315" customWidth="1"/>
    <col min="9481" max="9481" width="9.85546875" style="315" customWidth="1"/>
    <col min="9482" max="9482" width="12.7109375" style="315" customWidth="1"/>
    <col min="9483" max="9483" width="0.7109375" style="315" customWidth="1"/>
    <col min="9484" max="9728" width="9.140625" style="315"/>
    <col min="9729" max="9729" width="53.5703125" style="315" customWidth="1"/>
    <col min="9730" max="9730" width="10.7109375" style="315" customWidth="1"/>
    <col min="9731" max="9731" width="13.140625" style="315" bestFit="1" customWidth="1"/>
    <col min="9732" max="9732" width="10.42578125" style="315" customWidth="1"/>
    <col min="9733" max="9733" width="13.140625" style="315" customWidth="1"/>
    <col min="9734" max="9734" width="10.42578125" style="315" customWidth="1"/>
    <col min="9735" max="9736" width="10.5703125" style="315" customWidth="1"/>
    <col min="9737" max="9737" width="9.85546875" style="315" customWidth="1"/>
    <col min="9738" max="9738" width="12.7109375" style="315" customWidth="1"/>
    <col min="9739" max="9739" width="0.7109375" style="315" customWidth="1"/>
    <col min="9740" max="9984" width="9.140625" style="315"/>
    <col min="9985" max="9985" width="53.5703125" style="315" customWidth="1"/>
    <col min="9986" max="9986" width="10.7109375" style="315" customWidth="1"/>
    <col min="9987" max="9987" width="13.140625" style="315" bestFit="1" customWidth="1"/>
    <col min="9988" max="9988" width="10.42578125" style="315" customWidth="1"/>
    <col min="9989" max="9989" width="13.140625" style="315" customWidth="1"/>
    <col min="9990" max="9990" width="10.42578125" style="315" customWidth="1"/>
    <col min="9991" max="9992" width="10.5703125" style="315" customWidth="1"/>
    <col min="9993" max="9993" width="9.85546875" style="315" customWidth="1"/>
    <col min="9994" max="9994" width="12.7109375" style="315" customWidth="1"/>
    <col min="9995" max="9995" width="0.7109375" style="315" customWidth="1"/>
    <col min="9996" max="10240" width="9.140625" style="315"/>
    <col min="10241" max="10241" width="53.5703125" style="315" customWidth="1"/>
    <col min="10242" max="10242" width="10.7109375" style="315" customWidth="1"/>
    <col min="10243" max="10243" width="13.140625" style="315" bestFit="1" customWidth="1"/>
    <col min="10244" max="10244" width="10.42578125" style="315" customWidth="1"/>
    <col min="10245" max="10245" width="13.140625" style="315" customWidth="1"/>
    <col min="10246" max="10246" width="10.42578125" style="315" customWidth="1"/>
    <col min="10247" max="10248" width="10.5703125" style="315" customWidth="1"/>
    <col min="10249" max="10249" width="9.85546875" style="315" customWidth="1"/>
    <col min="10250" max="10250" width="12.7109375" style="315" customWidth="1"/>
    <col min="10251" max="10251" width="0.7109375" style="315" customWidth="1"/>
    <col min="10252" max="10496" width="9.140625" style="315"/>
    <col min="10497" max="10497" width="53.5703125" style="315" customWidth="1"/>
    <col min="10498" max="10498" width="10.7109375" style="315" customWidth="1"/>
    <col min="10499" max="10499" width="13.140625" style="315" bestFit="1" customWidth="1"/>
    <col min="10500" max="10500" width="10.42578125" style="315" customWidth="1"/>
    <col min="10501" max="10501" width="13.140625" style="315" customWidth="1"/>
    <col min="10502" max="10502" width="10.42578125" style="315" customWidth="1"/>
    <col min="10503" max="10504" width="10.5703125" style="315" customWidth="1"/>
    <col min="10505" max="10505" width="9.85546875" style="315" customWidth="1"/>
    <col min="10506" max="10506" width="12.7109375" style="315" customWidth="1"/>
    <col min="10507" max="10507" width="0.7109375" style="315" customWidth="1"/>
    <col min="10508" max="10752" width="9.140625" style="315"/>
    <col min="10753" max="10753" width="53.5703125" style="315" customWidth="1"/>
    <col min="10754" max="10754" width="10.7109375" style="315" customWidth="1"/>
    <col min="10755" max="10755" width="13.140625" style="315" bestFit="1" customWidth="1"/>
    <col min="10756" max="10756" width="10.42578125" style="315" customWidth="1"/>
    <col min="10757" max="10757" width="13.140625" style="315" customWidth="1"/>
    <col min="10758" max="10758" width="10.42578125" style="315" customWidth="1"/>
    <col min="10759" max="10760" width="10.5703125" style="315" customWidth="1"/>
    <col min="10761" max="10761" width="9.85546875" style="315" customWidth="1"/>
    <col min="10762" max="10762" width="12.7109375" style="315" customWidth="1"/>
    <col min="10763" max="10763" width="0.7109375" style="315" customWidth="1"/>
    <col min="10764" max="11008" width="9.140625" style="315"/>
    <col min="11009" max="11009" width="53.5703125" style="315" customWidth="1"/>
    <col min="11010" max="11010" width="10.7109375" style="315" customWidth="1"/>
    <col min="11011" max="11011" width="13.140625" style="315" bestFit="1" customWidth="1"/>
    <col min="11012" max="11012" width="10.42578125" style="315" customWidth="1"/>
    <col min="11013" max="11013" width="13.140625" style="315" customWidth="1"/>
    <col min="11014" max="11014" width="10.42578125" style="315" customWidth="1"/>
    <col min="11015" max="11016" width="10.5703125" style="315" customWidth="1"/>
    <col min="11017" max="11017" width="9.85546875" style="315" customWidth="1"/>
    <col min="11018" max="11018" width="12.7109375" style="315" customWidth="1"/>
    <col min="11019" max="11019" width="0.7109375" style="315" customWidth="1"/>
    <col min="11020" max="11264" width="9.140625" style="315"/>
    <col min="11265" max="11265" width="53.5703125" style="315" customWidth="1"/>
    <col min="11266" max="11266" width="10.7109375" style="315" customWidth="1"/>
    <col min="11267" max="11267" width="13.140625" style="315" bestFit="1" customWidth="1"/>
    <col min="11268" max="11268" width="10.42578125" style="315" customWidth="1"/>
    <col min="11269" max="11269" width="13.140625" style="315" customWidth="1"/>
    <col min="11270" max="11270" width="10.42578125" style="315" customWidth="1"/>
    <col min="11271" max="11272" width="10.5703125" style="315" customWidth="1"/>
    <col min="11273" max="11273" width="9.85546875" style="315" customWidth="1"/>
    <col min="11274" max="11274" width="12.7109375" style="315" customWidth="1"/>
    <col min="11275" max="11275" width="0.7109375" style="315" customWidth="1"/>
    <col min="11276" max="11520" width="9.140625" style="315"/>
    <col min="11521" max="11521" width="53.5703125" style="315" customWidth="1"/>
    <col min="11522" max="11522" width="10.7109375" style="315" customWidth="1"/>
    <col min="11523" max="11523" width="13.140625" style="315" bestFit="1" customWidth="1"/>
    <col min="11524" max="11524" width="10.42578125" style="315" customWidth="1"/>
    <col min="11525" max="11525" width="13.140625" style="315" customWidth="1"/>
    <col min="11526" max="11526" width="10.42578125" style="315" customWidth="1"/>
    <col min="11527" max="11528" width="10.5703125" style="315" customWidth="1"/>
    <col min="11529" max="11529" width="9.85546875" style="315" customWidth="1"/>
    <col min="11530" max="11530" width="12.7109375" style="315" customWidth="1"/>
    <col min="11531" max="11531" width="0.7109375" style="315" customWidth="1"/>
    <col min="11532" max="11776" width="9.140625" style="315"/>
    <col min="11777" max="11777" width="53.5703125" style="315" customWidth="1"/>
    <col min="11778" max="11778" width="10.7109375" style="315" customWidth="1"/>
    <col min="11779" max="11779" width="13.140625" style="315" bestFit="1" customWidth="1"/>
    <col min="11780" max="11780" width="10.42578125" style="315" customWidth="1"/>
    <col min="11781" max="11781" width="13.140625" style="315" customWidth="1"/>
    <col min="11782" max="11782" width="10.42578125" style="315" customWidth="1"/>
    <col min="11783" max="11784" width="10.5703125" style="315" customWidth="1"/>
    <col min="11785" max="11785" width="9.85546875" style="315" customWidth="1"/>
    <col min="11786" max="11786" width="12.7109375" style="315" customWidth="1"/>
    <col min="11787" max="11787" width="0.7109375" style="315" customWidth="1"/>
    <col min="11788" max="12032" width="9.140625" style="315"/>
    <col min="12033" max="12033" width="53.5703125" style="315" customWidth="1"/>
    <col min="12034" max="12034" width="10.7109375" style="315" customWidth="1"/>
    <col min="12035" max="12035" width="13.140625" style="315" bestFit="1" customWidth="1"/>
    <col min="12036" max="12036" width="10.42578125" style="315" customWidth="1"/>
    <col min="12037" max="12037" width="13.140625" style="315" customWidth="1"/>
    <col min="12038" max="12038" width="10.42578125" style="315" customWidth="1"/>
    <col min="12039" max="12040" width="10.5703125" style="315" customWidth="1"/>
    <col min="12041" max="12041" width="9.85546875" style="315" customWidth="1"/>
    <col min="12042" max="12042" width="12.7109375" style="315" customWidth="1"/>
    <col min="12043" max="12043" width="0.7109375" style="315" customWidth="1"/>
    <col min="12044" max="12288" width="9.140625" style="315"/>
    <col min="12289" max="12289" width="53.5703125" style="315" customWidth="1"/>
    <col min="12290" max="12290" width="10.7109375" style="315" customWidth="1"/>
    <col min="12291" max="12291" width="13.140625" style="315" bestFit="1" customWidth="1"/>
    <col min="12292" max="12292" width="10.42578125" style="315" customWidth="1"/>
    <col min="12293" max="12293" width="13.140625" style="315" customWidth="1"/>
    <col min="12294" max="12294" width="10.42578125" style="315" customWidth="1"/>
    <col min="12295" max="12296" width="10.5703125" style="315" customWidth="1"/>
    <col min="12297" max="12297" width="9.85546875" style="315" customWidth="1"/>
    <col min="12298" max="12298" width="12.7109375" style="315" customWidth="1"/>
    <col min="12299" max="12299" width="0.7109375" style="315" customWidth="1"/>
    <col min="12300" max="12544" width="9.140625" style="315"/>
    <col min="12545" max="12545" width="53.5703125" style="315" customWidth="1"/>
    <col min="12546" max="12546" width="10.7109375" style="315" customWidth="1"/>
    <col min="12547" max="12547" width="13.140625" style="315" bestFit="1" customWidth="1"/>
    <col min="12548" max="12548" width="10.42578125" style="315" customWidth="1"/>
    <col min="12549" max="12549" width="13.140625" style="315" customWidth="1"/>
    <col min="12550" max="12550" width="10.42578125" style="315" customWidth="1"/>
    <col min="12551" max="12552" width="10.5703125" style="315" customWidth="1"/>
    <col min="12553" max="12553" width="9.85546875" style="315" customWidth="1"/>
    <col min="12554" max="12554" width="12.7109375" style="315" customWidth="1"/>
    <col min="12555" max="12555" width="0.7109375" style="315" customWidth="1"/>
    <col min="12556" max="12800" width="9.140625" style="315"/>
    <col min="12801" max="12801" width="53.5703125" style="315" customWidth="1"/>
    <col min="12802" max="12802" width="10.7109375" style="315" customWidth="1"/>
    <col min="12803" max="12803" width="13.140625" style="315" bestFit="1" customWidth="1"/>
    <col min="12804" max="12804" width="10.42578125" style="315" customWidth="1"/>
    <col min="12805" max="12805" width="13.140625" style="315" customWidth="1"/>
    <col min="12806" max="12806" width="10.42578125" style="315" customWidth="1"/>
    <col min="12807" max="12808" width="10.5703125" style="315" customWidth="1"/>
    <col min="12809" max="12809" width="9.85546875" style="315" customWidth="1"/>
    <col min="12810" max="12810" width="12.7109375" style="315" customWidth="1"/>
    <col min="12811" max="12811" width="0.7109375" style="315" customWidth="1"/>
    <col min="12812" max="13056" width="9.140625" style="315"/>
    <col min="13057" max="13057" width="53.5703125" style="315" customWidth="1"/>
    <col min="13058" max="13058" width="10.7109375" style="315" customWidth="1"/>
    <col min="13059" max="13059" width="13.140625" style="315" bestFit="1" customWidth="1"/>
    <col min="13060" max="13060" width="10.42578125" style="315" customWidth="1"/>
    <col min="13061" max="13061" width="13.140625" style="315" customWidth="1"/>
    <col min="13062" max="13062" width="10.42578125" style="315" customWidth="1"/>
    <col min="13063" max="13064" width="10.5703125" style="315" customWidth="1"/>
    <col min="13065" max="13065" width="9.85546875" style="315" customWidth="1"/>
    <col min="13066" max="13066" width="12.7109375" style="315" customWidth="1"/>
    <col min="13067" max="13067" width="0.7109375" style="315" customWidth="1"/>
    <col min="13068" max="13312" width="9.140625" style="315"/>
    <col min="13313" max="13313" width="53.5703125" style="315" customWidth="1"/>
    <col min="13314" max="13314" width="10.7109375" style="315" customWidth="1"/>
    <col min="13315" max="13315" width="13.140625" style="315" bestFit="1" customWidth="1"/>
    <col min="13316" max="13316" width="10.42578125" style="315" customWidth="1"/>
    <col min="13317" max="13317" width="13.140625" style="315" customWidth="1"/>
    <col min="13318" max="13318" width="10.42578125" style="315" customWidth="1"/>
    <col min="13319" max="13320" width="10.5703125" style="315" customWidth="1"/>
    <col min="13321" max="13321" width="9.85546875" style="315" customWidth="1"/>
    <col min="13322" max="13322" width="12.7109375" style="315" customWidth="1"/>
    <col min="13323" max="13323" width="0.7109375" style="315" customWidth="1"/>
    <col min="13324" max="13568" width="9.140625" style="315"/>
    <col min="13569" max="13569" width="53.5703125" style="315" customWidth="1"/>
    <col min="13570" max="13570" width="10.7109375" style="315" customWidth="1"/>
    <col min="13571" max="13571" width="13.140625" style="315" bestFit="1" customWidth="1"/>
    <col min="13572" max="13572" width="10.42578125" style="315" customWidth="1"/>
    <col min="13573" max="13573" width="13.140625" style="315" customWidth="1"/>
    <col min="13574" max="13574" width="10.42578125" style="315" customWidth="1"/>
    <col min="13575" max="13576" width="10.5703125" style="315" customWidth="1"/>
    <col min="13577" max="13577" width="9.85546875" style="315" customWidth="1"/>
    <col min="13578" max="13578" width="12.7109375" style="315" customWidth="1"/>
    <col min="13579" max="13579" width="0.7109375" style="315" customWidth="1"/>
    <col min="13580" max="13824" width="9.140625" style="315"/>
    <col min="13825" max="13825" width="53.5703125" style="315" customWidth="1"/>
    <col min="13826" max="13826" width="10.7109375" style="315" customWidth="1"/>
    <col min="13827" max="13827" width="13.140625" style="315" bestFit="1" customWidth="1"/>
    <col min="13828" max="13828" width="10.42578125" style="315" customWidth="1"/>
    <col min="13829" max="13829" width="13.140625" style="315" customWidth="1"/>
    <col min="13830" max="13830" width="10.42578125" style="315" customWidth="1"/>
    <col min="13831" max="13832" width="10.5703125" style="315" customWidth="1"/>
    <col min="13833" max="13833" width="9.85546875" style="315" customWidth="1"/>
    <col min="13834" max="13834" width="12.7109375" style="315" customWidth="1"/>
    <col min="13835" max="13835" width="0.7109375" style="315" customWidth="1"/>
    <col min="13836" max="14080" width="9.140625" style="315"/>
    <col min="14081" max="14081" width="53.5703125" style="315" customWidth="1"/>
    <col min="14082" max="14082" width="10.7109375" style="315" customWidth="1"/>
    <col min="14083" max="14083" width="13.140625" style="315" bestFit="1" customWidth="1"/>
    <col min="14084" max="14084" width="10.42578125" style="315" customWidth="1"/>
    <col min="14085" max="14085" width="13.140625" style="315" customWidth="1"/>
    <col min="14086" max="14086" width="10.42578125" style="315" customWidth="1"/>
    <col min="14087" max="14088" width="10.5703125" style="315" customWidth="1"/>
    <col min="14089" max="14089" width="9.85546875" style="315" customWidth="1"/>
    <col min="14090" max="14090" width="12.7109375" style="315" customWidth="1"/>
    <col min="14091" max="14091" width="0.7109375" style="315" customWidth="1"/>
    <col min="14092" max="14336" width="9.140625" style="315"/>
    <col min="14337" max="14337" width="53.5703125" style="315" customWidth="1"/>
    <col min="14338" max="14338" width="10.7109375" style="315" customWidth="1"/>
    <col min="14339" max="14339" width="13.140625" style="315" bestFit="1" customWidth="1"/>
    <col min="14340" max="14340" width="10.42578125" style="315" customWidth="1"/>
    <col min="14341" max="14341" width="13.140625" style="315" customWidth="1"/>
    <col min="14342" max="14342" width="10.42578125" style="315" customWidth="1"/>
    <col min="14343" max="14344" width="10.5703125" style="315" customWidth="1"/>
    <col min="14345" max="14345" width="9.85546875" style="315" customWidth="1"/>
    <col min="14346" max="14346" width="12.7109375" style="315" customWidth="1"/>
    <col min="14347" max="14347" width="0.7109375" style="315" customWidth="1"/>
    <col min="14348" max="14592" width="9.140625" style="315"/>
    <col min="14593" max="14593" width="53.5703125" style="315" customWidth="1"/>
    <col min="14594" max="14594" width="10.7109375" style="315" customWidth="1"/>
    <col min="14595" max="14595" width="13.140625" style="315" bestFit="1" customWidth="1"/>
    <col min="14596" max="14596" width="10.42578125" style="315" customWidth="1"/>
    <col min="14597" max="14597" width="13.140625" style="315" customWidth="1"/>
    <col min="14598" max="14598" width="10.42578125" style="315" customWidth="1"/>
    <col min="14599" max="14600" width="10.5703125" style="315" customWidth="1"/>
    <col min="14601" max="14601" width="9.85546875" style="315" customWidth="1"/>
    <col min="14602" max="14602" width="12.7109375" style="315" customWidth="1"/>
    <col min="14603" max="14603" width="0.7109375" style="315" customWidth="1"/>
    <col min="14604" max="14848" width="9.140625" style="315"/>
    <col min="14849" max="14849" width="53.5703125" style="315" customWidth="1"/>
    <col min="14850" max="14850" width="10.7109375" style="315" customWidth="1"/>
    <col min="14851" max="14851" width="13.140625" style="315" bestFit="1" customWidth="1"/>
    <col min="14852" max="14852" width="10.42578125" style="315" customWidth="1"/>
    <col min="14853" max="14853" width="13.140625" style="315" customWidth="1"/>
    <col min="14854" max="14854" width="10.42578125" style="315" customWidth="1"/>
    <col min="14855" max="14856" width="10.5703125" style="315" customWidth="1"/>
    <col min="14857" max="14857" width="9.85546875" style="315" customWidth="1"/>
    <col min="14858" max="14858" width="12.7109375" style="315" customWidth="1"/>
    <col min="14859" max="14859" width="0.7109375" style="315" customWidth="1"/>
    <col min="14860" max="15104" width="9.140625" style="315"/>
    <col min="15105" max="15105" width="53.5703125" style="315" customWidth="1"/>
    <col min="15106" max="15106" width="10.7109375" style="315" customWidth="1"/>
    <col min="15107" max="15107" width="13.140625" style="315" bestFit="1" customWidth="1"/>
    <col min="15108" max="15108" width="10.42578125" style="315" customWidth="1"/>
    <col min="15109" max="15109" width="13.140625" style="315" customWidth="1"/>
    <col min="15110" max="15110" width="10.42578125" style="315" customWidth="1"/>
    <col min="15111" max="15112" width="10.5703125" style="315" customWidth="1"/>
    <col min="15113" max="15113" width="9.85546875" style="315" customWidth="1"/>
    <col min="15114" max="15114" width="12.7109375" style="315" customWidth="1"/>
    <col min="15115" max="15115" width="0.7109375" style="315" customWidth="1"/>
    <col min="15116" max="15360" width="9.140625" style="315"/>
    <col min="15361" max="15361" width="53.5703125" style="315" customWidth="1"/>
    <col min="15362" max="15362" width="10.7109375" style="315" customWidth="1"/>
    <col min="15363" max="15363" width="13.140625" style="315" bestFit="1" customWidth="1"/>
    <col min="15364" max="15364" width="10.42578125" style="315" customWidth="1"/>
    <col min="15365" max="15365" width="13.140625" style="315" customWidth="1"/>
    <col min="15366" max="15366" width="10.42578125" style="315" customWidth="1"/>
    <col min="15367" max="15368" width="10.5703125" style="315" customWidth="1"/>
    <col min="15369" max="15369" width="9.85546875" style="315" customWidth="1"/>
    <col min="15370" max="15370" width="12.7109375" style="315" customWidth="1"/>
    <col min="15371" max="15371" width="0.7109375" style="315" customWidth="1"/>
    <col min="15372" max="15616" width="9.140625" style="315"/>
    <col min="15617" max="15617" width="53.5703125" style="315" customWidth="1"/>
    <col min="15618" max="15618" width="10.7109375" style="315" customWidth="1"/>
    <col min="15619" max="15619" width="13.140625" style="315" bestFit="1" customWidth="1"/>
    <col min="15620" max="15620" width="10.42578125" style="315" customWidth="1"/>
    <col min="15621" max="15621" width="13.140625" style="315" customWidth="1"/>
    <col min="15622" max="15622" width="10.42578125" style="315" customWidth="1"/>
    <col min="15623" max="15624" width="10.5703125" style="315" customWidth="1"/>
    <col min="15625" max="15625" width="9.85546875" style="315" customWidth="1"/>
    <col min="15626" max="15626" width="12.7109375" style="315" customWidth="1"/>
    <col min="15627" max="15627" width="0.7109375" style="315" customWidth="1"/>
    <col min="15628" max="15872" width="9.140625" style="315"/>
    <col min="15873" max="15873" width="53.5703125" style="315" customWidth="1"/>
    <col min="15874" max="15874" width="10.7109375" style="315" customWidth="1"/>
    <col min="15875" max="15875" width="13.140625" style="315" bestFit="1" customWidth="1"/>
    <col min="15876" max="15876" width="10.42578125" style="315" customWidth="1"/>
    <col min="15877" max="15877" width="13.140625" style="315" customWidth="1"/>
    <col min="15878" max="15878" width="10.42578125" style="315" customWidth="1"/>
    <col min="15879" max="15880" width="10.5703125" style="315" customWidth="1"/>
    <col min="15881" max="15881" width="9.85546875" style="315" customWidth="1"/>
    <col min="15882" max="15882" width="12.7109375" style="315" customWidth="1"/>
    <col min="15883" max="15883" width="0.7109375" style="315" customWidth="1"/>
    <col min="15884" max="16128" width="9.140625" style="315"/>
    <col min="16129" max="16129" width="53.5703125" style="315" customWidth="1"/>
    <col min="16130" max="16130" width="10.7109375" style="315" customWidth="1"/>
    <col min="16131" max="16131" width="13.140625" style="315" bestFit="1" customWidth="1"/>
    <col min="16132" max="16132" width="10.42578125" style="315" customWidth="1"/>
    <col min="16133" max="16133" width="13.140625" style="315" customWidth="1"/>
    <col min="16134" max="16134" width="10.42578125" style="315" customWidth="1"/>
    <col min="16135" max="16136" width="10.5703125" style="315" customWidth="1"/>
    <col min="16137" max="16137" width="9.85546875" style="315" customWidth="1"/>
    <col min="16138" max="16138" width="12.7109375" style="315" customWidth="1"/>
    <col min="16139" max="16139" width="0.7109375" style="315" customWidth="1"/>
    <col min="16140" max="16384" width="9.140625" style="315"/>
  </cols>
  <sheetData>
    <row r="1" spans="1:12" s="131" customFormat="1" ht="15" x14ac:dyDescent="0.2">
      <c r="A1" s="299" t="s">
        <v>751</v>
      </c>
      <c r="B1" s="300"/>
      <c r="C1" s="300"/>
      <c r="D1" s="300"/>
      <c r="E1" s="300"/>
      <c r="F1" s="127"/>
      <c r="G1" s="127"/>
      <c r="H1" s="127"/>
      <c r="I1" s="468" t="s">
        <v>1</v>
      </c>
      <c r="J1" s="468"/>
      <c r="K1" s="302"/>
    </row>
    <row r="2" spans="1:12" s="131" customFormat="1" ht="15" x14ac:dyDescent="0.3">
      <c r="A2" s="93" t="s">
        <v>2</v>
      </c>
      <c r="B2" s="300"/>
      <c r="C2" s="300"/>
      <c r="D2" s="300"/>
      <c r="E2" s="300"/>
      <c r="F2" s="303"/>
      <c r="G2" s="304"/>
      <c r="H2" s="304"/>
      <c r="I2" s="452" t="s">
        <v>1346</v>
      </c>
      <c r="J2" s="453"/>
      <c r="K2" s="302"/>
    </row>
    <row r="3" spans="1:12" s="131" customFormat="1" ht="15" x14ac:dyDescent="0.2">
      <c r="A3" s="300"/>
      <c r="B3" s="300"/>
      <c r="C3" s="300"/>
      <c r="D3" s="300"/>
      <c r="E3" s="300"/>
      <c r="F3" s="303"/>
      <c r="G3" s="304"/>
      <c r="H3" s="304"/>
      <c r="I3" s="305"/>
      <c r="J3" s="86"/>
      <c r="K3" s="302"/>
    </row>
    <row r="4" spans="1:12" s="85" customFormat="1" ht="15" x14ac:dyDescent="0.3">
      <c r="A4" s="87" t="str">
        <f>'[3]ფორმა N2'!A4</f>
        <v>ანგარიშვალდებული პირის დასახელება:</v>
      </c>
      <c r="B4" s="83"/>
      <c r="C4" s="83"/>
      <c r="D4" s="83"/>
      <c r="E4" s="83"/>
      <c r="F4" s="87"/>
      <c r="G4" s="87"/>
      <c r="H4" s="87"/>
      <c r="I4" s="253"/>
      <c r="J4" s="83"/>
      <c r="K4" s="93"/>
      <c r="L4" s="131"/>
    </row>
    <row r="5" spans="1:12" s="85" customFormat="1" ht="15" x14ac:dyDescent="0.3">
      <c r="A5" s="90" t="s">
        <v>51</v>
      </c>
      <c r="B5" s="307"/>
      <c r="C5" s="307"/>
      <c r="D5" s="307"/>
      <c r="E5" s="308"/>
      <c r="F5" s="124"/>
      <c r="G5" s="124"/>
      <c r="H5" s="124"/>
      <c r="I5" s="309"/>
      <c r="J5" s="124"/>
      <c r="K5" s="93"/>
    </row>
    <row r="6" spans="1:12" s="131" customFormat="1" ht="13.5" x14ac:dyDescent="0.2">
      <c r="A6" s="310"/>
      <c r="B6" s="311"/>
      <c r="C6" s="311"/>
      <c r="D6" s="300"/>
      <c r="E6" s="300"/>
      <c r="F6" s="300"/>
      <c r="G6" s="300"/>
      <c r="H6" s="300"/>
      <c r="I6" s="300"/>
      <c r="J6" s="300"/>
      <c r="K6" s="302"/>
    </row>
    <row r="7" spans="1:12" ht="45" x14ac:dyDescent="0.2">
      <c r="A7" s="312"/>
      <c r="B7" s="469" t="s">
        <v>752</v>
      </c>
      <c r="C7" s="469"/>
      <c r="D7" s="469" t="s">
        <v>753</v>
      </c>
      <c r="E7" s="469"/>
      <c r="F7" s="469" t="s">
        <v>754</v>
      </c>
      <c r="G7" s="469"/>
      <c r="H7" s="313" t="s">
        <v>210</v>
      </c>
      <c r="I7" s="469" t="s">
        <v>755</v>
      </c>
      <c r="J7" s="469"/>
      <c r="K7" s="314"/>
    </row>
    <row r="8" spans="1:12" ht="15" x14ac:dyDescent="0.2">
      <c r="A8" s="316" t="s">
        <v>756</v>
      </c>
      <c r="B8" s="317" t="s">
        <v>757</v>
      </c>
      <c r="C8" s="318" t="s">
        <v>739</v>
      </c>
      <c r="D8" s="317" t="s">
        <v>757</v>
      </c>
      <c r="E8" s="318" t="s">
        <v>739</v>
      </c>
      <c r="F8" s="317" t="s">
        <v>757</v>
      </c>
      <c r="G8" s="318" t="s">
        <v>739</v>
      </c>
      <c r="H8" s="318" t="s">
        <v>739</v>
      </c>
      <c r="I8" s="317" t="s">
        <v>757</v>
      </c>
      <c r="J8" s="318" t="s">
        <v>739</v>
      </c>
      <c r="K8" s="314"/>
    </row>
    <row r="9" spans="1:12" ht="15" x14ac:dyDescent="0.2">
      <c r="A9" s="319" t="s">
        <v>758</v>
      </c>
      <c r="B9" s="143">
        <f>SUM(B10,B14,B17)</f>
        <v>12</v>
      </c>
      <c r="C9" s="143">
        <f>SUM(C10,C14,C17)</f>
        <v>4870098.17</v>
      </c>
      <c r="D9" s="143">
        <f t="shared" ref="D9:J9" si="0">SUM(D10,D14,D17)</f>
        <v>0</v>
      </c>
      <c r="E9" s="143">
        <f>SUM(E10,E14,E17)</f>
        <v>0</v>
      </c>
      <c r="F9" s="143">
        <f t="shared" si="0"/>
        <v>0</v>
      </c>
      <c r="G9" s="143">
        <f>SUM(G10,G14,G17)</f>
        <v>0</v>
      </c>
      <c r="H9" s="143">
        <f>SUM(H10,H14,H17)</f>
        <v>0</v>
      </c>
      <c r="I9" s="143">
        <f>SUM(I10,I14,I17)</f>
        <v>12</v>
      </c>
      <c r="J9" s="143">
        <f t="shared" si="0"/>
        <v>4870098.17</v>
      </c>
      <c r="K9" s="314"/>
    </row>
    <row r="10" spans="1:12" ht="15" x14ac:dyDescent="0.2">
      <c r="A10" s="320" t="s">
        <v>759</v>
      </c>
      <c r="B10" s="312">
        <f>SUM(B11:B13)</f>
        <v>7</v>
      </c>
      <c r="C10" s="312">
        <f>SUM(C11:C13)</f>
        <v>3360057.04</v>
      </c>
      <c r="D10" s="312">
        <f t="shared" ref="D10:J10" si="1">SUM(D11:D13)</f>
        <v>0</v>
      </c>
      <c r="E10" s="312">
        <f>SUM(E11:E13)</f>
        <v>0</v>
      </c>
      <c r="F10" s="312">
        <f t="shared" si="1"/>
        <v>0</v>
      </c>
      <c r="G10" s="312">
        <f>SUM(G11:G13)</f>
        <v>0</v>
      </c>
      <c r="H10" s="312">
        <f>SUM(H11:H13)</f>
        <v>0</v>
      </c>
      <c r="I10" s="312">
        <f>SUM(I11:I13)</f>
        <v>7</v>
      </c>
      <c r="J10" s="312">
        <f t="shared" si="1"/>
        <v>3360057.04</v>
      </c>
      <c r="K10" s="314"/>
    </row>
    <row r="11" spans="1:12" ht="15" x14ac:dyDescent="0.2">
      <c r="A11" s="320" t="s">
        <v>760</v>
      </c>
      <c r="B11" s="321"/>
      <c r="C11" s="321"/>
      <c r="D11" s="321"/>
      <c r="E11" s="321"/>
      <c r="F11" s="321"/>
      <c r="G11" s="321"/>
      <c r="H11" s="321"/>
      <c r="I11" s="321"/>
      <c r="J11" s="321">
        <f>C11+E11+-G11-H11</f>
        <v>0</v>
      </c>
      <c r="K11" s="314"/>
    </row>
    <row r="12" spans="1:12" ht="15" x14ac:dyDescent="0.2">
      <c r="A12" s="320" t="s">
        <v>761</v>
      </c>
      <c r="B12" s="321">
        <v>7</v>
      </c>
      <c r="C12" s="321">
        <v>3360057.04</v>
      </c>
      <c r="D12" s="321"/>
      <c r="E12" s="321"/>
      <c r="F12" s="321"/>
      <c r="G12" s="321"/>
      <c r="H12" s="321"/>
      <c r="I12" s="321">
        <v>7</v>
      </c>
      <c r="J12" s="321">
        <f>C12+E12+-G12-H12</f>
        <v>3360057.04</v>
      </c>
      <c r="K12" s="314"/>
    </row>
    <row r="13" spans="1:12" ht="15" x14ac:dyDescent="0.2">
      <c r="A13" s="320" t="s">
        <v>762</v>
      </c>
      <c r="B13" s="321"/>
      <c r="C13" s="321"/>
      <c r="D13" s="321"/>
      <c r="E13" s="321"/>
      <c r="F13" s="321"/>
      <c r="G13" s="321"/>
      <c r="H13" s="321"/>
      <c r="I13" s="321"/>
      <c r="J13" s="321">
        <f>C13+E13+-G13-H13</f>
        <v>0</v>
      </c>
      <c r="K13" s="314"/>
    </row>
    <row r="14" spans="1:12" ht="15" x14ac:dyDescent="0.2">
      <c r="A14" s="320" t="s">
        <v>763</v>
      </c>
      <c r="B14" s="312">
        <f>SUM(B15:B16)</f>
        <v>5</v>
      </c>
      <c r="C14" s="312">
        <f>SUM(C15:C16)</f>
        <v>1481036.13</v>
      </c>
      <c r="D14" s="312">
        <f t="shared" ref="D14:J14" si="2">SUM(D15:D16)</f>
        <v>0</v>
      </c>
      <c r="E14" s="312">
        <f>SUM(E15:E16)</f>
        <v>0</v>
      </c>
      <c r="F14" s="312">
        <f t="shared" si="2"/>
        <v>0</v>
      </c>
      <c r="G14" s="312">
        <f>SUM(G15:G16)</f>
        <v>0</v>
      </c>
      <c r="H14" s="312">
        <f>SUM(H15:H16)</f>
        <v>0</v>
      </c>
      <c r="I14" s="312">
        <f>SUM(I15:I16)</f>
        <v>5</v>
      </c>
      <c r="J14" s="312">
        <f t="shared" si="2"/>
        <v>1481036.13</v>
      </c>
      <c r="K14" s="314"/>
    </row>
    <row r="15" spans="1:12" ht="15" x14ac:dyDescent="0.2">
      <c r="A15" s="320" t="s">
        <v>764</v>
      </c>
      <c r="B15" s="321">
        <v>5</v>
      </c>
      <c r="C15" s="321">
        <v>353887.86</v>
      </c>
      <c r="D15" s="321"/>
      <c r="E15" s="321"/>
      <c r="F15" s="321"/>
      <c r="G15" s="321"/>
      <c r="H15" s="321"/>
      <c r="I15" s="321">
        <f>B15+D15-F15</f>
        <v>5</v>
      </c>
      <c r="J15" s="321">
        <f>C15+E15-F15-G15</f>
        <v>353887.86</v>
      </c>
      <c r="K15" s="314"/>
    </row>
    <row r="16" spans="1:12" ht="15" x14ac:dyDescent="0.2">
      <c r="A16" s="320" t="s">
        <v>765</v>
      </c>
      <c r="B16" s="321"/>
      <c r="C16" s="321">
        <v>1127148.27</v>
      </c>
      <c r="D16" s="321"/>
      <c r="E16" s="321"/>
      <c r="F16" s="321"/>
      <c r="G16" s="321"/>
      <c r="H16" s="321"/>
      <c r="I16" s="321"/>
      <c r="J16" s="321">
        <f>C16+E16-F16-G16</f>
        <v>1127148.27</v>
      </c>
      <c r="K16" s="314"/>
    </row>
    <row r="17" spans="1:11" ht="15" x14ac:dyDescent="0.2">
      <c r="A17" s="320" t="s">
        <v>766</v>
      </c>
      <c r="B17" s="312">
        <f>SUM(B18:B19,B22,B23)</f>
        <v>0</v>
      </c>
      <c r="C17" s="312">
        <f>SUM(C18:C19,C22,C23)</f>
        <v>29005</v>
      </c>
      <c r="D17" s="312">
        <f t="shared" ref="D17:J17" si="3">SUM(D18:D19,D22,D23)</f>
        <v>0</v>
      </c>
      <c r="E17" s="312">
        <f>SUM(E18:E19,E22,E23)</f>
        <v>0</v>
      </c>
      <c r="F17" s="312">
        <f t="shared" si="3"/>
        <v>0</v>
      </c>
      <c r="G17" s="312">
        <f>SUM(G18:G19,G22,G23)</f>
        <v>0</v>
      </c>
      <c r="H17" s="312">
        <f>SUM(H18:H19,H22,H23)</f>
        <v>0</v>
      </c>
      <c r="I17" s="312">
        <f>SUM(I18:I19,I22,I23)</f>
        <v>0</v>
      </c>
      <c r="J17" s="312">
        <f t="shared" si="3"/>
        <v>29005</v>
      </c>
      <c r="K17" s="314"/>
    </row>
    <row r="18" spans="1:11" ht="15" x14ac:dyDescent="0.2">
      <c r="A18" s="320" t="s">
        <v>767</v>
      </c>
      <c r="B18" s="321"/>
      <c r="C18" s="321"/>
      <c r="D18" s="321"/>
      <c r="E18" s="321"/>
      <c r="F18" s="321"/>
      <c r="G18" s="321"/>
      <c r="H18" s="321"/>
      <c r="I18" s="321"/>
      <c r="J18" s="321"/>
      <c r="K18" s="314"/>
    </row>
    <row r="19" spans="1:11" ht="15" x14ac:dyDescent="0.2">
      <c r="A19" s="320" t="s">
        <v>768</v>
      </c>
      <c r="B19" s="312">
        <f>SUM(B20:B21)</f>
        <v>0</v>
      </c>
      <c r="C19" s="312">
        <f>SUM(C20:C21)</f>
        <v>19301.010000000002</v>
      </c>
      <c r="D19" s="312">
        <f t="shared" ref="D19:J19" si="4">SUM(D20:D21)</f>
        <v>0</v>
      </c>
      <c r="E19" s="312">
        <f>SUM(E20:E21)</f>
        <v>0</v>
      </c>
      <c r="F19" s="312">
        <f t="shared" si="4"/>
        <v>0</v>
      </c>
      <c r="G19" s="312">
        <f>SUM(G20:G21)</f>
        <v>0</v>
      </c>
      <c r="H19" s="312">
        <f>SUM(H20:H21)</f>
        <v>0</v>
      </c>
      <c r="I19" s="312">
        <f>SUM(I20:I21)</f>
        <v>0</v>
      </c>
      <c r="J19" s="312">
        <f t="shared" si="4"/>
        <v>19301.010000000002</v>
      </c>
      <c r="K19" s="314"/>
    </row>
    <row r="20" spans="1:11" ht="15" x14ac:dyDescent="0.2">
      <c r="A20" s="320" t="s">
        <v>769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14"/>
    </row>
    <row r="21" spans="1:11" ht="15" x14ac:dyDescent="0.2">
      <c r="A21" s="320" t="s">
        <v>770</v>
      </c>
      <c r="B21" s="321"/>
      <c r="C21" s="321">
        <v>19301.010000000002</v>
      </c>
      <c r="D21" s="321"/>
      <c r="E21" s="321"/>
      <c r="F21" s="321"/>
      <c r="G21" s="321"/>
      <c r="H21" s="321"/>
      <c r="I21" s="321"/>
      <c r="J21" s="321">
        <f>C21+E21-F21-G21</f>
        <v>19301.010000000002</v>
      </c>
      <c r="K21" s="314"/>
    </row>
    <row r="22" spans="1:11" ht="15" x14ac:dyDescent="0.2">
      <c r="A22" s="320" t="s">
        <v>771</v>
      </c>
      <c r="B22" s="321"/>
      <c r="C22" s="321">
        <v>0</v>
      </c>
      <c r="D22" s="321"/>
      <c r="E22" s="321"/>
      <c r="F22" s="321"/>
      <c r="G22" s="321"/>
      <c r="H22" s="321"/>
      <c r="I22" s="321"/>
      <c r="J22" s="321">
        <f>C22+E22-F22-G22</f>
        <v>0</v>
      </c>
      <c r="K22" s="314"/>
    </row>
    <row r="23" spans="1:11" ht="15" x14ac:dyDescent="0.2">
      <c r="A23" s="320" t="s">
        <v>772</v>
      </c>
      <c r="B23" s="321"/>
      <c r="C23" s="321">
        <v>9703.989999999998</v>
      </c>
      <c r="D23" s="321"/>
      <c r="E23" s="322"/>
      <c r="F23" s="321"/>
      <c r="G23" s="321"/>
      <c r="H23" s="321"/>
      <c r="I23" s="321"/>
      <c r="J23" s="321">
        <f>C23+E23-F23-G23</f>
        <v>9703.989999999998</v>
      </c>
      <c r="K23" s="314"/>
    </row>
    <row r="24" spans="1:11" ht="15" x14ac:dyDescent="0.2">
      <c r="A24" s="319" t="s">
        <v>773</v>
      </c>
      <c r="B24" s="143">
        <f>SUM(B25:B31)</f>
        <v>0</v>
      </c>
      <c r="C24" s="143">
        <f t="shared" ref="C24:J24" si="5">SUM(C25:C31)</f>
        <v>0</v>
      </c>
      <c r="D24" s="143">
        <f t="shared" si="5"/>
        <v>0</v>
      </c>
      <c r="E24" s="143">
        <f t="shared" si="5"/>
        <v>0</v>
      </c>
      <c r="F24" s="143">
        <f t="shared" si="5"/>
        <v>0</v>
      </c>
      <c r="G24" s="143">
        <f t="shared" si="5"/>
        <v>0</v>
      </c>
      <c r="H24" s="143">
        <f t="shared" si="5"/>
        <v>0</v>
      </c>
      <c r="I24" s="143">
        <f t="shared" si="5"/>
        <v>0</v>
      </c>
      <c r="J24" s="143">
        <f t="shared" si="5"/>
        <v>0</v>
      </c>
      <c r="K24" s="314"/>
    </row>
    <row r="25" spans="1:11" ht="15" x14ac:dyDescent="0.2">
      <c r="A25" s="320" t="s">
        <v>774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14"/>
    </row>
    <row r="26" spans="1:11" ht="15" x14ac:dyDescent="0.2">
      <c r="A26" s="320" t="s">
        <v>775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14"/>
    </row>
    <row r="27" spans="1:11" ht="15" x14ac:dyDescent="0.2">
      <c r="A27" s="320" t="s">
        <v>776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14"/>
    </row>
    <row r="28" spans="1:11" ht="15" x14ac:dyDescent="0.2">
      <c r="A28" s="320" t="s">
        <v>777</v>
      </c>
      <c r="B28" s="321"/>
      <c r="C28" s="321"/>
      <c r="D28" s="321"/>
      <c r="E28" s="321"/>
      <c r="F28" s="321"/>
      <c r="G28" s="321"/>
      <c r="H28" s="321"/>
      <c r="I28" s="321"/>
      <c r="J28" s="321"/>
      <c r="K28" s="314"/>
    </row>
    <row r="29" spans="1:11" ht="15" x14ac:dyDescent="0.2">
      <c r="A29" s="320" t="s">
        <v>778</v>
      </c>
      <c r="B29" s="321"/>
      <c r="C29" s="321"/>
      <c r="D29" s="321"/>
      <c r="E29" s="321"/>
      <c r="F29" s="321"/>
      <c r="G29" s="321"/>
      <c r="H29" s="321"/>
      <c r="I29" s="321"/>
      <c r="J29" s="321"/>
      <c r="K29" s="314"/>
    </row>
    <row r="30" spans="1:11" ht="15" x14ac:dyDescent="0.2">
      <c r="A30" s="320" t="s">
        <v>779</v>
      </c>
      <c r="B30" s="321"/>
      <c r="C30" s="321"/>
      <c r="D30" s="321"/>
      <c r="E30" s="321"/>
      <c r="F30" s="321"/>
      <c r="G30" s="321"/>
      <c r="H30" s="321"/>
      <c r="I30" s="321"/>
      <c r="J30" s="321"/>
      <c r="K30" s="314"/>
    </row>
    <row r="31" spans="1:11" ht="15" x14ac:dyDescent="0.2">
      <c r="A31" s="320" t="s">
        <v>780</v>
      </c>
      <c r="B31" s="321"/>
      <c r="C31" s="321"/>
      <c r="D31" s="321"/>
      <c r="E31" s="321"/>
      <c r="F31" s="321"/>
      <c r="G31" s="321"/>
      <c r="H31" s="321"/>
      <c r="I31" s="321"/>
      <c r="J31" s="321"/>
      <c r="K31" s="314"/>
    </row>
    <row r="32" spans="1:11" ht="15" x14ac:dyDescent="0.2">
      <c r="A32" s="319" t="s">
        <v>781</v>
      </c>
      <c r="B32" s="143">
        <f>SUM(B33:B35)</f>
        <v>0</v>
      </c>
      <c r="C32" s="143">
        <f>SUM(C33:C35)</f>
        <v>0</v>
      </c>
      <c r="D32" s="143">
        <f t="shared" ref="D32:J32" si="6">SUM(D33:D35)</f>
        <v>0</v>
      </c>
      <c r="E32" s="143">
        <f>SUM(E33:E35)</f>
        <v>0</v>
      </c>
      <c r="F32" s="143">
        <f t="shared" si="6"/>
        <v>0</v>
      </c>
      <c r="G32" s="143">
        <f>SUM(G33:G35)</f>
        <v>0</v>
      </c>
      <c r="H32" s="143">
        <f>SUM(H33:H35)</f>
        <v>0</v>
      </c>
      <c r="I32" s="143">
        <f>SUM(I33:I35)</f>
        <v>0</v>
      </c>
      <c r="J32" s="143">
        <f t="shared" si="6"/>
        <v>0</v>
      </c>
      <c r="K32" s="314"/>
    </row>
    <row r="33" spans="1:11" ht="15" x14ac:dyDescent="0.2">
      <c r="A33" s="320" t="s">
        <v>782</v>
      </c>
      <c r="B33" s="321"/>
      <c r="C33" s="321"/>
      <c r="D33" s="321"/>
      <c r="E33" s="321"/>
      <c r="F33" s="321"/>
      <c r="G33" s="321"/>
      <c r="H33" s="321"/>
      <c r="I33" s="321"/>
      <c r="J33" s="321"/>
      <c r="K33" s="314"/>
    </row>
    <row r="34" spans="1:11" ht="15" x14ac:dyDescent="0.2">
      <c r="A34" s="320" t="s">
        <v>783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14"/>
    </row>
    <row r="35" spans="1:11" ht="15" x14ac:dyDescent="0.2">
      <c r="A35" s="320" t="s">
        <v>784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14"/>
    </row>
    <row r="36" spans="1:11" ht="15" x14ac:dyDescent="0.2">
      <c r="A36" s="319" t="s">
        <v>785</v>
      </c>
      <c r="B36" s="143">
        <f t="shared" ref="B36:J36" si="7">SUM(B37:B39,B42)</f>
        <v>0</v>
      </c>
      <c r="C36" s="143">
        <f t="shared" si="7"/>
        <v>0</v>
      </c>
      <c r="D36" s="143">
        <f t="shared" si="7"/>
        <v>0</v>
      </c>
      <c r="E36" s="143">
        <f t="shared" si="7"/>
        <v>0</v>
      </c>
      <c r="F36" s="143">
        <f t="shared" si="7"/>
        <v>0</v>
      </c>
      <c r="G36" s="143">
        <f t="shared" si="7"/>
        <v>0</v>
      </c>
      <c r="H36" s="143">
        <f t="shared" si="7"/>
        <v>0</v>
      </c>
      <c r="I36" s="143">
        <f t="shared" si="7"/>
        <v>0</v>
      </c>
      <c r="J36" s="143">
        <f t="shared" si="7"/>
        <v>0</v>
      </c>
      <c r="K36" s="314"/>
    </row>
    <row r="37" spans="1:11" ht="15" x14ac:dyDescent="0.2">
      <c r="A37" s="320" t="s">
        <v>786</v>
      </c>
      <c r="B37" s="321"/>
      <c r="C37" s="321"/>
      <c r="D37" s="321"/>
      <c r="E37" s="321"/>
      <c r="F37" s="321"/>
      <c r="G37" s="321"/>
      <c r="H37" s="321"/>
      <c r="I37" s="321"/>
      <c r="J37" s="321"/>
      <c r="K37" s="314"/>
    </row>
    <row r="38" spans="1:11" ht="15" x14ac:dyDescent="0.2">
      <c r="A38" s="320" t="s">
        <v>787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14"/>
    </row>
    <row r="39" spans="1:11" ht="15" x14ac:dyDescent="0.2">
      <c r="A39" s="320" t="s">
        <v>788</v>
      </c>
      <c r="B39" s="312">
        <f t="shared" ref="B39:J39" si="8">SUM(B40:B41)</f>
        <v>0</v>
      </c>
      <c r="C39" s="312">
        <f t="shared" si="8"/>
        <v>0</v>
      </c>
      <c r="D39" s="312">
        <f t="shared" si="8"/>
        <v>0</v>
      </c>
      <c r="E39" s="312">
        <f t="shared" si="8"/>
        <v>0</v>
      </c>
      <c r="F39" s="312">
        <f t="shared" si="8"/>
        <v>0</v>
      </c>
      <c r="G39" s="312">
        <f t="shared" si="8"/>
        <v>0</v>
      </c>
      <c r="H39" s="312">
        <f t="shared" si="8"/>
        <v>0</v>
      </c>
      <c r="I39" s="312">
        <f t="shared" si="8"/>
        <v>0</v>
      </c>
      <c r="J39" s="312">
        <f t="shared" si="8"/>
        <v>0</v>
      </c>
      <c r="K39" s="314"/>
    </row>
    <row r="40" spans="1:11" ht="30" x14ac:dyDescent="0.2">
      <c r="A40" s="320" t="s">
        <v>789</v>
      </c>
      <c r="B40" s="321"/>
      <c r="C40" s="321"/>
      <c r="D40" s="321"/>
      <c r="E40" s="321"/>
      <c r="F40" s="321"/>
      <c r="G40" s="321"/>
      <c r="H40" s="321"/>
      <c r="I40" s="321"/>
      <c r="J40" s="321"/>
      <c r="K40" s="314"/>
    </row>
    <row r="41" spans="1:11" ht="15" x14ac:dyDescent="0.2">
      <c r="A41" s="320" t="s">
        <v>790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14"/>
    </row>
    <row r="42" spans="1:11" ht="15" x14ac:dyDescent="0.2">
      <c r="A42" s="320" t="s">
        <v>791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14"/>
    </row>
    <row r="43" spans="1:11" ht="15" x14ac:dyDescent="0.2">
      <c r="A43" s="323"/>
      <c r="B43" s="323"/>
      <c r="C43" s="323"/>
      <c r="D43" s="323"/>
      <c r="E43" s="323"/>
      <c r="F43" s="323"/>
      <c r="G43" s="323"/>
      <c r="H43" s="323"/>
      <c r="I43" s="323"/>
      <c r="J43" s="323"/>
    </row>
    <row r="44" spans="1:11" s="131" customFormat="1" x14ac:dyDescent="0.2"/>
    <row r="45" spans="1:11" s="131" customFormat="1" x14ac:dyDescent="0.2">
      <c r="A45" s="315"/>
    </row>
    <row r="46" spans="1:11" s="85" customFormat="1" ht="15" x14ac:dyDescent="0.3">
      <c r="A46" s="324" t="s">
        <v>45</v>
      </c>
      <c r="D46" s="119"/>
    </row>
    <row r="47" spans="1:11" s="85" customFormat="1" ht="15" x14ac:dyDescent="0.3">
      <c r="D47"/>
      <c r="E47"/>
      <c r="F47"/>
      <c r="G47"/>
      <c r="I47"/>
    </row>
    <row r="48" spans="1:11" s="85" customFormat="1" ht="15" x14ac:dyDescent="0.3">
      <c r="B48" s="325"/>
      <c r="C48" s="325"/>
      <c r="F48" s="325"/>
      <c r="G48" s="326"/>
      <c r="H48" s="325"/>
      <c r="I48"/>
      <c r="J48"/>
    </row>
    <row r="49" spans="1:10" s="85" customFormat="1" ht="15" x14ac:dyDescent="0.3">
      <c r="B49" s="115" t="s">
        <v>46</v>
      </c>
      <c r="F49" s="91" t="s">
        <v>741</v>
      </c>
      <c r="G49" s="327"/>
      <c r="I49"/>
      <c r="J49"/>
    </row>
    <row r="50" spans="1:10" s="85" customFormat="1" ht="15" x14ac:dyDescent="0.3">
      <c r="B50" s="118" t="s">
        <v>48</v>
      </c>
      <c r="F50" s="85" t="s">
        <v>742</v>
      </c>
      <c r="G50"/>
      <c r="I50"/>
      <c r="J50"/>
    </row>
    <row r="51" spans="1:10" customFormat="1" ht="15" x14ac:dyDescent="0.3">
      <c r="A51" s="85"/>
      <c r="B51" s="315"/>
      <c r="H51" s="315"/>
    </row>
    <row r="52" spans="1:10" s="85" customFormat="1" ht="15" x14ac:dyDescent="0.3">
      <c r="A52" s="179"/>
      <c r="B52" s="179"/>
      <c r="C52" s="179"/>
    </row>
    <row r="53" spans="1:10" ht="15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315" customWidth="1"/>
    <col min="2" max="2" width="30.42578125" style="315" customWidth="1"/>
    <col min="3" max="3" width="25.28515625" style="315" customWidth="1"/>
    <col min="4" max="4" width="20" style="315" customWidth="1"/>
    <col min="5" max="5" width="14.140625" style="331" customWidth="1"/>
    <col min="6" max="6" width="23.7109375" style="331" customWidth="1"/>
    <col min="7" max="7" width="19" style="331" customWidth="1"/>
    <col min="8" max="8" width="28" style="331" customWidth="1"/>
    <col min="9" max="9" width="1" style="331" customWidth="1"/>
    <col min="10" max="10" width="9.85546875" style="333" customWidth="1"/>
    <col min="11" max="11" width="12.7109375" style="333" customWidth="1"/>
    <col min="12" max="12" width="9.140625" style="335"/>
    <col min="13" max="256" width="9.140625" style="315"/>
    <col min="257" max="257" width="4.7109375" style="315" customWidth="1"/>
    <col min="258" max="258" width="30.42578125" style="315" customWidth="1"/>
    <col min="259" max="259" width="25.28515625" style="315" customWidth="1"/>
    <col min="260" max="260" width="20" style="315" customWidth="1"/>
    <col min="261" max="261" width="14.140625" style="315" customWidth="1"/>
    <col min="262" max="262" width="23.7109375" style="315" customWidth="1"/>
    <col min="263" max="263" width="19" style="315" customWidth="1"/>
    <col min="264" max="264" width="28" style="315" customWidth="1"/>
    <col min="265" max="265" width="1" style="315" customWidth="1"/>
    <col min="266" max="266" width="9.85546875" style="315" customWidth="1"/>
    <col min="267" max="267" width="12.7109375" style="315" customWidth="1"/>
    <col min="268" max="512" width="9.140625" style="315"/>
    <col min="513" max="513" width="4.7109375" style="315" customWidth="1"/>
    <col min="514" max="514" width="30.42578125" style="315" customWidth="1"/>
    <col min="515" max="515" width="25.28515625" style="315" customWidth="1"/>
    <col min="516" max="516" width="20" style="315" customWidth="1"/>
    <col min="517" max="517" width="14.140625" style="315" customWidth="1"/>
    <col min="518" max="518" width="23.7109375" style="315" customWidth="1"/>
    <col min="519" max="519" width="19" style="315" customWidth="1"/>
    <col min="520" max="520" width="28" style="315" customWidth="1"/>
    <col min="521" max="521" width="1" style="315" customWidth="1"/>
    <col min="522" max="522" width="9.85546875" style="315" customWidth="1"/>
    <col min="523" max="523" width="12.7109375" style="315" customWidth="1"/>
    <col min="524" max="768" width="9.140625" style="315"/>
    <col min="769" max="769" width="4.7109375" style="315" customWidth="1"/>
    <col min="770" max="770" width="30.42578125" style="315" customWidth="1"/>
    <col min="771" max="771" width="25.28515625" style="315" customWidth="1"/>
    <col min="772" max="772" width="20" style="315" customWidth="1"/>
    <col min="773" max="773" width="14.140625" style="315" customWidth="1"/>
    <col min="774" max="774" width="23.7109375" style="315" customWidth="1"/>
    <col min="775" max="775" width="19" style="315" customWidth="1"/>
    <col min="776" max="776" width="28" style="315" customWidth="1"/>
    <col min="777" max="777" width="1" style="315" customWidth="1"/>
    <col min="778" max="778" width="9.85546875" style="315" customWidth="1"/>
    <col min="779" max="779" width="12.7109375" style="315" customWidth="1"/>
    <col min="780" max="1024" width="9.140625" style="315"/>
    <col min="1025" max="1025" width="4.7109375" style="315" customWidth="1"/>
    <col min="1026" max="1026" width="30.42578125" style="315" customWidth="1"/>
    <col min="1027" max="1027" width="25.28515625" style="315" customWidth="1"/>
    <col min="1028" max="1028" width="20" style="315" customWidth="1"/>
    <col min="1029" max="1029" width="14.140625" style="315" customWidth="1"/>
    <col min="1030" max="1030" width="23.7109375" style="315" customWidth="1"/>
    <col min="1031" max="1031" width="19" style="315" customWidth="1"/>
    <col min="1032" max="1032" width="28" style="315" customWidth="1"/>
    <col min="1033" max="1033" width="1" style="315" customWidth="1"/>
    <col min="1034" max="1034" width="9.85546875" style="315" customWidth="1"/>
    <col min="1035" max="1035" width="12.7109375" style="315" customWidth="1"/>
    <col min="1036" max="1280" width="9.140625" style="315"/>
    <col min="1281" max="1281" width="4.7109375" style="315" customWidth="1"/>
    <col min="1282" max="1282" width="30.42578125" style="315" customWidth="1"/>
    <col min="1283" max="1283" width="25.28515625" style="315" customWidth="1"/>
    <col min="1284" max="1284" width="20" style="315" customWidth="1"/>
    <col min="1285" max="1285" width="14.140625" style="315" customWidth="1"/>
    <col min="1286" max="1286" width="23.7109375" style="315" customWidth="1"/>
    <col min="1287" max="1287" width="19" style="315" customWidth="1"/>
    <col min="1288" max="1288" width="28" style="315" customWidth="1"/>
    <col min="1289" max="1289" width="1" style="315" customWidth="1"/>
    <col min="1290" max="1290" width="9.85546875" style="315" customWidth="1"/>
    <col min="1291" max="1291" width="12.7109375" style="315" customWidth="1"/>
    <col min="1292" max="1536" width="9.140625" style="315"/>
    <col min="1537" max="1537" width="4.7109375" style="315" customWidth="1"/>
    <col min="1538" max="1538" width="30.42578125" style="315" customWidth="1"/>
    <col min="1539" max="1539" width="25.28515625" style="315" customWidth="1"/>
    <col min="1540" max="1540" width="20" style="315" customWidth="1"/>
    <col min="1541" max="1541" width="14.140625" style="315" customWidth="1"/>
    <col min="1542" max="1542" width="23.7109375" style="315" customWidth="1"/>
    <col min="1543" max="1543" width="19" style="315" customWidth="1"/>
    <col min="1544" max="1544" width="28" style="315" customWidth="1"/>
    <col min="1545" max="1545" width="1" style="315" customWidth="1"/>
    <col min="1546" max="1546" width="9.85546875" style="315" customWidth="1"/>
    <col min="1547" max="1547" width="12.7109375" style="315" customWidth="1"/>
    <col min="1548" max="1792" width="9.140625" style="315"/>
    <col min="1793" max="1793" width="4.7109375" style="315" customWidth="1"/>
    <col min="1794" max="1794" width="30.42578125" style="315" customWidth="1"/>
    <col min="1795" max="1795" width="25.28515625" style="315" customWidth="1"/>
    <col min="1796" max="1796" width="20" style="315" customWidth="1"/>
    <col min="1797" max="1797" width="14.140625" style="315" customWidth="1"/>
    <col min="1798" max="1798" width="23.7109375" style="315" customWidth="1"/>
    <col min="1799" max="1799" width="19" style="315" customWidth="1"/>
    <col min="1800" max="1800" width="28" style="315" customWidth="1"/>
    <col min="1801" max="1801" width="1" style="315" customWidth="1"/>
    <col min="1802" max="1802" width="9.85546875" style="315" customWidth="1"/>
    <col min="1803" max="1803" width="12.7109375" style="315" customWidth="1"/>
    <col min="1804" max="2048" width="9.140625" style="315"/>
    <col min="2049" max="2049" width="4.7109375" style="315" customWidth="1"/>
    <col min="2050" max="2050" width="30.42578125" style="315" customWidth="1"/>
    <col min="2051" max="2051" width="25.28515625" style="315" customWidth="1"/>
    <col min="2052" max="2052" width="20" style="315" customWidth="1"/>
    <col min="2053" max="2053" width="14.140625" style="315" customWidth="1"/>
    <col min="2054" max="2054" width="23.7109375" style="315" customWidth="1"/>
    <col min="2055" max="2055" width="19" style="315" customWidth="1"/>
    <col min="2056" max="2056" width="28" style="315" customWidth="1"/>
    <col min="2057" max="2057" width="1" style="315" customWidth="1"/>
    <col min="2058" max="2058" width="9.85546875" style="315" customWidth="1"/>
    <col min="2059" max="2059" width="12.7109375" style="315" customWidth="1"/>
    <col min="2060" max="2304" width="9.140625" style="315"/>
    <col min="2305" max="2305" width="4.7109375" style="315" customWidth="1"/>
    <col min="2306" max="2306" width="30.42578125" style="315" customWidth="1"/>
    <col min="2307" max="2307" width="25.28515625" style="315" customWidth="1"/>
    <col min="2308" max="2308" width="20" style="315" customWidth="1"/>
    <col min="2309" max="2309" width="14.140625" style="315" customWidth="1"/>
    <col min="2310" max="2310" width="23.7109375" style="315" customWidth="1"/>
    <col min="2311" max="2311" width="19" style="315" customWidth="1"/>
    <col min="2312" max="2312" width="28" style="315" customWidth="1"/>
    <col min="2313" max="2313" width="1" style="315" customWidth="1"/>
    <col min="2314" max="2314" width="9.85546875" style="315" customWidth="1"/>
    <col min="2315" max="2315" width="12.7109375" style="315" customWidth="1"/>
    <col min="2316" max="2560" width="9.140625" style="315"/>
    <col min="2561" max="2561" width="4.7109375" style="315" customWidth="1"/>
    <col min="2562" max="2562" width="30.42578125" style="315" customWidth="1"/>
    <col min="2563" max="2563" width="25.28515625" style="315" customWidth="1"/>
    <col min="2564" max="2564" width="20" style="315" customWidth="1"/>
    <col min="2565" max="2565" width="14.140625" style="315" customWidth="1"/>
    <col min="2566" max="2566" width="23.7109375" style="315" customWidth="1"/>
    <col min="2567" max="2567" width="19" style="315" customWidth="1"/>
    <col min="2568" max="2568" width="28" style="315" customWidth="1"/>
    <col min="2569" max="2569" width="1" style="315" customWidth="1"/>
    <col min="2570" max="2570" width="9.85546875" style="315" customWidth="1"/>
    <col min="2571" max="2571" width="12.7109375" style="315" customWidth="1"/>
    <col min="2572" max="2816" width="9.140625" style="315"/>
    <col min="2817" max="2817" width="4.7109375" style="315" customWidth="1"/>
    <col min="2818" max="2818" width="30.42578125" style="315" customWidth="1"/>
    <col min="2819" max="2819" width="25.28515625" style="315" customWidth="1"/>
    <col min="2820" max="2820" width="20" style="315" customWidth="1"/>
    <col min="2821" max="2821" width="14.140625" style="315" customWidth="1"/>
    <col min="2822" max="2822" width="23.7109375" style="315" customWidth="1"/>
    <col min="2823" max="2823" width="19" style="315" customWidth="1"/>
    <col min="2824" max="2824" width="28" style="315" customWidth="1"/>
    <col min="2825" max="2825" width="1" style="315" customWidth="1"/>
    <col min="2826" max="2826" width="9.85546875" style="315" customWidth="1"/>
    <col min="2827" max="2827" width="12.7109375" style="315" customWidth="1"/>
    <col min="2828" max="3072" width="9.140625" style="315"/>
    <col min="3073" max="3073" width="4.7109375" style="315" customWidth="1"/>
    <col min="3074" max="3074" width="30.42578125" style="315" customWidth="1"/>
    <col min="3075" max="3075" width="25.28515625" style="315" customWidth="1"/>
    <col min="3076" max="3076" width="20" style="315" customWidth="1"/>
    <col min="3077" max="3077" width="14.140625" style="315" customWidth="1"/>
    <col min="3078" max="3078" width="23.7109375" style="315" customWidth="1"/>
    <col min="3079" max="3079" width="19" style="315" customWidth="1"/>
    <col min="3080" max="3080" width="28" style="315" customWidth="1"/>
    <col min="3081" max="3081" width="1" style="315" customWidth="1"/>
    <col min="3082" max="3082" width="9.85546875" style="315" customWidth="1"/>
    <col min="3083" max="3083" width="12.7109375" style="315" customWidth="1"/>
    <col min="3084" max="3328" width="9.140625" style="315"/>
    <col min="3329" max="3329" width="4.7109375" style="315" customWidth="1"/>
    <col min="3330" max="3330" width="30.42578125" style="315" customWidth="1"/>
    <col min="3331" max="3331" width="25.28515625" style="315" customWidth="1"/>
    <col min="3332" max="3332" width="20" style="315" customWidth="1"/>
    <col min="3333" max="3333" width="14.140625" style="315" customWidth="1"/>
    <col min="3334" max="3334" width="23.7109375" style="315" customWidth="1"/>
    <col min="3335" max="3335" width="19" style="315" customWidth="1"/>
    <col min="3336" max="3336" width="28" style="315" customWidth="1"/>
    <col min="3337" max="3337" width="1" style="315" customWidth="1"/>
    <col min="3338" max="3338" width="9.85546875" style="315" customWidth="1"/>
    <col min="3339" max="3339" width="12.7109375" style="315" customWidth="1"/>
    <col min="3340" max="3584" width="9.140625" style="315"/>
    <col min="3585" max="3585" width="4.7109375" style="315" customWidth="1"/>
    <col min="3586" max="3586" width="30.42578125" style="315" customWidth="1"/>
    <col min="3587" max="3587" width="25.28515625" style="315" customWidth="1"/>
    <col min="3588" max="3588" width="20" style="315" customWidth="1"/>
    <col min="3589" max="3589" width="14.140625" style="315" customWidth="1"/>
    <col min="3590" max="3590" width="23.7109375" style="315" customWidth="1"/>
    <col min="3591" max="3591" width="19" style="315" customWidth="1"/>
    <col min="3592" max="3592" width="28" style="315" customWidth="1"/>
    <col min="3593" max="3593" width="1" style="315" customWidth="1"/>
    <col min="3594" max="3594" width="9.85546875" style="315" customWidth="1"/>
    <col min="3595" max="3595" width="12.7109375" style="315" customWidth="1"/>
    <col min="3596" max="3840" width="9.140625" style="315"/>
    <col min="3841" max="3841" width="4.7109375" style="315" customWidth="1"/>
    <col min="3842" max="3842" width="30.42578125" style="315" customWidth="1"/>
    <col min="3843" max="3843" width="25.28515625" style="315" customWidth="1"/>
    <col min="3844" max="3844" width="20" style="315" customWidth="1"/>
    <col min="3845" max="3845" width="14.140625" style="315" customWidth="1"/>
    <col min="3846" max="3846" width="23.7109375" style="315" customWidth="1"/>
    <col min="3847" max="3847" width="19" style="315" customWidth="1"/>
    <col min="3848" max="3848" width="28" style="315" customWidth="1"/>
    <col min="3849" max="3849" width="1" style="315" customWidth="1"/>
    <col min="3850" max="3850" width="9.85546875" style="315" customWidth="1"/>
    <col min="3851" max="3851" width="12.7109375" style="315" customWidth="1"/>
    <col min="3852" max="4096" width="9.140625" style="315"/>
    <col min="4097" max="4097" width="4.7109375" style="315" customWidth="1"/>
    <col min="4098" max="4098" width="30.42578125" style="315" customWidth="1"/>
    <col min="4099" max="4099" width="25.28515625" style="315" customWidth="1"/>
    <col min="4100" max="4100" width="20" style="315" customWidth="1"/>
    <col min="4101" max="4101" width="14.140625" style="315" customWidth="1"/>
    <col min="4102" max="4102" width="23.7109375" style="315" customWidth="1"/>
    <col min="4103" max="4103" width="19" style="315" customWidth="1"/>
    <col min="4104" max="4104" width="28" style="315" customWidth="1"/>
    <col min="4105" max="4105" width="1" style="315" customWidth="1"/>
    <col min="4106" max="4106" width="9.85546875" style="315" customWidth="1"/>
    <col min="4107" max="4107" width="12.7109375" style="315" customWidth="1"/>
    <col min="4108" max="4352" width="9.140625" style="315"/>
    <col min="4353" max="4353" width="4.7109375" style="315" customWidth="1"/>
    <col min="4354" max="4354" width="30.42578125" style="315" customWidth="1"/>
    <col min="4355" max="4355" width="25.28515625" style="315" customWidth="1"/>
    <col min="4356" max="4356" width="20" style="315" customWidth="1"/>
    <col min="4357" max="4357" width="14.140625" style="315" customWidth="1"/>
    <col min="4358" max="4358" width="23.7109375" style="315" customWidth="1"/>
    <col min="4359" max="4359" width="19" style="315" customWidth="1"/>
    <col min="4360" max="4360" width="28" style="315" customWidth="1"/>
    <col min="4361" max="4361" width="1" style="315" customWidth="1"/>
    <col min="4362" max="4362" width="9.85546875" style="315" customWidth="1"/>
    <col min="4363" max="4363" width="12.7109375" style="315" customWidth="1"/>
    <col min="4364" max="4608" width="9.140625" style="315"/>
    <col min="4609" max="4609" width="4.7109375" style="315" customWidth="1"/>
    <col min="4610" max="4610" width="30.42578125" style="315" customWidth="1"/>
    <col min="4611" max="4611" width="25.28515625" style="315" customWidth="1"/>
    <col min="4612" max="4612" width="20" style="315" customWidth="1"/>
    <col min="4613" max="4613" width="14.140625" style="315" customWidth="1"/>
    <col min="4614" max="4614" width="23.7109375" style="315" customWidth="1"/>
    <col min="4615" max="4615" width="19" style="315" customWidth="1"/>
    <col min="4616" max="4616" width="28" style="315" customWidth="1"/>
    <col min="4617" max="4617" width="1" style="315" customWidth="1"/>
    <col min="4618" max="4618" width="9.85546875" style="315" customWidth="1"/>
    <col min="4619" max="4619" width="12.7109375" style="315" customWidth="1"/>
    <col min="4620" max="4864" width="9.140625" style="315"/>
    <col min="4865" max="4865" width="4.7109375" style="315" customWidth="1"/>
    <col min="4866" max="4866" width="30.42578125" style="315" customWidth="1"/>
    <col min="4867" max="4867" width="25.28515625" style="315" customWidth="1"/>
    <col min="4868" max="4868" width="20" style="315" customWidth="1"/>
    <col min="4869" max="4869" width="14.140625" style="315" customWidth="1"/>
    <col min="4870" max="4870" width="23.7109375" style="315" customWidth="1"/>
    <col min="4871" max="4871" width="19" style="315" customWidth="1"/>
    <col min="4872" max="4872" width="28" style="315" customWidth="1"/>
    <col min="4873" max="4873" width="1" style="315" customWidth="1"/>
    <col min="4874" max="4874" width="9.85546875" style="315" customWidth="1"/>
    <col min="4875" max="4875" width="12.7109375" style="315" customWidth="1"/>
    <col min="4876" max="5120" width="9.140625" style="315"/>
    <col min="5121" max="5121" width="4.7109375" style="315" customWidth="1"/>
    <col min="5122" max="5122" width="30.42578125" style="315" customWidth="1"/>
    <col min="5123" max="5123" width="25.28515625" style="315" customWidth="1"/>
    <col min="5124" max="5124" width="20" style="315" customWidth="1"/>
    <col min="5125" max="5125" width="14.140625" style="315" customWidth="1"/>
    <col min="5126" max="5126" width="23.7109375" style="315" customWidth="1"/>
    <col min="5127" max="5127" width="19" style="315" customWidth="1"/>
    <col min="5128" max="5128" width="28" style="315" customWidth="1"/>
    <col min="5129" max="5129" width="1" style="315" customWidth="1"/>
    <col min="5130" max="5130" width="9.85546875" style="315" customWidth="1"/>
    <col min="5131" max="5131" width="12.7109375" style="315" customWidth="1"/>
    <col min="5132" max="5376" width="9.140625" style="315"/>
    <col min="5377" max="5377" width="4.7109375" style="315" customWidth="1"/>
    <col min="5378" max="5378" width="30.42578125" style="315" customWidth="1"/>
    <col min="5379" max="5379" width="25.28515625" style="315" customWidth="1"/>
    <col min="5380" max="5380" width="20" style="315" customWidth="1"/>
    <col min="5381" max="5381" width="14.140625" style="315" customWidth="1"/>
    <col min="5382" max="5382" width="23.7109375" style="315" customWidth="1"/>
    <col min="5383" max="5383" width="19" style="315" customWidth="1"/>
    <col min="5384" max="5384" width="28" style="315" customWidth="1"/>
    <col min="5385" max="5385" width="1" style="315" customWidth="1"/>
    <col min="5386" max="5386" width="9.85546875" style="315" customWidth="1"/>
    <col min="5387" max="5387" width="12.7109375" style="315" customWidth="1"/>
    <col min="5388" max="5632" width="9.140625" style="315"/>
    <col min="5633" max="5633" width="4.7109375" style="315" customWidth="1"/>
    <col min="5634" max="5634" width="30.42578125" style="315" customWidth="1"/>
    <col min="5635" max="5635" width="25.28515625" style="315" customWidth="1"/>
    <col min="5636" max="5636" width="20" style="315" customWidth="1"/>
    <col min="5637" max="5637" width="14.140625" style="315" customWidth="1"/>
    <col min="5638" max="5638" width="23.7109375" style="315" customWidth="1"/>
    <col min="5639" max="5639" width="19" style="315" customWidth="1"/>
    <col min="5640" max="5640" width="28" style="315" customWidth="1"/>
    <col min="5641" max="5641" width="1" style="315" customWidth="1"/>
    <col min="5642" max="5642" width="9.85546875" style="315" customWidth="1"/>
    <col min="5643" max="5643" width="12.7109375" style="315" customWidth="1"/>
    <col min="5644" max="5888" width="9.140625" style="315"/>
    <col min="5889" max="5889" width="4.7109375" style="315" customWidth="1"/>
    <col min="5890" max="5890" width="30.42578125" style="315" customWidth="1"/>
    <col min="5891" max="5891" width="25.28515625" style="315" customWidth="1"/>
    <col min="5892" max="5892" width="20" style="315" customWidth="1"/>
    <col min="5893" max="5893" width="14.140625" style="315" customWidth="1"/>
    <col min="5894" max="5894" width="23.7109375" style="315" customWidth="1"/>
    <col min="5895" max="5895" width="19" style="315" customWidth="1"/>
    <col min="5896" max="5896" width="28" style="315" customWidth="1"/>
    <col min="5897" max="5897" width="1" style="315" customWidth="1"/>
    <col min="5898" max="5898" width="9.85546875" style="315" customWidth="1"/>
    <col min="5899" max="5899" width="12.7109375" style="315" customWidth="1"/>
    <col min="5900" max="6144" width="9.140625" style="315"/>
    <col min="6145" max="6145" width="4.7109375" style="315" customWidth="1"/>
    <col min="6146" max="6146" width="30.42578125" style="315" customWidth="1"/>
    <col min="6147" max="6147" width="25.28515625" style="315" customWidth="1"/>
    <col min="6148" max="6148" width="20" style="315" customWidth="1"/>
    <col min="6149" max="6149" width="14.140625" style="315" customWidth="1"/>
    <col min="6150" max="6150" width="23.7109375" style="315" customWidth="1"/>
    <col min="6151" max="6151" width="19" style="315" customWidth="1"/>
    <col min="6152" max="6152" width="28" style="315" customWidth="1"/>
    <col min="6153" max="6153" width="1" style="315" customWidth="1"/>
    <col min="6154" max="6154" width="9.85546875" style="315" customWidth="1"/>
    <col min="6155" max="6155" width="12.7109375" style="315" customWidth="1"/>
    <col min="6156" max="6400" width="9.140625" style="315"/>
    <col min="6401" max="6401" width="4.7109375" style="315" customWidth="1"/>
    <col min="6402" max="6402" width="30.42578125" style="315" customWidth="1"/>
    <col min="6403" max="6403" width="25.28515625" style="315" customWidth="1"/>
    <col min="6404" max="6404" width="20" style="315" customWidth="1"/>
    <col min="6405" max="6405" width="14.140625" style="315" customWidth="1"/>
    <col min="6406" max="6406" width="23.7109375" style="315" customWidth="1"/>
    <col min="6407" max="6407" width="19" style="315" customWidth="1"/>
    <col min="6408" max="6408" width="28" style="315" customWidth="1"/>
    <col min="6409" max="6409" width="1" style="315" customWidth="1"/>
    <col min="6410" max="6410" width="9.85546875" style="315" customWidth="1"/>
    <col min="6411" max="6411" width="12.7109375" style="315" customWidth="1"/>
    <col min="6412" max="6656" width="9.140625" style="315"/>
    <col min="6657" max="6657" width="4.7109375" style="315" customWidth="1"/>
    <col min="6658" max="6658" width="30.42578125" style="315" customWidth="1"/>
    <col min="6659" max="6659" width="25.28515625" style="315" customWidth="1"/>
    <col min="6660" max="6660" width="20" style="315" customWidth="1"/>
    <col min="6661" max="6661" width="14.140625" style="315" customWidth="1"/>
    <col min="6662" max="6662" width="23.7109375" style="315" customWidth="1"/>
    <col min="6663" max="6663" width="19" style="315" customWidth="1"/>
    <col min="6664" max="6664" width="28" style="315" customWidth="1"/>
    <col min="6665" max="6665" width="1" style="315" customWidth="1"/>
    <col min="6666" max="6666" width="9.85546875" style="315" customWidth="1"/>
    <col min="6667" max="6667" width="12.7109375" style="315" customWidth="1"/>
    <col min="6668" max="6912" width="9.140625" style="315"/>
    <col min="6913" max="6913" width="4.7109375" style="315" customWidth="1"/>
    <col min="6914" max="6914" width="30.42578125" style="315" customWidth="1"/>
    <col min="6915" max="6915" width="25.28515625" style="315" customWidth="1"/>
    <col min="6916" max="6916" width="20" style="315" customWidth="1"/>
    <col min="6917" max="6917" width="14.140625" style="315" customWidth="1"/>
    <col min="6918" max="6918" width="23.7109375" style="315" customWidth="1"/>
    <col min="6919" max="6919" width="19" style="315" customWidth="1"/>
    <col min="6920" max="6920" width="28" style="315" customWidth="1"/>
    <col min="6921" max="6921" width="1" style="315" customWidth="1"/>
    <col min="6922" max="6922" width="9.85546875" style="315" customWidth="1"/>
    <col min="6923" max="6923" width="12.7109375" style="315" customWidth="1"/>
    <col min="6924" max="7168" width="9.140625" style="315"/>
    <col min="7169" max="7169" width="4.7109375" style="315" customWidth="1"/>
    <col min="7170" max="7170" width="30.42578125" style="315" customWidth="1"/>
    <col min="7171" max="7171" width="25.28515625" style="315" customWidth="1"/>
    <col min="7172" max="7172" width="20" style="315" customWidth="1"/>
    <col min="7173" max="7173" width="14.140625" style="315" customWidth="1"/>
    <col min="7174" max="7174" width="23.7109375" style="315" customWidth="1"/>
    <col min="7175" max="7175" width="19" style="315" customWidth="1"/>
    <col min="7176" max="7176" width="28" style="315" customWidth="1"/>
    <col min="7177" max="7177" width="1" style="315" customWidth="1"/>
    <col min="7178" max="7178" width="9.85546875" style="315" customWidth="1"/>
    <col min="7179" max="7179" width="12.7109375" style="315" customWidth="1"/>
    <col min="7180" max="7424" width="9.140625" style="315"/>
    <col min="7425" max="7425" width="4.7109375" style="315" customWidth="1"/>
    <col min="7426" max="7426" width="30.42578125" style="315" customWidth="1"/>
    <col min="7427" max="7427" width="25.28515625" style="315" customWidth="1"/>
    <col min="7428" max="7428" width="20" style="315" customWidth="1"/>
    <col min="7429" max="7429" width="14.140625" style="315" customWidth="1"/>
    <col min="7430" max="7430" width="23.7109375" style="315" customWidth="1"/>
    <col min="7431" max="7431" width="19" style="315" customWidth="1"/>
    <col min="7432" max="7432" width="28" style="315" customWidth="1"/>
    <col min="7433" max="7433" width="1" style="315" customWidth="1"/>
    <col min="7434" max="7434" width="9.85546875" style="315" customWidth="1"/>
    <col min="7435" max="7435" width="12.7109375" style="315" customWidth="1"/>
    <col min="7436" max="7680" width="9.140625" style="315"/>
    <col min="7681" max="7681" width="4.7109375" style="315" customWidth="1"/>
    <col min="7682" max="7682" width="30.42578125" style="315" customWidth="1"/>
    <col min="7683" max="7683" width="25.28515625" style="315" customWidth="1"/>
    <col min="7684" max="7684" width="20" style="315" customWidth="1"/>
    <col min="7685" max="7685" width="14.140625" style="315" customWidth="1"/>
    <col min="7686" max="7686" width="23.7109375" style="315" customWidth="1"/>
    <col min="7687" max="7687" width="19" style="315" customWidth="1"/>
    <col min="7688" max="7688" width="28" style="315" customWidth="1"/>
    <col min="7689" max="7689" width="1" style="315" customWidth="1"/>
    <col min="7690" max="7690" width="9.85546875" style="315" customWidth="1"/>
    <col min="7691" max="7691" width="12.7109375" style="315" customWidth="1"/>
    <col min="7692" max="7936" width="9.140625" style="315"/>
    <col min="7937" max="7937" width="4.7109375" style="315" customWidth="1"/>
    <col min="7938" max="7938" width="30.42578125" style="315" customWidth="1"/>
    <col min="7939" max="7939" width="25.28515625" style="315" customWidth="1"/>
    <col min="7940" max="7940" width="20" style="315" customWidth="1"/>
    <col min="7941" max="7941" width="14.140625" style="315" customWidth="1"/>
    <col min="7942" max="7942" width="23.7109375" style="315" customWidth="1"/>
    <col min="7943" max="7943" width="19" style="315" customWidth="1"/>
    <col min="7944" max="7944" width="28" style="315" customWidth="1"/>
    <col min="7945" max="7945" width="1" style="315" customWidth="1"/>
    <col min="7946" max="7946" width="9.85546875" style="315" customWidth="1"/>
    <col min="7947" max="7947" width="12.7109375" style="315" customWidth="1"/>
    <col min="7948" max="8192" width="9.140625" style="315"/>
    <col min="8193" max="8193" width="4.7109375" style="315" customWidth="1"/>
    <col min="8194" max="8194" width="30.42578125" style="315" customWidth="1"/>
    <col min="8195" max="8195" width="25.28515625" style="315" customWidth="1"/>
    <col min="8196" max="8196" width="20" style="315" customWidth="1"/>
    <col min="8197" max="8197" width="14.140625" style="315" customWidth="1"/>
    <col min="8198" max="8198" width="23.7109375" style="315" customWidth="1"/>
    <col min="8199" max="8199" width="19" style="315" customWidth="1"/>
    <col min="8200" max="8200" width="28" style="315" customWidth="1"/>
    <col min="8201" max="8201" width="1" style="315" customWidth="1"/>
    <col min="8202" max="8202" width="9.85546875" style="315" customWidth="1"/>
    <col min="8203" max="8203" width="12.7109375" style="315" customWidth="1"/>
    <col min="8204" max="8448" width="9.140625" style="315"/>
    <col min="8449" max="8449" width="4.7109375" style="315" customWidth="1"/>
    <col min="8450" max="8450" width="30.42578125" style="315" customWidth="1"/>
    <col min="8451" max="8451" width="25.28515625" style="315" customWidth="1"/>
    <col min="8452" max="8452" width="20" style="315" customWidth="1"/>
    <col min="8453" max="8453" width="14.140625" style="315" customWidth="1"/>
    <col min="8454" max="8454" width="23.7109375" style="315" customWidth="1"/>
    <col min="8455" max="8455" width="19" style="315" customWidth="1"/>
    <col min="8456" max="8456" width="28" style="315" customWidth="1"/>
    <col min="8457" max="8457" width="1" style="315" customWidth="1"/>
    <col min="8458" max="8458" width="9.85546875" style="315" customWidth="1"/>
    <col min="8459" max="8459" width="12.7109375" style="315" customWidth="1"/>
    <col min="8460" max="8704" width="9.140625" style="315"/>
    <col min="8705" max="8705" width="4.7109375" style="315" customWidth="1"/>
    <col min="8706" max="8706" width="30.42578125" style="315" customWidth="1"/>
    <col min="8707" max="8707" width="25.28515625" style="315" customWidth="1"/>
    <col min="8708" max="8708" width="20" style="315" customWidth="1"/>
    <col min="8709" max="8709" width="14.140625" style="315" customWidth="1"/>
    <col min="8710" max="8710" width="23.7109375" style="315" customWidth="1"/>
    <col min="8711" max="8711" width="19" style="315" customWidth="1"/>
    <col min="8712" max="8712" width="28" style="315" customWidth="1"/>
    <col min="8713" max="8713" width="1" style="315" customWidth="1"/>
    <col min="8714" max="8714" width="9.85546875" style="315" customWidth="1"/>
    <col min="8715" max="8715" width="12.7109375" style="315" customWidth="1"/>
    <col min="8716" max="8960" width="9.140625" style="315"/>
    <col min="8961" max="8961" width="4.7109375" style="315" customWidth="1"/>
    <col min="8962" max="8962" width="30.42578125" style="315" customWidth="1"/>
    <col min="8963" max="8963" width="25.28515625" style="315" customWidth="1"/>
    <col min="8964" max="8964" width="20" style="315" customWidth="1"/>
    <col min="8965" max="8965" width="14.140625" style="315" customWidth="1"/>
    <col min="8966" max="8966" width="23.7109375" style="315" customWidth="1"/>
    <col min="8967" max="8967" width="19" style="315" customWidth="1"/>
    <col min="8968" max="8968" width="28" style="315" customWidth="1"/>
    <col min="8969" max="8969" width="1" style="315" customWidth="1"/>
    <col min="8970" max="8970" width="9.85546875" style="315" customWidth="1"/>
    <col min="8971" max="8971" width="12.7109375" style="315" customWidth="1"/>
    <col min="8972" max="9216" width="9.140625" style="315"/>
    <col min="9217" max="9217" width="4.7109375" style="315" customWidth="1"/>
    <col min="9218" max="9218" width="30.42578125" style="315" customWidth="1"/>
    <col min="9219" max="9219" width="25.28515625" style="315" customWidth="1"/>
    <col min="9220" max="9220" width="20" style="315" customWidth="1"/>
    <col min="9221" max="9221" width="14.140625" style="315" customWidth="1"/>
    <col min="9222" max="9222" width="23.7109375" style="315" customWidth="1"/>
    <col min="9223" max="9223" width="19" style="315" customWidth="1"/>
    <col min="9224" max="9224" width="28" style="315" customWidth="1"/>
    <col min="9225" max="9225" width="1" style="315" customWidth="1"/>
    <col min="9226" max="9226" width="9.85546875" style="315" customWidth="1"/>
    <col min="9227" max="9227" width="12.7109375" style="315" customWidth="1"/>
    <col min="9228" max="9472" width="9.140625" style="315"/>
    <col min="9473" max="9473" width="4.7109375" style="315" customWidth="1"/>
    <col min="9474" max="9474" width="30.42578125" style="315" customWidth="1"/>
    <col min="9475" max="9475" width="25.28515625" style="315" customWidth="1"/>
    <col min="9476" max="9476" width="20" style="315" customWidth="1"/>
    <col min="9477" max="9477" width="14.140625" style="315" customWidth="1"/>
    <col min="9478" max="9478" width="23.7109375" style="315" customWidth="1"/>
    <col min="9479" max="9479" width="19" style="315" customWidth="1"/>
    <col min="9480" max="9480" width="28" style="315" customWidth="1"/>
    <col min="9481" max="9481" width="1" style="315" customWidth="1"/>
    <col min="9482" max="9482" width="9.85546875" style="315" customWidth="1"/>
    <col min="9483" max="9483" width="12.7109375" style="315" customWidth="1"/>
    <col min="9484" max="9728" width="9.140625" style="315"/>
    <col min="9729" max="9729" width="4.7109375" style="315" customWidth="1"/>
    <col min="9730" max="9730" width="30.42578125" style="315" customWidth="1"/>
    <col min="9731" max="9731" width="25.28515625" style="315" customWidth="1"/>
    <col min="9732" max="9732" width="20" style="315" customWidth="1"/>
    <col min="9733" max="9733" width="14.140625" style="315" customWidth="1"/>
    <col min="9734" max="9734" width="23.7109375" style="315" customWidth="1"/>
    <col min="9735" max="9735" width="19" style="315" customWidth="1"/>
    <col min="9736" max="9736" width="28" style="315" customWidth="1"/>
    <col min="9737" max="9737" width="1" style="315" customWidth="1"/>
    <col min="9738" max="9738" width="9.85546875" style="315" customWidth="1"/>
    <col min="9739" max="9739" width="12.7109375" style="315" customWidth="1"/>
    <col min="9740" max="9984" width="9.140625" style="315"/>
    <col min="9985" max="9985" width="4.7109375" style="315" customWidth="1"/>
    <col min="9986" max="9986" width="30.42578125" style="315" customWidth="1"/>
    <col min="9987" max="9987" width="25.28515625" style="315" customWidth="1"/>
    <col min="9988" max="9988" width="20" style="315" customWidth="1"/>
    <col min="9989" max="9989" width="14.140625" style="315" customWidth="1"/>
    <col min="9990" max="9990" width="23.7109375" style="315" customWidth="1"/>
    <col min="9991" max="9991" width="19" style="315" customWidth="1"/>
    <col min="9992" max="9992" width="28" style="315" customWidth="1"/>
    <col min="9993" max="9993" width="1" style="315" customWidth="1"/>
    <col min="9994" max="9994" width="9.85546875" style="315" customWidth="1"/>
    <col min="9995" max="9995" width="12.7109375" style="315" customWidth="1"/>
    <col min="9996" max="10240" width="9.140625" style="315"/>
    <col min="10241" max="10241" width="4.7109375" style="315" customWidth="1"/>
    <col min="10242" max="10242" width="30.42578125" style="315" customWidth="1"/>
    <col min="10243" max="10243" width="25.28515625" style="315" customWidth="1"/>
    <col min="10244" max="10244" width="20" style="315" customWidth="1"/>
    <col min="10245" max="10245" width="14.140625" style="315" customWidth="1"/>
    <col min="10246" max="10246" width="23.7109375" style="315" customWidth="1"/>
    <col min="10247" max="10247" width="19" style="315" customWidth="1"/>
    <col min="10248" max="10248" width="28" style="315" customWidth="1"/>
    <col min="10249" max="10249" width="1" style="315" customWidth="1"/>
    <col min="10250" max="10250" width="9.85546875" style="315" customWidth="1"/>
    <col min="10251" max="10251" width="12.7109375" style="315" customWidth="1"/>
    <col min="10252" max="10496" width="9.140625" style="315"/>
    <col min="10497" max="10497" width="4.7109375" style="315" customWidth="1"/>
    <col min="10498" max="10498" width="30.42578125" style="315" customWidth="1"/>
    <col min="10499" max="10499" width="25.28515625" style="315" customWidth="1"/>
    <col min="10500" max="10500" width="20" style="315" customWidth="1"/>
    <col min="10501" max="10501" width="14.140625" style="315" customWidth="1"/>
    <col min="10502" max="10502" width="23.7109375" style="315" customWidth="1"/>
    <col min="10503" max="10503" width="19" style="315" customWidth="1"/>
    <col min="10504" max="10504" width="28" style="315" customWidth="1"/>
    <col min="10505" max="10505" width="1" style="315" customWidth="1"/>
    <col min="10506" max="10506" width="9.85546875" style="315" customWidth="1"/>
    <col min="10507" max="10507" width="12.7109375" style="315" customWidth="1"/>
    <col min="10508" max="10752" width="9.140625" style="315"/>
    <col min="10753" max="10753" width="4.7109375" style="315" customWidth="1"/>
    <col min="10754" max="10754" width="30.42578125" style="315" customWidth="1"/>
    <col min="10755" max="10755" width="25.28515625" style="315" customWidth="1"/>
    <col min="10756" max="10756" width="20" style="315" customWidth="1"/>
    <col min="10757" max="10757" width="14.140625" style="315" customWidth="1"/>
    <col min="10758" max="10758" width="23.7109375" style="315" customWidth="1"/>
    <col min="10759" max="10759" width="19" style="315" customWidth="1"/>
    <col min="10760" max="10760" width="28" style="315" customWidth="1"/>
    <col min="10761" max="10761" width="1" style="315" customWidth="1"/>
    <col min="10762" max="10762" width="9.85546875" style="315" customWidth="1"/>
    <col min="10763" max="10763" width="12.7109375" style="315" customWidth="1"/>
    <col min="10764" max="11008" width="9.140625" style="315"/>
    <col min="11009" max="11009" width="4.7109375" style="315" customWidth="1"/>
    <col min="11010" max="11010" width="30.42578125" style="315" customWidth="1"/>
    <col min="11011" max="11011" width="25.28515625" style="315" customWidth="1"/>
    <col min="11012" max="11012" width="20" style="315" customWidth="1"/>
    <col min="11013" max="11013" width="14.140625" style="315" customWidth="1"/>
    <col min="11014" max="11014" width="23.7109375" style="315" customWidth="1"/>
    <col min="11015" max="11015" width="19" style="315" customWidth="1"/>
    <col min="11016" max="11016" width="28" style="315" customWidth="1"/>
    <col min="11017" max="11017" width="1" style="315" customWidth="1"/>
    <col min="11018" max="11018" width="9.85546875" style="315" customWidth="1"/>
    <col min="11019" max="11019" width="12.7109375" style="315" customWidth="1"/>
    <col min="11020" max="11264" width="9.140625" style="315"/>
    <col min="11265" max="11265" width="4.7109375" style="315" customWidth="1"/>
    <col min="11266" max="11266" width="30.42578125" style="315" customWidth="1"/>
    <col min="11267" max="11267" width="25.28515625" style="315" customWidth="1"/>
    <col min="11268" max="11268" width="20" style="315" customWidth="1"/>
    <col min="11269" max="11269" width="14.140625" style="315" customWidth="1"/>
    <col min="11270" max="11270" width="23.7109375" style="315" customWidth="1"/>
    <col min="11271" max="11271" width="19" style="315" customWidth="1"/>
    <col min="11272" max="11272" width="28" style="315" customWidth="1"/>
    <col min="11273" max="11273" width="1" style="315" customWidth="1"/>
    <col min="11274" max="11274" width="9.85546875" style="315" customWidth="1"/>
    <col min="11275" max="11275" width="12.7109375" style="315" customWidth="1"/>
    <col min="11276" max="11520" width="9.140625" style="315"/>
    <col min="11521" max="11521" width="4.7109375" style="315" customWidth="1"/>
    <col min="11522" max="11522" width="30.42578125" style="315" customWidth="1"/>
    <col min="11523" max="11523" width="25.28515625" style="315" customWidth="1"/>
    <col min="11524" max="11524" width="20" style="315" customWidth="1"/>
    <col min="11525" max="11525" width="14.140625" style="315" customWidth="1"/>
    <col min="11526" max="11526" width="23.7109375" style="315" customWidth="1"/>
    <col min="11527" max="11527" width="19" style="315" customWidth="1"/>
    <col min="11528" max="11528" width="28" style="315" customWidth="1"/>
    <col min="11529" max="11529" width="1" style="315" customWidth="1"/>
    <col min="11530" max="11530" width="9.85546875" style="315" customWidth="1"/>
    <col min="11531" max="11531" width="12.7109375" style="315" customWidth="1"/>
    <col min="11532" max="11776" width="9.140625" style="315"/>
    <col min="11777" max="11777" width="4.7109375" style="315" customWidth="1"/>
    <col min="11778" max="11778" width="30.42578125" style="315" customWidth="1"/>
    <col min="11779" max="11779" width="25.28515625" style="315" customWidth="1"/>
    <col min="11780" max="11780" width="20" style="315" customWidth="1"/>
    <col min="11781" max="11781" width="14.140625" style="315" customWidth="1"/>
    <col min="11782" max="11782" width="23.7109375" style="315" customWidth="1"/>
    <col min="11783" max="11783" width="19" style="315" customWidth="1"/>
    <col min="11784" max="11784" width="28" style="315" customWidth="1"/>
    <col min="11785" max="11785" width="1" style="315" customWidth="1"/>
    <col min="11786" max="11786" width="9.85546875" style="315" customWidth="1"/>
    <col min="11787" max="11787" width="12.7109375" style="315" customWidth="1"/>
    <col min="11788" max="12032" width="9.140625" style="315"/>
    <col min="12033" max="12033" width="4.7109375" style="315" customWidth="1"/>
    <col min="12034" max="12034" width="30.42578125" style="315" customWidth="1"/>
    <col min="12035" max="12035" width="25.28515625" style="315" customWidth="1"/>
    <col min="12036" max="12036" width="20" style="315" customWidth="1"/>
    <col min="12037" max="12037" width="14.140625" style="315" customWidth="1"/>
    <col min="12038" max="12038" width="23.7109375" style="315" customWidth="1"/>
    <col min="12039" max="12039" width="19" style="315" customWidth="1"/>
    <col min="12040" max="12040" width="28" style="315" customWidth="1"/>
    <col min="12041" max="12041" width="1" style="315" customWidth="1"/>
    <col min="12042" max="12042" width="9.85546875" style="315" customWidth="1"/>
    <col min="12043" max="12043" width="12.7109375" style="315" customWidth="1"/>
    <col min="12044" max="12288" width="9.140625" style="315"/>
    <col min="12289" max="12289" width="4.7109375" style="315" customWidth="1"/>
    <col min="12290" max="12290" width="30.42578125" style="315" customWidth="1"/>
    <col min="12291" max="12291" width="25.28515625" style="315" customWidth="1"/>
    <col min="12292" max="12292" width="20" style="315" customWidth="1"/>
    <col min="12293" max="12293" width="14.140625" style="315" customWidth="1"/>
    <col min="12294" max="12294" width="23.7109375" style="315" customWidth="1"/>
    <col min="12295" max="12295" width="19" style="315" customWidth="1"/>
    <col min="12296" max="12296" width="28" style="315" customWidth="1"/>
    <col min="12297" max="12297" width="1" style="315" customWidth="1"/>
    <col min="12298" max="12298" width="9.85546875" style="315" customWidth="1"/>
    <col min="12299" max="12299" width="12.7109375" style="315" customWidth="1"/>
    <col min="12300" max="12544" width="9.140625" style="315"/>
    <col min="12545" max="12545" width="4.7109375" style="315" customWidth="1"/>
    <col min="12546" max="12546" width="30.42578125" style="315" customWidth="1"/>
    <col min="12547" max="12547" width="25.28515625" style="315" customWidth="1"/>
    <col min="12548" max="12548" width="20" style="315" customWidth="1"/>
    <col min="12549" max="12549" width="14.140625" style="315" customWidth="1"/>
    <col min="12550" max="12550" width="23.7109375" style="315" customWidth="1"/>
    <col min="12551" max="12551" width="19" style="315" customWidth="1"/>
    <col min="12552" max="12552" width="28" style="315" customWidth="1"/>
    <col min="12553" max="12553" width="1" style="315" customWidth="1"/>
    <col min="12554" max="12554" width="9.85546875" style="315" customWidth="1"/>
    <col min="12555" max="12555" width="12.7109375" style="315" customWidth="1"/>
    <col min="12556" max="12800" width="9.140625" style="315"/>
    <col min="12801" max="12801" width="4.7109375" style="315" customWidth="1"/>
    <col min="12802" max="12802" width="30.42578125" style="315" customWidth="1"/>
    <col min="12803" max="12803" width="25.28515625" style="315" customWidth="1"/>
    <col min="12804" max="12804" width="20" style="315" customWidth="1"/>
    <col min="12805" max="12805" width="14.140625" style="315" customWidth="1"/>
    <col min="12806" max="12806" width="23.7109375" style="315" customWidth="1"/>
    <col min="12807" max="12807" width="19" style="315" customWidth="1"/>
    <col min="12808" max="12808" width="28" style="315" customWidth="1"/>
    <col min="12809" max="12809" width="1" style="315" customWidth="1"/>
    <col min="12810" max="12810" width="9.85546875" style="315" customWidth="1"/>
    <col min="12811" max="12811" width="12.7109375" style="315" customWidth="1"/>
    <col min="12812" max="13056" width="9.140625" style="315"/>
    <col min="13057" max="13057" width="4.7109375" style="315" customWidth="1"/>
    <col min="13058" max="13058" width="30.42578125" style="315" customWidth="1"/>
    <col min="13059" max="13059" width="25.28515625" style="315" customWidth="1"/>
    <col min="13060" max="13060" width="20" style="315" customWidth="1"/>
    <col min="13061" max="13061" width="14.140625" style="315" customWidth="1"/>
    <col min="13062" max="13062" width="23.7109375" style="315" customWidth="1"/>
    <col min="13063" max="13063" width="19" style="315" customWidth="1"/>
    <col min="13064" max="13064" width="28" style="315" customWidth="1"/>
    <col min="13065" max="13065" width="1" style="315" customWidth="1"/>
    <col min="13066" max="13066" width="9.85546875" style="315" customWidth="1"/>
    <col min="13067" max="13067" width="12.7109375" style="315" customWidth="1"/>
    <col min="13068" max="13312" width="9.140625" style="315"/>
    <col min="13313" max="13313" width="4.7109375" style="315" customWidth="1"/>
    <col min="13314" max="13314" width="30.42578125" style="315" customWidth="1"/>
    <col min="13315" max="13315" width="25.28515625" style="315" customWidth="1"/>
    <col min="13316" max="13316" width="20" style="315" customWidth="1"/>
    <col min="13317" max="13317" width="14.140625" style="315" customWidth="1"/>
    <col min="13318" max="13318" width="23.7109375" style="315" customWidth="1"/>
    <col min="13319" max="13319" width="19" style="315" customWidth="1"/>
    <col min="13320" max="13320" width="28" style="315" customWidth="1"/>
    <col min="13321" max="13321" width="1" style="315" customWidth="1"/>
    <col min="13322" max="13322" width="9.85546875" style="315" customWidth="1"/>
    <col min="13323" max="13323" width="12.7109375" style="315" customWidth="1"/>
    <col min="13324" max="13568" width="9.140625" style="315"/>
    <col min="13569" max="13569" width="4.7109375" style="315" customWidth="1"/>
    <col min="13570" max="13570" width="30.42578125" style="315" customWidth="1"/>
    <col min="13571" max="13571" width="25.28515625" style="315" customWidth="1"/>
    <col min="13572" max="13572" width="20" style="315" customWidth="1"/>
    <col min="13573" max="13573" width="14.140625" style="315" customWidth="1"/>
    <col min="13574" max="13574" width="23.7109375" style="315" customWidth="1"/>
    <col min="13575" max="13575" width="19" style="315" customWidth="1"/>
    <col min="13576" max="13576" width="28" style="315" customWidth="1"/>
    <col min="13577" max="13577" width="1" style="315" customWidth="1"/>
    <col min="13578" max="13578" width="9.85546875" style="315" customWidth="1"/>
    <col min="13579" max="13579" width="12.7109375" style="315" customWidth="1"/>
    <col min="13580" max="13824" width="9.140625" style="315"/>
    <col min="13825" max="13825" width="4.7109375" style="315" customWidth="1"/>
    <col min="13826" max="13826" width="30.42578125" style="315" customWidth="1"/>
    <col min="13827" max="13827" width="25.28515625" style="315" customWidth="1"/>
    <col min="13828" max="13828" width="20" style="315" customWidth="1"/>
    <col min="13829" max="13829" width="14.140625" style="315" customWidth="1"/>
    <col min="13830" max="13830" width="23.7109375" style="315" customWidth="1"/>
    <col min="13831" max="13831" width="19" style="315" customWidth="1"/>
    <col min="13832" max="13832" width="28" style="315" customWidth="1"/>
    <col min="13833" max="13833" width="1" style="315" customWidth="1"/>
    <col min="13834" max="13834" width="9.85546875" style="315" customWidth="1"/>
    <col min="13835" max="13835" width="12.7109375" style="315" customWidth="1"/>
    <col min="13836" max="14080" width="9.140625" style="315"/>
    <col min="14081" max="14081" width="4.7109375" style="315" customWidth="1"/>
    <col min="14082" max="14082" width="30.42578125" style="315" customWidth="1"/>
    <col min="14083" max="14083" width="25.28515625" style="315" customWidth="1"/>
    <col min="14084" max="14084" width="20" style="315" customWidth="1"/>
    <col min="14085" max="14085" width="14.140625" style="315" customWidth="1"/>
    <col min="14086" max="14086" width="23.7109375" style="315" customWidth="1"/>
    <col min="14087" max="14087" width="19" style="315" customWidth="1"/>
    <col min="14088" max="14088" width="28" style="315" customWidth="1"/>
    <col min="14089" max="14089" width="1" style="315" customWidth="1"/>
    <col min="14090" max="14090" width="9.85546875" style="315" customWidth="1"/>
    <col min="14091" max="14091" width="12.7109375" style="315" customWidth="1"/>
    <col min="14092" max="14336" width="9.140625" style="315"/>
    <col min="14337" max="14337" width="4.7109375" style="315" customWidth="1"/>
    <col min="14338" max="14338" width="30.42578125" style="315" customWidth="1"/>
    <col min="14339" max="14339" width="25.28515625" style="315" customWidth="1"/>
    <col min="14340" max="14340" width="20" style="315" customWidth="1"/>
    <col min="14341" max="14341" width="14.140625" style="315" customWidth="1"/>
    <col min="14342" max="14342" width="23.7109375" style="315" customWidth="1"/>
    <col min="14343" max="14343" width="19" style="315" customWidth="1"/>
    <col min="14344" max="14344" width="28" style="315" customWidth="1"/>
    <col min="14345" max="14345" width="1" style="315" customWidth="1"/>
    <col min="14346" max="14346" width="9.85546875" style="315" customWidth="1"/>
    <col min="14347" max="14347" width="12.7109375" style="315" customWidth="1"/>
    <col min="14348" max="14592" width="9.140625" style="315"/>
    <col min="14593" max="14593" width="4.7109375" style="315" customWidth="1"/>
    <col min="14594" max="14594" width="30.42578125" style="315" customWidth="1"/>
    <col min="14595" max="14595" width="25.28515625" style="315" customWidth="1"/>
    <col min="14596" max="14596" width="20" style="315" customWidth="1"/>
    <col min="14597" max="14597" width="14.140625" style="315" customWidth="1"/>
    <col min="14598" max="14598" width="23.7109375" style="315" customWidth="1"/>
    <col min="14599" max="14599" width="19" style="315" customWidth="1"/>
    <col min="14600" max="14600" width="28" style="315" customWidth="1"/>
    <col min="14601" max="14601" width="1" style="315" customWidth="1"/>
    <col min="14602" max="14602" width="9.85546875" style="315" customWidth="1"/>
    <col min="14603" max="14603" width="12.7109375" style="315" customWidth="1"/>
    <col min="14604" max="14848" width="9.140625" style="315"/>
    <col min="14849" max="14849" width="4.7109375" style="315" customWidth="1"/>
    <col min="14850" max="14850" width="30.42578125" style="315" customWidth="1"/>
    <col min="14851" max="14851" width="25.28515625" style="315" customWidth="1"/>
    <col min="14852" max="14852" width="20" style="315" customWidth="1"/>
    <col min="14853" max="14853" width="14.140625" style="315" customWidth="1"/>
    <col min="14854" max="14854" width="23.7109375" style="315" customWidth="1"/>
    <col min="14855" max="14855" width="19" style="315" customWidth="1"/>
    <col min="14856" max="14856" width="28" style="315" customWidth="1"/>
    <col min="14857" max="14857" width="1" style="315" customWidth="1"/>
    <col min="14858" max="14858" width="9.85546875" style="315" customWidth="1"/>
    <col min="14859" max="14859" width="12.7109375" style="315" customWidth="1"/>
    <col min="14860" max="15104" width="9.140625" style="315"/>
    <col min="15105" max="15105" width="4.7109375" style="315" customWidth="1"/>
    <col min="15106" max="15106" width="30.42578125" style="315" customWidth="1"/>
    <col min="15107" max="15107" width="25.28515625" style="315" customWidth="1"/>
    <col min="15108" max="15108" width="20" style="315" customWidth="1"/>
    <col min="15109" max="15109" width="14.140625" style="315" customWidth="1"/>
    <col min="15110" max="15110" width="23.7109375" style="315" customWidth="1"/>
    <col min="15111" max="15111" width="19" style="315" customWidth="1"/>
    <col min="15112" max="15112" width="28" style="315" customWidth="1"/>
    <col min="15113" max="15113" width="1" style="315" customWidth="1"/>
    <col min="15114" max="15114" width="9.85546875" style="315" customWidth="1"/>
    <col min="15115" max="15115" width="12.7109375" style="315" customWidth="1"/>
    <col min="15116" max="15360" width="9.140625" style="315"/>
    <col min="15361" max="15361" width="4.7109375" style="315" customWidth="1"/>
    <col min="15362" max="15362" width="30.42578125" style="315" customWidth="1"/>
    <col min="15363" max="15363" width="25.28515625" style="315" customWidth="1"/>
    <col min="15364" max="15364" width="20" style="315" customWidth="1"/>
    <col min="15365" max="15365" width="14.140625" style="315" customWidth="1"/>
    <col min="15366" max="15366" width="23.7109375" style="315" customWidth="1"/>
    <col min="15367" max="15367" width="19" style="315" customWidth="1"/>
    <col min="15368" max="15368" width="28" style="315" customWidth="1"/>
    <col min="15369" max="15369" width="1" style="315" customWidth="1"/>
    <col min="15370" max="15370" width="9.85546875" style="315" customWidth="1"/>
    <col min="15371" max="15371" width="12.7109375" style="315" customWidth="1"/>
    <col min="15372" max="15616" width="9.140625" style="315"/>
    <col min="15617" max="15617" width="4.7109375" style="315" customWidth="1"/>
    <col min="15618" max="15618" width="30.42578125" style="315" customWidth="1"/>
    <col min="15619" max="15619" width="25.28515625" style="315" customWidth="1"/>
    <col min="15620" max="15620" width="20" style="315" customWidth="1"/>
    <col min="15621" max="15621" width="14.140625" style="315" customWidth="1"/>
    <col min="15622" max="15622" width="23.7109375" style="315" customWidth="1"/>
    <col min="15623" max="15623" width="19" style="315" customWidth="1"/>
    <col min="15624" max="15624" width="28" style="315" customWidth="1"/>
    <col min="15625" max="15625" width="1" style="315" customWidth="1"/>
    <col min="15626" max="15626" width="9.85546875" style="315" customWidth="1"/>
    <col min="15627" max="15627" width="12.7109375" style="315" customWidth="1"/>
    <col min="15628" max="15872" width="9.140625" style="315"/>
    <col min="15873" max="15873" width="4.7109375" style="315" customWidth="1"/>
    <col min="15874" max="15874" width="30.42578125" style="315" customWidth="1"/>
    <col min="15875" max="15875" width="25.28515625" style="315" customWidth="1"/>
    <col min="15876" max="15876" width="20" style="315" customWidth="1"/>
    <col min="15877" max="15877" width="14.140625" style="315" customWidth="1"/>
    <col min="15878" max="15878" width="23.7109375" style="315" customWidth="1"/>
    <col min="15879" max="15879" width="19" style="315" customWidth="1"/>
    <col min="15880" max="15880" width="28" style="315" customWidth="1"/>
    <col min="15881" max="15881" width="1" style="315" customWidth="1"/>
    <col min="15882" max="15882" width="9.85546875" style="315" customWidth="1"/>
    <col min="15883" max="15883" width="12.7109375" style="315" customWidth="1"/>
    <col min="15884" max="16128" width="9.140625" style="315"/>
    <col min="16129" max="16129" width="4.7109375" style="315" customWidth="1"/>
    <col min="16130" max="16130" width="30.42578125" style="315" customWidth="1"/>
    <col min="16131" max="16131" width="25.28515625" style="315" customWidth="1"/>
    <col min="16132" max="16132" width="20" style="315" customWidth="1"/>
    <col min="16133" max="16133" width="14.140625" style="315" customWidth="1"/>
    <col min="16134" max="16134" width="23.7109375" style="315" customWidth="1"/>
    <col min="16135" max="16135" width="19" style="315" customWidth="1"/>
    <col min="16136" max="16136" width="28" style="315" customWidth="1"/>
    <col min="16137" max="16137" width="1" style="315" customWidth="1"/>
    <col min="16138" max="16138" width="9.85546875" style="315" customWidth="1"/>
    <col min="16139" max="16139" width="12.7109375" style="315" customWidth="1"/>
    <col min="16140" max="16384" width="9.140625" style="315"/>
  </cols>
  <sheetData>
    <row r="1" spans="1:12" s="331" customFormat="1" ht="15" x14ac:dyDescent="0.2">
      <c r="A1" s="299" t="s">
        <v>792</v>
      </c>
      <c r="B1" s="328"/>
      <c r="C1" s="328"/>
      <c r="D1" s="328"/>
      <c r="E1" s="328"/>
      <c r="F1" s="328"/>
      <c r="G1" s="329"/>
      <c r="H1" s="125" t="s">
        <v>662</v>
      </c>
      <c r="I1" s="329"/>
      <c r="J1" s="330"/>
      <c r="K1" s="330"/>
      <c r="L1" s="330"/>
    </row>
    <row r="2" spans="1:12" s="331" customFormat="1" ht="15" x14ac:dyDescent="0.3">
      <c r="A2" s="93" t="s">
        <v>2</v>
      </c>
      <c r="B2" s="328"/>
      <c r="C2" s="328"/>
      <c r="D2" s="328"/>
      <c r="E2" s="328"/>
      <c r="F2" s="328"/>
      <c r="G2" s="332"/>
      <c r="H2" s="470">
        <v>42434</v>
      </c>
      <c r="I2" s="470"/>
      <c r="J2" s="330"/>
      <c r="K2" s="330"/>
      <c r="L2" s="330"/>
    </row>
    <row r="3" spans="1:12" s="331" customFormat="1" ht="15" x14ac:dyDescent="0.2">
      <c r="A3" s="328"/>
      <c r="B3" s="328"/>
      <c r="C3" s="328"/>
      <c r="D3" s="328"/>
      <c r="E3" s="328"/>
      <c r="F3" s="328"/>
      <c r="G3" s="332"/>
      <c r="H3" s="305"/>
      <c r="I3" s="332"/>
      <c r="J3" s="330"/>
      <c r="K3" s="330"/>
      <c r="L3" s="330"/>
    </row>
    <row r="4" spans="1:12" s="85" customFormat="1" ht="15" x14ac:dyDescent="0.3">
      <c r="A4" s="83" t="str">
        <f>'[4]ფორმა N2'!A4</f>
        <v>ანგარიშვალდებული პირის დასახელება:</v>
      </c>
      <c r="B4" s="83"/>
      <c r="C4" s="83"/>
      <c r="D4" s="83"/>
      <c r="E4" s="328"/>
      <c r="F4" s="328"/>
      <c r="G4" s="328"/>
      <c r="H4" s="328"/>
      <c r="I4" s="329"/>
      <c r="J4" s="333"/>
      <c r="K4" s="333"/>
      <c r="L4" s="331"/>
    </row>
    <row r="5" spans="1:12" s="85" customFormat="1" ht="15" x14ac:dyDescent="0.3">
      <c r="A5" s="306" t="s">
        <v>51</v>
      </c>
      <c r="B5" s="307"/>
      <c r="C5" s="307"/>
      <c r="D5" s="307"/>
      <c r="E5" s="308"/>
      <c r="F5" s="334"/>
      <c r="G5" s="334"/>
      <c r="H5" s="334"/>
      <c r="I5" s="329"/>
      <c r="J5" s="333"/>
      <c r="K5" s="333"/>
      <c r="L5" s="91"/>
    </row>
    <row r="6" spans="1:12" s="331" customFormat="1" ht="13.5" x14ac:dyDescent="0.2">
      <c r="A6" s="310"/>
      <c r="B6" s="311"/>
      <c r="C6" s="311"/>
      <c r="D6" s="311"/>
      <c r="E6" s="328"/>
      <c r="F6" s="328"/>
      <c r="G6" s="328"/>
      <c r="H6" s="328"/>
      <c r="I6" s="329"/>
      <c r="J6" s="333"/>
      <c r="K6" s="333"/>
      <c r="L6" s="333"/>
    </row>
    <row r="7" spans="1:12" ht="30" x14ac:dyDescent="0.2">
      <c r="A7" s="316" t="s">
        <v>7</v>
      </c>
      <c r="B7" s="316" t="s">
        <v>793</v>
      </c>
      <c r="C7" s="318" t="s">
        <v>794</v>
      </c>
      <c r="D7" s="318" t="s">
        <v>795</v>
      </c>
      <c r="E7" s="318" t="s">
        <v>796</v>
      </c>
      <c r="F7" s="318" t="s">
        <v>797</v>
      </c>
      <c r="G7" s="318" t="s">
        <v>798</v>
      </c>
      <c r="H7" s="318" t="s">
        <v>799</v>
      </c>
      <c r="I7" s="329"/>
    </row>
    <row r="8" spans="1:12" ht="15" x14ac:dyDescent="0.2">
      <c r="A8" s="316">
        <v>1</v>
      </c>
      <c r="B8" s="316">
        <v>2</v>
      </c>
      <c r="C8" s="318">
        <v>3</v>
      </c>
      <c r="D8" s="316">
        <v>4</v>
      </c>
      <c r="E8" s="318">
        <v>5</v>
      </c>
      <c r="F8" s="316">
        <v>6</v>
      </c>
      <c r="G8" s="318">
        <v>7</v>
      </c>
      <c r="H8" s="318">
        <v>8</v>
      </c>
      <c r="I8" s="329"/>
    </row>
    <row r="9" spans="1:12" ht="15" x14ac:dyDescent="0.3">
      <c r="A9" s="336">
        <v>1</v>
      </c>
      <c r="B9" s="321" t="s">
        <v>800</v>
      </c>
      <c r="C9" s="321" t="s">
        <v>801</v>
      </c>
      <c r="D9" s="321" t="s">
        <v>802</v>
      </c>
      <c r="E9" s="321">
        <v>480.8</v>
      </c>
      <c r="F9" s="321">
        <v>146823.32999999999</v>
      </c>
      <c r="G9" s="337">
        <v>38890</v>
      </c>
      <c r="H9" s="321"/>
      <c r="I9" s="329"/>
    </row>
    <row r="10" spans="1:12" ht="15" x14ac:dyDescent="0.3">
      <c r="A10" s="336">
        <v>2</v>
      </c>
      <c r="B10" s="321" t="s">
        <v>800</v>
      </c>
      <c r="C10" s="321" t="s">
        <v>803</v>
      </c>
      <c r="D10" s="321" t="s">
        <v>804</v>
      </c>
      <c r="E10" s="321">
        <v>108.5</v>
      </c>
      <c r="F10" s="321">
        <v>17404.71</v>
      </c>
      <c r="G10" s="337">
        <v>38922</v>
      </c>
      <c r="H10" s="321"/>
      <c r="I10" s="329"/>
    </row>
    <row r="11" spans="1:12" ht="15" x14ac:dyDescent="0.3">
      <c r="A11" s="336">
        <v>3</v>
      </c>
      <c r="B11" s="321" t="s">
        <v>800</v>
      </c>
      <c r="C11" s="321" t="s">
        <v>805</v>
      </c>
      <c r="D11" s="321" t="s">
        <v>806</v>
      </c>
      <c r="E11" s="321">
        <v>77</v>
      </c>
      <c r="F11" s="321">
        <v>19295.45</v>
      </c>
      <c r="G11" s="337">
        <v>39210</v>
      </c>
      <c r="H11" s="321"/>
      <c r="I11" s="329"/>
    </row>
    <row r="12" spans="1:12" ht="15" x14ac:dyDescent="0.3">
      <c r="A12" s="336">
        <v>4</v>
      </c>
      <c r="B12" s="321" t="s">
        <v>800</v>
      </c>
      <c r="C12" s="321" t="s">
        <v>807</v>
      </c>
      <c r="D12" s="321" t="s">
        <v>808</v>
      </c>
      <c r="E12" s="321">
        <v>180</v>
      </c>
      <c r="F12" s="321">
        <v>55000</v>
      </c>
      <c r="G12" s="337">
        <v>41124</v>
      </c>
      <c r="H12" s="321"/>
      <c r="I12" s="329"/>
    </row>
    <row r="13" spans="1:12" ht="15" x14ac:dyDescent="0.3">
      <c r="A13" s="336">
        <v>5</v>
      </c>
      <c r="B13" s="321" t="s">
        <v>800</v>
      </c>
      <c r="C13" s="321" t="s">
        <v>809</v>
      </c>
      <c r="D13" s="321" t="s">
        <v>810</v>
      </c>
      <c r="E13" s="321">
        <v>250.7</v>
      </c>
      <c r="F13" s="321">
        <v>224105</v>
      </c>
      <c r="G13" s="337">
        <v>40165</v>
      </c>
      <c r="H13" s="321"/>
      <c r="I13" s="329"/>
    </row>
    <row r="14" spans="1:12" ht="15" x14ac:dyDescent="0.3">
      <c r="A14" s="336">
        <v>6</v>
      </c>
      <c r="B14" s="321" t="s">
        <v>800</v>
      </c>
      <c r="C14" s="321" t="s">
        <v>811</v>
      </c>
      <c r="D14" s="321" t="s">
        <v>812</v>
      </c>
      <c r="E14" s="321">
        <v>2406.19</v>
      </c>
      <c r="F14" s="321">
        <v>2865918.99</v>
      </c>
      <c r="G14" s="337">
        <v>40843</v>
      </c>
      <c r="H14" s="321"/>
      <c r="I14" s="329"/>
    </row>
    <row r="15" spans="1:12" ht="15" x14ac:dyDescent="0.3">
      <c r="A15" s="336">
        <v>7</v>
      </c>
      <c r="B15" s="321" t="s">
        <v>800</v>
      </c>
      <c r="C15" s="321" t="s">
        <v>813</v>
      </c>
      <c r="D15" s="321" t="s">
        <v>814</v>
      </c>
      <c r="E15" s="321">
        <v>52</v>
      </c>
      <c r="F15" s="321">
        <v>31509.599999999999</v>
      </c>
      <c r="G15" s="337">
        <v>41271</v>
      </c>
      <c r="H15" s="321"/>
      <c r="I15" s="329"/>
    </row>
    <row r="16" spans="1:12" s="331" customFormat="1" ht="15" x14ac:dyDescent="0.3">
      <c r="A16" s="336" t="s">
        <v>221</v>
      </c>
      <c r="B16" s="321"/>
      <c r="C16" s="321"/>
      <c r="D16" s="321"/>
      <c r="E16" s="321"/>
      <c r="F16" s="321"/>
      <c r="G16" s="337"/>
      <c r="H16" s="321"/>
      <c r="I16" s="329"/>
      <c r="J16" s="333"/>
      <c r="K16" s="333"/>
      <c r="L16" s="333"/>
    </row>
    <row r="17" spans="1:12" s="331" customFormat="1" x14ac:dyDescent="0.2">
      <c r="J17" s="333"/>
      <c r="K17" s="333"/>
      <c r="L17" s="333"/>
    </row>
    <row r="18" spans="1:12" s="331" customFormat="1" x14ac:dyDescent="0.2"/>
    <row r="19" spans="1:12" s="331" customFormat="1" x14ac:dyDescent="0.2">
      <c r="A19" s="315"/>
    </row>
    <row r="20" spans="1:12" s="85" customFormat="1" ht="15" x14ac:dyDescent="0.3">
      <c r="B20" s="324" t="s">
        <v>45</v>
      </c>
      <c r="E20" s="119"/>
    </row>
    <row r="21" spans="1:12" s="85" customFormat="1" ht="15" x14ac:dyDescent="0.3">
      <c r="C21" s="325"/>
      <c r="E21" s="325"/>
      <c r="F21" s="338"/>
      <c r="G21" s="339"/>
      <c r="H21" s="339"/>
      <c r="I21" s="339"/>
    </row>
    <row r="22" spans="1:12" s="85" customFormat="1" ht="15" x14ac:dyDescent="0.3">
      <c r="A22" s="339"/>
      <c r="C22" s="115" t="s">
        <v>46</v>
      </c>
      <c r="E22" s="91" t="s">
        <v>741</v>
      </c>
      <c r="F22" s="340"/>
      <c r="G22" s="339"/>
      <c r="H22" s="339"/>
      <c r="I22" s="339"/>
    </row>
    <row r="23" spans="1:12" s="85" customFormat="1" ht="15" x14ac:dyDescent="0.3">
      <c r="A23" s="339"/>
      <c r="C23" s="118" t="s">
        <v>48</v>
      </c>
      <c r="E23" s="85" t="s">
        <v>742</v>
      </c>
      <c r="F23" s="339"/>
      <c r="G23" s="339"/>
      <c r="H23" s="339"/>
      <c r="I23" s="339"/>
    </row>
    <row r="24" spans="1:12" s="339" customFormat="1" ht="15" x14ac:dyDescent="0.3">
      <c r="B24" s="85"/>
      <c r="C24" s="31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"/>
    </sheetView>
  </sheetViews>
  <sheetFormatPr defaultRowHeight="12.75" x14ac:dyDescent="0.2"/>
  <cols>
    <col min="1" max="1" width="4.7109375" style="360" customWidth="1"/>
    <col min="2" max="2" width="23.28515625" style="360" customWidth="1"/>
    <col min="3" max="4" width="17.7109375" style="360" customWidth="1"/>
    <col min="5" max="6" width="14.140625" style="345" customWidth="1"/>
    <col min="7" max="7" width="20.42578125" style="345" customWidth="1"/>
    <col min="8" max="8" width="23.7109375" style="345" customWidth="1"/>
    <col min="9" max="9" width="21.42578125" style="345" customWidth="1"/>
    <col min="10" max="10" width="1" style="376" customWidth="1"/>
    <col min="11" max="256" width="9.140625" style="360"/>
    <col min="257" max="257" width="4.7109375" style="360" customWidth="1"/>
    <col min="258" max="258" width="23.28515625" style="360" customWidth="1"/>
    <col min="259" max="260" width="17.7109375" style="360" customWidth="1"/>
    <col min="261" max="262" width="14.140625" style="360" customWidth="1"/>
    <col min="263" max="263" width="20.42578125" style="360" customWidth="1"/>
    <col min="264" max="264" width="23.7109375" style="360" customWidth="1"/>
    <col min="265" max="265" width="21.42578125" style="360" customWidth="1"/>
    <col min="266" max="266" width="1" style="360" customWidth="1"/>
    <col min="267" max="512" width="9.140625" style="360"/>
    <col min="513" max="513" width="4.7109375" style="360" customWidth="1"/>
    <col min="514" max="514" width="23.28515625" style="360" customWidth="1"/>
    <col min="515" max="516" width="17.7109375" style="360" customWidth="1"/>
    <col min="517" max="518" width="14.140625" style="360" customWidth="1"/>
    <col min="519" max="519" width="20.42578125" style="360" customWidth="1"/>
    <col min="520" max="520" width="23.7109375" style="360" customWidth="1"/>
    <col min="521" max="521" width="21.42578125" style="360" customWidth="1"/>
    <col min="522" max="522" width="1" style="360" customWidth="1"/>
    <col min="523" max="768" width="9.140625" style="360"/>
    <col min="769" max="769" width="4.7109375" style="360" customWidth="1"/>
    <col min="770" max="770" width="23.28515625" style="360" customWidth="1"/>
    <col min="771" max="772" width="17.7109375" style="360" customWidth="1"/>
    <col min="773" max="774" width="14.140625" style="360" customWidth="1"/>
    <col min="775" max="775" width="20.42578125" style="360" customWidth="1"/>
    <col min="776" max="776" width="23.7109375" style="360" customWidth="1"/>
    <col min="777" max="777" width="21.42578125" style="360" customWidth="1"/>
    <col min="778" max="778" width="1" style="360" customWidth="1"/>
    <col min="779" max="1024" width="9.140625" style="360"/>
    <col min="1025" max="1025" width="4.7109375" style="360" customWidth="1"/>
    <col min="1026" max="1026" width="23.28515625" style="360" customWidth="1"/>
    <col min="1027" max="1028" width="17.7109375" style="360" customWidth="1"/>
    <col min="1029" max="1030" width="14.140625" style="360" customWidth="1"/>
    <col min="1031" max="1031" width="20.42578125" style="360" customWidth="1"/>
    <col min="1032" max="1032" width="23.7109375" style="360" customWidth="1"/>
    <col min="1033" max="1033" width="21.42578125" style="360" customWidth="1"/>
    <col min="1034" max="1034" width="1" style="360" customWidth="1"/>
    <col min="1035" max="1280" width="9.140625" style="360"/>
    <col min="1281" max="1281" width="4.7109375" style="360" customWidth="1"/>
    <col min="1282" max="1282" width="23.28515625" style="360" customWidth="1"/>
    <col min="1283" max="1284" width="17.7109375" style="360" customWidth="1"/>
    <col min="1285" max="1286" width="14.140625" style="360" customWidth="1"/>
    <col min="1287" max="1287" width="20.42578125" style="360" customWidth="1"/>
    <col min="1288" max="1288" width="23.7109375" style="360" customWidth="1"/>
    <col min="1289" max="1289" width="21.42578125" style="360" customWidth="1"/>
    <col min="1290" max="1290" width="1" style="360" customWidth="1"/>
    <col min="1291" max="1536" width="9.140625" style="360"/>
    <col min="1537" max="1537" width="4.7109375" style="360" customWidth="1"/>
    <col min="1538" max="1538" width="23.28515625" style="360" customWidth="1"/>
    <col min="1539" max="1540" width="17.7109375" style="360" customWidth="1"/>
    <col min="1541" max="1542" width="14.140625" style="360" customWidth="1"/>
    <col min="1543" max="1543" width="20.42578125" style="360" customWidth="1"/>
    <col min="1544" max="1544" width="23.7109375" style="360" customWidth="1"/>
    <col min="1545" max="1545" width="21.42578125" style="360" customWidth="1"/>
    <col min="1546" max="1546" width="1" style="360" customWidth="1"/>
    <col min="1547" max="1792" width="9.140625" style="360"/>
    <col min="1793" max="1793" width="4.7109375" style="360" customWidth="1"/>
    <col min="1794" max="1794" width="23.28515625" style="360" customWidth="1"/>
    <col min="1795" max="1796" width="17.7109375" style="360" customWidth="1"/>
    <col min="1797" max="1798" width="14.140625" style="360" customWidth="1"/>
    <col min="1799" max="1799" width="20.42578125" style="360" customWidth="1"/>
    <col min="1800" max="1800" width="23.7109375" style="360" customWidth="1"/>
    <col min="1801" max="1801" width="21.42578125" style="360" customWidth="1"/>
    <col min="1802" max="1802" width="1" style="360" customWidth="1"/>
    <col min="1803" max="2048" width="9.140625" style="360"/>
    <col min="2049" max="2049" width="4.7109375" style="360" customWidth="1"/>
    <col min="2050" max="2050" width="23.28515625" style="360" customWidth="1"/>
    <col min="2051" max="2052" width="17.7109375" style="360" customWidth="1"/>
    <col min="2053" max="2054" width="14.140625" style="360" customWidth="1"/>
    <col min="2055" max="2055" width="20.42578125" style="360" customWidth="1"/>
    <col min="2056" max="2056" width="23.7109375" style="360" customWidth="1"/>
    <col min="2057" max="2057" width="21.42578125" style="360" customWidth="1"/>
    <col min="2058" max="2058" width="1" style="360" customWidth="1"/>
    <col min="2059" max="2304" width="9.140625" style="360"/>
    <col min="2305" max="2305" width="4.7109375" style="360" customWidth="1"/>
    <col min="2306" max="2306" width="23.28515625" style="360" customWidth="1"/>
    <col min="2307" max="2308" width="17.7109375" style="360" customWidth="1"/>
    <col min="2309" max="2310" width="14.140625" style="360" customWidth="1"/>
    <col min="2311" max="2311" width="20.42578125" style="360" customWidth="1"/>
    <col min="2312" max="2312" width="23.7109375" style="360" customWidth="1"/>
    <col min="2313" max="2313" width="21.42578125" style="360" customWidth="1"/>
    <col min="2314" max="2314" width="1" style="360" customWidth="1"/>
    <col min="2315" max="2560" width="9.140625" style="360"/>
    <col min="2561" max="2561" width="4.7109375" style="360" customWidth="1"/>
    <col min="2562" max="2562" width="23.28515625" style="360" customWidth="1"/>
    <col min="2563" max="2564" width="17.7109375" style="360" customWidth="1"/>
    <col min="2565" max="2566" width="14.140625" style="360" customWidth="1"/>
    <col min="2567" max="2567" width="20.42578125" style="360" customWidth="1"/>
    <col min="2568" max="2568" width="23.7109375" style="360" customWidth="1"/>
    <col min="2569" max="2569" width="21.42578125" style="360" customWidth="1"/>
    <col min="2570" max="2570" width="1" style="360" customWidth="1"/>
    <col min="2571" max="2816" width="9.140625" style="360"/>
    <col min="2817" max="2817" width="4.7109375" style="360" customWidth="1"/>
    <col min="2818" max="2818" width="23.28515625" style="360" customWidth="1"/>
    <col min="2819" max="2820" width="17.7109375" style="360" customWidth="1"/>
    <col min="2821" max="2822" width="14.140625" style="360" customWidth="1"/>
    <col min="2823" max="2823" width="20.42578125" style="360" customWidth="1"/>
    <col min="2824" max="2824" width="23.7109375" style="360" customWidth="1"/>
    <col min="2825" max="2825" width="21.42578125" style="360" customWidth="1"/>
    <col min="2826" max="2826" width="1" style="360" customWidth="1"/>
    <col min="2827" max="3072" width="9.140625" style="360"/>
    <col min="3073" max="3073" width="4.7109375" style="360" customWidth="1"/>
    <col min="3074" max="3074" width="23.28515625" style="360" customWidth="1"/>
    <col min="3075" max="3076" width="17.7109375" style="360" customWidth="1"/>
    <col min="3077" max="3078" width="14.140625" style="360" customWidth="1"/>
    <col min="3079" max="3079" width="20.42578125" style="360" customWidth="1"/>
    <col min="3080" max="3080" width="23.7109375" style="360" customWidth="1"/>
    <col min="3081" max="3081" width="21.42578125" style="360" customWidth="1"/>
    <col min="3082" max="3082" width="1" style="360" customWidth="1"/>
    <col min="3083" max="3328" width="9.140625" style="360"/>
    <col min="3329" max="3329" width="4.7109375" style="360" customWidth="1"/>
    <col min="3330" max="3330" width="23.28515625" style="360" customWidth="1"/>
    <col min="3331" max="3332" width="17.7109375" style="360" customWidth="1"/>
    <col min="3333" max="3334" width="14.140625" style="360" customWidth="1"/>
    <col min="3335" max="3335" width="20.42578125" style="360" customWidth="1"/>
    <col min="3336" max="3336" width="23.7109375" style="360" customWidth="1"/>
    <col min="3337" max="3337" width="21.42578125" style="360" customWidth="1"/>
    <col min="3338" max="3338" width="1" style="360" customWidth="1"/>
    <col min="3339" max="3584" width="9.140625" style="360"/>
    <col min="3585" max="3585" width="4.7109375" style="360" customWidth="1"/>
    <col min="3586" max="3586" width="23.28515625" style="360" customWidth="1"/>
    <col min="3587" max="3588" width="17.7109375" style="360" customWidth="1"/>
    <col min="3589" max="3590" width="14.140625" style="360" customWidth="1"/>
    <col min="3591" max="3591" width="20.42578125" style="360" customWidth="1"/>
    <col min="3592" max="3592" width="23.7109375" style="360" customWidth="1"/>
    <col min="3593" max="3593" width="21.42578125" style="360" customWidth="1"/>
    <col min="3594" max="3594" width="1" style="360" customWidth="1"/>
    <col min="3595" max="3840" width="9.140625" style="360"/>
    <col min="3841" max="3841" width="4.7109375" style="360" customWidth="1"/>
    <col min="3842" max="3842" width="23.28515625" style="360" customWidth="1"/>
    <col min="3843" max="3844" width="17.7109375" style="360" customWidth="1"/>
    <col min="3845" max="3846" width="14.140625" style="360" customWidth="1"/>
    <col min="3847" max="3847" width="20.42578125" style="360" customWidth="1"/>
    <col min="3848" max="3848" width="23.7109375" style="360" customWidth="1"/>
    <col min="3849" max="3849" width="21.42578125" style="360" customWidth="1"/>
    <col min="3850" max="3850" width="1" style="360" customWidth="1"/>
    <col min="3851" max="4096" width="9.140625" style="360"/>
    <col min="4097" max="4097" width="4.7109375" style="360" customWidth="1"/>
    <col min="4098" max="4098" width="23.28515625" style="360" customWidth="1"/>
    <col min="4099" max="4100" width="17.7109375" style="360" customWidth="1"/>
    <col min="4101" max="4102" width="14.140625" style="360" customWidth="1"/>
    <col min="4103" max="4103" width="20.42578125" style="360" customWidth="1"/>
    <col min="4104" max="4104" width="23.7109375" style="360" customWidth="1"/>
    <col min="4105" max="4105" width="21.42578125" style="360" customWidth="1"/>
    <col min="4106" max="4106" width="1" style="360" customWidth="1"/>
    <col min="4107" max="4352" width="9.140625" style="360"/>
    <col min="4353" max="4353" width="4.7109375" style="360" customWidth="1"/>
    <col min="4354" max="4354" width="23.28515625" style="360" customWidth="1"/>
    <col min="4355" max="4356" width="17.7109375" style="360" customWidth="1"/>
    <col min="4357" max="4358" width="14.140625" style="360" customWidth="1"/>
    <col min="4359" max="4359" width="20.42578125" style="360" customWidth="1"/>
    <col min="4360" max="4360" width="23.7109375" style="360" customWidth="1"/>
    <col min="4361" max="4361" width="21.42578125" style="360" customWidth="1"/>
    <col min="4362" max="4362" width="1" style="360" customWidth="1"/>
    <col min="4363" max="4608" width="9.140625" style="360"/>
    <col min="4609" max="4609" width="4.7109375" style="360" customWidth="1"/>
    <col min="4610" max="4610" width="23.28515625" style="360" customWidth="1"/>
    <col min="4611" max="4612" width="17.7109375" style="360" customWidth="1"/>
    <col min="4613" max="4614" width="14.140625" style="360" customWidth="1"/>
    <col min="4615" max="4615" width="20.42578125" style="360" customWidth="1"/>
    <col min="4616" max="4616" width="23.7109375" style="360" customWidth="1"/>
    <col min="4617" max="4617" width="21.42578125" style="360" customWidth="1"/>
    <col min="4618" max="4618" width="1" style="360" customWidth="1"/>
    <col min="4619" max="4864" width="9.140625" style="360"/>
    <col min="4865" max="4865" width="4.7109375" style="360" customWidth="1"/>
    <col min="4866" max="4866" width="23.28515625" style="360" customWidth="1"/>
    <col min="4867" max="4868" width="17.7109375" style="360" customWidth="1"/>
    <col min="4869" max="4870" width="14.140625" style="360" customWidth="1"/>
    <col min="4871" max="4871" width="20.42578125" style="360" customWidth="1"/>
    <col min="4872" max="4872" width="23.7109375" style="360" customWidth="1"/>
    <col min="4873" max="4873" width="21.42578125" style="360" customWidth="1"/>
    <col min="4874" max="4874" width="1" style="360" customWidth="1"/>
    <col min="4875" max="5120" width="9.140625" style="360"/>
    <col min="5121" max="5121" width="4.7109375" style="360" customWidth="1"/>
    <col min="5122" max="5122" width="23.28515625" style="360" customWidth="1"/>
    <col min="5123" max="5124" width="17.7109375" style="360" customWidth="1"/>
    <col min="5125" max="5126" width="14.140625" style="360" customWidth="1"/>
    <col min="5127" max="5127" width="20.42578125" style="360" customWidth="1"/>
    <col min="5128" max="5128" width="23.7109375" style="360" customWidth="1"/>
    <col min="5129" max="5129" width="21.42578125" style="360" customWidth="1"/>
    <col min="5130" max="5130" width="1" style="360" customWidth="1"/>
    <col min="5131" max="5376" width="9.140625" style="360"/>
    <col min="5377" max="5377" width="4.7109375" style="360" customWidth="1"/>
    <col min="5378" max="5378" width="23.28515625" style="360" customWidth="1"/>
    <col min="5379" max="5380" width="17.7109375" style="360" customWidth="1"/>
    <col min="5381" max="5382" width="14.140625" style="360" customWidth="1"/>
    <col min="5383" max="5383" width="20.42578125" style="360" customWidth="1"/>
    <col min="5384" max="5384" width="23.7109375" style="360" customWidth="1"/>
    <col min="5385" max="5385" width="21.42578125" style="360" customWidth="1"/>
    <col min="5386" max="5386" width="1" style="360" customWidth="1"/>
    <col min="5387" max="5632" width="9.140625" style="360"/>
    <col min="5633" max="5633" width="4.7109375" style="360" customWidth="1"/>
    <col min="5634" max="5634" width="23.28515625" style="360" customWidth="1"/>
    <col min="5635" max="5636" width="17.7109375" style="360" customWidth="1"/>
    <col min="5637" max="5638" width="14.140625" style="360" customWidth="1"/>
    <col min="5639" max="5639" width="20.42578125" style="360" customWidth="1"/>
    <col min="5640" max="5640" width="23.7109375" style="360" customWidth="1"/>
    <col min="5641" max="5641" width="21.42578125" style="360" customWidth="1"/>
    <col min="5642" max="5642" width="1" style="360" customWidth="1"/>
    <col min="5643" max="5888" width="9.140625" style="360"/>
    <col min="5889" max="5889" width="4.7109375" style="360" customWidth="1"/>
    <col min="5890" max="5890" width="23.28515625" style="360" customWidth="1"/>
    <col min="5891" max="5892" width="17.7109375" style="360" customWidth="1"/>
    <col min="5893" max="5894" width="14.140625" style="360" customWidth="1"/>
    <col min="5895" max="5895" width="20.42578125" style="360" customWidth="1"/>
    <col min="5896" max="5896" width="23.7109375" style="360" customWidth="1"/>
    <col min="5897" max="5897" width="21.42578125" style="360" customWidth="1"/>
    <col min="5898" max="5898" width="1" style="360" customWidth="1"/>
    <col min="5899" max="6144" width="9.140625" style="360"/>
    <col min="6145" max="6145" width="4.7109375" style="360" customWidth="1"/>
    <col min="6146" max="6146" width="23.28515625" style="360" customWidth="1"/>
    <col min="6147" max="6148" width="17.7109375" style="360" customWidth="1"/>
    <col min="6149" max="6150" width="14.140625" style="360" customWidth="1"/>
    <col min="6151" max="6151" width="20.42578125" style="360" customWidth="1"/>
    <col min="6152" max="6152" width="23.7109375" style="360" customWidth="1"/>
    <col min="6153" max="6153" width="21.42578125" style="360" customWidth="1"/>
    <col min="6154" max="6154" width="1" style="360" customWidth="1"/>
    <col min="6155" max="6400" width="9.140625" style="360"/>
    <col min="6401" max="6401" width="4.7109375" style="360" customWidth="1"/>
    <col min="6402" max="6402" width="23.28515625" style="360" customWidth="1"/>
    <col min="6403" max="6404" width="17.7109375" style="360" customWidth="1"/>
    <col min="6405" max="6406" width="14.140625" style="360" customWidth="1"/>
    <col min="6407" max="6407" width="20.42578125" style="360" customWidth="1"/>
    <col min="6408" max="6408" width="23.7109375" style="360" customWidth="1"/>
    <col min="6409" max="6409" width="21.42578125" style="360" customWidth="1"/>
    <col min="6410" max="6410" width="1" style="360" customWidth="1"/>
    <col min="6411" max="6656" width="9.140625" style="360"/>
    <col min="6657" max="6657" width="4.7109375" style="360" customWidth="1"/>
    <col min="6658" max="6658" width="23.28515625" style="360" customWidth="1"/>
    <col min="6659" max="6660" width="17.7109375" style="360" customWidth="1"/>
    <col min="6661" max="6662" width="14.140625" style="360" customWidth="1"/>
    <col min="6663" max="6663" width="20.42578125" style="360" customWidth="1"/>
    <col min="6664" max="6664" width="23.7109375" style="360" customWidth="1"/>
    <col min="6665" max="6665" width="21.42578125" style="360" customWidth="1"/>
    <col min="6666" max="6666" width="1" style="360" customWidth="1"/>
    <col min="6667" max="6912" width="9.140625" style="360"/>
    <col min="6913" max="6913" width="4.7109375" style="360" customWidth="1"/>
    <col min="6914" max="6914" width="23.28515625" style="360" customWidth="1"/>
    <col min="6915" max="6916" width="17.7109375" style="360" customWidth="1"/>
    <col min="6917" max="6918" width="14.140625" style="360" customWidth="1"/>
    <col min="6919" max="6919" width="20.42578125" style="360" customWidth="1"/>
    <col min="6920" max="6920" width="23.7109375" style="360" customWidth="1"/>
    <col min="6921" max="6921" width="21.42578125" style="360" customWidth="1"/>
    <col min="6922" max="6922" width="1" style="360" customWidth="1"/>
    <col min="6923" max="7168" width="9.140625" style="360"/>
    <col min="7169" max="7169" width="4.7109375" style="360" customWidth="1"/>
    <col min="7170" max="7170" width="23.28515625" style="360" customWidth="1"/>
    <col min="7171" max="7172" width="17.7109375" style="360" customWidth="1"/>
    <col min="7173" max="7174" width="14.140625" style="360" customWidth="1"/>
    <col min="7175" max="7175" width="20.42578125" style="360" customWidth="1"/>
    <col min="7176" max="7176" width="23.7109375" style="360" customWidth="1"/>
    <col min="7177" max="7177" width="21.42578125" style="360" customWidth="1"/>
    <col min="7178" max="7178" width="1" style="360" customWidth="1"/>
    <col min="7179" max="7424" width="9.140625" style="360"/>
    <col min="7425" max="7425" width="4.7109375" style="360" customWidth="1"/>
    <col min="7426" max="7426" width="23.28515625" style="360" customWidth="1"/>
    <col min="7427" max="7428" width="17.7109375" style="360" customWidth="1"/>
    <col min="7429" max="7430" width="14.140625" style="360" customWidth="1"/>
    <col min="7431" max="7431" width="20.42578125" style="360" customWidth="1"/>
    <col min="7432" max="7432" width="23.7109375" style="360" customWidth="1"/>
    <col min="7433" max="7433" width="21.42578125" style="360" customWidth="1"/>
    <col min="7434" max="7434" width="1" style="360" customWidth="1"/>
    <col min="7435" max="7680" width="9.140625" style="360"/>
    <col min="7681" max="7681" width="4.7109375" style="360" customWidth="1"/>
    <col min="7682" max="7682" width="23.28515625" style="360" customWidth="1"/>
    <col min="7683" max="7684" width="17.7109375" style="360" customWidth="1"/>
    <col min="7685" max="7686" width="14.140625" style="360" customWidth="1"/>
    <col min="7687" max="7687" width="20.42578125" style="360" customWidth="1"/>
    <col min="7688" max="7688" width="23.7109375" style="360" customWidth="1"/>
    <col min="7689" max="7689" width="21.42578125" style="360" customWidth="1"/>
    <col min="7690" max="7690" width="1" style="360" customWidth="1"/>
    <col min="7691" max="7936" width="9.140625" style="360"/>
    <col min="7937" max="7937" width="4.7109375" style="360" customWidth="1"/>
    <col min="7938" max="7938" width="23.28515625" style="360" customWidth="1"/>
    <col min="7939" max="7940" width="17.7109375" style="360" customWidth="1"/>
    <col min="7941" max="7942" width="14.140625" style="360" customWidth="1"/>
    <col min="7943" max="7943" width="20.42578125" style="360" customWidth="1"/>
    <col min="7944" max="7944" width="23.7109375" style="360" customWidth="1"/>
    <col min="7945" max="7945" width="21.42578125" style="360" customWidth="1"/>
    <col min="7946" max="7946" width="1" style="360" customWidth="1"/>
    <col min="7947" max="8192" width="9.140625" style="360"/>
    <col min="8193" max="8193" width="4.7109375" style="360" customWidth="1"/>
    <col min="8194" max="8194" width="23.28515625" style="360" customWidth="1"/>
    <col min="8195" max="8196" width="17.7109375" style="360" customWidth="1"/>
    <col min="8197" max="8198" width="14.140625" style="360" customWidth="1"/>
    <col min="8199" max="8199" width="20.42578125" style="360" customWidth="1"/>
    <col min="8200" max="8200" width="23.7109375" style="360" customWidth="1"/>
    <col min="8201" max="8201" width="21.42578125" style="360" customWidth="1"/>
    <col min="8202" max="8202" width="1" style="360" customWidth="1"/>
    <col min="8203" max="8448" width="9.140625" style="360"/>
    <col min="8449" max="8449" width="4.7109375" style="360" customWidth="1"/>
    <col min="8450" max="8450" width="23.28515625" style="360" customWidth="1"/>
    <col min="8451" max="8452" width="17.7109375" style="360" customWidth="1"/>
    <col min="8453" max="8454" width="14.140625" style="360" customWidth="1"/>
    <col min="8455" max="8455" width="20.42578125" style="360" customWidth="1"/>
    <col min="8456" max="8456" width="23.7109375" style="360" customWidth="1"/>
    <col min="8457" max="8457" width="21.42578125" style="360" customWidth="1"/>
    <col min="8458" max="8458" width="1" style="360" customWidth="1"/>
    <col min="8459" max="8704" width="9.140625" style="360"/>
    <col min="8705" max="8705" width="4.7109375" style="360" customWidth="1"/>
    <col min="8706" max="8706" width="23.28515625" style="360" customWidth="1"/>
    <col min="8707" max="8708" width="17.7109375" style="360" customWidth="1"/>
    <col min="8709" max="8710" width="14.140625" style="360" customWidth="1"/>
    <col min="8711" max="8711" width="20.42578125" style="360" customWidth="1"/>
    <col min="8712" max="8712" width="23.7109375" style="360" customWidth="1"/>
    <col min="8713" max="8713" width="21.42578125" style="360" customWidth="1"/>
    <col min="8714" max="8714" width="1" style="360" customWidth="1"/>
    <col min="8715" max="8960" width="9.140625" style="360"/>
    <col min="8961" max="8961" width="4.7109375" style="360" customWidth="1"/>
    <col min="8962" max="8962" width="23.28515625" style="360" customWidth="1"/>
    <col min="8963" max="8964" width="17.7109375" style="360" customWidth="1"/>
    <col min="8965" max="8966" width="14.140625" style="360" customWidth="1"/>
    <col min="8967" max="8967" width="20.42578125" style="360" customWidth="1"/>
    <col min="8968" max="8968" width="23.7109375" style="360" customWidth="1"/>
    <col min="8969" max="8969" width="21.42578125" style="360" customWidth="1"/>
    <col min="8970" max="8970" width="1" style="360" customWidth="1"/>
    <col min="8971" max="9216" width="9.140625" style="360"/>
    <col min="9217" max="9217" width="4.7109375" style="360" customWidth="1"/>
    <col min="9218" max="9218" width="23.28515625" style="360" customWidth="1"/>
    <col min="9219" max="9220" width="17.7109375" style="360" customWidth="1"/>
    <col min="9221" max="9222" width="14.140625" style="360" customWidth="1"/>
    <col min="9223" max="9223" width="20.42578125" style="360" customWidth="1"/>
    <col min="9224" max="9224" width="23.7109375" style="360" customWidth="1"/>
    <col min="9225" max="9225" width="21.42578125" style="360" customWidth="1"/>
    <col min="9226" max="9226" width="1" style="360" customWidth="1"/>
    <col min="9227" max="9472" width="9.140625" style="360"/>
    <col min="9473" max="9473" width="4.7109375" style="360" customWidth="1"/>
    <col min="9474" max="9474" width="23.28515625" style="360" customWidth="1"/>
    <col min="9475" max="9476" width="17.7109375" style="360" customWidth="1"/>
    <col min="9477" max="9478" width="14.140625" style="360" customWidth="1"/>
    <col min="9479" max="9479" width="20.42578125" style="360" customWidth="1"/>
    <col min="9480" max="9480" width="23.7109375" style="360" customWidth="1"/>
    <col min="9481" max="9481" width="21.42578125" style="360" customWidth="1"/>
    <col min="9482" max="9482" width="1" style="360" customWidth="1"/>
    <col min="9483" max="9728" width="9.140625" style="360"/>
    <col min="9729" max="9729" width="4.7109375" style="360" customWidth="1"/>
    <col min="9730" max="9730" width="23.28515625" style="360" customWidth="1"/>
    <col min="9731" max="9732" width="17.7109375" style="360" customWidth="1"/>
    <col min="9733" max="9734" width="14.140625" style="360" customWidth="1"/>
    <col min="9735" max="9735" width="20.42578125" style="360" customWidth="1"/>
    <col min="9736" max="9736" width="23.7109375" style="360" customWidth="1"/>
    <col min="9737" max="9737" width="21.42578125" style="360" customWidth="1"/>
    <col min="9738" max="9738" width="1" style="360" customWidth="1"/>
    <col min="9739" max="9984" width="9.140625" style="360"/>
    <col min="9985" max="9985" width="4.7109375" style="360" customWidth="1"/>
    <col min="9986" max="9986" width="23.28515625" style="360" customWidth="1"/>
    <col min="9987" max="9988" width="17.7109375" style="360" customWidth="1"/>
    <col min="9989" max="9990" width="14.140625" style="360" customWidth="1"/>
    <col min="9991" max="9991" width="20.42578125" style="360" customWidth="1"/>
    <col min="9992" max="9992" width="23.7109375" style="360" customWidth="1"/>
    <col min="9993" max="9993" width="21.42578125" style="360" customWidth="1"/>
    <col min="9994" max="9994" width="1" style="360" customWidth="1"/>
    <col min="9995" max="10240" width="9.140625" style="360"/>
    <col min="10241" max="10241" width="4.7109375" style="360" customWidth="1"/>
    <col min="10242" max="10242" width="23.28515625" style="360" customWidth="1"/>
    <col min="10243" max="10244" width="17.7109375" style="360" customWidth="1"/>
    <col min="10245" max="10246" width="14.140625" style="360" customWidth="1"/>
    <col min="10247" max="10247" width="20.42578125" style="360" customWidth="1"/>
    <col min="10248" max="10248" width="23.7109375" style="360" customWidth="1"/>
    <col min="10249" max="10249" width="21.42578125" style="360" customWidth="1"/>
    <col min="10250" max="10250" width="1" style="360" customWidth="1"/>
    <col min="10251" max="10496" width="9.140625" style="360"/>
    <col min="10497" max="10497" width="4.7109375" style="360" customWidth="1"/>
    <col min="10498" max="10498" width="23.28515625" style="360" customWidth="1"/>
    <col min="10499" max="10500" width="17.7109375" style="360" customWidth="1"/>
    <col min="10501" max="10502" width="14.140625" style="360" customWidth="1"/>
    <col min="10503" max="10503" width="20.42578125" style="360" customWidth="1"/>
    <col min="10504" max="10504" width="23.7109375" style="360" customWidth="1"/>
    <col min="10505" max="10505" width="21.42578125" style="360" customWidth="1"/>
    <col min="10506" max="10506" width="1" style="360" customWidth="1"/>
    <col min="10507" max="10752" width="9.140625" style="360"/>
    <col min="10753" max="10753" width="4.7109375" style="360" customWidth="1"/>
    <col min="10754" max="10754" width="23.28515625" style="360" customWidth="1"/>
    <col min="10755" max="10756" width="17.7109375" style="360" customWidth="1"/>
    <col min="10757" max="10758" width="14.140625" style="360" customWidth="1"/>
    <col min="10759" max="10759" width="20.42578125" style="360" customWidth="1"/>
    <col min="10760" max="10760" width="23.7109375" style="360" customWidth="1"/>
    <col min="10761" max="10761" width="21.42578125" style="360" customWidth="1"/>
    <col min="10762" max="10762" width="1" style="360" customWidth="1"/>
    <col min="10763" max="11008" width="9.140625" style="360"/>
    <col min="11009" max="11009" width="4.7109375" style="360" customWidth="1"/>
    <col min="11010" max="11010" width="23.28515625" style="360" customWidth="1"/>
    <col min="11011" max="11012" width="17.7109375" style="360" customWidth="1"/>
    <col min="11013" max="11014" width="14.140625" style="360" customWidth="1"/>
    <col min="11015" max="11015" width="20.42578125" style="360" customWidth="1"/>
    <col min="11016" max="11016" width="23.7109375" style="360" customWidth="1"/>
    <col min="11017" max="11017" width="21.42578125" style="360" customWidth="1"/>
    <col min="11018" max="11018" width="1" style="360" customWidth="1"/>
    <col min="11019" max="11264" width="9.140625" style="360"/>
    <col min="11265" max="11265" width="4.7109375" style="360" customWidth="1"/>
    <col min="11266" max="11266" width="23.28515625" style="360" customWidth="1"/>
    <col min="11267" max="11268" width="17.7109375" style="360" customWidth="1"/>
    <col min="11269" max="11270" width="14.140625" style="360" customWidth="1"/>
    <col min="11271" max="11271" width="20.42578125" style="360" customWidth="1"/>
    <col min="11272" max="11272" width="23.7109375" style="360" customWidth="1"/>
    <col min="11273" max="11273" width="21.42578125" style="360" customWidth="1"/>
    <col min="11274" max="11274" width="1" style="360" customWidth="1"/>
    <col min="11275" max="11520" width="9.140625" style="360"/>
    <col min="11521" max="11521" width="4.7109375" style="360" customWidth="1"/>
    <col min="11522" max="11522" width="23.28515625" style="360" customWidth="1"/>
    <col min="11523" max="11524" width="17.7109375" style="360" customWidth="1"/>
    <col min="11525" max="11526" width="14.140625" style="360" customWidth="1"/>
    <col min="11527" max="11527" width="20.42578125" style="360" customWidth="1"/>
    <col min="11528" max="11528" width="23.7109375" style="360" customWidth="1"/>
    <col min="11529" max="11529" width="21.42578125" style="360" customWidth="1"/>
    <col min="11530" max="11530" width="1" style="360" customWidth="1"/>
    <col min="11531" max="11776" width="9.140625" style="360"/>
    <col min="11777" max="11777" width="4.7109375" style="360" customWidth="1"/>
    <col min="11778" max="11778" width="23.28515625" style="360" customWidth="1"/>
    <col min="11779" max="11780" width="17.7109375" style="360" customWidth="1"/>
    <col min="11781" max="11782" width="14.140625" style="360" customWidth="1"/>
    <col min="11783" max="11783" width="20.42578125" style="360" customWidth="1"/>
    <col min="11784" max="11784" width="23.7109375" style="360" customWidth="1"/>
    <col min="11785" max="11785" width="21.42578125" style="360" customWidth="1"/>
    <col min="11786" max="11786" width="1" style="360" customWidth="1"/>
    <col min="11787" max="12032" width="9.140625" style="360"/>
    <col min="12033" max="12033" width="4.7109375" style="360" customWidth="1"/>
    <col min="12034" max="12034" width="23.28515625" style="360" customWidth="1"/>
    <col min="12035" max="12036" width="17.7109375" style="360" customWidth="1"/>
    <col min="12037" max="12038" width="14.140625" style="360" customWidth="1"/>
    <col min="12039" max="12039" width="20.42578125" style="360" customWidth="1"/>
    <col min="12040" max="12040" width="23.7109375" style="360" customWidth="1"/>
    <col min="12041" max="12041" width="21.42578125" style="360" customWidth="1"/>
    <col min="12042" max="12042" width="1" style="360" customWidth="1"/>
    <col min="12043" max="12288" width="9.140625" style="360"/>
    <col min="12289" max="12289" width="4.7109375" style="360" customWidth="1"/>
    <col min="12290" max="12290" width="23.28515625" style="360" customWidth="1"/>
    <col min="12291" max="12292" width="17.7109375" style="360" customWidth="1"/>
    <col min="12293" max="12294" width="14.140625" style="360" customWidth="1"/>
    <col min="12295" max="12295" width="20.42578125" style="360" customWidth="1"/>
    <col min="12296" max="12296" width="23.7109375" style="360" customWidth="1"/>
    <col min="12297" max="12297" width="21.42578125" style="360" customWidth="1"/>
    <col min="12298" max="12298" width="1" style="360" customWidth="1"/>
    <col min="12299" max="12544" width="9.140625" style="360"/>
    <col min="12545" max="12545" width="4.7109375" style="360" customWidth="1"/>
    <col min="12546" max="12546" width="23.28515625" style="360" customWidth="1"/>
    <col min="12547" max="12548" width="17.7109375" style="360" customWidth="1"/>
    <col min="12549" max="12550" width="14.140625" style="360" customWidth="1"/>
    <col min="12551" max="12551" width="20.42578125" style="360" customWidth="1"/>
    <col min="12552" max="12552" width="23.7109375" style="360" customWidth="1"/>
    <col min="12553" max="12553" width="21.42578125" style="360" customWidth="1"/>
    <col min="12554" max="12554" width="1" style="360" customWidth="1"/>
    <col min="12555" max="12800" width="9.140625" style="360"/>
    <col min="12801" max="12801" width="4.7109375" style="360" customWidth="1"/>
    <col min="12802" max="12802" width="23.28515625" style="360" customWidth="1"/>
    <col min="12803" max="12804" width="17.7109375" style="360" customWidth="1"/>
    <col min="12805" max="12806" width="14.140625" style="360" customWidth="1"/>
    <col min="12807" max="12807" width="20.42578125" style="360" customWidth="1"/>
    <col min="12808" max="12808" width="23.7109375" style="360" customWidth="1"/>
    <col min="12809" max="12809" width="21.42578125" style="360" customWidth="1"/>
    <col min="12810" max="12810" width="1" style="360" customWidth="1"/>
    <col min="12811" max="13056" width="9.140625" style="360"/>
    <col min="13057" max="13057" width="4.7109375" style="360" customWidth="1"/>
    <col min="13058" max="13058" width="23.28515625" style="360" customWidth="1"/>
    <col min="13059" max="13060" width="17.7109375" style="360" customWidth="1"/>
    <col min="13061" max="13062" width="14.140625" style="360" customWidth="1"/>
    <col min="13063" max="13063" width="20.42578125" style="360" customWidth="1"/>
    <col min="13064" max="13064" width="23.7109375" style="360" customWidth="1"/>
    <col min="13065" max="13065" width="21.42578125" style="360" customWidth="1"/>
    <col min="13066" max="13066" width="1" style="360" customWidth="1"/>
    <col min="13067" max="13312" width="9.140625" style="360"/>
    <col min="13313" max="13313" width="4.7109375" style="360" customWidth="1"/>
    <col min="13314" max="13314" width="23.28515625" style="360" customWidth="1"/>
    <col min="13315" max="13316" width="17.7109375" style="360" customWidth="1"/>
    <col min="13317" max="13318" width="14.140625" style="360" customWidth="1"/>
    <col min="13319" max="13319" width="20.42578125" style="360" customWidth="1"/>
    <col min="13320" max="13320" width="23.7109375" style="360" customWidth="1"/>
    <col min="13321" max="13321" width="21.42578125" style="360" customWidth="1"/>
    <col min="13322" max="13322" width="1" style="360" customWidth="1"/>
    <col min="13323" max="13568" width="9.140625" style="360"/>
    <col min="13569" max="13569" width="4.7109375" style="360" customWidth="1"/>
    <col min="13570" max="13570" width="23.28515625" style="360" customWidth="1"/>
    <col min="13571" max="13572" width="17.7109375" style="360" customWidth="1"/>
    <col min="13573" max="13574" width="14.140625" style="360" customWidth="1"/>
    <col min="13575" max="13575" width="20.42578125" style="360" customWidth="1"/>
    <col min="13576" max="13576" width="23.7109375" style="360" customWidth="1"/>
    <col min="13577" max="13577" width="21.42578125" style="360" customWidth="1"/>
    <col min="13578" max="13578" width="1" style="360" customWidth="1"/>
    <col min="13579" max="13824" width="9.140625" style="360"/>
    <col min="13825" max="13825" width="4.7109375" style="360" customWidth="1"/>
    <col min="13826" max="13826" width="23.28515625" style="360" customWidth="1"/>
    <col min="13827" max="13828" width="17.7109375" style="360" customWidth="1"/>
    <col min="13829" max="13830" width="14.140625" style="360" customWidth="1"/>
    <col min="13831" max="13831" width="20.42578125" style="360" customWidth="1"/>
    <col min="13832" max="13832" width="23.7109375" style="360" customWidth="1"/>
    <col min="13833" max="13833" width="21.42578125" style="360" customWidth="1"/>
    <col min="13834" max="13834" width="1" style="360" customWidth="1"/>
    <col min="13835" max="14080" width="9.140625" style="360"/>
    <col min="14081" max="14081" width="4.7109375" style="360" customWidth="1"/>
    <col min="14082" max="14082" width="23.28515625" style="360" customWidth="1"/>
    <col min="14083" max="14084" width="17.7109375" style="360" customWidth="1"/>
    <col min="14085" max="14086" width="14.140625" style="360" customWidth="1"/>
    <col min="14087" max="14087" width="20.42578125" style="360" customWidth="1"/>
    <col min="14088" max="14088" width="23.7109375" style="360" customWidth="1"/>
    <col min="14089" max="14089" width="21.42578125" style="360" customWidth="1"/>
    <col min="14090" max="14090" width="1" style="360" customWidth="1"/>
    <col min="14091" max="14336" width="9.140625" style="360"/>
    <col min="14337" max="14337" width="4.7109375" style="360" customWidth="1"/>
    <col min="14338" max="14338" width="23.28515625" style="360" customWidth="1"/>
    <col min="14339" max="14340" width="17.7109375" style="360" customWidth="1"/>
    <col min="14341" max="14342" width="14.140625" style="360" customWidth="1"/>
    <col min="14343" max="14343" width="20.42578125" style="360" customWidth="1"/>
    <col min="14344" max="14344" width="23.7109375" style="360" customWidth="1"/>
    <col min="14345" max="14345" width="21.42578125" style="360" customWidth="1"/>
    <col min="14346" max="14346" width="1" style="360" customWidth="1"/>
    <col min="14347" max="14592" width="9.140625" style="360"/>
    <col min="14593" max="14593" width="4.7109375" style="360" customWidth="1"/>
    <col min="14594" max="14594" width="23.28515625" style="360" customWidth="1"/>
    <col min="14595" max="14596" width="17.7109375" style="360" customWidth="1"/>
    <col min="14597" max="14598" width="14.140625" style="360" customWidth="1"/>
    <col min="14599" max="14599" width="20.42578125" style="360" customWidth="1"/>
    <col min="14600" max="14600" width="23.7109375" style="360" customWidth="1"/>
    <col min="14601" max="14601" width="21.42578125" style="360" customWidth="1"/>
    <col min="14602" max="14602" width="1" style="360" customWidth="1"/>
    <col min="14603" max="14848" width="9.140625" style="360"/>
    <col min="14849" max="14849" width="4.7109375" style="360" customWidth="1"/>
    <col min="14850" max="14850" width="23.28515625" style="360" customWidth="1"/>
    <col min="14851" max="14852" width="17.7109375" style="360" customWidth="1"/>
    <col min="14853" max="14854" width="14.140625" style="360" customWidth="1"/>
    <col min="14855" max="14855" width="20.42578125" style="360" customWidth="1"/>
    <col min="14856" max="14856" width="23.7109375" style="360" customWidth="1"/>
    <col min="14857" max="14857" width="21.42578125" style="360" customWidth="1"/>
    <col min="14858" max="14858" width="1" style="360" customWidth="1"/>
    <col min="14859" max="15104" width="9.140625" style="360"/>
    <col min="15105" max="15105" width="4.7109375" style="360" customWidth="1"/>
    <col min="15106" max="15106" width="23.28515625" style="360" customWidth="1"/>
    <col min="15107" max="15108" width="17.7109375" style="360" customWidth="1"/>
    <col min="15109" max="15110" width="14.140625" style="360" customWidth="1"/>
    <col min="15111" max="15111" width="20.42578125" style="360" customWidth="1"/>
    <col min="15112" max="15112" width="23.7109375" style="360" customWidth="1"/>
    <col min="15113" max="15113" width="21.42578125" style="360" customWidth="1"/>
    <col min="15114" max="15114" width="1" style="360" customWidth="1"/>
    <col min="15115" max="15360" width="9.140625" style="360"/>
    <col min="15361" max="15361" width="4.7109375" style="360" customWidth="1"/>
    <col min="15362" max="15362" width="23.28515625" style="360" customWidth="1"/>
    <col min="15363" max="15364" width="17.7109375" style="360" customWidth="1"/>
    <col min="15365" max="15366" width="14.140625" style="360" customWidth="1"/>
    <col min="15367" max="15367" width="20.42578125" style="360" customWidth="1"/>
    <col min="15368" max="15368" width="23.7109375" style="360" customWidth="1"/>
    <col min="15369" max="15369" width="21.42578125" style="360" customWidth="1"/>
    <col min="15370" max="15370" width="1" style="360" customWidth="1"/>
    <col min="15371" max="15616" width="9.140625" style="360"/>
    <col min="15617" max="15617" width="4.7109375" style="360" customWidth="1"/>
    <col min="15618" max="15618" width="23.28515625" style="360" customWidth="1"/>
    <col min="15619" max="15620" width="17.7109375" style="360" customWidth="1"/>
    <col min="15621" max="15622" width="14.140625" style="360" customWidth="1"/>
    <col min="15623" max="15623" width="20.42578125" style="360" customWidth="1"/>
    <col min="15624" max="15624" width="23.7109375" style="360" customWidth="1"/>
    <col min="15625" max="15625" width="21.42578125" style="360" customWidth="1"/>
    <col min="15626" max="15626" width="1" style="360" customWidth="1"/>
    <col min="15627" max="15872" width="9.140625" style="360"/>
    <col min="15873" max="15873" width="4.7109375" style="360" customWidth="1"/>
    <col min="15874" max="15874" width="23.28515625" style="360" customWidth="1"/>
    <col min="15875" max="15876" width="17.7109375" style="360" customWidth="1"/>
    <col min="15877" max="15878" width="14.140625" style="360" customWidth="1"/>
    <col min="15879" max="15879" width="20.42578125" style="360" customWidth="1"/>
    <col min="15880" max="15880" width="23.7109375" style="360" customWidth="1"/>
    <col min="15881" max="15881" width="21.42578125" style="360" customWidth="1"/>
    <col min="15882" max="15882" width="1" style="360" customWidth="1"/>
    <col min="15883" max="16128" width="9.140625" style="360"/>
    <col min="16129" max="16129" width="4.7109375" style="360" customWidth="1"/>
    <col min="16130" max="16130" width="23.28515625" style="360" customWidth="1"/>
    <col min="16131" max="16132" width="17.7109375" style="360" customWidth="1"/>
    <col min="16133" max="16134" width="14.140625" style="360" customWidth="1"/>
    <col min="16135" max="16135" width="20.42578125" style="360" customWidth="1"/>
    <col min="16136" max="16136" width="23.7109375" style="360" customWidth="1"/>
    <col min="16137" max="16137" width="21.42578125" style="360" customWidth="1"/>
    <col min="16138" max="16138" width="1" style="360" customWidth="1"/>
    <col min="16139" max="16384" width="9.140625" style="360"/>
  </cols>
  <sheetData>
    <row r="1" spans="1:10" s="345" customFormat="1" ht="15" x14ac:dyDescent="0.2">
      <c r="A1" s="341" t="s">
        <v>815</v>
      </c>
      <c r="B1" s="342"/>
      <c r="C1" s="342"/>
      <c r="D1" s="342"/>
      <c r="E1" s="342"/>
      <c r="F1" s="342"/>
      <c r="G1" s="342"/>
      <c r="H1" s="343"/>
      <c r="I1" s="127" t="s">
        <v>662</v>
      </c>
      <c r="J1" s="344"/>
    </row>
    <row r="2" spans="1:10" s="345" customFormat="1" ht="15" x14ac:dyDescent="0.3">
      <c r="A2" s="346" t="s">
        <v>2</v>
      </c>
      <c r="B2" s="342"/>
      <c r="C2" s="342"/>
      <c r="D2" s="342"/>
      <c r="E2" s="342"/>
      <c r="F2" s="342"/>
      <c r="G2" s="342"/>
      <c r="H2" s="343"/>
      <c r="I2" s="228">
        <v>42434</v>
      </c>
      <c r="J2" s="344"/>
    </row>
    <row r="3" spans="1:10" s="345" customFormat="1" ht="15" x14ac:dyDescent="0.2">
      <c r="A3" s="342"/>
      <c r="B3" s="342"/>
      <c r="C3" s="342"/>
      <c r="D3" s="342"/>
      <c r="E3" s="342"/>
      <c r="F3" s="342"/>
      <c r="G3" s="342"/>
      <c r="H3" s="305"/>
      <c r="I3" s="305"/>
      <c r="J3" s="344"/>
    </row>
    <row r="4" spans="1:10" s="349" customFormat="1" ht="15" x14ac:dyDescent="0.3">
      <c r="A4" s="209" t="str">
        <f>'[5]ფორმა N2'!A4</f>
        <v>ანგარიშვალდებული პირის დასახელება:</v>
      </c>
      <c r="B4" s="209"/>
      <c r="C4" s="209"/>
      <c r="D4" s="206"/>
      <c r="E4" s="347"/>
      <c r="F4" s="342"/>
      <c r="G4" s="342"/>
      <c r="H4" s="342"/>
      <c r="I4" s="347"/>
      <c r="J4" s="348"/>
    </row>
    <row r="5" spans="1:10" s="349" customFormat="1" ht="15" x14ac:dyDescent="0.3">
      <c r="A5" s="350" t="s">
        <v>5</v>
      </c>
      <c r="B5" s="351"/>
      <c r="C5" s="351"/>
      <c r="D5" s="351"/>
      <c r="E5" s="352"/>
      <c r="F5" s="353"/>
      <c r="G5" s="353"/>
      <c r="H5" s="353"/>
      <c r="I5" s="352"/>
      <c r="J5" s="348"/>
    </row>
    <row r="6" spans="1:10" s="345" customFormat="1" ht="13.5" x14ac:dyDescent="0.2">
      <c r="A6" s="310"/>
      <c r="B6" s="354"/>
      <c r="C6" s="354"/>
      <c r="D6" s="354"/>
      <c r="E6" s="342"/>
      <c r="F6" s="342"/>
      <c r="G6" s="342"/>
      <c r="H6" s="342"/>
      <c r="I6" s="342"/>
      <c r="J6" s="355"/>
    </row>
    <row r="7" spans="1:10" ht="30" x14ac:dyDescent="0.2">
      <c r="A7" s="356" t="s">
        <v>7</v>
      </c>
      <c r="B7" s="357" t="s">
        <v>816</v>
      </c>
      <c r="C7" s="358" t="s">
        <v>817</v>
      </c>
      <c r="D7" s="358" t="s">
        <v>818</v>
      </c>
      <c r="E7" s="358" t="s">
        <v>819</v>
      </c>
      <c r="F7" s="358" t="s">
        <v>820</v>
      </c>
      <c r="G7" s="358" t="s">
        <v>797</v>
      </c>
      <c r="H7" s="358" t="s">
        <v>798</v>
      </c>
      <c r="I7" s="358" t="s">
        <v>799</v>
      </c>
      <c r="J7" s="359"/>
    </row>
    <row r="8" spans="1:10" ht="15" x14ac:dyDescent="0.2">
      <c r="A8" s="357">
        <v>1</v>
      </c>
      <c r="B8" s="357">
        <v>2</v>
      </c>
      <c r="C8" s="358">
        <v>3</v>
      </c>
      <c r="D8" s="357">
        <v>4</v>
      </c>
      <c r="E8" s="358">
        <v>5</v>
      </c>
      <c r="F8" s="357">
        <v>6</v>
      </c>
      <c r="G8" s="358">
        <v>7</v>
      </c>
      <c r="H8" s="357">
        <v>8</v>
      </c>
      <c r="I8" s="358">
        <v>9</v>
      </c>
      <c r="J8" s="359"/>
    </row>
    <row r="9" spans="1:10" ht="15" x14ac:dyDescent="0.3">
      <c r="A9" s="361">
        <v>1</v>
      </c>
      <c r="B9" s="362" t="s">
        <v>821</v>
      </c>
      <c r="C9" s="362" t="s">
        <v>822</v>
      </c>
      <c r="D9" s="362" t="s">
        <v>823</v>
      </c>
      <c r="E9" s="362">
        <v>2007</v>
      </c>
      <c r="F9" s="362" t="s">
        <v>824</v>
      </c>
      <c r="G9" s="362">
        <v>38428.370000000003</v>
      </c>
      <c r="H9" s="363">
        <v>39344</v>
      </c>
      <c r="I9" s="362"/>
      <c r="J9" s="359"/>
    </row>
    <row r="10" spans="1:10" ht="15" x14ac:dyDescent="0.3">
      <c r="A10" s="361">
        <v>2</v>
      </c>
      <c r="B10" s="362" t="s">
        <v>821</v>
      </c>
      <c r="C10" s="362" t="s">
        <v>825</v>
      </c>
      <c r="D10" s="362" t="s">
        <v>826</v>
      </c>
      <c r="E10" s="362">
        <v>2011</v>
      </c>
      <c r="F10" s="362" t="s">
        <v>827</v>
      </c>
      <c r="G10" s="362">
        <v>88697.600000000006</v>
      </c>
      <c r="H10" s="363">
        <v>40827</v>
      </c>
      <c r="I10" s="362"/>
      <c r="J10" s="359"/>
    </row>
    <row r="11" spans="1:10" ht="15" x14ac:dyDescent="0.3">
      <c r="A11" s="361">
        <v>3</v>
      </c>
      <c r="B11" s="362" t="s">
        <v>821</v>
      </c>
      <c r="C11" s="362" t="s">
        <v>822</v>
      </c>
      <c r="D11" s="362" t="s">
        <v>828</v>
      </c>
      <c r="E11" s="362">
        <v>2007</v>
      </c>
      <c r="F11" s="362" t="s">
        <v>829</v>
      </c>
      <c r="G11" s="362">
        <v>21221.79</v>
      </c>
      <c r="H11" s="363">
        <v>40946</v>
      </c>
      <c r="I11" s="362"/>
      <c r="J11" s="359"/>
    </row>
    <row r="12" spans="1:10" ht="15" x14ac:dyDescent="0.3">
      <c r="A12" s="361">
        <v>4</v>
      </c>
      <c r="B12" s="362" t="s">
        <v>821</v>
      </c>
      <c r="C12" s="362" t="s">
        <v>830</v>
      </c>
      <c r="D12" s="362" t="s">
        <v>831</v>
      </c>
      <c r="E12" s="362">
        <v>2012</v>
      </c>
      <c r="F12" s="362" t="s">
        <v>832</v>
      </c>
      <c r="G12" s="362">
        <v>22825.19</v>
      </c>
      <c r="H12" s="363">
        <v>41136</v>
      </c>
      <c r="I12" s="362"/>
      <c r="J12" s="359"/>
    </row>
    <row r="13" spans="1:10" ht="15" x14ac:dyDescent="0.3">
      <c r="A13" s="361">
        <v>5</v>
      </c>
      <c r="B13" s="362" t="s">
        <v>821</v>
      </c>
      <c r="C13" s="362" t="s">
        <v>830</v>
      </c>
      <c r="D13" s="362" t="s">
        <v>833</v>
      </c>
      <c r="E13" s="362">
        <v>2012</v>
      </c>
      <c r="F13" s="362" t="s">
        <v>834</v>
      </c>
      <c r="G13" s="362">
        <v>16552.36</v>
      </c>
      <c r="H13" s="363">
        <v>41136</v>
      </c>
      <c r="I13" s="362"/>
      <c r="J13" s="359"/>
    </row>
    <row r="14" spans="1:10" ht="15" x14ac:dyDescent="0.3">
      <c r="A14" s="361">
        <v>6</v>
      </c>
      <c r="B14" s="362" t="s">
        <v>821</v>
      </c>
      <c r="C14" s="362" t="s">
        <v>830</v>
      </c>
      <c r="D14" s="362" t="s">
        <v>835</v>
      </c>
      <c r="E14" s="362">
        <v>2013</v>
      </c>
      <c r="F14" s="362" t="s">
        <v>836</v>
      </c>
      <c r="G14" s="362">
        <v>32998.639999999999</v>
      </c>
      <c r="H14" s="363">
        <v>41494</v>
      </c>
      <c r="I14" s="362"/>
      <c r="J14" s="359"/>
    </row>
    <row r="15" spans="1:10" s="345" customFormat="1" ht="15" x14ac:dyDescent="0.3">
      <c r="A15" s="361">
        <v>7</v>
      </c>
      <c r="B15" s="362" t="s">
        <v>821</v>
      </c>
      <c r="C15" s="362" t="s">
        <v>837</v>
      </c>
      <c r="D15" s="362" t="s">
        <v>838</v>
      </c>
      <c r="E15" s="362">
        <v>1996</v>
      </c>
      <c r="F15" s="362" t="s">
        <v>839</v>
      </c>
      <c r="G15" s="362">
        <v>14703.39</v>
      </c>
      <c r="H15" s="364" t="s">
        <v>840</v>
      </c>
      <c r="I15" s="362"/>
      <c r="J15" s="355"/>
    </row>
    <row r="16" spans="1:10" s="345" customFormat="1" ht="15" x14ac:dyDescent="0.3">
      <c r="A16" s="361">
        <v>8</v>
      </c>
      <c r="B16" s="362" t="s">
        <v>821</v>
      </c>
      <c r="C16" s="362" t="s">
        <v>841</v>
      </c>
      <c r="D16" s="362" t="s">
        <v>842</v>
      </c>
      <c r="E16" s="362">
        <v>2013</v>
      </c>
      <c r="F16" s="362" t="s">
        <v>843</v>
      </c>
      <c r="G16" s="362">
        <v>22166.42</v>
      </c>
      <c r="H16" s="363">
        <v>41544</v>
      </c>
      <c r="I16" s="362"/>
      <c r="J16" s="355"/>
    </row>
    <row r="17" spans="1:10" s="345" customFormat="1" ht="15" x14ac:dyDescent="0.3">
      <c r="A17" s="361">
        <v>9</v>
      </c>
      <c r="B17" s="362" t="s">
        <v>821</v>
      </c>
      <c r="C17" s="362" t="s">
        <v>844</v>
      </c>
      <c r="D17" s="362" t="s">
        <v>845</v>
      </c>
      <c r="E17" s="362">
        <v>2000</v>
      </c>
      <c r="F17" s="362" t="s">
        <v>846</v>
      </c>
      <c r="G17" s="362">
        <v>11220.610000000006</v>
      </c>
      <c r="H17" s="365" t="s">
        <v>847</v>
      </c>
      <c r="I17" s="362"/>
      <c r="J17" s="355"/>
    </row>
    <row r="18" spans="1:10" s="345" customFormat="1" ht="15" x14ac:dyDescent="0.3">
      <c r="A18" s="361">
        <v>10</v>
      </c>
      <c r="B18" s="362" t="s">
        <v>821</v>
      </c>
      <c r="C18" s="362" t="s">
        <v>844</v>
      </c>
      <c r="D18" s="362" t="s">
        <v>845</v>
      </c>
      <c r="E18" s="362">
        <v>2000</v>
      </c>
      <c r="F18" s="362" t="s">
        <v>848</v>
      </c>
      <c r="G18" s="362">
        <v>11160.900000000007</v>
      </c>
      <c r="H18" s="365" t="s">
        <v>847</v>
      </c>
      <c r="I18" s="362"/>
      <c r="J18" s="355"/>
    </row>
    <row r="19" spans="1:10" s="345" customFormat="1" ht="15" x14ac:dyDescent="0.3">
      <c r="A19" s="361">
        <v>11</v>
      </c>
      <c r="B19" s="362" t="s">
        <v>821</v>
      </c>
      <c r="C19" s="362" t="s">
        <v>844</v>
      </c>
      <c r="D19" s="362" t="s">
        <v>845</v>
      </c>
      <c r="E19" s="362">
        <v>2001</v>
      </c>
      <c r="F19" s="362" t="s">
        <v>849</v>
      </c>
      <c r="G19" s="362">
        <v>10610.490000000007</v>
      </c>
      <c r="H19" s="364">
        <v>41762</v>
      </c>
      <c r="I19" s="362"/>
      <c r="J19" s="355"/>
    </row>
    <row r="20" spans="1:10" s="345" customFormat="1" ht="15" x14ac:dyDescent="0.3">
      <c r="A20" s="361">
        <v>12</v>
      </c>
      <c r="B20" s="362" t="s">
        <v>821</v>
      </c>
      <c r="C20" s="362" t="s">
        <v>844</v>
      </c>
      <c r="D20" s="362" t="s">
        <v>845</v>
      </c>
      <c r="E20" s="362">
        <v>2001</v>
      </c>
      <c r="F20" s="362" t="s">
        <v>850</v>
      </c>
      <c r="G20" s="362">
        <v>9517.4100000000071</v>
      </c>
      <c r="H20" s="364">
        <v>41762</v>
      </c>
      <c r="I20" s="362"/>
      <c r="J20" s="355"/>
    </row>
    <row r="21" spans="1:10" s="345" customFormat="1" ht="15" x14ac:dyDescent="0.3">
      <c r="A21" s="361">
        <v>13</v>
      </c>
      <c r="B21" s="362" t="s">
        <v>821</v>
      </c>
      <c r="C21" s="362" t="s">
        <v>844</v>
      </c>
      <c r="D21" s="362" t="s">
        <v>845</v>
      </c>
      <c r="E21" s="362">
        <v>2001</v>
      </c>
      <c r="F21" s="362" t="s">
        <v>851</v>
      </c>
      <c r="G21" s="362">
        <v>9758.0100000000075</v>
      </c>
      <c r="H21" s="364">
        <v>41762</v>
      </c>
      <c r="I21" s="362"/>
      <c r="J21" s="355"/>
    </row>
    <row r="22" spans="1:10" s="345" customFormat="1" ht="15" x14ac:dyDescent="0.3">
      <c r="A22" s="361">
        <v>14</v>
      </c>
      <c r="B22" s="362" t="s">
        <v>821</v>
      </c>
      <c r="C22" s="362" t="s">
        <v>852</v>
      </c>
      <c r="D22" s="362" t="s">
        <v>853</v>
      </c>
      <c r="E22" s="362">
        <v>2000</v>
      </c>
      <c r="F22" s="362" t="s">
        <v>854</v>
      </c>
      <c r="G22" s="362">
        <v>8026.0200000000077</v>
      </c>
      <c r="H22" s="364">
        <v>41762</v>
      </c>
      <c r="I22" s="362"/>
      <c r="J22" s="355"/>
    </row>
    <row r="23" spans="1:10" s="345" customFormat="1" ht="15" x14ac:dyDescent="0.3">
      <c r="A23" s="361">
        <v>15</v>
      </c>
      <c r="B23" s="362" t="s">
        <v>821</v>
      </c>
      <c r="C23" s="362" t="s">
        <v>844</v>
      </c>
      <c r="D23" s="362" t="s">
        <v>845</v>
      </c>
      <c r="E23" s="362">
        <v>2001</v>
      </c>
      <c r="F23" s="362" t="s">
        <v>855</v>
      </c>
      <c r="G23" s="362">
        <v>10765.66</v>
      </c>
      <c r="H23" s="364" t="s">
        <v>856</v>
      </c>
      <c r="I23" s="362"/>
      <c r="J23" s="355"/>
    </row>
    <row r="24" spans="1:10" s="345" customFormat="1" ht="15" x14ac:dyDescent="0.3">
      <c r="A24" s="361">
        <v>16</v>
      </c>
      <c r="B24" s="362" t="s">
        <v>821</v>
      </c>
      <c r="C24" s="362" t="s">
        <v>844</v>
      </c>
      <c r="D24" s="362" t="s">
        <v>845</v>
      </c>
      <c r="E24" s="362">
        <v>2001</v>
      </c>
      <c r="F24" s="362" t="s">
        <v>857</v>
      </c>
      <c r="G24" s="362">
        <v>10748.86</v>
      </c>
      <c r="H24" s="364" t="s">
        <v>856</v>
      </c>
      <c r="I24" s="362"/>
      <c r="J24" s="355"/>
    </row>
    <row r="25" spans="1:10" s="345" customFormat="1" ht="15" x14ac:dyDescent="0.3">
      <c r="A25" s="361">
        <v>17</v>
      </c>
      <c r="B25" s="362" t="s">
        <v>821</v>
      </c>
      <c r="C25" s="362" t="s">
        <v>844</v>
      </c>
      <c r="D25" s="362" t="s">
        <v>858</v>
      </c>
      <c r="E25" s="362">
        <v>2000</v>
      </c>
      <c r="F25" s="362" t="s">
        <v>859</v>
      </c>
      <c r="G25" s="362">
        <v>14486.14</v>
      </c>
      <c r="H25" s="365" t="s">
        <v>860</v>
      </c>
      <c r="I25" s="362"/>
      <c r="J25" s="355"/>
    </row>
    <row r="26" spans="1:10" s="345" customFormat="1" ht="15" x14ac:dyDescent="0.25">
      <c r="A26" s="361">
        <v>18</v>
      </c>
      <c r="B26" s="362"/>
      <c r="C26" s="362"/>
      <c r="D26" s="362"/>
      <c r="E26" s="362"/>
      <c r="F26" s="362"/>
      <c r="G26" s="362"/>
      <c r="H26" s="267"/>
      <c r="I26" s="362"/>
      <c r="J26" s="355"/>
    </row>
    <row r="27" spans="1:10" s="345" customFormat="1" ht="15" x14ac:dyDescent="0.25">
      <c r="A27" s="361" t="s">
        <v>221</v>
      </c>
      <c r="B27" s="362"/>
      <c r="C27" s="362"/>
      <c r="D27" s="362"/>
      <c r="E27" s="362"/>
      <c r="F27" s="362"/>
      <c r="G27" s="362"/>
      <c r="H27" s="267"/>
      <c r="I27" s="362"/>
      <c r="J27" s="355"/>
    </row>
    <row r="28" spans="1:10" s="345" customFormat="1" x14ac:dyDescent="0.2">
      <c r="J28" s="366"/>
    </row>
    <row r="29" spans="1:10" s="345" customFormat="1" x14ac:dyDescent="0.2"/>
    <row r="30" spans="1:10" s="345" customFormat="1" x14ac:dyDescent="0.2">
      <c r="A30" s="360"/>
    </row>
    <row r="31" spans="1:10" s="349" customFormat="1" ht="15" x14ac:dyDescent="0.3">
      <c r="B31" s="367" t="s">
        <v>45</v>
      </c>
      <c r="E31" s="368"/>
    </row>
    <row r="32" spans="1:10" s="349" customFormat="1" ht="15" x14ac:dyDescent="0.3">
      <c r="C32" s="369"/>
      <c r="E32" s="369"/>
      <c r="F32" s="370"/>
      <c r="G32" s="370"/>
      <c r="H32" s="371"/>
      <c r="I32" s="371"/>
    </row>
    <row r="33" spans="1:10" s="349" customFormat="1" ht="15" x14ac:dyDescent="0.3">
      <c r="A33" s="371"/>
      <c r="C33" s="372" t="s">
        <v>46</v>
      </c>
      <c r="E33" s="373" t="s">
        <v>741</v>
      </c>
      <c r="F33" s="374"/>
      <c r="G33" s="371"/>
      <c r="H33" s="371"/>
      <c r="I33" s="371"/>
    </row>
    <row r="34" spans="1:10" s="349" customFormat="1" ht="15" x14ac:dyDescent="0.3">
      <c r="A34" s="371"/>
      <c r="C34" s="375" t="s">
        <v>48</v>
      </c>
      <c r="E34" s="349" t="s">
        <v>742</v>
      </c>
      <c r="F34" s="371"/>
      <c r="G34" s="371"/>
      <c r="H34" s="371"/>
      <c r="I34" s="371"/>
    </row>
    <row r="35" spans="1:10" s="371" customFormat="1" ht="15" x14ac:dyDescent="0.3">
      <c r="B35" s="349"/>
      <c r="C35" s="360"/>
    </row>
    <row r="36" spans="1:10" s="371" customFormat="1" x14ac:dyDescent="0.2"/>
    <row r="37" spans="1:10" s="345" customFormat="1" x14ac:dyDescent="0.2">
      <c r="J37" s="366"/>
    </row>
    <row r="38" spans="1:10" s="345" customFormat="1" x14ac:dyDescent="0.2">
      <c r="J38" s="366"/>
    </row>
    <row r="39" spans="1:10" s="345" customFormat="1" x14ac:dyDescent="0.2">
      <c r="J39" s="366"/>
    </row>
    <row r="40" spans="1:10" s="345" customFormat="1" x14ac:dyDescent="0.2">
      <c r="J40" s="366"/>
    </row>
    <row r="41" spans="1:10" s="345" customFormat="1" x14ac:dyDescent="0.2">
      <c r="J41" s="366"/>
    </row>
    <row r="42" spans="1:10" s="345" customFormat="1" x14ac:dyDescent="0.2">
      <c r="J42" s="366"/>
    </row>
    <row r="43" spans="1:10" s="345" customFormat="1" x14ac:dyDescent="0.2">
      <c r="J43" s="366"/>
    </row>
    <row r="44" spans="1:10" s="345" customFormat="1" x14ac:dyDescent="0.2">
      <c r="J44" s="366"/>
    </row>
    <row r="45" spans="1:10" s="345" customFormat="1" x14ac:dyDescent="0.2">
      <c r="J45" s="366"/>
    </row>
    <row r="46" spans="1:10" s="345" customFormat="1" x14ac:dyDescent="0.2">
      <c r="J46" s="366"/>
    </row>
    <row r="47" spans="1:10" s="345" customFormat="1" x14ac:dyDescent="0.2">
      <c r="J47" s="366"/>
    </row>
    <row r="48" spans="1:10" s="345" customFormat="1" x14ac:dyDescent="0.2">
      <c r="J48" s="366"/>
    </row>
    <row r="49" spans="10:10" s="345" customFormat="1" x14ac:dyDescent="0.2">
      <c r="J49" s="366"/>
    </row>
    <row r="50" spans="10:10" s="345" customFormat="1" x14ac:dyDescent="0.2">
      <c r="J50" s="366"/>
    </row>
    <row r="51" spans="10:10" s="345" customFormat="1" x14ac:dyDescent="0.2">
      <c r="J51" s="366"/>
    </row>
    <row r="52" spans="10:10" s="345" customFormat="1" x14ac:dyDescent="0.2">
      <c r="J52" s="366"/>
    </row>
    <row r="53" spans="10:10" s="345" customFormat="1" x14ac:dyDescent="0.2">
      <c r="J53" s="366"/>
    </row>
    <row r="54" spans="10:10" s="345" customFormat="1" x14ac:dyDescent="0.2">
      <c r="J54" s="36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399" customWidth="1"/>
    <col min="2" max="2" width="37.42578125" style="399" customWidth="1"/>
    <col min="3" max="3" width="21.5703125" style="399" customWidth="1"/>
    <col min="4" max="4" width="20" style="399" customWidth="1"/>
    <col min="5" max="5" width="18.7109375" style="399" customWidth="1"/>
    <col min="6" max="6" width="24.140625" style="399" customWidth="1"/>
    <col min="7" max="7" width="27.140625" style="399" customWidth="1"/>
    <col min="8" max="8" width="0.7109375" style="399" customWidth="1"/>
    <col min="9" max="16384" width="9.140625" style="399"/>
  </cols>
  <sheetData>
    <row r="1" spans="1:8" s="380" customFormat="1" ht="15" x14ac:dyDescent="0.2">
      <c r="A1" s="377" t="s">
        <v>861</v>
      </c>
      <c r="B1" s="378"/>
      <c r="C1" s="378"/>
      <c r="D1" s="378"/>
      <c r="E1" s="378"/>
      <c r="F1" s="127"/>
      <c r="G1" s="127" t="s">
        <v>1</v>
      </c>
      <c r="H1" s="379"/>
    </row>
    <row r="2" spans="1:8" s="380" customFormat="1" ht="15" x14ac:dyDescent="0.2">
      <c r="A2" s="379" t="s">
        <v>862</v>
      </c>
      <c r="B2" s="378"/>
      <c r="C2" s="378"/>
      <c r="D2" s="378"/>
      <c r="E2" s="381"/>
      <c r="F2" s="381"/>
      <c r="G2" s="452" t="s">
        <v>1346</v>
      </c>
      <c r="H2" s="453"/>
    </row>
    <row r="3" spans="1:8" s="380" customFormat="1" x14ac:dyDescent="0.2">
      <c r="A3" s="379"/>
      <c r="B3" s="378"/>
      <c r="C3" s="378"/>
      <c r="D3" s="378"/>
      <c r="E3" s="381"/>
      <c r="F3" s="381"/>
      <c r="G3" s="381"/>
      <c r="H3" s="379"/>
    </row>
    <row r="4" spans="1:8" s="380" customFormat="1" ht="15" x14ac:dyDescent="0.3">
      <c r="A4" s="139" t="s">
        <v>50</v>
      </c>
      <c r="B4" s="378"/>
      <c r="C4" s="378"/>
      <c r="D4" s="378"/>
      <c r="E4" s="382"/>
      <c r="F4" s="382"/>
      <c r="G4" s="381"/>
      <c r="H4" s="379"/>
    </row>
    <row r="5" spans="1:8" s="380" customFormat="1" ht="15" x14ac:dyDescent="0.2">
      <c r="A5" s="90" t="s">
        <v>51</v>
      </c>
      <c r="B5" s="383"/>
      <c r="C5" s="383"/>
      <c r="D5" s="383"/>
      <c r="E5" s="383"/>
      <c r="F5" s="383"/>
      <c r="G5" s="384"/>
      <c r="H5" s="379"/>
    </row>
    <row r="6" spans="1:8" s="386" customFormat="1" x14ac:dyDescent="0.2">
      <c r="A6" s="385"/>
      <c r="B6" s="385"/>
      <c r="C6" s="385"/>
      <c r="D6" s="385"/>
      <c r="E6" s="385"/>
      <c r="F6" s="385"/>
      <c r="G6" s="385"/>
      <c r="H6" s="382"/>
    </row>
    <row r="7" spans="1:8" s="380" customFormat="1" ht="51" x14ac:dyDescent="0.2">
      <c r="A7" s="387" t="s">
        <v>7</v>
      </c>
      <c r="B7" s="388" t="s">
        <v>863</v>
      </c>
      <c r="C7" s="388" t="s">
        <v>864</v>
      </c>
      <c r="D7" s="388" t="s">
        <v>865</v>
      </c>
      <c r="E7" s="388" t="s">
        <v>866</v>
      </c>
      <c r="F7" s="388" t="s">
        <v>867</v>
      </c>
      <c r="G7" s="388" t="s">
        <v>653</v>
      </c>
      <c r="H7" s="379"/>
    </row>
    <row r="8" spans="1:8" s="380" customFormat="1" x14ac:dyDescent="0.2">
      <c r="A8" s="389">
        <v>1</v>
      </c>
      <c r="B8" s="390">
        <v>2</v>
      </c>
      <c r="C8" s="390">
        <v>3</v>
      </c>
      <c r="D8" s="390">
        <v>4</v>
      </c>
      <c r="E8" s="388">
        <v>5</v>
      </c>
      <c r="F8" s="388">
        <v>6</v>
      </c>
      <c r="G8" s="388">
        <v>7</v>
      </c>
      <c r="H8" s="379"/>
    </row>
    <row r="9" spans="1:8" s="380" customFormat="1" x14ac:dyDescent="0.2">
      <c r="A9" s="391">
        <v>1</v>
      </c>
      <c r="B9" s="392"/>
      <c r="C9" s="392"/>
      <c r="D9" s="393"/>
      <c r="E9" s="392"/>
      <c r="F9" s="392"/>
      <c r="G9" s="392"/>
      <c r="H9" s="379"/>
    </row>
    <row r="10" spans="1:8" s="380" customFormat="1" x14ac:dyDescent="0.2">
      <c r="A10" s="391">
        <v>2</v>
      </c>
      <c r="B10" s="392"/>
      <c r="C10" s="392"/>
      <c r="D10" s="393"/>
      <c r="E10" s="392"/>
      <c r="F10" s="392"/>
      <c r="G10" s="392"/>
      <c r="H10" s="379"/>
    </row>
    <row r="11" spans="1:8" s="380" customFormat="1" x14ac:dyDescent="0.2">
      <c r="A11" s="391">
        <v>3</v>
      </c>
      <c r="B11" s="392"/>
      <c r="C11" s="392"/>
      <c r="D11" s="393"/>
      <c r="E11" s="392"/>
      <c r="F11" s="392"/>
      <c r="G11" s="392"/>
      <c r="H11" s="379"/>
    </row>
    <row r="12" spans="1:8" s="380" customFormat="1" x14ac:dyDescent="0.2">
      <c r="A12" s="391">
        <v>4</v>
      </c>
      <c r="B12" s="392"/>
      <c r="C12" s="392"/>
      <c r="D12" s="393"/>
      <c r="E12" s="392"/>
      <c r="F12" s="392"/>
      <c r="G12" s="392"/>
      <c r="H12" s="379"/>
    </row>
    <row r="13" spans="1:8" s="380" customFormat="1" x14ac:dyDescent="0.2">
      <c r="A13" s="391">
        <v>5</v>
      </c>
      <c r="B13" s="392"/>
      <c r="C13" s="392"/>
      <c r="D13" s="393"/>
      <c r="E13" s="392"/>
      <c r="F13" s="392"/>
      <c r="G13" s="392"/>
      <c r="H13" s="379"/>
    </row>
    <row r="14" spans="1:8" s="380" customFormat="1" x14ac:dyDescent="0.2">
      <c r="A14" s="391">
        <v>6</v>
      </c>
      <c r="B14" s="392"/>
      <c r="C14" s="392"/>
      <c r="D14" s="393"/>
      <c r="E14" s="392"/>
      <c r="F14" s="392"/>
      <c r="G14" s="392"/>
      <c r="H14" s="379"/>
    </row>
    <row r="15" spans="1:8" s="380" customFormat="1" x14ac:dyDescent="0.2">
      <c r="A15" s="391">
        <v>7</v>
      </c>
      <c r="B15" s="392"/>
      <c r="C15" s="392"/>
      <c r="D15" s="393"/>
      <c r="E15" s="392"/>
      <c r="F15" s="392"/>
      <c r="G15" s="392"/>
      <c r="H15" s="379"/>
    </row>
    <row r="16" spans="1:8" s="380" customFormat="1" x14ac:dyDescent="0.2">
      <c r="A16" s="391">
        <v>8</v>
      </c>
      <c r="B16" s="392"/>
      <c r="C16" s="392"/>
      <c r="D16" s="393"/>
      <c r="E16" s="392"/>
      <c r="F16" s="392"/>
      <c r="G16" s="392"/>
      <c r="H16" s="379"/>
    </row>
    <row r="17" spans="1:11" s="380" customFormat="1" x14ac:dyDescent="0.2">
      <c r="A17" s="391">
        <v>9</v>
      </c>
      <c r="B17" s="392"/>
      <c r="C17" s="392"/>
      <c r="D17" s="393"/>
      <c r="E17" s="392"/>
      <c r="F17" s="392"/>
      <c r="G17" s="392"/>
      <c r="H17" s="379"/>
    </row>
    <row r="18" spans="1:11" s="380" customFormat="1" x14ac:dyDescent="0.2">
      <c r="A18" s="391">
        <v>10</v>
      </c>
      <c r="B18" s="392"/>
      <c r="C18" s="392"/>
      <c r="D18" s="393"/>
      <c r="E18" s="392"/>
      <c r="F18" s="392"/>
      <c r="G18" s="392"/>
      <c r="H18" s="379"/>
    </row>
    <row r="19" spans="1:11" s="380" customFormat="1" x14ac:dyDescent="0.2">
      <c r="A19" s="391" t="s">
        <v>40</v>
      </c>
      <c r="B19" s="392"/>
      <c r="C19" s="392"/>
      <c r="D19" s="393"/>
      <c r="E19" s="392"/>
      <c r="F19" s="392"/>
      <c r="G19" s="392"/>
      <c r="H19" s="379"/>
    </row>
    <row r="22" spans="1:11" s="380" customFormat="1" x14ac:dyDescent="0.2"/>
    <row r="23" spans="1:11" s="380" customFormat="1" x14ac:dyDescent="0.2"/>
    <row r="24" spans="1:11" s="129" customFormat="1" ht="15" x14ac:dyDescent="0.3">
      <c r="B24" s="394" t="s">
        <v>45</v>
      </c>
      <c r="C24" s="394"/>
    </row>
    <row r="25" spans="1:11" s="129" customFormat="1" ht="15" x14ac:dyDescent="0.3">
      <c r="B25" s="394"/>
      <c r="C25" s="394"/>
    </row>
    <row r="26" spans="1:11" s="129" customFormat="1" ht="15" x14ac:dyDescent="0.3">
      <c r="C26" s="395"/>
      <c r="F26" s="395"/>
      <c r="G26" s="395"/>
      <c r="H26" s="396"/>
    </row>
    <row r="27" spans="1:11" s="129" customFormat="1" ht="15" x14ac:dyDescent="0.3">
      <c r="C27" s="397" t="s">
        <v>46</v>
      </c>
      <c r="F27" s="394" t="s">
        <v>868</v>
      </c>
      <c r="J27" s="396"/>
      <c r="K27" s="396"/>
    </row>
    <row r="28" spans="1:11" s="129" customFormat="1" ht="15" x14ac:dyDescent="0.3">
      <c r="C28" s="397" t="s">
        <v>48</v>
      </c>
      <c r="F28" s="398" t="s">
        <v>742</v>
      </c>
      <c r="J28" s="396"/>
      <c r="K28" s="396"/>
    </row>
    <row r="29" spans="1:11" s="380" customFormat="1" ht="15" x14ac:dyDescent="0.3">
      <c r="C29" s="397"/>
      <c r="J29" s="386"/>
      <c r="K29" s="386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view="pageBreakPreview" topLeftCell="A16" zoomScale="80" zoomScaleNormal="80" zoomScaleSheetLayoutView="80" workbookViewId="0">
      <selection activeCell="F1" sqref="F1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0.140625" customWidth="1"/>
  </cols>
  <sheetData>
    <row r="1" spans="1:12" ht="15" x14ac:dyDescent="0.2">
      <c r="A1" s="299" t="s">
        <v>869</v>
      </c>
      <c r="B1" s="300"/>
      <c r="C1" s="300"/>
      <c r="D1" s="300"/>
      <c r="E1" s="300"/>
      <c r="F1" s="300"/>
      <c r="G1" s="300"/>
      <c r="H1" s="300"/>
      <c r="I1" s="300"/>
      <c r="J1" s="300"/>
      <c r="K1" s="127" t="s">
        <v>1</v>
      </c>
    </row>
    <row r="2" spans="1:12" ht="15" x14ac:dyDescent="0.3">
      <c r="A2" s="93" t="s">
        <v>2</v>
      </c>
      <c r="B2" s="300"/>
      <c r="C2" s="300"/>
      <c r="D2" s="300"/>
      <c r="E2" s="300"/>
      <c r="F2" s="300"/>
      <c r="G2" s="300"/>
      <c r="H2" s="300"/>
      <c r="I2" s="300"/>
      <c r="J2" s="300"/>
      <c r="K2" s="452" t="s">
        <v>1346</v>
      </c>
      <c r="L2" s="453"/>
    </row>
    <row r="3" spans="1:12" ht="15" x14ac:dyDescent="0.2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5"/>
    </row>
    <row r="4" spans="1:12" ht="15" x14ac:dyDescent="0.3">
      <c r="A4" s="83" t="str">
        <f>'[2]ფორმა N2'!A4</f>
        <v>ანგარიშვალდებული პირის დასახელება:</v>
      </c>
      <c r="B4" s="83"/>
      <c r="C4" s="83"/>
      <c r="D4" s="87"/>
      <c r="E4" s="401"/>
      <c r="F4" s="300"/>
      <c r="G4" s="300"/>
      <c r="H4" s="300"/>
      <c r="I4" s="300"/>
      <c r="J4" s="300"/>
      <c r="K4" s="401"/>
    </row>
    <row r="5" spans="1:12" s="193" customFormat="1" ht="15" x14ac:dyDescent="0.3">
      <c r="A5" s="194" t="s">
        <v>5</v>
      </c>
      <c r="B5" s="182"/>
      <c r="C5" s="182"/>
      <c r="D5" s="182"/>
      <c r="E5" s="402"/>
      <c r="F5" s="403"/>
      <c r="G5" s="403"/>
      <c r="H5" s="403"/>
      <c r="I5" s="403"/>
      <c r="J5" s="403"/>
      <c r="K5" s="402"/>
    </row>
    <row r="6" spans="1:12" ht="13.5" x14ac:dyDescent="0.2">
      <c r="A6" s="310"/>
      <c r="B6" s="311"/>
      <c r="C6" s="311"/>
      <c r="D6" s="311"/>
      <c r="E6" s="300"/>
      <c r="F6" s="300"/>
      <c r="G6" s="300"/>
      <c r="H6" s="300"/>
      <c r="I6" s="300"/>
      <c r="J6" s="300"/>
      <c r="K6" s="300"/>
    </row>
    <row r="7" spans="1:12" ht="60" x14ac:dyDescent="0.2">
      <c r="A7" s="432" t="s">
        <v>7</v>
      </c>
      <c r="B7" s="433" t="s">
        <v>870</v>
      </c>
      <c r="C7" s="433" t="s">
        <v>871</v>
      </c>
      <c r="D7" s="433" t="s">
        <v>872</v>
      </c>
      <c r="E7" s="433" t="s">
        <v>873</v>
      </c>
      <c r="F7" s="433" t="s">
        <v>874</v>
      </c>
      <c r="G7" s="433" t="s">
        <v>875</v>
      </c>
      <c r="H7" s="433" t="s">
        <v>876</v>
      </c>
      <c r="I7" s="433" t="s">
        <v>877</v>
      </c>
      <c r="J7" s="433" t="s">
        <v>878</v>
      </c>
      <c r="K7" s="433" t="s">
        <v>879</v>
      </c>
    </row>
    <row r="8" spans="1:12" ht="15" x14ac:dyDescent="0.2">
      <c r="A8" s="434">
        <v>1</v>
      </c>
      <c r="B8" s="434">
        <v>2</v>
      </c>
      <c r="C8" s="433">
        <v>3</v>
      </c>
      <c r="D8" s="434">
        <v>4</v>
      </c>
      <c r="E8" s="433">
        <v>5</v>
      </c>
      <c r="F8" s="434">
        <v>6</v>
      </c>
      <c r="G8" s="433">
        <v>7</v>
      </c>
      <c r="H8" s="434">
        <v>8</v>
      </c>
      <c r="I8" s="433">
        <v>9</v>
      </c>
      <c r="J8" s="434">
        <v>10</v>
      </c>
      <c r="K8" s="433">
        <v>11</v>
      </c>
    </row>
    <row r="9" spans="1:12" ht="30" x14ac:dyDescent="0.2">
      <c r="A9" s="435">
        <v>1</v>
      </c>
      <c r="B9" s="436" t="s">
        <v>880</v>
      </c>
      <c r="C9" s="437" t="s">
        <v>881</v>
      </c>
      <c r="D9" s="437" t="s">
        <v>882</v>
      </c>
      <c r="E9" s="437">
        <v>950.17</v>
      </c>
      <c r="F9" s="437">
        <v>29400</v>
      </c>
      <c r="G9" s="437"/>
      <c r="H9" s="438"/>
      <c r="I9" s="438"/>
      <c r="J9" s="438">
        <v>402003318</v>
      </c>
      <c r="K9" s="437" t="s">
        <v>883</v>
      </c>
    </row>
    <row r="10" spans="1:12" ht="30" x14ac:dyDescent="0.2">
      <c r="A10" s="435">
        <v>2</v>
      </c>
      <c r="B10" s="436" t="s">
        <v>880</v>
      </c>
      <c r="C10" s="437" t="s">
        <v>881</v>
      </c>
      <c r="D10" s="437" t="s">
        <v>1476</v>
      </c>
      <c r="E10" s="437">
        <v>350</v>
      </c>
      <c r="F10" s="437">
        <v>11200</v>
      </c>
      <c r="G10" s="437"/>
      <c r="H10" s="438"/>
      <c r="I10" s="438"/>
      <c r="J10" s="438">
        <v>402003318</v>
      </c>
      <c r="K10" s="437" t="s">
        <v>883</v>
      </c>
    </row>
    <row r="11" spans="1:12" ht="45" x14ac:dyDescent="0.2">
      <c r="A11" s="435">
        <v>3</v>
      </c>
      <c r="B11" s="436" t="s">
        <v>884</v>
      </c>
      <c r="C11" s="437" t="s">
        <v>881</v>
      </c>
      <c r="D11" s="437" t="s">
        <v>885</v>
      </c>
      <c r="E11" s="437">
        <v>150</v>
      </c>
      <c r="F11" s="437">
        <v>800</v>
      </c>
      <c r="G11" s="437"/>
      <c r="H11" s="438"/>
      <c r="I11" s="438"/>
      <c r="J11" s="438" t="s">
        <v>886</v>
      </c>
      <c r="K11" s="437" t="s">
        <v>887</v>
      </c>
    </row>
    <row r="12" spans="1:12" ht="30" x14ac:dyDescent="0.2">
      <c r="A12" s="435">
        <v>4</v>
      </c>
      <c r="B12" s="436" t="s">
        <v>888</v>
      </c>
      <c r="C12" s="437" t="s">
        <v>881</v>
      </c>
      <c r="D12" s="437" t="s">
        <v>889</v>
      </c>
      <c r="E12" s="437">
        <v>50.24</v>
      </c>
      <c r="F12" s="437">
        <v>1225</v>
      </c>
      <c r="G12" s="437" t="s">
        <v>890</v>
      </c>
      <c r="H12" s="438" t="s">
        <v>891</v>
      </c>
      <c r="I12" s="438" t="s">
        <v>892</v>
      </c>
      <c r="J12" s="438"/>
      <c r="K12" s="437"/>
    </row>
    <row r="13" spans="1:12" ht="30" x14ac:dyDescent="0.2">
      <c r="A13" s="435">
        <v>5</v>
      </c>
      <c r="B13" s="439" t="s">
        <v>893</v>
      </c>
      <c r="C13" s="437" t="s">
        <v>881</v>
      </c>
      <c r="D13" s="437" t="s">
        <v>894</v>
      </c>
      <c r="E13" s="437">
        <v>100</v>
      </c>
      <c r="F13" s="437">
        <v>1250</v>
      </c>
      <c r="G13" s="437"/>
      <c r="H13" s="438"/>
      <c r="I13" s="438"/>
      <c r="J13" s="438" t="s">
        <v>895</v>
      </c>
      <c r="K13" s="437" t="s">
        <v>896</v>
      </c>
    </row>
    <row r="14" spans="1:12" ht="45" x14ac:dyDescent="0.2">
      <c r="A14" s="435">
        <v>6</v>
      </c>
      <c r="B14" s="436" t="s">
        <v>897</v>
      </c>
      <c r="C14" s="437" t="s">
        <v>881</v>
      </c>
      <c r="D14" s="437" t="s">
        <v>898</v>
      </c>
      <c r="E14" s="437">
        <v>19</v>
      </c>
      <c r="F14" s="437">
        <v>375</v>
      </c>
      <c r="G14" s="437" t="s">
        <v>899</v>
      </c>
      <c r="H14" s="438" t="s">
        <v>368</v>
      </c>
      <c r="I14" s="438" t="s">
        <v>900</v>
      </c>
      <c r="J14" s="438"/>
      <c r="K14" s="437"/>
    </row>
    <row r="15" spans="1:12" ht="45" x14ac:dyDescent="0.2">
      <c r="A15" s="435">
        <v>7</v>
      </c>
      <c r="B15" s="436" t="s">
        <v>901</v>
      </c>
      <c r="C15" s="437" t="s">
        <v>881</v>
      </c>
      <c r="D15" s="437" t="s">
        <v>902</v>
      </c>
      <c r="E15" s="437">
        <v>137</v>
      </c>
      <c r="F15" s="437">
        <v>1500</v>
      </c>
      <c r="G15" s="437" t="s">
        <v>903</v>
      </c>
      <c r="H15" s="438" t="s">
        <v>368</v>
      </c>
      <c r="I15" s="438" t="s">
        <v>904</v>
      </c>
      <c r="J15" s="438"/>
      <c r="K15" s="437"/>
    </row>
    <row r="16" spans="1:12" ht="60" x14ac:dyDescent="0.2">
      <c r="A16" s="435">
        <v>8</v>
      </c>
      <c r="B16" s="436" t="s">
        <v>905</v>
      </c>
      <c r="C16" s="437" t="s">
        <v>881</v>
      </c>
      <c r="D16" s="440" t="s">
        <v>906</v>
      </c>
      <c r="E16" s="437" t="s">
        <v>907</v>
      </c>
      <c r="F16" s="437">
        <v>1000</v>
      </c>
      <c r="G16" s="437" t="s">
        <v>908</v>
      </c>
      <c r="H16" s="438" t="s">
        <v>622</v>
      </c>
      <c r="I16" s="438" t="s">
        <v>909</v>
      </c>
      <c r="J16" s="438"/>
      <c r="K16" s="437"/>
    </row>
    <row r="17" spans="1:11" ht="60" x14ac:dyDescent="0.2">
      <c r="A17" s="435">
        <v>9</v>
      </c>
      <c r="B17" s="436" t="s">
        <v>910</v>
      </c>
      <c r="C17" s="437" t="s">
        <v>881</v>
      </c>
      <c r="D17" s="437" t="s">
        <v>911</v>
      </c>
      <c r="E17" s="437">
        <v>100</v>
      </c>
      <c r="F17" s="437">
        <v>908</v>
      </c>
      <c r="G17" s="437"/>
      <c r="H17" s="438"/>
      <c r="I17" s="438"/>
      <c r="J17" s="438">
        <v>406124929</v>
      </c>
      <c r="K17" s="437" t="s">
        <v>912</v>
      </c>
    </row>
    <row r="18" spans="1:11" ht="75" x14ac:dyDescent="0.2">
      <c r="A18" s="435">
        <v>10</v>
      </c>
      <c r="B18" s="436" t="s">
        <v>913</v>
      </c>
      <c r="C18" s="437" t="s">
        <v>881</v>
      </c>
      <c r="D18" s="437" t="s">
        <v>914</v>
      </c>
      <c r="E18" s="437" t="s">
        <v>915</v>
      </c>
      <c r="F18" s="437">
        <v>6200</v>
      </c>
      <c r="G18" s="437"/>
      <c r="H18" s="438"/>
      <c r="I18" s="438"/>
      <c r="J18" s="438" t="s">
        <v>916</v>
      </c>
      <c r="K18" s="437" t="s">
        <v>917</v>
      </c>
    </row>
    <row r="19" spans="1:11" ht="45" x14ac:dyDescent="0.2">
      <c r="A19" s="435">
        <v>11</v>
      </c>
      <c r="B19" s="436" t="s">
        <v>918</v>
      </c>
      <c r="C19" s="437" t="s">
        <v>881</v>
      </c>
      <c r="D19" s="437" t="s">
        <v>919</v>
      </c>
      <c r="E19" s="437" t="s">
        <v>920</v>
      </c>
      <c r="F19" s="437">
        <v>1000</v>
      </c>
      <c r="G19" s="437" t="s">
        <v>921</v>
      </c>
      <c r="H19" s="438" t="s">
        <v>597</v>
      </c>
      <c r="I19" s="438" t="s">
        <v>922</v>
      </c>
      <c r="J19" s="438"/>
      <c r="K19" s="437"/>
    </row>
    <row r="20" spans="1:11" ht="30" x14ac:dyDescent="0.2">
      <c r="A20" s="435">
        <v>12</v>
      </c>
      <c r="B20" s="436" t="s">
        <v>923</v>
      </c>
      <c r="C20" s="437" t="s">
        <v>881</v>
      </c>
      <c r="D20" s="437" t="s">
        <v>924</v>
      </c>
      <c r="E20" s="437" t="s">
        <v>925</v>
      </c>
      <c r="F20" s="437">
        <v>1000</v>
      </c>
      <c r="G20" s="437" t="s">
        <v>926</v>
      </c>
      <c r="H20" s="438" t="s">
        <v>927</v>
      </c>
      <c r="I20" s="438" t="s">
        <v>928</v>
      </c>
      <c r="J20" s="438"/>
      <c r="K20" s="437"/>
    </row>
    <row r="21" spans="1:11" ht="30" x14ac:dyDescent="0.2">
      <c r="A21" s="435">
        <v>13</v>
      </c>
      <c r="B21" s="436" t="s">
        <v>929</v>
      </c>
      <c r="C21" s="437" t="s">
        <v>881</v>
      </c>
      <c r="D21" s="437" t="s">
        <v>930</v>
      </c>
      <c r="E21" s="437">
        <v>174.45</v>
      </c>
      <c r="F21" s="437">
        <v>800</v>
      </c>
      <c r="G21" s="437">
        <v>61006005643</v>
      </c>
      <c r="H21" s="438" t="s">
        <v>931</v>
      </c>
      <c r="I21" s="438" t="s">
        <v>932</v>
      </c>
      <c r="J21" s="438"/>
      <c r="K21" s="437"/>
    </row>
    <row r="22" spans="1:11" ht="30" x14ac:dyDescent="0.2">
      <c r="A22" s="435">
        <v>14</v>
      </c>
      <c r="B22" s="436" t="s">
        <v>933</v>
      </c>
      <c r="C22" s="437" t="s">
        <v>881</v>
      </c>
      <c r="D22" s="437" t="s">
        <v>934</v>
      </c>
      <c r="E22" s="437">
        <v>94.1</v>
      </c>
      <c r="F22" s="437">
        <v>400</v>
      </c>
      <c r="G22" s="437"/>
      <c r="H22" s="438"/>
      <c r="I22" s="438"/>
      <c r="J22" s="438" t="s">
        <v>935</v>
      </c>
      <c r="K22" s="437" t="s">
        <v>936</v>
      </c>
    </row>
    <row r="23" spans="1:11" ht="30" x14ac:dyDescent="0.2">
      <c r="A23" s="435">
        <v>15</v>
      </c>
      <c r="B23" s="436" t="s">
        <v>937</v>
      </c>
      <c r="C23" s="437" t="s">
        <v>881</v>
      </c>
      <c r="D23" s="437" t="s">
        <v>938</v>
      </c>
      <c r="E23" s="437">
        <v>44</v>
      </c>
      <c r="F23" s="437">
        <v>687.5</v>
      </c>
      <c r="G23" s="437" t="s">
        <v>939</v>
      </c>
      <c r="H23" s="438" t="s">
        <v>940</v>
      </c>
      <c r="I23" s="438" t="s">
        <v>941</v>
      </c>
      <c r="J23" s="438"/>
      <c r="K23" s="437"/>
    </row>
    <row r="24" spans="1:11" ht="30" x14ac:dyDescent="0.2">
      <c r="A24" s="435">
        <v>16</v>
      </c>
      <c r="B24" s="436" t="s">
        <v>942</v>
      </c>
      <c r="C24" s="437" t="s">
        <v>881</v>
      </c>
      <c r="D24" s="437" t="s">
        <v>943</v>
      </c>
      <c r="E24" s="437">
        <v>90.82</v>
      </c>
      <c r="F24" s="437">
        <v>700</v>
      </c>
      <c r="G24" s="437" t="s">
        <v>944</v>
      </c>
      <c r="H24" s="438" t="s">
        <v>945</v>
      </c>
      <c r="I24" s="438" t="s">
        <v>946</v>
      </c>
      <c r="J24" s="438"/>
      <c r="K24" s="437"/>
    </row>
    <row r="25" spans="1:11" ht="30" x14ac:dyDescent="0.2">
      <c r="A25" s="435">
        <v>17</v>
      </c>
      <c r="B25" s="436" t="s">
        <v>947</v>
      </c>
      <c r="C25" s="437" t="s">
        <v>881</v>
      </c>
      <c r="D25" s="437" t="s">
        <v>948</v>
      </c>
      <c r="E25" s="437">
        <v>172.87</v>
      </c>
      <c r="F25" s="437">
        <v>1250</v>
      </c>
      <c r="G25" s="437" t="s">
        <v>949</v>
      </c>
      <c r="H25" s="438" t="s">
        <v>940</v>
      </c>
      <c r="I25" s="438" t="s">
        <v>950</v>
      </c>
      <c r="J25" s="438"/>
      <c r="K25" s="437"/>
    </row>
    <row r="26" spans="1:11" ht="30" x14ac:dyDescent="0.2">
      <c r="A26" s="435">
        <v>18</v>
      </c>
      <c r="B26" s="436" t="s">
        <v>951</v>
      </c>
      <c r="C26" s="437" t="s">
        <v>881</v>
      </c>
      <c r="D26" s="437" t="s">
        <v>952</v>
      </c>
      <c r="E26" s="437">
        <v>38.590000000000003</v>
      </c>
      <c r="F26" s="437">
        <v>3000</v>
      </c>
      <c r="G26" s="437" t="s">
        <v>953</v>
      </c>
      <c r="H26" s="438" t="s">
        <v>954</v>
      </c>
      <c r="I26" s="438" t="s">
        <v>955</v>
      </c>
      <c r="J26" s="438"/>
      <c r="K26" s="437"/>
    </row>
    <row r="27" spans="1:11" ht="30" x14ac:dyDescent="0.2">
      <c r="A27" s="435">
        <v>19</v>
      </c>
      <c r="B27" s="436" t="s">
        <v>956</v>
      </c>
      <c r="C27" s="437" t="s">
        <v>881</v>
      </c>
      <c r="D27" s="437" t="s">
        <v>957</v>
      </c>
      <c r="E27" s="437">
        <v>65.5</v>
      </c>
      <c r="F27" s="437">
        <v>250</v>
      </c>
      <c r="G27" s="437"/>
      <c r="H27" s="438"/>
      <c r="I27" s="438"/>
      <c r="J27" s="438" t="s">
        <v>958</v>
      </c>
      <c r="K27" s="437" t="s">
        <v>936</v>
      </c>
    </row>
    <row r="28" spans="1:11" ht="45" x14ac:dyDescent="0.2">
      <c r="A28" s="435">
        <v>20</v>
      </c>
      <c r="B28" s="436" t="s">
        <v>959</v>
      </c>
      <c r="C28" s="437" t="s">
        <v>881</v>
      </c>
      <c r="D28" s="437" t="s">
        <v>960</v>
      </c>
      <c r="E28" s="437">
        <v>67</v>
      </c>
      <c r="F28" s="437">
        <v>687.5</v>
      </c>
      <c r="G28" s="437" t="s">
        <v>961</v>
      </c>
      <c r="H28" s="438" t="s">
        <v>962</v>
      </c>
      <c r="I28" s="438" t="s">
        <v>354</v>
      </c>
      <c r="J28" s="438"/>
      <c r="K28" s="437"/>
    </row>
    <row r="29" spans="1:11" ht="30" x14ac:dyDescent="0.2">
      <c r="A29" s="435">
        <v>21</v>
      </c>
      <c r="B29" s="436" t="s">
        <v>963</v>
      </c>
      <c r="C29" s="437" t="s">
        <v>881</v>
      </c>
      <c r="D29" s="437" t="s">
        <v>964</v>
      </c>
      <c r="E29" s="437">
        <v>108.86</v>
      </c>
      <c r="F29" s="437">
        <v>375</v>
      </c>
      <c r="G29" s="437" t="s">
        <v>965</v>
      </c>
      <c r="H29" s="438" t="s">
        <v>966</v>
      </c>
      <c r="I29" s="438" t="s">
        <v>967</v>
      </c>
      <c r="J29" s="438"/>
      <c r="K29" s="437"/>
    </row>
    <row r="30" spans="1:11" ht="30" x14ac:dyDescent="0.2">
      <c r="A30" s="435">
        <v>22</v>
      </c>
      <c r="B30" s="436" t="s">
        <v>968</v>
      </c>
      <c r="C30" s="437" t="s">
        <v>881</v>
      </c>
      <c r="D30" s="437" t="s">
        <v>969</v>
      </c>
      <c r="E30" s="437">
        <v>155.19999999999999</v>
      </c>
      <c r="F30" s="437">
        <v>400</v>
      </c>
      <c r="G30" s="437"/>
      <c r="H30" s="438"/>
      <c r="I30" s="438"/>
      <c r="J30" s="438" t="s">
        <v>970</v>
      </c>
      <c r="K30" s="437" t="s">
        <v>936</v>
      </c>
    </row>
    <row r="31" spans="1:11" ht="30" x14ac:dyDescent="0.2">
      <c r="A31" s="435">
        <v>23</v>
      </c>
      <c r="B31" s="436" t="s">
        <v>971</v>
      </c>
      <c r="C31" s="437" t="s">
        <v>881</v>
      </c>
      <c r="D31" s="437" t="s">
        <v>972</v>
      </c>
      <c r="E31" s="437">
        <v>141.74</v>
      </c>
      <c r="F31" s="437">
        <v>437.5</v>
      </c>
      <c r="G31" s="437">
        <v>38001006467</v>
      </c>
      <c r="H31" s="438" t="s">
        <v>235</v>
      </c>
      <c r="I31" s="438" t="s">
        <v>973</v>
      </c>
      <c r="J31" s="438"/>
      <c r="K31" s="437"/>
    </row>
    <row r="32" spans="1:11" ht="30" x14ac:dyDescent="0.2">
      <c r="A32" s="435">
        <v>24</v>
      </c>
      <c r="B32" s="436" t="s">
        <v>974</v>
      </c>
      <c r="C32" s="437" t="s">
        <v>881</v>
      </c>
      <c r="D32" s="437" t="s">
        <v>930</v>
      </c>
      <c r="E32" s="437">
        <v>28.3</v>
      </c>
      <c r="F32" s="437">
        <v>500</v>
      </c>
      <c r="G32" s="437" t="s">
        <v>975</v>
      </c>
      <c r="H32" s="438" t="s">
        <v>976</v>
      </c>
      <c r="I32" s="438" t="s">
        <v>977</v>
      </c>
      <c r="J32" s="438"/>
      <c r="K32" s="437"/>
    </row>
    <row r="33" spans="1:11" ht="30" x14ac:dyDescent="0.2">
      <c r="A33" s="435">
        <v>25</v>
      </c>
      <c r="B33" s="436" t="s">
        <v>978</v>
      </c>
      <c r="C33" s="437" t="s">
        <v>881</v>
      </c>
      <c r="D33" s="437" t="s">
        <v>979</v>
      </c>
      <c r="E33" s="437">
        <v>170</v>
      </c>
      <c r="F33" s="437">
        <v>750</v>
      </c>
      <c r="G33" s="437" t="s">
        <v>980</v>
      </c>
      <c r="H33" s="438" t="s">
        <v>981</v>
      </c>
      <c r="I33" s="438" t="s">
        <v>982</v>
      </c>
      <c r="J33" s="438"/>
      <c r="K33" s="437"/>
    </row>
    <row r="34" spans="1:11" ht="30" x14ac:dyDescent="0.2">
      <c r="A34" s="435">
        <v>26</v>
      </c>
      <c r="B34" s="436" t="s">
        <v>983</v>
      </c>
      <c r="C34" s="437" t="s">
        <v>881</v>
      </c>
      <c r="D34" s="437" t="s">
        <v>984</v>
      </c>
      <c r="E34" s="437">
        <v>14.62</v>
      </c>
      <c r="F34" s="437">
        <v>625</v>
      </c>
      <c r="G34" s="437" t="s">
        <v>985</v>
      </c>
      <c r="H34" s="438" t="s">
        <v>927</v>
      </c>
      <c r="I34" s="438" t="s">
        <v>986</v>
      </c>
      <c r="J34" s="438"/>
      <c r="K34" s="437"/>
    </row>
    <row r="35" spans="1:11" ht="30" x14ac:dyDescent="0.2">
      <c r="A35" s="435">
        <v>27</v>
      </c>
      <c r="B35" s="436" t="s">
        <v>987</v>
      </c>
      <c r="C35" s="437" t="s">
        <v>881</v>
      </c>
      <c r="D35" s="437" t="s">
        <v>988</v>
      </c>
      <c r="E35" s="437">
        <v>117</v>
      </c>
      <c r="F35" s="437">
        <v>625</v>
      </c>
      <c r="G35" s="437" t="s">
        <v>989</v>
      </c>
      <c r="H35" s="438" t="s">
        <v>990</v>
      </c>
      <c r="I35" s="438" t="s">
        <v>991</v>
      </c>
      <c r="J35" s="438"/>
      <c r="K35" s="437"/>
    </row>
    <row r="36" spans="1:11" ht="30" x14ac:dyDescent="0.2">
      <c r="A36" s="435">
        <v>28</v>
      </c>
      <c r="B36" s="436" t="s">
        <v>992</v>
      </c>
      <c r="C36" s="437" t="s">
        <v>881</v>
      </c>
      <c r="D36" s="437" t="s">
        <v>993</v>
      </c>
      <c r="E36" s="437"/>
      <c r="F36" s="437">
        <v>3000</v>
      </c>
      <c r="G36" s="437" t="s">
        <v>994</v>
      </c>
      <c r="H36" s="438" t="s">
        <v>310</v>
      </c>
      <c r="I36" s="438" t="s">
        <v>995</v>
      </c>
      <c r="J36" s="438"/>
      <c r="K36" s="437"/>
    </row>
    <row r="37" spans="1:11" ht="60" x14ac:dyDescent="0.2">
      <c r="A37" s="435">
        <v>29</v>
      </c>
      <c r="B37" s="436" t="s">
        <v>996</v>
      </c>
      <c r="C37" s="437" t="s">
        <v>881</v>
      </c>
      <c r="D37" s="437" t="s">
        <v>997</v>
      </c>
      <c r="E37" s="437"/>
      <c r="F37" s="437">
        <v>200</v>
      </c>
      <c r="G37" s="437" t="s">
        <v>998</v>
      </c>
      <c r="H37" s="438" t="s">
        <v>999</v>
      </c>
      <c r="I37" s="438" t="s">
        <v>1000</v>
      </c>
      <c r="J37" s="438"/>
      <c r="K37" s="437"/>
    </row>
    <row r="38" spans="1:11" ht="45" x14ac:dyDescent="0.2">
      <c r="A38" s="435">
        <v>30</v>
      </c>
      <c r="B38" s="436" t="s">
        <v>1477</v>
      </c>
      <c r="C38" s="437" t="s">
        <v>881</v>
      </c>
      <c r="D38" s="437" t="s">
        <v>997</v>
      </c>
      <c r="E38" s="437"/>
      <c r="F38" s="437">
        <v>200</v>
      </c>
      <c r="G38" s="437" t="s">
        <v>1284</v>
      </c>
      <c r="H38" s="438" t="s">
        <v>1402</v>
      </c>
      <c r="I38" s="438" t="s">
        <v>1478</v>
      </c>
      <c r="J38" s="438"/>
      <c r="K38" s="437"/>
    </row>
    <row r="39" spans="1:11" ht="30" x14ac:dyDescent="0.2">
      <c r="A39" s="435">
        <v>31</v>
      </c>
      <c r="B39" s="436" t="s">
        <v>1001</v>
      </c>
      <c r="C39" s="437" t="s">
        <v>881</v>
      </c>
      <c r="D39" s="437" t="s">
        <v>1002</v>
      </c>
      <c r="E39" s="437">
        <v>22.5</v>
      </c>
      <c r="F39" s="437">
        <v>375</v>
      </c>
      <c r="G39" s="437" t="s">
        <v>1003</v>
      </c>
      <c r="H39" s="438" t="s">
        <v>1004</v>
      </c>
      <c r="I39" s="438" t="s">
        <v>1005</v>
      </c>
      <c r="J39" s="438"/>
      <c r="K39" s="437"/>
    </row>
    <row r="40" spans="1:11" ht="30" x14ac:dyDescent="0.2">
      <c r="A40" s="435">
        <v>32</v>
      </c>
      <c r="B40" s="436" t="s">
        <v>1006</v>
      </c>
      <c r="C40" s="437" t="s">
        <v>881</v>
      </c>
      <c r="D40" s="437" t="s">
        <v>1007</v>
      </c>
      <c r="E40" s="437">
        <v>21.3</v>
      </c>
      <c r="F40" s="437">
        <v>437.5</v>
      </c>
      <c r="G40" s="437" t="s">
        <v>1008</v>
      </c>
      <c r="H40" s="438" t="s">
        <v>954</v>
      </c>
      <c r="I40" s="438" t="s">
        <v>1009</v>
      </c>
      <c r="J40" s="438"/>
      <c r="K40" s="437"/>
    </row>
    <row r="41" spans="1:11" ht="45" x14ac:dyDescent="0.2">
      <c r="A41" s="435">
        <v>33</v>
      </c>
      <c r="B41" s="436" t="s">
        <v>1010</v>
      </c>
      <c r="C41" s="437" t="s">
        <v>881</v>
      </c>
      <c r="D41" s="437" t="s">
        <v>1011</v>
      </c>
      <c r="E41" s="437">
        <v>46.42</v>
      </c>
      <c r="F41" s="437">
        <v>180</v>
      </c>
      <c r="G41" s="437"/>
      <c r="H41" s="438"/>
      <c r="I41" s="438"/>
      <c r="J41" s="438" t="s">
        <v>1012</v>
      </c>
      <c r="K41" s="437" t="s">
        <v>1013</v>
      </c>
    </row>
    <row r="42" spans="1:11" ht="30" x14ac:dyDescent="0.2">
      <c r="A42" s="435">
        <v>34</v>
      </c>
      <c r="B42" s="436" t="s">
        <v>1014</v>
      </c>
      <c r="C42" s="437" t="s">
        <v>881</v>
      </c>
      <c r="D42" s="437" t="s">
        <v>1015</v>
      </c>
      <c r="E42" s="437">
        <v>48</v>
      </c>
      <c r="F42" s="437">
        <v>500</v>
      </c>
      <c r="G42" s="437"/>
      <c r="H42" s="438"/>
      <c r="I42" s="438"/>
      <c r="J42" s="438" t="s">
        <v>1016</v>
      </c>
      <c r="K42" s="437" t="s">
        <v>1017</v>
      </c>
    </row>
    <row r="43" spans="1:11" ht="30" x14ac:dyDescent="0.2">
      <c r="A43" s="435">
        <v>35</v>
      </c>
      <c r="B43" s="436" t="s">
        <v>1018</v>
      </c>
      <c r="C43" s="437" t="s">
        <v>881</v>
      </c>
      <c r="D43" s="437" t="s">
        <v>1019</v>
      </c>
      <c r="E43" s="437">
        <v>67.03</v>
      </c>
      <c r="F43" s="437">
        <v>258</v>
      </c>
      <c r="G43" s="437"/>
      <c r="H43" s="438"/>
      <c r="I43" s="438"/>
      <c r="J43" s="438">
        <v>235447343</v>
      </c>
      <c r="K43" s="437" t="s">
        <v>1013</v>
      </c>
    </row>
    <row r="44" spans="1:11" ht="45" x14ac:dyDescent="0.2">
      <c r="A44" s="435">
        <v>36</v>
      </c>
      <c r="B44" s="436" t="s">
        <v>1020</v>
      </c>
      <c r="C44" s="437" t="s">
        <v>881</v>
      </c>
      <c r="D44" s="437" t="s">
        <v>1021</v>
      </c>
      <c r="E44" s="437">
        <v>35</v>
      </c>
      <c r="F44" s="437">
        <v>450</v>
      </c>
      <c r="G44" s="437" t="s">
        <v>1022</v>
      </c>
      <c r="H44" s="438" t="s">
        <v>1023</v>
      </c>
      <c r="I44" s="438" t="s">
        <v>1024</v>
      </c>
      <c r="J44" s="438"/>
      <c r="K44" s="437"/>
    </row>
    <row r="45" spans="1:11" ht="45" x14ac:dyDescent="0.2">
      <c r="A45" s="435">
        <v>37</v>
      </c>
      <c r="B45" s="436" t="s">
        <v>1025</v>
      </c>
      <c r="C45" s="437" t="s">
        <v>881</v>
      </c>
      <c r="D45" s="437" t="s">
        <v>1026</v>
      </c>
      <c r="E45" s="437">
        <v>76</v>
      </c>
      <c r="F45" s="437">
        <v>228</v>
      </c>
      <c r="G45" s="437"/>
      <c r="H45" s="438"/>
      <c r="I45" s="438"/>
      <c r="J45" s="438" t="s">
        <v>1027</v>
      </c>
      <c r="K45" s="437" t="s">
        <v>1028</v>
      </c>
    </row>
    <row r="46" spans="1:11" ht="30" x14ac:dyDescent="0.2">
      <c r="A46" s="435">
        <v>38</v>
      </c>
      <c r="B46" s="436" t="s">
        <v>1029</v>
      </c>
      <c r="C46" s="437" t="s">
        <v>881</v>
      </c>
      <c r="D46" s="437" t="s">
        <v>1030</v>
      </c>
      <c r="E46" s="437">
        <v>231.37</v>
      </c>
      <c r="F46" s="437">
        <v>375</v>
      </c>
      <c r="G46" s="437">
        <v>49001000182</v>
      </c>
      <c r="H46" s="438" t="s">
        <v>1031</v>
      </c>
      <c r="I46" s="438" t="s">
        <v>1032</v>
      </c>
      <c r="J46" s="438"/>
      <c r="K46" s="437"/>
    </row>
    <row r="47" spans="1:11" ht="30" x14ac:dyDescent="0.2">
      <c r="A47" s="435">
        <v>39</v>
      </c>
      <c r="B47" s="436" t="s">
        <v>1033</v>
      </c>
      <c r="C47" s="437" t="s">
        <v>881</v>
      </c>
      <c r="D47" s="437" t="s">
        <v>1034</v>
      </c>
      <c r="E47" s="437">
        <v>93</v>
      </c>
      <c r="F47" s="437">
        <v>312.5</v>
      </c>
      <c r="G47" s="437" t="s">
        <v>1035</v>
      </c>
      <c r="H47" s="438" t="s">
        <v>1036</v>
      </c>
      <c r="I47" s="438" t="s">
        <v>351</v>
      </c>
      <c r="J47" s="438"/>
      <c r="K47" s="437"/>
    </row>
    <row r="48" spans="1:11" ht="30" x14ac:dyDescent="0.2">
      <c r="A48" s="435">
        <v>40</v>
      </c>
      <c r="B48" s="436" t="s">
        <v>1037</v>
      </c>
      <c r="C48" s="437" t="s">
        <v>881</v>
      </c>
      <c r="D48" s="437" t="s">
        <v>1038</v>
      </c>
      <c r="E48" s="437">
        <v>68.400000000000006</v>
      </c>
      <c r="F48" s="437">
        <v>375</v>
      </c>
      <c r="G48" s="437" t="s">
        <v>1039</v>
      </c>
      <c r="H48" s="438" t="s">
        <v>1040</v>
      </c>
      <c r="I48" s="438" t="s">
        <v>1041</v>
      </c>
      <c r="J48" s="438"/>
      <c r="K48" s="437"/>
    </row>
    <row r="49" spans="1:11" ht="30" x14ac:dyDescent="0.2">
      <c r="A49" s="435">
        <v>41</v>
      </c>
      <c r="B49" s="436" t="s">
        <v>1042</v>
      </c>
      <c r="C49" s="437" t="s">
        <v>881</v>
      </c>
      <c r="D49" s="437" t="s">
        <v>1479</v>
      </c>
      <c r="E49" s="437">
        <v>96</v>
      </c>
      <c r="F49" s="437">
        <v>1000</v>
      </c>
      <c r="G49" s="437" t="s">
        <v>373</v>
      </c>
      <c r="H49" s="438" t="s">
        <v>1043</v>
      </c>
      <c r="I49" s="438" t="s">
        <v>372</v>
      </c>
      <c r="J49" s="438"/>
      <c r="K49" s="437"/>
    </row>
    <row r="50" spans="1:11" ht="30" x14ac:dyDescent="0.2">
      <c r="A50" s="435">
        <v>42</v>
      </c>
      <c r="B50" s="436" t="s">
        <v>1044</v>
      </c>
      <c r="C50" s="437" t="s">
        <v>881</v>
      </c>
      <c r="D50" s="437" t="s">
        <v>1045</v>
      </c>
      <c r="E50" s="437">
        <v>100</v>
      </c>
      <c r="F50" s="437">
        <v>1000</v>
      </c>
      <c r="G50" s="437" t="s">
        <v>1046</v>
      </c>
      <c r="H50" s="438" t="s">
        <v>1047</v>
      </c>
      <c r="I50" s="438" t="s">
        <v>1048</v>
      </c>
      <c r="J50" s="438"/>
      <c r="K50" s="437"/>
    </row>
    <row r="51" spans="1:11" ht="45" x14ac:dyDescent="0.2">
      <c r="A51" s="435">
        <v>43</v>
      </c>
      <c r="B51" s="436" t="s">
        <v>1049</v>
      </c>
      <c r="C51" s="437" t="s">
        <v>881</v>
      </c>
      <c r="D51" s="437" t="s">
        <v>1050</v>
      </c>
      <c r="E51" s="437">
        <v>48.8</v>
      </c>
      <c r="F51" s="437">
        <v>665</v>
      </c>
      <c r="G51" s="437" t="s">
        <v>1051</v>
      </c>
      <c r="H51" s="438" t="s">
        <v>1052</v>
      </c>
      <c r="I51" s="438" t="s">
        <v>1053</v>
      </c>
      <c r="J51" s="438"/>
      <c r="K51" s="437"/>
    </row>
    <row r="52" spans="1:11" ht="30" x14ac:dyDescent="0.2">
      <c r="A52" s="435">
        <v>44</v>
      </c>
      <c r="B52" s="436" t="s">
        <v>1054</v>
      </c>
      <c r="C52" s="437" t="s">
        <v>881</v>
      </c>
      <c r="D52" s="437" t="s">
        <v>1055</v>
      </c>
      <c r="E52" s="437">
        <v>212.5</v>
      </c>
      <c r="F52" s="437">
        <v>250</v>
      </c>
      <c r="G52" s="437" t="s">
        <v>1056</v>
      </c>
      <c r="H52" s="438" t="s">
        <v>1057</v>
      </c>
      <c r="I52" s="438" t="s">
        <v>1058</v>
      </c>
      <c r="J52" s="438"/>
      <c r="K52" s="437"/>
    </row>
    <row r="53" spans="1:11" ht="30" x14ac:dyDescent="0.2">
      <c r="A53" s="435">
        <v>45</v>
      </c>
      <c r="B53" s="436" t="s">
        <v>1059</v>
      </c>
      <c r="C53" s="437" t="s">
        <v>881</v>
      </c>
      <c r="D53" s="437" t="s">
        <v>1060</v>
      </c>
      <c r="E53" s="437">
        <v>242.2</v>
      </c>
      <c r="F53" s="437">
        <v>665</v>
      </c>
      <c r="G53" s="437">
        <v>5001001777</v>
      </c>
      <c r="H53" s="438" t="s">
        <v>1061</v>
      </c>
      <c r="I53" s="438" t="s">
        <v>1062</v>
      </c>
      <c r="J53" s="438"/>
      <c r="K53" s="437"/>
    </row>
    <row r="54" spans="1:11" ht="45" x14ac:dyDescent="0.2">
      <c r="A54" s="435">
        <v>46</v>
      </c>
      <c r="B54" s="436" t="s">
        <v>1063</v>
      </c>
      <c r="C54" s="437" t="s">
        <v>881</v>
      </c>
      <c r="D54" s="437" t="s">
        <v>1064</v>
      </c>
      <c r="E54" s="437">
        <v>121</v>
      </c>
      <c r="F54" s="437">
        <v>750</v>
      </c>
      <c r="G54" s="437" t="s">
        <v>1065</v>
      </c>
      <c r="H54" s="438" t="s">
        <v>1036</v>
      </c>
      <c r="I54" s="438" t="s">
        <v>1066</v>
      </c>
      <c r="J54" s="438"/>
      <c r="K54" s="437"/>
    </row>
    <row r="55" spans="1:11" ht="30" x14ac:dyDescent="0.2">
      <c r="A55" s="435">
        <v>47</v>
      </c>
      <c r="B55" s="436" t="s">
        <v>1067</v>
      </c>
      <c r="C55" s="437" t="s">
        <v>881</v>
      </c>
      <c r="D55" s="437" t="s">
        <v>1068</v>
      </c>
      <c r="E55" s="437">
        <v>87</v>
      </c>
      <c r="F55" s="437">
        <v>650</v>
      </c>
      <c r="G55" s="437" t="s">
        <v>1069</v>
      </c>
      <c r="H55" s="438" t="s">
        <v>1070</v>
      </c>
      <c r="I55" s="438" t="s">
        <v>1071</v>
      </c>
      <c r="J55" s="438"/>
      <c r="K55" s="437"/>
    </row>
    <row r="56" spans="1:11" ht="45" x14ac:dyDescent="0.2">
      <c r="A56" s="435">
        <v>48</v>
      </c>
      <c r="B56" s="436" t="s">
        <v>1072</v>
      </c>
      <c r="C56" s="437" t="s">
        <v>881</v>
      </c>
      <c r="D56" s="437" t="s">
        <v>1073</v>
      </c>
      <c r="E56" s="437">
        <v>156</v>
      </c>
      <c r="F56" s="437">
        <v>500</v>
      </c>
      <c r="G56" s="437"/>
      <c r="H56" s="438"/>
      <c r="I56" s="438"/>
      <c r="J56" s="438" t="s">
        <v>1074</v>
      </c>
      <c r="K56" s="437" t="s">
        <v>1075</v>
      </c>
    </row>
    <row r="57" spans="1:11" ht="30" x14ac:dyDescent="0.2">
      <c r="A57" s="435">
        <v>49</v>
      </c>
      <c r="B57" s="436" t="s">
        <v>1076</v>
      </c>
      <c r="C57" s="437" t="s">
        <v>881</v>
      </c>
      <c r="D57" s="437" t="s">
        <v>1077</v>
      </c>
      <c r="E57" s="437">
        <v>277</v>
      </c>
      <c r="F57" s="437">
        <v>375</v>
      </c>
      <c r="G57" s="437" t="s">
        <v>1078</v>
      </c>
      <c r="H57" s="438" t="s">
        <v>990</v>
      </c>
      <c r="I57" s="438" t="s">
        <v>1079</v>
      </c>
      <c r="J57" s="438"/>
      <c r="K57" s="437"/>
    </row>
    <row r="58" spans="1:11" ht="30" x14ac:dyDescent="0.2">
      <c r="A58" s="435">
        <v>50</v>
      </c>
      <c r="B58" s="436" t="s">
        <v>1080</v>
      </c>
      <c r="C58" s="437" t="s">
        <v>881</v>
      </c>
      <c r="D58" s="437" t="s">
        <v>988</v>
      </c>
      <c r="E58" s="437">
        <v>48</v>
      </c>
      <c r="F58" s="437">
        <v>450</v>
      </c>
      <c r="G58" s="437"/>
      <c r="H58" s="438"/>
      <c r="I58" s="438"/>
      <c r="J58" s="438" t="s">
        <v>1081</v>
      </c>
      <c r="K58" s="437" t="s">
        <v>1082</v>
      </c>
    </row>
    <row r="59" spans="1:11" ht="30" x14ac:dyDescent="0.2">
      <c r="A59" s="435">
        <v>51</v>
      </c>
      <c r="B59" s="436" t="s">
        <v>1083</v>
      </c>
      <c r="C59" s="437" t="s">
        <v>881</v>
      </c>
      <c r="D59" s="437" t="s">
        <v>1084</v>
      </c>
      <c r="E59" s="437">
        <v>45</v>
      </c>
      <c r="F59" s="437">
        <v>500</v>
      </c>
      <c r="G59" s="437" t="s">
        <v>1085</v>
      </c>
      <c r="H59" s="438" t="s">
        <v>1086</v>
      </c>
      <c r="I59" s="438" t="s">
        <v>1087</v>
      </c>
      <c r="J59" s="438"/>
      <c r="K59" s="437"/>
    </row>
    <row r="60" spans="1:11" ht="30" x14ac:dyDescent="0.2">
      <c r="A60" s="435">
        <v>52</v>
      </c>
      <c r="B60" s="436" t="s">
        <v>1088</v>
      </c>
      <c r="C60" s="437" t="s">
        <v>881</v>
      </c>
      <c r="D60" s="437" t="s">
        <v>1089</v>
      </c>
      <c r="E60" s="437">
        <v>137.43</v>
      </c>
      <c r="F60" s="437">
        <v>1250</v>
      </c>
      <c r="G60" s="437" t="s">
        <v>1090</v>
      </c>
      <c r="H60" s="438" t="s">
        <v>954</v>
      </c>
      <c r="I60" s="438" t="s">
        <v>1091</v>
      </c>
      <c r="J60" s="438"/>
      <c r="K60" s="437"/>
    </row>
    <row r="61" spans="1:11" ht="30" x14ac:dyDescent="0.2">
      <c r="A61" s="435">
        <v>53</v>
      </c>
      <c r="B61" s="436" t="s">
        <v>1092</v>
      </c>
      <c r="C61" s="437" t="s">
        <v>881</v>
      </c>
      <c r="D61" s="437" t="s">
        <v>1093</v>
      </c>
      <c r="E61" s="437">
        <v>66.56</v>
      </c>
      <c r="F61" s="437">
        <v>500</v>
      </c>
      <c r="G61" s="437" t="s">
        <v>1094</v>
      </c>
      <c r="H61" s="438" t="s">
        <v>489</v>
      </c>
      <c r="I61" s="438" t="s">
        <v>1095</v>
      </c>
      <c r="J61" s="438"/>
      <c r="K61" s="437"/>
    </row>
    <row r="62" spans="1:11" ht="30" x14ac:dyDescent="0.2">
      <c r="A62" s="435">
        <v>54</v>
      </c>
      <c r="B62" s="436" t="s">
        <v>1096</v>
      </c>
      <c r="C62" s="437" t="s">
        <v>881</v>
      </c>
      <c r="D62" s="437" t="s">
        <v>1097</v>
      </c>
      <c r="E62" s="437">
        <v>92.25</v>
      </c>
      <c r="F62" s="437">
        <v>250</v>
      </c>
      <c r="G62" s="437" t="s">
        <v>1098</v>
      </c>
      <c r="H62" s="438" t="s">
        <v>1099</v>
      </c>
      <c r="I62" s="438" t="s">
        <v>1100</v>
      </c>
      <c r="J62" s="438"/>
      <c r="K62" s="437"/>
    </row>
    <row r="63" spans="1:11" ht="30" x14ac:dyDescent="0.2">
      <c r="A63" s="435">
        <v>55</v>
      </c>
      <c r="B63" s="436" t="s">
        <v>1101</v>
      </c>
      <c r="C63" s="437" t="s">
        <v>881</v>
      </c>
      <c r="D63" s="437" t="s">
        <v>1102</v>
      </c>
      <c r="E63" s="437">
        <v>72</v>
      </c>
      <c r="F63" s="437">
        <v>375</v>
      </c>
      <c r="G63" s="437" t="s">
        <v>1103</v>
      </c>
      <c r="H63" s="438" t="s">
        <v>1104</v>
      </c>
      <c r="I63" s="438" t="s">
        <v>1105</v>
      </c>
      <c r="J63" s="438"/>
      <c r="K63" s="437"/>
    </row>
    <row r="64" spans="1:11" ht="30" x14ac:dyDescent="0.2">
      <c r="A64" s="435">
        <v>56</v>
      </c>
      <c r="B64" s="436" t="s">
        <v>1106</v>
      </c>
      <c r="C64" s="437" t="s">
        <v>881</v>
      </c>
      <c r="D64" s="437" t="s">
        <v>1107</v>
      </c>
      <c r="E64" s="437">
        <v>446</v>
      </c>
      <c r="F64" s="437">
        <v>500</v>
      </c>
      <c r="G64" s="437" t="s">
        <v>1108</v>
      </c>
      <c r="H64" s="438" t="s">
        <v>1109</v>
      </c>
      <c r="I64" s="438" t="s">
        <v>1110</v>
      </c>
      <c r="J64" s="438"/>
      <c r="K64" s="437"/>
    </row>
    <row r="65" spans="1:11" ht="30" x14ac:dyDescent="0.2">
      <c r="A65" s="435">
        <v>57</v>
      </c>
      <c r="B65" s="436" t="s">
        <v>1111</v>
      </c>
      <c r="C65" s="437" t="s">
        <v>881</v>
      </c>
      <c r="D65" s="437" t="s">
        <v>1112</v>
      </c>
      <c r="E65" s="437">
        <v>128.19999999999999</v>
      </c>
      <c r="F65" s="437">
        <v>250</v>
      </c>
      <c r="G65" s="437"/>
      <c r="H65" s="438"/>
      <c r="I65" s="438"/>
      <c r="J65" s="438" t="s">
        <v>1113</v>
      </c>
      <c r="K65" s="437" t="s">
        <v>1114</v>
      </c>
    </row>
    <row r="66" spans="1:11" ht="30" x14ac:dyDescent="0.2">
      <c r="A66" s="435">
        <v>58</v>
      </c>
      <c r="B66" s="436" t="s">
        <v>1115</v>
      </c>
      <c r="C66" s="437" t="s">
        <v>881</v>
      </c>
      <c r="D66" s="437" t="s">
        <v>1116</v>
      </c>
      <c r="E66" s="437"/>
      <c r="F66" s="437">
        <v>562.5</v>
      </c>
      <c r="G66" s="437" t="s">
        <v>1117</v>
      </c>
      <c r="H66" s="438" t="s">
        <v>255</v>
      </c>
      <c r="I66" s="438" t="s">
        <v>1118</v>
      </c>
      <c r="J66" s="438"/>
      <c r="K66" s="437"/>
    </row>
    <row r="67" spans="1:11" ht="30" x14ac:dyDescent="0.2">
      <c r="A67" s="435">
        <v>59</v>
      </c>
      <c r="B67" s="436" t="s">
        <v>1119</v>
      </c>
      <c r="C67" s="437" t="s">
        <v>881</v>
      </c>
      <c r="D67" s="437" t="s">
        <v>1120</v>
      </c>
      <c r="E67" s="437">
        <v>66</v>
      </c>
      <c r="F67" s="437">
        <v>700</v>
      </c>
      <c r="G67" s="437" t="s">
        <v>1121</v>
      </c>
      <c r="H67" s="438" t="s">
        <v>1104</v>
      </c>
      <c r="I67" s="438" t="s">
        <v>1122</v>
      </c>
      <c r="J67" s="438"/>
      <c r="K67" s="437"/>
    </row>
    <row r="68" spans="1:11" ht="30" x14ac:dyDescent="0.2">
      <c r="A68" s="435">
        <v>60</v>
      </c>
      <c r="B68" s="436" t="s">
        <v>1123</v>
      </c>
      <c r="C68" s="437" t="s">
        <v>881</v>
      </c>
      <c r="D68" s="437" t="s">
        <v>1124</v>
      </c>
      <c r="E68" s="437">
        <v>187</v>
      </c>
      <c r="F68" s="437">
        <v>311.67</v>
      </c>
      <c r="G68" s="437"/>
      <c r="H68" s="438"/>
      <c r="I68" s="438"/>
      <c r="J68" s="438" t="s">
        <v>1125</v>
      </c>
      <c r="K68" s="437" t="s">
        <v>936</v>
      </c>
    </row>
    <row r="69" spans="1:11" ht="45" x14ac:dyDescent="0.2">
      <c r="A69" s="435">
        <v>61</v>
      </c>
      <c r="B69" s="437" t="s">
        <v>1126</v>
      </c>
      <c r="C69" s="437" t="s">
        <v>881</v>
      </c>
      <c r="D69" s="437" t="s">
        <v>1127</v>
      </c>
      <c r="E69" s="437">
        <v>165.5</v>
      </c>
      <c r="F69" s="437">
        <v>1489.5</v>
      </c>
      <c r="G69" s="437"/>
      <c r="H69" s="438"/>
      <c r="I69" s="438"/>
      <c r="J69" s="438" t="s">
        <v>1128</v>
      </c>
      <c r="K69" s="437" t="s">
        <v>1129</v>
      </c>
    </row>
    <row r="70" spans="1:11" ht="30" x14ac:dyDescent="0.2">
      <c r="A70" s="435">
        <v>62</v>
      </c>
      <c r="B70" s="437" t="s">
        <v>1130</v>
      </c>
      <c r="C70" s="437" t="s">
        <v>881</v>
      </c>
      <c r="D70" s="437" t="s">
        <v>1131</v>
      </c>
      <c r="E70" s="437">
        <v>80</v>
      </c>
      <c r="F70" s="437">
        <v>1000</v>
      </c>
      <c r="G70" s="437" t="s">
        <v>1132</v>
      </c>
      <c r="H70" s="438" t="s">
        <v>1040</v>
      </c>
      <c r="I70" s="438" t="s">
        <v>1133</v>
      </c>
      <c r="J70" s="438"/>
      <c r="K70" s="437"/>
    </row>
    <row r="71" spans="1:11" ht="30" x14ac:dyDescent="0.2">
      <c r="A71" s="435">
        <v>63</v>
      </c>
      <c r="B71" s="437" t="s">
        <v>1134</v>
      </c>
      <c r="C71" s="437" t="s">
        <v>881</v>
      </c>
      <c r="D71" s="437" t="s">
        <v>1480</v>
      </c>
      <c r="E71" s="437">
        <v>86.7</v>
      </c>
      <c r="F71" s="437">
        <v>2450</v>
      </c>
      <c r="G71" s="437" t="s">
        <v>1135</v>
      </c>
      <c r="H71" s="438" t="s">
        <v>1136</v>
      </c>
      <c r="I71" s="438" t="s">
        <v>1137</v>
      </c>
      <c r="J71" s="438"/>
      <c r="K71" s="437"/>
    </row>
    <row r="72" spans="1:11" ht="30" x14ac:dyDescent="0.2">
      <c r="A72" s="435">
        <v>64</v>
      </c>
      <c r="B72" s="437" t="s">
        <v>1138</v>
      </c>
      <c r="C72" s="437" t="s">
        <v>881</v>
      </c>
      <c r="D72" s="437" t="s">
        <v>1481</v>
      </c>
      <c r="E72" s="437">
        <v>101.18</v>
      </c>
      <c r="F72" s="437">
        <v>1875</v>
      </c>
      <c r="G72" s="437" t="s">
        <v>1139</v>
      </c>
      <c r="H72" s="438" t="s">
        <v>954</v>
      </c>
      <c r="I72" s="438" t="s">
        <v>1140</v>
      </c>
      <c r="J72" s="438"/>
      <c r="K72" s="437"/>
    </row>
    <row r="73" spans="1:11" ht="30" x14ac:dyDescent="0.2">
      <c r="A73" s="435">
        <v>65</v>
      </c>
      <c r="B73" s="437" t="s">
        <v>1141</v>
      </c>
      <c r="C73" s="437" t="s">
        <v>881</v>
      </c>
      <c r="D73" s="437" t="s">
        <v>1142</v>
      </c>
      <c r="E73" s="437">
        <v>81</v>
      </c>
      <c r="F73" s="437">
        <v>1674.0500000000002</v>
      </c>
      <c r="G73" s="437"/>
      <c r="H73" s="438"/>
      <c r="I73" s="438"/>
      <c r="J73" s="438" t="s">
        <v>1143</v>
      </c>
      <c r="K73" s="437" t="s">
        <v>1144</v>
      </c>
    </row>
    <row r="74" spans="1:11" ht="30" x14ac:dyDescent="0.2">
      <c r="A74" s="435">
        <v>66</v>
      </c>
      <c r="B74" s="437" t="s">
        <v>1145</v>
      </c>
      <c r="C74" s="437" t="s">
        <v>881</v>
      </c>
      <c r="D74" s="437" t="s">
        <v>1482</v>
      </c>
      <c r="E74" s="437">
        <v>123.97</v>
      </c>
      <c r="F74" s="437">
        <v>2400</v>
      </c>
      <c r="G74" s="437" t="s">
        <v>1146</v>
      </c>
      <c r="H74" s="438" t="s">
        <v>1043</v>
      </c>
      <c r="I74" s="438" t="s">
        <v>1147</v>
      </c>
      <c r="J74" s="438"/>
      <c r="K74" s="437"/>
    </row>
    <row r="75" spans="1:11" ht="30" x14ac:dyDescent="0.2">
      <c r="A75" s="435">
        <v>67</v>
      </c>
      <c r="B75" s="437" t="s">
        <v>1148</v>
      </c>
      <c r="C75" s="437" t="s">
        <v>881</v>
      </c>
      <c r="D75" s="439" t="s">
        <v>1483</v>
      </c>
      <c r="E75" s="437">
        <v>70</v>
      </c>
      <c r="F75" s="437">
        <v>562.5</v>
      </c>
      <c r="G75" s="437" t="s">
        <v>1149</v>
      </c>
      <c r="H75" s="438" t="s">
        <v>1150</v>
      </c>
      <c r="I75" s="438" t="s">
        <v>301</v>
      </c>
      <c r="J75" s="438"/>
      <c r="K75" s="437"/>
    </row>
    <row r="76" spans="1:11" ht="30" x14ac:dyDescent="0.2">
      <c r="A76" s="435">
        <v>68</v>
      </c>
      <c r="B76" s="437" t="s">
        <v>1151</v>
      </c>
      <c r="C76" s="437" t="s">
        <v>881</v>
      </c>
      <c r="D76" s="437" t="s">
        <v>1131</v>
      </c>
      <c r="E76" s="437">
        <v>28.6</v>
      </c>
      <c r="F76" s="437">
        <v>437.5</v>
      </c>
      <c r="G76" s="437" t="s">
        <v>1152</v>
      </c>
      <c r="H76" s="438" t="s">
        <v>1153</v>
      </c>
      <c r="I76" s="438" t="s">
        <v>1154</v>
      </c>
      <c r="J76" s="438"/>
      <c r="K76" s="437"/>
    </row>
    <row r="77" spans="1:11" ht="30" x14ac:dyDescent="0.2">
      <c r="A77" s="435">
        <v>69</v>
      </c>
      <c r="B77" s="437" t="s">
        <v>1155</v>
      </c>
      <c r="C77" s="437" t="s">
        <v>881</v>
      </c>
      <c r="D77" s="439" t="s">
        <v>1484</v>
      </c>
      <c r="E77" s="437">
        <v>108</v>
      </c>
      <c r="F77" s="437">
        <v>800</v>
      </c>
      <c r="G77" s="437" t="s">
        <v>1156</v>
      </c>
      <c r="H77" s="438" t="s">
        <v>1157</v>
      </c>
      <c r="I77" s="438" t="s">
        <v>1158</v>
      </c>
      <c r="J77" s="438"/>
      <c r="K77" s="437"/>
    </row>
    <row r="78" spans="1:11" ht="30" x14ac:dyDescent="0.2">
      <c r="A78" s="435">
        <v>70</v>
      </c>
      <c r="B78" s="437" t="s">
        <v>1159</v>
      </c>
      <c r="C78" s="437" t="s">
        <v>881</v>
      </c>
      <c r="D78" s="437" t="s">
        <v>1485</v>
      </c>
      <c r="E78" s="437"/>
      <c r="F78" s="437">
        <v>650</v>
      </c>
      <c r="G78" s="437"/>
      <c r="H78" s="438"/>
      <c r="I78" s="438"/>
      <c r="J78" s="438" t="s">
        <v>1160</v>
      </c>
      <c r="K78" s="437" t="s">
        <v>1161</v>
      </c>
    </row>
    <row r="79" spans="1:11" ht="30" x14ac:dyDescent="0.2">
      <c r="A79" s="435">
        <v>71</v>
      </c>
      <c r="B79" s="437" t="s">
        <v>1162</v>
      </c>
      <c r="C79" s="437" t="s">
        <v>881</v>
      </c>
      <c r="D79" s="437" t="s">
        <v>1163</v>
      </c>
      <c r="E79" s="437">
        <v>50</v>
      </c>
      <c r="F79" s="437">
        <v>1000</v>
      </c>
      <c r="G79" s="437" t="s">
        <v>1164</v>
      </c>
      <c r="H79" s="438" t="s">
        <v>1165</v>
      </c>
      <c r="I79" s="438" t="s">
        <v>1166</v>
      </c>
      <c r="J79" s="438"/>
      <c r="K79" s="437"/>
    </row>
    <row r="80" spans="1:11" ht="30" x14ac:dyDescent="0.2">
      <c r="A80" s="435">
        <v>72</v>
      </c>
      <c r="B80" s="437" t="s">
        <v>1167</v>
      </c>
      <c r="C80" s="437" t="s">
        <v>881</v>
      </c>
      <c r="D80" s="437" t="s">
        <v>1131</v>
      </c>
      <c r="E80" s="437">
        <v>70</v>
      </c>
      <c r="F80" s="437">
        <v>625</v>
      </c>
      <c r="G80" s="437" t="s">
        <v>1168</v>
      </c>
      <c r="H80" s="438" t="s">
        <v>1169</v>
      </c>
      <c r="I80" s="438" t="s">
        <v>1170</v>
      </c>
      <c r="J80" s="438"/>
      <c r="K80" s="437"/>
    </row>
    <row r="81" spans="1:11" ht="30" x14ac:dyDescent="0.2">
      <c r="A81" s="435">
        <v>73</v>
      </c>
      <c r="B81" s="437" t="s">
        <v>1171</v>
      </c>
      <c r="C81" s="437" t="s">
        <v>881</v>
      </c>
      <c r="D81" s="437" t="s">
        <v>988</v>
      </c>
      <c r="E81" s="437">
        <v>118.1</v>
      </c>
      <c r="F81" s="437">
        <v>625</v>
      </c>
      <c r="G81" s="437" t="s">
        <v>1172</v>
      </c>
      <c r="H81" s="438" t="s">
        <v>891</v>
      </c>
      <c r="I81" s="438" t="s">
        <v>1173</v>
      </c>
      <c r="J81" s="438"/>
      <c r="K81" s="437"/>
    </row>
    <row r="82" spans="1:11" ht="30" x14ac:dyDescent="0.2">
      <c r="A82" s="435">
        <v>74</v>
      </c>
      <c r="B82" s="437" t="s">
        <v>1174</v>
      </c>
      <c r="C82" s="437" t="s">
        <v>881</v>
      </c>
      <c r="D82" s="437" t="s">
        <v>1175</v>
      </c>
      <c r="E82" s="437">
        <v>69.239999999999995</v>
      </c>
      <c r="F82" s="437">
        <v>812.5</v>
      </c>
      <c r="G82" s="437">
        <v>36001000355</v>
      </c>
      <c r="H82" s="438" t="s">
        <v>1176</v>
      </c>
      <c r="I82" s="438" t="s">
        <v>1177</v>
      </c>
      <c r="J82" s="438"/>
      <c r="K82" s="437"/>
    </row>
    <row r="83" spans="1:11" ht="30" x14ac:dyDescent="0.2">
      <c r="A83" s="435">
        <v>75</v>
      </c>
      <c r="B83" s="437" t="s">
        <v>1178</v>
      </c>
      <c r="C83" s="437" t="s">
        <v>881</v>
      </c>
      <c r="D83" s="437" t="s">
        <v>1486</v>
      </c>
      <c r="E83" s="437">
        <v>132</v>
      </c>
      <c r="F83" s="437">
        <v>187.5</v>
      </c>
      <c r="G83" s="437" t="s">
        <v>1179</v>
      </c>
      <c r="H83" s="438" t="s">
        <v>940</v>
      </c>
      <c r="I83" s="438" t="s">
        <v>1180</v>
      </c>
      <c r="J83" s="438"/>
      <c r="K83" s="437"/>
    </row>
    <row r="84" spans="1:11" ht="30" x14ac:dyDescent="0.2">
      <c r="A84" s="435">
        <v>76</v>
      </c>
      <c r="B84" s="437" t="s">
        <v>1181</v>
      </c>
      <c r="C84" s="437" t="s">
        <v>881</v>
      </c>
      <c r="D84" s="437" t="s">
        <v>1182</v>
      </c>
      <c r="E84" s="437">
        <v>233</v>
      </c>
      <c r="F84" s="437">
        <v>750</v>
      </c>
      <c r="G84" s="441" t="s">
        <v>1183</v>
      </c>
      <c r="H84" s="438" t="s">
        <v>1099</v>
      </c>
      <c r="I84" s="438" t="s">
        <v>1180</v>
      </c>
      <c r="J84" s="438"/>
      <c r="K84" s="437"/>
    </row>
    <row r="85" spans="1:11" ht="30" x14ac:dyDescent="0.2">
      <c r="A85" s="435">
        <v>77</v>
      </c>
      <c r="B85" s="437" t="s">
        <v>1184</v>
      </c>
      <c r="C85" s="437" t="s">
        <v>881</v>
      </c>
      <c r="D85" s="437" t="s">
        <v>1185</v>
      </c>
      <c r="E85" s="437">
        <v>50</v>
      </c>
      <c r="F85" s="437">
        <v>500</v>
      </c>
      <c r="G85" s="437">
        <v>12001080035</v>
      </c>
      <c r="H85" s="438" t="s">
        <v>1186</v>
      </c>
      <c r="I85" s="438" t="s">
        <v>1187</v>
      </c>
      <c r="J85" s="438"/>
      <c r="K85" s="437"/>
    </row>
    <row r="86" spans="1:11" ht="60" x14ac:dyDescent="0.2">
      <c r="A86" s="435">
        <v>78</v>
      </c>
      <c r="B86" s="437" t="s">
        <v>905</v>
      </c>
      <c r="C86" s="437" t="s">
        <v>881</v>
      </c>
      <c r="D86" s="437" t="s">
        <v>906</v>
      </c>
      <c r="E86" s="437" t="s">
        <v>907</v>
      </c>
      <c r="F86" s="437">
        <v>1000</v>
      </c>
      <c r="G86" s="437" t="s">
        <v>908</v>
      </c>
      <c r="H86" s="438" t="s">
        <v>622</v>
      </c>
      <c r="I86" s="438" t="s">
        <v>909</v>
      </c>
      <c r="J86" s="438"/>
      <c r="K86" s="437"/>
    </row>
    <row r="87" spans="1:11" ht="15" x14ac:dyDescent="0.2">
      <c r="A87" s="435"/>
      <c r="B87" s="437"/>
      <c r="C87" s="437"/>
      <c r="D87" s="437"/>
      <c r="E87" s="437"/>
      <c r="F87" s="437"/>
      <c r="G87" s="437"/>
      <c r="H87" s="438"/>
      <c r="I87" s="438"/>
      <c r="J87" s="438"/>
      <c r="K87" s="437"/>
    </row>
    <row r="88" spans="1:11" ht="15" x14ac:dyDescent="0.2">
      <c r="A88" s="435" t="s">
        <v>221</v>
      </c>
      <c r="B88" s="437"/>
      <c r="C88" s="437"/>
      <c r="D88" s="437"/>
      <c r="E88" s="437"/>
      <c r="F88" s="437"/>
      <c r="G88" s="437"/>
      <c r="H88" s="438"/>
      <c r="I88" s="438"/>
      <c r="J88" s="438"/>
      <c r="K88" s="437"/>
    </row>
    <row r="89" spans="1:11" x14ac:dyDescent="0.2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</row>
    <row r="90" spans="1:11" x14ac:dyDescent="0.2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</row>
    <row r="91" spans="1:11" x14ac:dyDescent="0.2">
      <c r="A91" s="442"/>
      <c r="B91" s="131"/>
      <c r="C91" s="131"/>
      <c r="D91" s="131"/>
      <c r="E91" s="131"/>
      <c r="F91" s="131"/>
      <c r="G91" s="131"/>
      <c r="H91" s="131"/>
      <c r="I91" s="131"/>
      <c r="J91" s="131"/>
      <c r="K91" s="131"/>
    </row>
    <row r="92" spans="1:11" ht="15" x14ac:dyDescent="0.3">
      <c r="A92" s="85"/>
      <c r="B92" s="324" t="s">
        <v>45</v>
      </c>
      <c r="C92" s="85"/>
      <c r="D92" s="85"/>
      <c r="E92" s="178"/>
      <c r="F92" s="85"/>
      <c r="G92" s="85"/>
      <c r="H92" s="85"/>
      <c r="I92" s="85"/>
      <c r="J92" s="85"/>
      <c r="K92" s="85"/>
    </row>
    <row r="93" spans="1:11" ht="15" x14ac:dyDescent="0.3">
      <c r="A93" s="85"/>
      <c r="B93" s="85"/>
      <c r="C93" s="471"/>
      <c r="D93" s="471"/>
      <c r="F93" s="325"/>
      <c r="G93" s="326"/>
    </row>
    <row r="94" spans="1:11" ht="15" x14ac:dyDescent="0.3">
      <c r="B94" s="85"/>
      <c r="C94" s="115" t="s">
        <v>46</v>
      </c>
      <c r="D94" s="85"/>
      <c r="F94" s="91" t="s">
        <v>741</v>
      </c>
    </row>
    <row r="95" spans="1:11" ht="15" x14ac:dyDescent="0.3">
      <c r="B95" s="85"/>
      <c r="C95" s="85"/>
      <c r="D95" s="85"/>
      <c r="F95" s="85" t="s">
        <v>742</v>
      </c>
    </row>
    <row r="96" spans="1:11" ht="15" x14ac:dyDescent="0.3">
      <c r="B96" s="85"/>
      <c r="C96" s="118" t="s">
        <v>48</v>
      </c>
    </row>
  </sheetData>
  <mergeCells count="2">
    <mergeCell ref="K2:L2"/>
    <mergeCell ref="C93:D93"/>
  </mergeCells>
  <pageMargins left="0.7" right="0.7" top="0.75" bottom="0.75" header="0.3" footer="0.3"/>
  <pageSetup scale="5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view="pageBreakPreview" zoomScale="80" zoomScaleSheetLayoutView="80" workbookViewId="0">
      <selection activeCell="B11" sqref="B11"/>
    </sheetView>
  </sheetViews>
  <sheetFormatPr defaultRowHeight="12.75" x14ac:dyDescent="0.2"/>
  <cols>
    <col min="1" max="1" width="11.71093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140625" style="193" customWidth="1"/>
    <col min="13" max="13" width="9.140625" style="193" hidden="1" customWidth="1"/>
    <col min="14" max="16384" width="9.140625" style="193"/>
  </cols>
  <sheetData>
    <row r="1" spans="1:13" customFormat="1" ht="15" x14ac:dyDescent="0.2">
      <c r="A1" s="299" t="s">
        <v>1188</v>
      </c>
      <c r="B1" s="299"/>
      <c r="C1" s="300"/>
      <c r="D1" s="300"/>
      <c r="E1" s="300"/>
      <c r="F1" s="300"/>
      <c r="G1" s="300"/>
      <c r="H1" s="300"/>
      <c r="I1" s="300"/>
      <c r="J1" s="300"/>
      <c r="K1" s="302"/>
      <c r="L1" s="127" t="s">
        <v>1</v>
      </c>
    </row>
    <row r="2" spans="1:13" customFormat="1" ht="15" x14ac:dyDescent="0.3">
      <c r="A2" s="93" t="s">
        <v>2</v>
      </c>
      <c r="B2" s="93"/>
      <c r="C2" s="300"/>
      <c r="D2" s="300"/>
      <c r="E2" s="300"/>
      <c r="F2" s="300"/>
      <c r="G2" s="300"/>
      <c r="H2" s="300"/>
      <c r="I2" s="300"/>
      <c r="J2" s="300"/>
      <c r="K2" s="302"/>
      <c r="L2" s="452" t="s">
        <v>1346</v>
      </c>
      <c r="M2" s="453"/>
    </row>
    <row r="3" spans="1:13" customFormat="1" ht="15" x14ac:dyDescent="0.2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5"/>
      <c r="L3" s="305"/>
      <c r="M3" s="193"/>
    </row>
    <row r="4" spans="1:13" customFormat="1" ht="15" x14ac:dyDescent="0.3">
      <c r="A4" s="83" t="str">
        <f>'[6]ფორმა N2'!A4</f>
        <v>ანგარიშვალდებული პირის დასახელება:</v>
      </c>
      <c r="B4" s="83"/>
      <c r="C4" s="83"/>
      <c r="D4" s="83"/>
      <c r="E4" s="87"/>
      <c r="F4" s="401"/>
      <c r="G4" s="300"/>
      <c r="H4" s="300"/>
      <c r="I4" s="300"/>
      <c r="J4" s="300"/>
      <c r="K4" s="300"/>
      <c r="L4" s="300"/>
    </row>
    <row r="5" spans="1:13" ht="15" x14ac:dyDescent="0.3">
      <c r="A5" s="194" t="s">
        <v>5</v>
      </c>
      <c r="B5" s="277"/>
      <c r="C5" s="182"/>
      <c r="D5" s="182"/>
      <c r="E5" s="182"/>
      <c r="F5" s="402"/>
      <c r="G5" s="403"/>
      <c r="H5" s="403"/>
      <c r="I5" s="403"/>
      <c r="J5" s="403"/>
      <c r="K5" s="403"/>
      <c r="L5" s="402"/>
    </row>
    <row r="6" spans="1:13" customFormat="1" ht="13.5" x14ac:dyDescent="0.2">
      <c r="A6" s="310"/>
      <c r="B6" s="310"/>
      <c r="C6" s="311"/>
      <c r="D6" s="311"/>
      <c r="E6" s="311"/>
      <c r="F6" s="300"/>
      <c r="G6" s="300"/>
      <c r="H6" s="300"/>
      <c r="I6" s="300"/>
      <c r="J6" s="300"/>
      <c r="K6" s="300"/>
      <c r="L6" s="300"/>
    </row>
    <row r="7" spans="1:13" customFormat="1" ht="60" x14ac:dyDescent="0.2">
      <c r="A7" s="432" t="s">
        <v>7</v>
      </c>
      <c r="B7" s="434" t="s">
        <v>816</v>
      </c>
      <c r="C7" s="433" t="s">
        <v>817</v>
      </c>
      <c r="D7" s="433" t="s">
        <v>818</v>
      </c>
      <c r="E7" s="433" t="s">
        <v>1189</v>
      </c>
      <c r="F7" s="433" t="s">
        <v>820</v>
      </c>
      <c r="G7" s="433" t="s">
        <v>1190</v>
      </c>
      <c r="H7" s="433" t="s">
        <v>875</v>
      </c>
      <c r="I7" s="433" t="s">
        <v>876</v>
      </c>
      <c r="J7" s="433" t="s">
        <v>877</v>
      </c>
      <c r="K7" s="433" t="s">
        <v>878</v>
      </c>
      <c r="L7" s="433" t="s">
        <v>879</v>
      </c>
    </row>
    <row r="8" spans="1:13" customFormat="1" ht="15" x14ac:dyDescent="0.2">
      <c r="A8" s="434">
        <v>1</v>
      </c>
      <c r="B8" s="434">
        <v>2</v>
      </c>
      <c r="C8" s="433">
        <v>3</v>
      </c>
      <c r="D8" s="434">
        <v>4</v>
      </c>
      <c r="E8" s="433">
        <v>5</v>
      </c>
      <c r="F8" s="434">
        <v>6</v>
      </c>
      <c r="G8" s="433">
        <v>7</v>
      </c>
      <c r="H8" s="434">
        <v>8</v>
      </c>
      <c r="I8" s="434">
        <v>9</v>
      </c>
      <c r="J8" s="434">
        <v>10</v>
      </c>
      <c r="K8" s="433">
        <v>11</v>
      </c>
      <c r="L8" s="433">
        <v>12</v>
      </c>
    </row>
    <row r="9" spans="1:13" customFormat="1" ht="15" x14ac:dyDescent="0.2">
      <c r="A9" s="435">
        <v>1</v>
      </c>
      <c r="B9" s="435" t="s">
        <v>1487</v>
      </c>
      <c r="C9" s="437" t="s">
        <v>1488</v>
      </c>
      <c r="D9" s="437" t="s">
        <v>1489</v>
      </c>
      <c r="E9" s="437">
        <v>2002</v>
      </c>
      <c r="F9" s="437" t="s">
        <v>1490</v>
      </c>
      <c r="G9" s="437">
        <v>625</v>
      </c>
      <c r="H9" s="437"/>
      <c r="I9" s="438"/>
      <c r="J9" s="438"/>
      <c r="K9" s="438" t="s">
        <v>1491</v>
      </c>
      <c r="L9" s="437" t="s">
        <v>1492</v>
      </c>
    </row>
    <row r="10" spans="1:13" customFormat="1" ht="15" x14ac:dyDescent="0.2">
      <c r="A10" s="435">
        <v>2</v>
      </c>
      <c r="B10" s="435"/>
      <c r="C10" s="437"/>
      <c r="D10" s="437"/>
      <c r="E10" s="437"/>
      <c r="F10" s="437"/>
      <c r="G10" s="437"/>
      <c r="H10" s="437"/>
      <c r="I10" s="438"/>
      <c r="J10" s="438"/>
      <c r="K10" s="438"/>
      <c r="L10" s="437"/>
    </row>
    <row r="11" spans="1:13" customFormat="1" ht="15" x14ac:dyDescent="0.2">
      <c r="A11" s="435" t="s">
        <v>221</v>
      </c>
      <c r="B11" s="435"/>
      <c r="C11" s="437"/>
      <c r="D11" s="437"/>
      <c r="E11" s="437"/>
      <c r="F11" s="437"/>
      <c r="G11" s="437"/>
      <c r="H11" s="437"/>
      <c r="I11" s="438"/>
      <c r="J11" s="438"/>
      <c r="K11" s="438"/>
      <c r="L11" s="437"/>
    </row>
    <row r="12" spans="1:13" x14ac:dyDescent="0.2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</row>
    <row r="13" spans="1:13" x14ac:dyDescent="0.2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</row>
    <row r="14" spans="1:13" x14ac:dyDescent="0.2">
      <c r="A14" s="443"/>
      <c r="B14" s="443"/>
      <c r="C14" s="200"/>
      <c r="D14" s="200"/>
      <c r="E14" s="200"/>
      <c r="F14" s="200"/>
      <c r="G14" s="200"/>
      <c r="H14" s="200"/>
      <c r="I14" s="200"/>
      <c r="J14" s="200"/>
      <c r="K14" s="200"/>
      <c r="L14" s="200"/>
    </row>
    <row r="15" spans="1:13" ht="15" x14ac:dyDescent="0.3">
      <c r="A15" s="198"/>
      <c r="B15" s="198"/>
      <c r="C15" s="296" t="s">
        <v>45</v>
      </c>
      <c r="D15" s="198"/>
      <c r="E15" s="198"/>
      <c r="F15" s="297"/>
      <c r="G15" s="198"/>
      <c r="H15" s="198"/>
      <c r="I15" s="198"/>
      <c r="J15" s="198"/>
      <c r="K15" s="198"/>
      <c r="L15" s="198"/>
    </row>
    <row r="16" spans="1:13" ht="15" x14ac:dyDescent="0.3">
      <c r="A16" s="198"/>
      <c r="B16" s="198"/>
      <c r="C16" s="198"/>
      <c r="D16" s="202"/>
      <c r="E16" s="198"/>
      <c r="G16" s="202"/>
      <c r="H16" s="405"/>
    </row>
    <row r="17" spans="3:7" ht="15" x14ac:dyDescent="0.3">
      <c r="C17" s="198"/>
      <c r="D17" s="201" t="s">
        <v>46</v>
      </c>
      <c r="E17" s="198"/>
      <c r="G17" s="204" t="s">
        <v>741</v>
      </c>
    </row>
    <row r="18" spans="3:7" ht="15" x14ac:dyDescent="0.3">
      <c r="C18" s="198"/>
      <c r="D18" s="203" t="s">
        <v>48</v>
      </c>
      <c r="E18" s="198"/>
      <c r="G18" s="198" t="s">
        <v>742</v>
      </c>
    </row>
    <row r="19" spans="3:7" ht="15" x14ac:dyDescent="0.3">
      <c r="C19" s="198"/>
      <c r="D19" s="203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SheetLayoutView="70" workbookViewId="0">
      <selection activeCell="H2" sqref="H2:I2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2" customFormat="1" ht="15" x14ac:dyDescent="0.2">
      <c r="A1" s="299" t="s">
        <v>1191</v>
      </c>
      <c r="B1" s="300"/>
      <c r="C1" s="300"/>
      <c r="D1" s="300"/>
      <c r="E1" s="300"/>
      <c r="F1" s="300"/>
      <c r="G1" s="300"/>
      <c r="H1" s="302"/>
      <c r="I1" s="127" t="s">
        <v>1</v>
      </c>
    </row>
    <row r="2" spans="1:12" customFormat="1" ht="15" x14ac:dyDescent="0.3">
      <c r="A2" s="93" t="s">
        <v>2</v>
      </c>
      <c r="B2" s="300"/>
      <c r="C2" s="300"/>
      <c r="D2" s="300"/>
      <c r="E2" s="300"/>
      <c r="F2" s="300"/>
      <c r="G2" s="300"/>
      <c r="H2" s="452" t="s">
        <v>1346</v>
      </c>
      <c r="I2" s="453"/>
    </row>
    <row r="3" spans="1:12" customFormat="1" ht="15" x14ac:dyDescent="0.2">
      <c r="A3" s="300"/>
      <c r="B3" s="300"/>
      <c r="C3" s="300"/>
      <c r="D3" s="300"/>
      <c r="E3" s="300"/>
      <c r="F3" s="300"/>
      <c r="G3" s="300"/>
      <c r="H3" s="305"/>
      <c r="I3" s="305"/>
      <c r="L3" s="193"/>
    </row>
    <row r="4" spans="1:12" customFormat="1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300"/>
      <c r="E4" s="300"/>
      <c r="F4" s="300"/>
      <c r="G4" s="300"/>
      <c r="H4" s="300"/>
      <c r="I4" s="401"/>
    </row>
    <row r="5" spans="1:12" ht="15" x14ac:dyDescent="0.3">
      <c r="A5" s="90" t="s">
        <v>51</v>
      </c>
      <c r="B5" s="182"/>
      <c r="C5" s="182"/>
      <c r="D5" s="403"/>
      <c r="E5" s="403"/>
      <c r="F5" s="403"/>
      <c r="G5" s="403"/>
      <c r="H5" s="403"/>
      <c r="I5" s="402"/>
    </row>
    <row r="6" spans="1:12" customFormat="1" ht="13.5" x14ac:dyDescent="0.2">
      <c r="A6" s="310"/>
      <c r="B6" s="311"/>
      <c r="C6" s="311"/>
      <c r="D6" s="300"/>
      <c r="E6" s="300"/>
      <c r="F6" s="300"/>
      <c r="G6" s="300"/>
      <c r="H6" s="300"/>
      <c r="I6" s="300"/>
    </row>
    <row r="7" spans="1:12" customFormat="1" ht="60" x14ac:dyDescent="0.2">
      <c r="A7" s="356" t="s">
        <v>7</v>
      </c>
      <c r="B7" s="358" t="s">
        <v>1192</v>
      </c>
      <c r="C7" s="358" t="s">
        <v>1193</v>
      </c>
      <c r="D7" s="358" t="s">
        <v>1190</v>
      </c>
      <c r="E7" s="358" t="s">
        <v>875</v>
      </c>
      <c r="F7" s="358" t="s">
        <v>876</v>
      </c>
      <c r="G7" s="358" t="s">
        <v>877</v>
      </c>
      <c r="H7" s="358" t="s">
        <v>878</v>
      </c>
      <c r="I7" s="358" t="s">
        <v>879</v>
      </c>
    </row>
    <row r="8" spans="1:12" customFormat="1" ht="15" x14ac:dyDescent="0.2">
      <c r="A8" s="357">
        <v>1</v>
      </c>
      <c r="B8" s="357">
        <v>2</v>
      </c>
      <c r="C8" s="358">
        <v>3</v>
      </c>
      <c r="D8" s="357">
        <v>6</v>
      </c>
      <c r="E8" s="358">
        <v>7</v>
      </c>
      <c r="F8" s="357">
        <v>8</v>
      </c>
      <c r="G8" s="357">
        <v>9</v>
      </c>
      <c r="H8" s="357">
        <v>10</v>
      </c>
      <c r="I8" s="358">
        <v>11</v>
      </c>
    </row>
    <row r="9" spans="1:12" customFormat="1" ht="15" x14ac:dyDescent="0.2">
      <c r="A9" s="361">
        <v>1</v>
      </c>
      <c r="B9" s="362"/>
      <c r="C9" s="362"/>
      <c r="D9" s="362"/>
      <c r="E9" s="362"/>
      <c r="F9" s="400"/>
      <c r="G9" s="400"/>
      <c r="H9" s="400"/>
      <c r="I9" s="362"/>
    </row>
    <row r="10" spans="1:12" customFormat="1" ht="15" x14ac:dyDescent="0.2">
      <c r="A10" s="361">
        <v>2</v>
      </c>
      <c r="B10" s="362"/>
      <c r="C10" s="362"/>
      <c r="D10" s="362"/>
      <c r="E10" s="362"/>
      <c r="F10" s="400"/>
      <c r="G10" s="400"/>
      <c r="H10" s="400"/>
      <c r="I10" s="362"/>
    </row>
    <row r="11" spans="1:12" customFormat="1" ht="15" x14ac:dyDescent="0.2">
      <c r="A11" s="361">
        <v>3</v>
      </c>
      <c r="B11" s="362"/>
      <c r="C11" s="362"/>
      <c r="D11" s="362"/>
      <c r="E11" s="362"/>
      <c r="F11" s="400"/>
      <c r="G11" s="400"/>
      <c r="H11" s="400"/>
      <c r="I11" s="362"/>
    </row>
    <row r="12" spans="1:12" customFormat="1" ht="15" x14ac:dyDescent="0.2">
      <c r="A12" s="361">
        <v>4</v>
      </c>
      <c r="B12" s="362"/>
      <c r="C12" s="362"/>
      <c r="D12" s="362"/>
      <c r="E12" s="362"/>
      <c r="F12" s="400"/>
      <c r="G12" s="400"/>
      <c r="H12" s="400"/>
      <c r="I12" s="362"/>
    </row>
    <row r="13" spans="1:12" customFormat="1" ht="15" x14ac:dyDescent="0.2">
      <c r="A13" s="361">
        <v>5</v>
      </c>
      <c r="B13" s="362"/>
      <c r="C13" s="362"/>
      <c r="D13" s="362"/>
      <c r="E13" s="362"/>
      <c r="F13" s="400"/>
      <c r="G13" s="400"/>
      <c r="H13" s="400"/>
      <c r="I13" s="362"/>
    </row>
    <row r="14" spans="1:12" customFormat="1" ht="15" x14ac:dyDescent="0.2">
      <c r="A14" s="361">
        <v>6</v>
      </c>
      <c r="B14" s="362"/>
      <c r="C14" s="362"/>
      <c r="D14" s="362"/>
      <c r="E14" s="362"/>
      <c r="F14" s="400"/>
      <c r="G14" s="400"/>
      <c r="H14" s="400"/>
      <c r="I14" s="362"/>
    </row>
    <row r="15" spans="1:12" customFormat="1" ht="15" x14ac:dyDescent="0.2">
      <c r="A15" s="361">
        <v>7</v>
      </c>
      <c r="B15" s="362"/>
      <c r="C15" s="362"/>
      <c r="D15" s="362"/>
      <c r="E15" s="362"/>
      <c r="F15" s="400"/>
      <c r="G15" s="400"/>
      <c r="H15" s="400"/>
      <c r="I15" s="362"/>
    </row>
    <row r="16" spans="1:12" customFormat="1" ht="15" x14ac:dyDescent="0.2">
      <c r="A16" s="361">
        <v>8</v>
      </c>
      <c r="B16" s="362"/>
      <c r="C16" s="362"/>
      <c r="D16" s="362"/>
      <c r="E16" s="362"/>
      <c r="F16" s="400"/>
      <c r="G16" s="400"/>
      <c r="H16" s="400"/>
      <c r="I16" s="362"/>
    </row>
    <row r="17" spans="1:9" customFormat="1" ht="15" x14ac:dyDescent="0.2">
      <c r="A17" s="361">
        <v>9</v>
      </c>
      <c r="B17" s="362"/>
      <c r="C17" s="362"/>
      <c r="D17" s="362"/>
      <c r="E17" s="362"/>
      <c r="F17" s="400"/>
      <c r="G17" s="400"/>
      <c r="H17" s="400"/>
      <c r="I17" s="362"/>
    </row>
    <row r="18" spans="1:9" customFormat="1" ht="15" x14ac:dyDescent="0.2">
      <c r="A18" s="361">
        <v>10</v>
      </c>
      <c r="B18" s="362"/>
      <c r="C18" s="362"/>
      <c r="D18" s="362"/>
      <c r="E18" s="362"/>
      <c r="F18" s="400"/>
      <c r="G18" s="400"/>
      <c r="H18" s="400"/>
      <c r="I18" s="362"/>
    </row>
    <row r="19" spans="1:9" customFormat="1" ht="15" x14ac:dyDescent="0.2">
      <c r="A19" s="361">
        <v>11</v>
      </c>
      <c r="B19" s="362"/>
      <c r="C19" s="362"/>
      <c r="D19" s="362"/>
      <c r="E19" s="362"/>
      <c r="F19" s="400"/>
      <c r="G19" s="400"/>
      <c r="H19" s="400"/>
      <c r="I19" s="362"/>
    </row>
    <row r="20" spans="1:9" customFormat="1" ht="15" x14ac:dyDescent="0.2">
      <c r="A20" s="361">
        <v>12</v>
      </c>
      <c r="B20" s="362"/>
      <c r="C20" s="362"/>
      <c r="D20" s="362"/>
      <c r="E20" s="362"/>
      <c r="F20" s="400"/>
      <c r="G20" s="400"/>
      <c r="H20" s="400"/>
      <c r="I20" s="362"/>
    </row>
    <row r="21" spans="1:9" customFormat="1" ht="15" x14ac:dyDescent="0.2">
      <c r="A21" s="361">
        <v>13</v>
      </c>
      <c r="B21" s="362"/>
      <c r="C21" s="362"/>
      <c r="D21" s="362"/>
      <c r="E21" s="362"/>
      <c r="F21" s="400"/>
      <c r="G21" s="400"/>
      <c r="H21" s="400"/>
      <c r="I21" s="362"/>
    </row>
    <row r="22" spans="1:9" customFormat="1" ht="15" x14ac:dyDescent="0.2">
      <c r="A22" s="361">
        <v>14</v>
      </c>
      <c r="B22" s="362"/>
      <c r="C22" s="362"/>
      <c r="D22" s="362"/>
      <c r="E22" s="362"/>
      <c r="F22" s="400"/>
      <c r="G22" s="400"/>
      <c r="H22" s="400"/>
      <c r="I22" s="362"/>
    </row>
    <row r="23" spans="1:9" customFormat="1" ht="15" x14ac:dyDescent="0.2">
      <c r="A23" s="361">
        <v>15</v>
      </c>
      <c r="B23" s="362"/>
      <c r="C23" s="362"/>
      <c r="D23" s="362"/>
      <c r="E23" s="362"/>
      <c r="F23" s="400"/>
      <c r="G23" s="400"/>
      <c r="H23" s="400"/>
      <c r="I23" s="362"/>
    </row>
    <row r="24" spans="1:9" customFormat="1" ht="15" x14ac:dyDescent="0.2">
      <c r="A24" s="361">
        <v>16</v>
      </c>
      <c r="B24" s="362"/>
      <c r="C24" s="362"/>
      <c r="D24" s="362"/>
      <c r="E24" s="362"/>
      <c r="F24" s="400"/>
      <c r="G24" s="400"/>
      <c r="H24" s="400"/>
      <c r="I24" s="362"/>
    </row>
    <row r="25" spans="1:9" customFormat="1" ht="15" x14ac:dyDescent="0.2">
      <c r="A25" s="361">
        <v>17</v>
      </c>
      <c r="B25" s="362"/>
      <c r="C25" s="362"/>
      <c r="D25" s="362"/>
      <c r="E25" s="362"/>
      <c r="F25" s="400"/>
      <c r="G25" s="400"/>
      <c r="H25" s="400"/>
      <c r="I25" s="362"/>
    </row>
    <row r="26" spans="1:9" customFormat="1" ht="15" x14ac:dyDescent="0.2">
      <c r="A26" s="361">
        <v>18</v>
      </c>
      <c r="B26" s="362"/>
      <c r="C26" s="362"/>
      <c r="D26" s="362"/>
      <c r="E26" s="362"/>
      <c r="F26" s="400"/>
      <c r="G26" s="400"/>
      <c r="H26" s="400"/>
      <c r="I26" s="362"/>
    </row>
    <row r="27" spans="1:9" customFormat="1" ht="15" x14ac:dyDescent="0.2">
      <c r="A27" s="361" t="s">
        <v>221</v>
      </c>
      <c r="B27" s="362"/>
      <c r="C27" s="362"/>
      <c r="D27" s="362"/>
      <c r="E27" s="362"/>
      <c r="F27" s="400"/>
      <c r="G27" s="400"/>
      <c r="H27" s="400"/>
      <c r="I27" s="362"/>
    </row>
    <row r="28" spans="1:9" x14ac:dyDescent="0.2">
      <c r="A28" s="200"/>
      <c r="B28" s="200"/>
      <c r="C28" s="200"/>
      <c r="D28" s="200"/>
      <c r="E28" s="200"/>
      <c r="F28" s="200"/>
      <c r="G28" s="200"/>
      <c r="H28" s="200"/>
      <c r="I28" s="200"/>
    </row>
    <row r="29" spans="1:9" x14ac:dyDescent="0.2">
      <c r="A29" s="200"/>
      <c r="B29" s="200"/>
      <c r="C29" s="200"/>
      <c r="D29" s="200"/>
      <c r="E29" s="200"/>
      <c r="F29" s="200"/>
      <c r="G29" s="200"/>
      <c r="H29" s="200"/>
      <c r="I29" s="200"/>
    </row>
    <row r="30" spans="1:9" x14ac:dyDescent="0.2">
      <c r="A30" s="404"/>
      <c r="B30" s="200"/>
      <c r="C30" s="200"/>
      <c r="D30" s="200"/>
      <c r="E30" s="200"/>
      <c r="F30" s="200"/>
      <c r="G30" s="200"/>
      <c r="H30" s="200"/>
      <c r="I30" s="200"/>
    </row>
    <row r="31" spans="1:9" ht="15" x14ac:dyDescent="0.3">
      <c r="A31" s="198"/>
      <c r="B31" s="296" t="s">
        <v>45</v>
      </c>
      <c r="C31" s="198"/>
      <c r="D31" s="198"/>
      <c r="E31" s="297"/>
      <c r="F31" s="198"/>
      <c r="G31" s="198"/>
      <c r="H31" s="198"/>
      <c r="I31" s="198"/>
    </row>
    <row r="32" spans="1:9" ht="15" x14ac:dyDescent="0.3">
      <c r="A32" s="198"/>
      <c r="B32" s="198"/>
      <c r="C32" s="202"/>
      <c r="D32" s="198"/>
      <c r="F32" s="202"/>
      <c r="G32" s="405"/>
    </row>
    <row r="33" spans="2:6" ht="15" x14ac:dyDescent="0.3">
      <c r="B33" s="198"/>
      <c r="C33" s="201" t="s">
        <v>46</v>
      </c>
      <c r="D33" s="198"/>
      <c r="F33" s="204" t="s">
        <v>741</v>
      </c>
    </row>
    <row r="34" spans="2:6" ht="15" x14ac:dyDescent="0.3">
      <c r="B34" s="198"/>
      <c r="C34" s="203" t="s">
        <v>48</v>
      </c>
      <c r="D34" s="198"/>
      <c r="F34" s="198" t="s">
        <v>742</v>
      </c>
    </row>
    <row r="35" spans="2:6" ht="15" x14ac:dyDescent="0.3">
      <c r="B35" s="198"/>
      <c r="C35" s="203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85" customWidth="1"/>
    <col min="2" max="2" width="80" style="85" customWidth="1"/>
    <col min="3" max="3" width="16.140625" style="85" customWidth="1"/>
    <col min="4" max="4" width="14.7109375" style="85" customWidth="1"/>
    <col min="5" max="5" width="0.7109375" style="119" customWidth="1"/>
    <col min="6" max="6" width="9.140625" style="85"/>
    <col min="7" max="7" width="15.85546875" style="85" bestFit="1" customWidth="1"/>
    <col min="8" max="16384" width="9.140625" style="85"/>
  </cols>
  <sheetData>
    <row r="1" spans="1:7" x14ac:dyDescent="0.3">
      <c r="A1" s="82" t="s">
        <v>49</v>
      </c>
      <c r="B1" s="83"/>
      <c r="C1" s="458" t="s">
        <v>1</v>
      </c>
      <c r="D1" s="458"/>
      <c r="E1" s="84"/>
    </row>
    <row r="2" spans="1:7" x14ac:dyDescent="0.3">
      <c r="A2" s="83" t="s">
        <v>2</v>
      </c>
      <c r="B2" s="83"/>
      <c r="C2" s="452" t="s">
        <v>1346</v>
      </c>
      <c r="D2" s="453"/>
      <c r="E2" s="84"/>
    </row>
    <row r="3" spans="1:7" x14ac:dyDescent="0.3">
      <c r="A3" s="82"/>
      <c r="B3" s="83"/>
      <c r="C3" s="86"/>
      <c r="D3" s="86"/>
      <c r="E3" s="84"/>
    </row>
    <row r="4" spans="1:7" x14ac:dyDescent="0.3">
      <c r="A4" s="87" t="s">
        <v>50</v>
      </c>
      <c r="B4" s="88"/>
      <c r="C4" s="89"/>
      <c r="D4" s="83"/>
      <c r="E4" s="84"/>
    </row>
    <row r="5" spans="1:7" x14ac:dyDescent="0.3">
      <c r="A5" s="90" t="s">
        <v>51</v>
      </c>
      <c r="B5" s="91"/>
      <c r="C5" s="91"/>
      <c r="E5" s="84"/>
    </row>
    <row r="6" spans="1:7" x14ac:dyDescent="0.3">
      <c r="A6" s="92"/>
      <c r="B6" s="92"/>
      <c r="C6" s="92"/>
      <c r="D6" s="93"/>
      <c r="E6" s="84"/>
    </row>
    <row r="7" spans="1:7" x14ac:dyDescent="0.3">
      <c r="A7" s="83"/>
      <c r="B7" s="83"/>
      <c r="C7" s="83"/>
      <c r="D7" s="83"/>
      <c r="E7" s="84"/>
    </row>
    <row r="8" spans="1:7" s="96" customFormat="1" ht="39" customHeight="1" x14ac:dyDescent="0.3">
      <c r="A8" s="94" t="s">
        <v>7</v>
      </c>
      <c r="B8" s="95" t="s">
        <v>52</v>
      </c>
      <c r="C8" s="95" t="s">
        <v>53</v>
      </c>
      <c r="D8" s="95" t="s">
        <v>54</v>
      </c>
      <c r="E8" s="84"/>
    </row>
    <row r="9" spans="1:7" s="99" customFormat="1" ht="16.5" customHeight="1" x14ac:dyDescent="0.3">
      <c r="A9" s="97">
        <v>1</v>
      </c>
      <c r="B9" s="97" t="s">
        <v>55</v>
      </c>
      <c r="C9" s="98">
        <f>SUM(C10,C25)</f>
        <v>0</v>
      </c>
      <c r="D9" s="98">
        <f>SUM(D10,D25)</f>
        <v>0</v>
      </c>
      <c r="E9" s="84"/>
    </row>
    <row r="10" spans="1:7" s="99" customFormat="1" ht="16.5" customHeight="1" x14ac:dyDescent="0.3">
      <c r="A10" s="100">
        <v>1.1000000000000001</v>
      </c>
      <c r="B10" s="100" t="s">
        <v>56</v>
      </c>
      <c r="C10" s="98">
        <f>SUM(C11,C12,C15,C18,C24)</f>
        <v>0</v>
      </c>
      <c r="D10" s="98">
        <f>SUM(D11,D12,D15,D18,D23,D24)</f>
        <v>0</v>
      </c>
      <c r="E10" s="84"/>
    </row>
    <row r="11" spans="1:7" s="103" customFormat="1" ht="16.5" customHeight="1" x14ac:dyDescent="0.3">
      <c r="A11" s="101" t="s">
        <v>57</v>
      </c>
      <c r="B11" s="101" t="s">
        <v>58</v>
      </c>
      <c r="C11" s="102"/>
      <c r="D11" s="102"/>
      <c r="E11" s="84"/>
    </row>
    <row r="12" spans="1:7" s="105" customFormat="1" ht="16.5" customHeight="1" x14ac:dyDescent="0.3">
      <c r="A12" s="101" t="s">
        <v>59</v>
      </c>
      <c r="B12" s="101" t="s">
        <v>60</v>
      </c>
      <c r="C12" s="104">
        <f>SUM(C13:C14)</f>
        <v>0</v>
      </c>
      <c r="D12" s="104">
        <f>SUM(D13:D14)</f>
        <v>0</v>
      </c>
      <c r="E12" s="84"/>
      <c r="G12" s="106"/>
    </row>
    <row r="13" spans="1:7" s="108" customFormat="1" ht="16.5" customHeight="1" x14ac:dyDescent="0.3">
      <c r="A13" s="107" t="s">
        <v>61</v>
      </c>
      <c r="B13" s="107" t="s">
        <v>62</v>
      </c>
      <c r="C13" s="102"/>
      <c r="D13" s="102"/>
      <c r="E13" s="84"/>
    </row>
    <row r="14" spans="1:7" s="108" customFormat="1" ht="16.5" customHeight="1" x14ac:dyDescent="0.3">
      <c r="A14" s="107" t="s">
        <v>63</v>
      </c>
      <c r="B14" s="107" t="s">
        <v>64</v>
      </c>
      <c r="C14" s="102"/>
      <c r="D14" s="102"/>
      <c r="E14" s="84"/>
    </row>
    <row r="15" spans="1:7" s="108" customFormat="1" ht="16.5" customHeight="1" x14ac:dyDescent="0.3">
      <c r="A15" s="101" t="s">
        <v>65</v>
      </c>
      <c r="B15" s="101" t="s">
        <v>66</v>
      </c>
      <c r="C15" s="104">
        <f>SUM(C16:C17)</f>
        <v>0</v>
      </c>
      <c r="D15" s="104">
        <f>SUM(D16:D17)</f>
        <v>0</v>
      </c>
      <c r="E15" s="84"/>
    </row>
    <row r="16" spans="1:7" s="108" customFormat="1" ht="16.5" customHeight="1" x14ac:dyDescent="0.3">
      <c r="A16" s="107" t="s">
        <v>67</v>
      </c>
      <c r="B16" s="107" t="s">
        <v>68</v>
      </c>
      <c r="C16" s="102"/>
      <c r="D16" s="102"/>
      <c r="E16" s="84"/>
    </row>
    <row r="17" spans="1:6" s="108" customFormat="1" ht="30" x14ac:dyDescent="0.3">
      <c r="A17" s="107" t="s">
        <v>69</v>
      </c>
      <c r="B17" s="107" t="s">
        <v>70</v>
      </c>
      <c r="C17" s="102"/>
      <c r="D17" s="102"/>
      <c r="E17" s="84"/>
    </row>
    <row r="18" spans="1:6" s="108" customFormat="1" ht="16.5" customHeight="1" x14ac:dyDescent="0.3">
      <c r="A18" s="101" t="s">
        <v>71</v>
      </c>
      <c r="B18" s="101" t="s">
        <v>72</v>
      </c>
      <c r="C18" s="104">
        <f>SUM(C19:C22)</f>
        <v>0</v>
      </c>
      <c r="D18" s="104">
        <f>SUM(D19:D22)</f>
        <v>0</v>
      </c>
      <c r="E18" s="84"/>
    </row>
    <row r="19" spans="1:6" s="108" customFormat="1" ht="16.5" customHeight="1" x14ac:dyDescent="0.3">
      <c r="A19" s="107" t="s">
        <v>73</v>
      </c>
      <c r="B19" s="107" t="s">
        <v>74</v>
      </c>
      <c r="C19" s="102"/>
      <c r="D19" s="102"/>
      <c r="E19" s="84"/>
    </row>
    <row r="20" spans="1:6" s="108" customFormat="1" ht="30" x14ac:dyDescent="0.3">
      <c r="A20" s="107" t="s">
        <v>75</v>
      </c>
      <c r="B20" s="107" t="s">
        <v>76</v>
      </c>
      <c r="C20" s="102"/>
      <c r="D20" s="102"/>
      <c r="E20" s="84"/>
    </row>
    <row r="21" spans="1:6" s="108" customFormat="1" ht="16.5" customHeight="1" x14ac:dyDescent="0.3">
      <c r="A21" s="107" t="s">
        <v>77</v>
      </c>
      <c r="B21" s="107" t="s">
        <v>78</v>
      </c>
      <c r="C21" s="102"/>
      <c r="D21" s="102"/>
      <c r="E21" s="84"/>
    </row>
    <row r="22" spans="1:6" s="108" customFormat="1" ht="16.5" customHeight="1" x14ac:dyDescent="0.3">
      <c r="A22" s="107" t="s">
        <v>79</v>
      </c>
      <c r="B22" s="107" t="s">
        <v>80</v>
      </c>
      <c r="C22" s="102"/>
      <c r="D22" s="102"/>
      <c r="E22" s="84"/>
    </row>
    <row r="23" spans="1:6" s="108" customFormat="1" ht="16.5" customHeight="1" x14ac:dyDescent="0.3">
      <c r="A23" s="101" t="s">
        <v>81</v>
      </c>
      <c r="B23" s="101" t="s">
        <v>82</v>
      </c>
      <c r="C23" s="109"/>
      <c r="D23" s="102"/>
      <c r="E23" s="84"/>
    </row>
    <row r="24" spans="1:6" s="108" customFormat="1" x14ac:dyDescent="0.3">
      <c r="A24" s="101" t="s">
        <v>83</v>
      </c>
      <c r="B24" s="101" t="s">
        <v>84</v>
      </c>
      <c r="C24" s="102"/>
      <c r="D24" s="102"/>
      <c r="E24" s="84"/>
    </row>
    <row r="25" spans="1:6" ht="16.5" customHeight="1" x14ac:dyDescent="0.3">
      <c r="A25" s="100">
        <v>1.2</v>
      </c>
      <c r="B25" s="100" t="s">
        <v>85</v>
      </c>
      <c r="C25" s="98">
        <f>SUM(C26,C30)</f>
        <v>0</v>
      </c>
      <c r="D25" s="98">
        <f>SUM(D26,D30)</f>
        <v>0</v>
      </c>
      <c r="E25" s="84"/>
    </row>
    <row r="26" spans="1:6" ht="16.5" customHeight="1" x14ac:dyDescent="0.3">
      <c r="A26" s="101" t="s">
        <v>86</v>
      </c>
      <c r="B26" s="101" t="s">
        <v>62</v>
      </c>
      <c r="C26" s="104">
        <f>SUM(C27:C29)</f>
        <v>0</v>
      </c>
      <c r="D26" s="104">
        <f>SUM(D27:D29)</f>
        <v>0</v>
      </c>
      <c r="E26" s="84"/>
    </row>
    <row r="27" spans="1:6" x14ac:dyDescent="0.3">
      <c r="A27" s="110" t="s">
        <v>87</v>
      </c>
      <c r="B27" s="110" t="s">
        <v>88</v>
      </c>
      <c r="C27" s="102"/>
      <c r="D27" s="102"/>
      <c r="E27" s="84"/>
    </row>
    <row r="28" spans="1:6" x14ac:dyDescent="0.3">
      <c r="A28" s="110" t="s">
        <v>89</v>
      </c>
      <c r="B28" s="110" t="s">
        <v>90</v>
      </c>
      <c r="C28" s="102"/>
      <c r="D28" s="102"/>
      <c r="E28" s="84"/>
    </row>
    <row r="29" spans="1:6" x14ac:dyDescent="0.3">
      <c r="A29" s="110" t="s">
        <v>91</v>
      </c>
      <c r="B29" s="110" t="s">
        <v>92</v>
      </c>
      <c r="C29" s="102"/>
      <c r="D29" s="102"/>
      <c r="E29" s="84"/>
    </row>
    <row r="30" spans="1:6" x14ac:dyDescent="0.3">
      <c r="A30" s="101" t="s">
        <v>93</v>
      </c>
      <c r="B30" s="111" t="s">
        <v>94</v>
      </c>
      <c r="C30" s="102"/>
      <c r="D30" s="102"/>
      <c r="E30" s="84"/>
    </row>
    <row r="31" spans="1:6" x14ac:dyDescent="0.3">
      <c r="D31" s="112"/>
      <c r="E31" s="113"/>
      <c r="F31" s="112"/>
    </row>
    <row r="32" spans="1:6" x14ac:dyDescent="0.3">
      <c r="A32" s="114"/>
      <c r="D32" s="112"/>
      <c r="E32" s="113"/>
      <c r="F32" s="112"/>
    </row>
    <row r="33" spans="1:9" x14ac:dyDescent="0.3">
      <c r="D33" s="112"/>
      <c r="E33" s="113"/>
      <c r="F33" s="112"/>
    </row>
    <row r="34" spans="1:9" x14ac:dyDescent="0.3">
      <c r="D34" s="112"/>
      <c r="E34" s="113"/>
      <c r="F34" s="112"/>
    </row>
    <row r="35" spans="1:9" x14ac:dyDescent="0.3">
      <c r="A35" s="115" t="s">
        <v>45</v>
      </c>
      <c r="D35" s="112"/>
      <c r="E35" s="113"/>
      <c r="F35" s="112"/>
    </row>
    <row r="36" spans="1:9" x14ac:dyDescent="0.3">
      <c r="D36" s="112"/>
      <c r="E36" s="116"/>
      <c r="F36" s="116"/>
      <c r="G36"/>
      <c r="H36"/>
      <c r="I36"/>
    </row>
    <row r="37" spans="1:9" x14ac:dyDescent="0.3">
      <c r="D37" s="117"/>
      <c r="E37" s="116"/>
      <c r="F37" s="116"/>
      <c r="G37"/>
      <c r="H37"/>
      <c r="I37"/>
    </row>
    <row r="38" spans="1:9" x14ac:dyDescent="0.3">
      <c r="A38"/>
      <c r="B38" s="115" t="s">
        <v>95</v>
      </c>
      <c r="D38" s="117"/>
      <c r="E38" s="116"/>
      <c r="F38" s="116"/>
      <c r="G38"/>
      <c r="H38"/>
      <c r="I38"/>
    </row>
    <row r="39" spans="1:9" x14ac:dyDescent="0.3">
      <c r="A39"/>
      <c r="B39" s="85" t="s">
        <v>96</v>
      </c>
      <c r="D39" s="117"/>
      <c r="E39" s="116"/>
      <c r="F39" s="116"/>
      <c r="G39"/>
      <c r="H39"/>
      <c r="I39"/>
    </row>
    <row r="40" spans="1:9" customFormat="1" ht="12.75" x14ac:dyDescent="0.2">
      <c r="B40" s="118" t="s">
        <v>48</v>
      </c>
      <c r="D40" s="116"/>
      <c r="E40" s="116"/>
      <c r="F40" s="116"/>
    </row>
    <row r="41" spans="1:9" x14ac:dyDescent="0.3">
      <c r="D41" s="112"/>
      <c r="E41" s="113"/>
      <c r="F41" s="112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4"/>
  <sheetViews>
    <sheetView view="pageBreakPreview" zoomScale="80" zoomScaleSheetLayoutView="80" workbookViewId="0">
      <selection activeCell="E9" sqref="E9"/>
    </sheetView>
  </sheetViews>
  <sheetFormatPr defaultRowHeight="15" x14ac:dyDescent="0.3"/>
  <cols>
    <col min="1" max="1" width="10" style="198" customWidth="1"/>
    <col min="2" max="2" width="17.28515625" style="198" customWidth="1"/>
    <col min="3" max="3" width="30" style="198" customWidth="1"/>
    <col min="4" max="4" width="17.42578125" style="198" customWidth="1"/>
    <col min="5" max="5" width="51.140625" style="198" bestFit="1" customWidth="1"/>
    <col min="6" max="6" width="20" style="198" customWidth="1"/>
    <col min="7" max="7" width="26.28515625" style="198" customWidth="1"/>
    <col min="8" max="8" width="27.140625" style="198" customWidth="1"/>
    <col min="9" max="9" width="26.42578125" style="198" customWidth="1"/>
    <col min="10" max="10" width="0.5703125" style="198" customWidth="1"/>
    <col min="11" max="16384" width="9.140625" style="198"/>
  </cols>
  <sheetData>
    <row r="1" spans="1:10" x14ac:dyDescent="0.3">
      <c r="A1" s="82" t="s">
        <v>1194</v>
      </c>
      <c r="B1" s="83"/>
      <c r="C1" s="83"/>
      <c r="D1" s="83"/>
      <c r="E1" s="83"/>
      <c r="F1" s="83"/>
      <c r="G1" s="83"/>
      <c r="H1" s="83"/>
      <c r="I1" s="207" t="s">
        <v>662</v>
      </c>
      <c r="J1" s="276"/>
    </row>
    <row r="2" spans="1:10" x14ac:dyDescent="0.3">
      <c r="A2" s="83" t="s">
        <v>2</v>
      </c>
      <c r="B2" s="83"/>
      <c r="C2" s="83"/>
      <c r="D2" s="83"/>
      <c r="E2" s="83"/>
      <c r="F2" s="83"/>
      <c r="G2" s="83"/>
      <c r="H2" s="83"/>
      <c r="I2" s="228">
        <v>42434</v>
      </c>
      <c r="J2" s="276"/>
    </row>
    <row r="3" spans="1:10" x14ac:dyDescent="0.3">
      <c r="A3" s="83"/>
      <c r="B3" s="83"/>
      <c r="C3" s="83"/>
      <c r="D3" s="83"/>
      <c r="E3" s="83"/>
      <c r="F3" s="83"/>
      <c r="G3" s="83"/>
      <c r="H3" s="83"/>
      <c r="I3" s="88"/>
      <c r="J3" s="276"/>
    </row>
    <row r="4" spans="1:10" x14ac:dyDescent="0.3">
      <c r="A4" s="87" t="str">
        <f>'[3]ფორმა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3"/>
      <c r="H4" s="83"/>
      <c r="I4" s="83"/>
      <c r="J4" s="92"/>
    </row>
    <row r="5" spans="1:10" x14ac:dyDescent="0.3">
      <c r="A5" s="90" t="s">
        <v>51</v>
      </c>
      <c r="B5" s="277"/>
      <c r="C5" s="277"/>
      <c r="D5" s="277"/>
      <c r="E5" s="277"/>
      <c r="F5" s="277"/>
      <c r="G5" s="277"/>
      <c r="H5" s="277"/>
      <c r="I5" s="277"/>
      <c r="J5" s="204"/>
    </row>
    <row r="6" spans="1:10" x14ac:dyDescent="0.3">
      <c r="A6" s="87"/>
      <c r="B6" s="83"/>
      <c r="C6" s="83"/>
      <c r="D6" s="83"/>
      <c r="E6" s="83"/>
      <c r="F6" s="83"/>
      <c r="G6" s="83"/>
      <c r="H6" s="83"/>
      <c r="I6" s="83"/>
      <c r="J6" s="92"/>
    </row>
    <row r="7" spans="1:10" x14ac:dyDescent="0.3">
      <c r="A7" s="83"/>
      <c r="B7" s="83"/>
      <c r="C7" s="83"/>
      <c r="D7" s="83"/>
      <c r="E7" s="83"/>
      <c r="F7" s="83"/>
      <c r="G7" s="83"/>
      <c r="H7" s="83"/>
      <c r="I7" s="83"/>
      <c r="J7" s="93"/>
    </row>
    <row r="8" spans="1:10" ht="63.75" customHeight="1" x14ac:dyDescent="0.3">
      <c r="A8" s="278" t="s">
        <v>7</v>
      </c>
      <c r="B8" s="278" t="s">
        <v>1195</v>
      </c>
      <c r="C8" s="279" t="s">
        <v>1196</v>
      </c>
      <c r="D8" s="279" t="s">
        <v>1197</v>
      </c>
      <c r="E8" s="279" t="s">
        <v>1198</v>
      </c>
      <c r="F8" s="279" t="s">
        <v>1199</v>
      </c>
      <c r="G8" s="279" t="s">
        <v>1200</v>
      </c>
      <c r="H8" s="279" t="s">
        <v>1201</v>
      </c>
      <c r="I8" s="279" t="s">
        <v>1202</v>
      </c>
      <c r="J8" s="93"/>
    </row>
    <row r="9" spans="1:10" x14ac:dyDescent="0.3">
      <c r="A9" s="281">
        <v>1</v>
      </c>
      <c r="B9" s="406" t="s">
        <v>1203</v>
      </c>
      <c r="C9" s="407" t="s">
        <v>654</v>
      </c>
      <c r="D9" s="408">
        <v>1405025529</v>
      </c>
      <c r="E9" s="409" t="s">
        <v>1204</v>
      </c>
      <c r="F9" s="410"/>
      <c r="G9" s="410"/>
      <c r="H9" s="411"/>
      <c r="I9" s="412">
        <v>276078</v>
      </c>
      <c r="J9" s="93"/>
    </row>
    <row r="10" spans="1:10" x14ac:dyDescent="0.3">
      <c r="A10" s="281">
        <v>2</v>
      </c>
      <c r="B10" s="406" t="s">
        <v>1205</v>
      </c>
      <c r="C10" s="407" t="s">
        <v>1206</v>
      </c>
      <c r="D10" s="408" t="s">
        <v>1207</v>
      </c>
      <c r="E10" s="409" t="s">
        <v>1208</v>
      </c>
      <c r="F10" s="410"/>
      <c r="G10" s="410"/>
      <c r="H10" s="411"/>
      <c r="I10" s="412">
        <v>1894</v>
      </c>
      <c r="J10" s="93"/>
    </row>
    <row r="11" spans="1:10" x14ac:dyDescent="0.3">
      <c r="A11" s="281">
        <v>3</v>
      </c>
      <c r="B11" s="406" t="s">
        <v>1209</v>
      </c>
      <c r="C11" s="407" t="s">
        <v>1210</v>
      </c>
      <c r="D11" s="408" t="s">
        <v>1211</v>
      </c>
      <c r="E11" s="409" t="s">
        <v>1212</v>
      </c>
      <c r="F11" s="410"/>
      <c r="G11" s="410"/>
      <c r="H11" s="411"/>
      <c r="I11" s="412">
        <v>700</v>
      </c>
      <c r="J11" s="93"/>
    </row>
    <row r="12" spans="1:10" x14ac:dyDescent="0.3">
      <c r="A12" s="281">
        <v>4</v>
      </c>
      <c r="B12" s="406" t="s">
        <v>1213</v>
      </c>
      <c r="C12" s="407" t="s">
        <v>1214</v>
      </c>
      <c r="D12" s="408">
        <v>205119762</v>
      </c>
      <c r="E12" s="409" t="s">
        <v>1215</v>
      </c>
      <c r="F12" s="410"/>
      <c r="G12" s="410"/>
      <c r="H12" s="411"/>
      <c r="I12" s="412">
        <v>200</v>
      </c>
      <c r="J12" s="93"/>
    </row>
    <row r="13" spans="1:10" x14ac:dyDescent="0.3">
      <c r="A13" s="281">
        <v>5</v>
      </c>
      <c r="B13" s="406" t="s">
        <v>1216</v>
      </c>
      <c r="C13" s="407" t="s">
        <v>1217</v>
      </c>
      <c r="D13" s="408">
        <v>205075014</v>
      </c>
      <c r="E13" s="409" t="s">
        <v>1218</v>
      </c>
      <c r="F13" s="410"/>
      <c r="G13" s="410"/>
      <c r="H13" s="411"/>
      <c r="I13" s="412">
        <v>702</v>
      </c>
      <c r="J13" s="93"/>
    </row>
    <row r="14" spans="1:10" x14ac:dyDescent="0.3">
      <c r="A14" s="281">
        <v>6</v>
      </c>
      <c r="B14" s="406" t="s">
        <v>1219</v>
      </c>
      <c r="C14" s="407" t="s">
        <v>1220</v>
      </c>
      <c r="D14" s="408">
        <v>404385269</v>
      </c>
      <c r="E14" s="409" t="s">
        <v>1221</v>
      </c>
      <c r="F14" s="410"/>
      <c r="G14" s="410"/>
      <c r="H14" s="411"/>
      <c r="I14" s="412">
        <v>375</v>
      </c>
      <c r="J14" s="93"/>
    </row>
    <row r="15" spans="1:10" x14ac:dyDescent="0.3">
      <c r="A15" s="281">
        <v>7</v>
      </c>
      <c r="B15" s="406" t="s">
        <v>1222</v>
      </c>
      <c r="C15" s="407" t="s">
        <v>1223</v>
      </c>
      <c r="D15" s="408">
        <v>202177205</v>
      </c>
      <c r="E15" s="409" t="s">
        <v>1224</v>
      </c>
      <c r="F15" s="410"/>
      <c r="G15" s="410"/>
      <c r="H15" s="411"/>
      <c r="I15" s="412">
        <v>179.8</v>
      </c>
      <c r="J15" s="93"/>
    </row>
    <row r="16" spans="1:10" x14ac:dyDescent="0.3">
      <c r="A16" s="281">
        <v>8</v>
      </c>
      <c r="B16" s="406" t="s">
        <v>1225</v>
      </c>
      <c r="C16" s="407" t="s">
        <v>1226</v>
      </c>
      <c r="D16" s="408" t="s">
        <v>1227</v>
      </c>
      <c r="E16" s="409" t="s">
        <v>1228</v>
      </c>
      <c r="F16" s="410"/>
      <c r="G16" s="410"/>
      <c r="H16" s="411"/>
      <c r="I16" s="412">
        <v>1000</v>
      </c>
      <c r="J16" s="93"/>
    </row>
    <row r="17" spans="1:10" x14ac:dyDescent="0.3">
      <c r="A17" s="281">
        <v>9</v>
      </c>
      <c r="B17" s="406" t="s">
        <v>1229</v>
      </c>
      <c r="C17" s="407" t="s">
        <v>1230</v>
      </c>
      <c r="D17" s="408" t="s">
        <v>1231</v>
      </c>
      <c r="E17" s="409" t="s">
        <v>1232</v>
      </c>
      <c r="F17" s="410"/>
      <c r="G17" s="410"/>
      <c r="H17" s="411"/>
      <c r="I17" s="412">
        <v>515.35</v>
      </c>
      <c r="J17" s="93"/>
    </row>
    <row r="18" spans="1:10" x14ac:dyDescent="0.3">
      <c r="A18" s="281">
        <v>10</v>
      </c>
      <c r="B18" s="406" t="s">
        <v>1233</v>
      </c>
      <c r="C18" s="407" t="s">
        <v>1234</v>
      </c>
      <c r="D18" s="408" t="s">
        <v>1235</v>
      </c>
      <c r="E18" s="409" t="s">
        <v>1236</v>
      </c>
      <c r="F18" s="410"/>
      <c r="G18" s="410"/>
      <c r="H18" s="411"/>
      <c r="I18" s="412">
        <v>298</v>
      </c>
      <c r="J18" s="93"/>
    </row>
    <row r="19" spans="1:10" x14ac:dyDescent="0.3">
      <c r="A19" s="281">
        <v>11</v>
      </c>
      <c r="B19" s="406" t="s">
        <v>1237</v>
      </c>
      <c r="C19" s="407" t="s">
        <v>1238</v>
      </c>
      <c r="D19" s="408" t="s">
        <v>1239</v>
      </c>
      <c r="E19" s="409" t="s">
        <v>1240</v>
      </c>
      <c r="F19" s="410"/>
      <c r="G19" s="410"/>
      <c r="H19" s="411"/>
      <c r="I19" s="412">
        <v>80</v>
      </c>
      <c r="J19" s="93"/>
    </row>
    <row r="20" spans="1:10" x14ac:dyDescent="0.3">
      <c r="A20" s="281">
        <v>12</v>
      </c>
      <c r="B20" s="406" t="s">
        <v>1241</v>
      </c>
      <c r="C20" s="407" t="s">
        <v>1242</v>
      </c>
      <c r="D20" s="408" t="s">
        <v>1243</v>
      </c>
      <c r="E20" s="409" t="s">
        <v>1244</v>
      </c>
      <c r="F20" s="410"/>
      <c r="G20" s="410"/>
      <c r="H20" s="411"/>
      <c r="I20" s="412">
        <v>195</v>
      </c>
      <c r="J20" s="93"/>
    </row>
    <row r="21" spans="1:10" x14ac:dyDescent="0.3">
      <c r="A21" s="281">
        <v>13</v>
      </c>
      <c r="B21" s="406" t="s">
        <v>1245</v>
      </c>
      <c r="C21" s="407" t="s">
        <v>1246</v>
      </c>
      <c r="D21" s="408">
        <v>208147423</v>
      </c>
      <c r="E21" s="409" t="s">
        <v>1247</v>
      </c>
      <c r="F21" s="410"/>
      <c r="G21" s="410"/>
      <c r="H21" s="411"/>
      <c r="I21" s="412">
        <v>800</v>
      </c>
      <c r="J21" s="93"/>
    </row>
    <row r="22" spans="1:10" x14ac:dyDescent="0.3">
      <c r="A22" s="281">
        <v>14</v>
      </c>
      <c r="B22" s="406" t="s">
        <v>1237</v>
      </c>
      <c r="C22" s="407" t="s">
        <v>1248</v>
      </c>
      <c r="D22" s="408">
        <v>209437420</v>
      </c>
      <c r="E22" s="409" t="s">
        <v>1247</v>
      </c>
      <c r="F22" s="410"/>
      <c r="G22" s="410"/>
      <c r="H22" s="411"/>
      <c r="I22" s="412">
        <v>1250</v>
      </c>
      <c r="J22" s="93"/>
    </row>
    <row r="23" spans="1:10" x14ac:dyDescent="0.3">
      <c r="A23" s="281">
        <v>15</v>
      </c>
      <c r="B23" s="406" t="s">
        <v>1249</v>
      </c>
      <c r="C23" s="407" t="s">
        <v>1250</v>
      </c>
      <c r="D23" s="408" t="s">
        <v>903</v>
      </c>
      <c r="E23" s="409" t="s">
        <v>1247</v>
      </c>
      <c r="F23" s="410"/>
      <c r="G23" s="410"/>
      <c r="H23" s="411"/>
      <c r="I23" s="412">
        <v>1500</v>
      </c>
      <c r="J23" s="93"/>
    </row>
    <row r="24" spans="1:10" x14ac:dyDescent="0.3">
      <c r="A24" s="281">
        <v>16</v>
      </c>
      <c r="B24" s="406" t="s">
        <v>1251</v>
      </c>
      <c r="C24" s="407" t="s">
        <v>1252</v>
      </c>
      <c r="D24" s="408" t="s">
        <v>908</v>
      </c>
      <c r="E24" s="409" t="s">
        <v>1247</v>
      </c>
      <c r="F24" s="410"/>
      <c r="G24" s="410"/>
      <c r="H24" s="411"/>
      <c r="I24" s="412">
        <v>800</v>
      </c>
      <c r="J24" s="93"/>
    </row>
    <row r="25" spans="1:10" x14ac:dyDescent="0.3">
      <c r="A25" s="281">
        <v>17</v>
      </c>
      <c r="B25" s="406" t="s">
        <v>1216</v>
      </c>
      <c r="C25" s="407" t="s">
        <v>917</v>
      </c>
      <c r="D25" s="408" t="s">
        <v>916</v>
      </c>
      <c r="E25" s="409" t="s">
        <v>1247</v>
      </c>
      <c r="F25" s="410"/>
      <c r="G25" s="410"/>
      <c r="H25" s="411"/>
      <c r="I25" s="412">
        <v>6393.33</v>
      </c>
      <c r="J25" s="93"/>
    </row>
    <row r="26" spans="1:10" x14ac:dyDescent="0.3">
      <c r="A26" s="281">
        <v>18</v>
      </c>
      <c r="B26" s="406" t="s">
        <v>1253</v>
      </c>
      <c r="C26" s="407" t="s">
        <v>1254</v>
      </c>
      <c r="D26" s="408" t="s">
        <v>926</v>
      </c>
      <c r="E26" s="409" t="s">
        <v>1247</v>
      </c>
      <c r="F26" s="410"/>
      <c r="G26" s="410"/>
      <c r="H26" s="411"/>
      <c r="I26" s="412">
        <v>1000</v>
      </c>
      <c r="J26" s="93"/>
    </row>
    <row r="27" spans="1:10" x14ac:dyDescent="0.3">
      <c r="A27" s="281">
        <v>19</v>
      </c>
      <c r="B27" s="406" t="s">
        <v>1203</v>
      </c>
      <c r="C27" s="407" t="s">
        <v>1255</v>
      </c>
      <c r="D27" s="408" t="s">
        <v>1256</v>
      </c>
      <c r="E27" s="409" t="s">
        <v>1247</v>
      </c>
      <c r="F27" s="410"/>
      <c r="G27" s="410"/>
      <c r="H27" s="411"/>
      <c r="I27" s="412">
        <v>800</v>
      </c>
      <c r="J27" s="93"/>
    </row>
    <row r="28" spans="1:10" x14ac:dyDescent="0.3">
      <c r="A28" s="281">
        <v>20</v>
      </c>
      <c r="B28" s="406" t="s">
        <v>1257</v>
      </c>
      <c r="C28" s="407" t="s">
        <v>1258</v>
      </c>
      <c r="D28" s="408" t="s">
        <v>935</v>
      </c>
      <c r="E28" s="409" t="s">
        <v>1247</v>
      </c>
      <c r="F28" s="410"/>
      <c r="G28" s="410"/>
      <c r="H28" s="411"/>
      <c r="I28" s="412">
        <v>400</v>
      </c>
      <c r="J28" s="93"/>
    </row>
    <row r="29" spans="1:10" x14ac:dyDescent="0.3">
      <c r="A29" s="281">
        <v>21</v>
      </c>
      <c r="B29" s="406" t="s">
        <v>1259</v>
      </c>
      <c r="C29" s="407" t="s">
        <v>1260</v>
      </c>
      <c r="D29" s="408" t="s">
        <v>939</v>
      </c>
      <c r="E29" s="409" t="s">
        <v>1247</v>
      </c>
      <c r="F29" s="410"/>
      <c r="G29" s="410"/>
      <c r="H29" s="411"/>
      <c r="I29" s="412">
        <v>687.5</v>
      </c>
      <c r="J29" s="93"/>
    </row>
    <row r="30" spans="1:10" x14ac:dyDescent="0.3">
      <c r="A30" s="281">
        <v>22</v>
      </c>
      <c r="B30" s="406" t="s">
        <v>1261</v>
      </c>
      <c r="C30" s="407" t="s">
        <v>1262</v>
      </c>
      <c r="D30" s="408" t="s">
        <v>944</v>
      </c>
      <c r="E30" s="409" t="s">
        <v>1247</v>
      </c>
      <c r="F30" s="410"/>
      <c r="G30" s="410"/>
      <c r="H30" s="411"/>
      <c r="I30" s="412">
        <v>700</v>
      </c>
      <c r="J30" s="93"/>
    </row>
    <row r="31" spans="1:10" x14ac:dyDescent="0.3">
      <c r="A31" s="281">
        <v>23</v>
      </c>
      <c r="B31" s="406" t="s">
        <v>1263</v>
      </c>
      <c r="C31" s="407" t="s">
        <v>1264</v>
      </c>
      <c r="D31" s="408" t="s">
        <v>958</v>
      </c>
      <c r="E31" s="409" t="s">
        <v>1247</v>
      </c>
      <c r="F31" s="410"/>
      <c r="G31" s="410"/>
      <c r="H31" s="411"/>
      <c r="I31" s="412">
        <v>250</v>
      </c>
      <c r="J31" s="93"/>
    </row>
    <row r="32" spans="1:10" x14ac:dyDescent="0.3">
      <c r="A32" s="281">
        <v>24</v>
      </c>
      <c r="B32" s="406" t="s">
        <v>1265</v>
      </c>
      <c r="C32" s="407" t="s">
        <v>1266</v>
      </c>
      <c r="D32" s="408" t="s">
        <v>961</v>
      </c>
      <c r="E32" s="409" t="s">
        <v>1247</v>
      </c>
      <c r="F32" s="410"/>
      <c r="G32" s="410"/>
      <c r="H32" s="411"/>
      <c r="I32" s="412">
        <v>550</v>
      </c>
      <c r="J32" s="93"/>
    </row>
    <row r="33" spans="1:10" x14ac:dyDescent="0.3">
      <c r="A33" s="281">
        <v>25</v>
      </c>
      <c r="B33" s="406" t="s">
        <v>1267</v>
      </c>
      <c r="C33" s="407" t="s">
        <v>1268</v>
      </c>
      <c r="D33" s="408" t="s">
        <v>965</v>
      </c>
      <c r="E33" s="409" t="s">
        <v>1247</v>
      </c>
      <c r="F33" s="410"/>
      <c r="G33" s="410"/>
      <c r="H33" s="411"/>
      <c r="I33" s="412">
        <v>375</v>
      </c>
      <c r="J33" s="93"/>
    </row>
    <row r="34" spans="1:10" x14ac:dyDescent="0.3">
      <c r="A34" s="281">
        <v>26</v>
      </c>
      <c r="B34" s="406" t="s">
        <v>1269</v>
      </c>
      <c r="C34" s="407" t="s">
        <v>1270</v>
      </c>
      <c r="D34" s="408" t="s">
        <v>970</v>
      </c>
      <c r="E34" s="409" t="s">
        <v>1247</v>
      </c>
      <c r="F34" s="410"/>
      <c r="G34" s="410"/>
      <c r="H34" s="411"/>
      <c r="I34" s="412">
        <v>400</v>
      </c>
      <c r="J34" s="93"/>
    </row>
    <row r="35" spans="1:10" x14ac:dyDescent="0.3">
      <c r="A35" s="281">
        <v>27</v>
      </c>
      <c r="B35" s="406" t="s">
        <v>1271</v>
      </c>
      <c r="C35" s="407" t="s">
        <v>1272</v>
      </c>
      <c r="D35" s="408" t="s">
        <v>1273</v>
      </c>
      <c r="E35" s="409" t="s">
        <v>1247</v>
      </c>
      <c r="F35" s="410"/>
      <c r="G35" s="410"/>
      <c r="H35" s="411"/>
      <c r="I35" s="412">
        <v>437.5</v>
      </c>
      <c r="J35" s="93"/>
    </row>
    <row r="36" spans="1:10" x14ac:dyDescent="0.3">
      <c r="A36" s="281">
        <v>28</v>
      </c>
      <c r="B36" s="406" t="s">
        <v>1203</v>
      </c>
      <c r="C36" s="407" t="s">
        <v>1274</v>
      </c>
      <c r="D36" s="408" t="s">
        <v>975</v>
      </c>
      <c r="E36" s="409" t="s">
        <v>1247</v>
      </c>
      <c r="F36" s="410"/>
      <c r="G36" s="410"/>
      <c r="H36" s="411"/>
      <c r="I36" s="412">
        <v>403.31</v>
      </c>
      <c r="J36" s="93"/>
    </row>
    <row r="37" spans="1:10" x14ac:dyDescent="0.3">
      <c r="A37" s="281">
        <v>29</v>
      </c>
      <c r="B37" s="406" t="s">
        <v>1275</v>
      </c>
      <c r="C37" s="407" t="s">
        <v>1276</v>
      </c>
      <c r="D37" s="408" t="s">
        <v>980</v>
      </c>
      <c r="E37" s="409" t="s">
        <v>1247</v>
      </c>
      <c r="F37" s="410"/>
      <c r="G37" s="410"/>
      <c r="H37" s="411"/>
      <c r="I37" s="412">
        <v>750</v>
      </c>
      <c r="J37" s="93"/>
    </row>
    <row r="38" spans="1:10" x14ac:dyDescent="0.3">
      <c r="A38" s="281">
        <v>30</v>
      </c>
      <c r="B38" s="406" t="s">
        <v>1277</v>
      </c>
      <c r="C38" s="407" t="s">
        <v>1278</v>
      </c>
      <c r="D38" s="408" t="s">
        <v>985</v>
      </c>
      <c r="E38" s="409" t="s">
        <v>1247</v>
      </c>
      <c r="F38" s="410"/>
      <c r="G38" s="410"/>
      <c r="H38" s="411"/>
      <c r="I38" s="412">
        <v>625</v>
      </c>
      <c r="J38" s="93"/>
    </row>
    <row r="39" spans="1:10" x14ac:dyDescent="0.3">
      <c r="A39" s="281">
        <v>31</v>
      </c>
      <c r="B39" s="406" t="s">
        <v>1205</v>
      </c>
      <c r="C39" s="407" t="s">
        <v>1279</v>
      </c>
      <c r="D39" s="408" t="s">
        <v>989</v>
      </c>
      <c r="E39" s="409" t="s">
        <v>1247</v>
      </c>
      <c r="F39" s="410"/>
      <c r="G39" s="410"/>
      <c r="H39" s="411"/>
      <c r="I39" s="412">
        <v>625</v>
      </c>
      <c r="J39" s="93"/>
    </row>
    <row r="40" spans="1:10" x14ac:dyDescent="0.3">
      <c r="A40" s="281">
        <v>32</v>
      </c>
      <c r="B40" s="406" t="s">
        <v>1280</v>
      </c>
      <c r="C40" s="407" t="s">
        <v>1281</v>
      </c>
      <c r="D40" s="408" t="s">
        <v>994</v>
      </c>
      <c r="E40" s="409" t="s">
        <v>1247</v>
      </c>
      <c r="F40" s="410"/>
      <c r="G40" s="410"/>
      <c r="H40" s="411"/>
      <c r="I40" s="412">
        <v>3000</v>
      </c>
      <c r="J40" s="93"/>
    </row>
    <row r="41" spans="1:10" x14ac:dyDescent="0.3">
      <c r="A41" s="281">
        <v>33</v>
      </c>
      <c r="B41" s="406" t="s">
        <v>1280</v>
      </c>
      <c r="C41" s="407" t="s">
        <v>1282</v>
      </c>
      <c r="D41" s="408" t="s">
        <v>998</v>
      </c>
      <c r="E41" s="409" t="s">
        <v>1247</v>
      </c>
      <c r="F41" s="410"/>
      <c r="G41" s="410"/>
      <c r="H41" s="411"/>
      <c r="I41" s="412">
        <v>200</v>
      </c>
      <c r="J41" s="93"/>
    </row>
    <row r="42" spans="1:10" x14ac:dyDescent="0.3">
      <c r="A42" s="281">
        <v>34</v>
      </c>
      <c r="B42" s="406" t="s">
        <v>1280</v>
      </c>
      <c r="C42" s="407" t="s">
        <v>1283</v>
      </c>
      <c r="D42" s="408" t="s">
        <v>1284</v>
      </c>
      <c r="E42" s="409" t="s">
        <v>1247</v>
      </c>
      <c r="F42" s="410"/>
      <c r="G42" s="410"/>
      <c r="H42" s="411"/>
      <c r="I42" s="412">
        <v>200</v>
      </c>
      <c r="J42" s="93"/>
    </row>
    <row r="43" spans="1:10" x14ac:dyDescent="0.3">
      <c r="A43" s="281">
        <v>35</v>
      </c>
      <c r="B43" s="406" t="s">
        <v>1285</v>
      </c>
      <c r="C43" s="407" t="s">
        <v>1286</v>
      </c>
      <c r="D43" s="408" t="s">
        <v>1003</v>
      </c>
      <c r="E43" s="409" t="s">
        <v>1247</v>
      </c>
      <c r="F43" s="410"/>
      <c r="G43" s="410"/>
      <c r="H43" s="411"/>
      <c r="I43" s="412">
        <v>375</v>
      </c>
      <c r="J43" s="93"/>
    </row>
    <row r="44" spans="1:10" x14ac:dyDescent="0.3">
      <c r="A44" s="281">
        <v>36</v>
      </c>
      <c r="B44" s="406" t="s">
        <v>1287</v>
      </c>
      <c r="C44" s="407" t="s">
        <v>1288</v>
      </c>
      <c r="D44" s="408" t="s">
        <v>1008</v>
      </c>
      <c r="E44" s="409" t="s">
        <v>1247</v>
      </c>
      <c r="F44" s="410"/>
      <c r="G44" s="410"/>
      <c r="H44" s="411"/>
      <c r="I44" s="412">
        <v>437.5</v>
      </c>
      <c r="J44" s="93"/>
    </row>
    <row r="45" spans="1:10" x14ac:dyDescent="0.3">
      <c r="A45" s="281">
        <v>37</v>
      </c>
      <c r="B45" s="406" t="s">
        <v>1289</v>
      </c>
      <c r="C45" s="407" t="s">
        <v>1290</v>
      </c>
      <c r="D45" s="408" t="s">
        <v>1012</v>
      </c>
      <c r="E45" s="409" t="s">
        <v>1247</v>
      </c>
      <c r="F45" s="410"/>
      <c r="G45" s="410"/>
      <c r="H45" s="411"/>
      <c r="I45" s="412">
        <v>180</v>
      </c>
      <c r="J45" s="93"/>
    </row>
    <row r="46" spans="1:10" x14ac:dyDescent="0.3">
      <c r="A46" s="281">
        <v>38</v>
      </c>
      <c r="B46" s="406" t="s">
        <v>1291</v>
      </c>
      <c r="C46" s="407" t="s">
        <v>1292</v>
      </c>
      <c r="D46" s="408" t="s">
        <v>1016</v>
      </c>
      <c r="E46" s="409" t="s">
        <v>1247</v>
      </c>
      <c r="F46" s="410"/>
      <c r="G46" s="410"/>
      <c r="H46" s="411"/>
      <c r="I46" s="412">
        <v>500</v>
      </c>
      <c r="J46" s="93"/>
    </row>
    <row r="47" spans="1:10" x14ac:dyDescent="0.3">
      <c r="A47" s="281">
        <v>39</v>
      </c>
      <c r="B47" s="406" t="s">
        <v>1293</v>
      </c>
      <c r="C47" s="407" t="s">
        <v>1294</v>
      </c>
      <c r="D47" s="408" t="s">
        <v>1022</v>
      </c>
      <c r="E47" s="409" t="s">
        <v>1247</v>
      </c>
      <c r="F47" s="410"/>
      <c r="G47" s="410"/>
      <c r="H47" s="411"/>
      <c r="I47" s="412">
        <v>460</v>
      </c>
      <c r="J47" s="93"/>
    </row>
    <row r="48" spans="1:10" x14ac:dyDescent="0.3">
      <c r="A48" s="281">
        <v>40</v>
      </c>
      <c r="B48" s="406" t="s">
        <v>1295</v>
      </c>
      <c r="C48" s="407" t="s">
        <v>1296</v>
      </c>
      <c r="D48" s="408" t="s">
        <v>1027</v>
      </c>
      <c r="E48" s="409" t="s">
        <v>1247</v>
      </c>
      <c r="F48" s="410"/>
      <c r="G48" s="410"/>
      <c r="H48" s="411"/>
      <c r="I48" s="412">
        <v>228</v>
      </c>
      <c r="J48" s="93"/>
    </row>
    <row r="49" spans="1:10" x14ac:dyDescent="0.3">
      <c r="A49" s="281">
        <v>41</v>
      </c>
      <c r="B49" s="406" t="s">
        <v>1297</v>
      </c>
      <c r="C49" s="407" t="s">
        <v>1298</v>
      </c>
      <c r="D49" s="408" t="s">
        <v>1299</v>
      </c>
      <c r="E49" s="409" t="s">
        <v>1247</v>
      </c>
      <c r="F49" s="410"/>
      <c r="G49" s="410"/>
      <c r="H49" s="411"/>
      <c r="I49" s="412">
        <v>375</v>
      </c>
      <c r="J49" s="93"/>
    </row>
    <row r="50" spans="1:10" x14ac:dyDescent="0.3">
      <c r="A50" s="281">
        <v>42</v>
      </c>
      <c r="B50" s="406" t="s">
        <v>1300</v>
      </c>
      <c r="C50" s="407" t="s">
        <v>1301</v>
      </c>
      <c r="D50" s="408" t="s">
        <v>1035</v>
      </c>
      <c r="E50" s="409" t="s">
        <v>1247</v>
      </c>
      <c r="F50" s="410"/>
      <c r="G50" s="410"/>
      <c r="H50" s="411"/>
      <c r="I50" s="412">
        <v>312.5</v>
      </c>
      <c r="J50" s="93"/>
    </row>
    <row r="51" spans="1:10" x14ac:dyDescent="0.3">
      <c r="A51" s="281">
        <v>43</v>
      </c>
      <c r="B51" s="406" t="s">
        <v>1302</v>
      </c>
      <c r="C51" s="407" t="s">
        <v>1303</v>
      </c>
      <c r="D51" s="408" t="s">
        <v>1039</v>
      </c>
      <c r="E51" s="409" t="s">
        <v>1247</v>
      </c>
      <c r="F51" s="410"/>
      <c r="G51" s="410"/>
      <c r="H51" s="411"/>
      <c r="I51" s="412">
        <v>375</v>
      </c>
      <c r="J51" s="93"/>
    </row>
    <row r="52" spans="1:10" x14ac:dyDescent="0.3">
      <c r="A52" s="281">
        <v>44</v>
      </c>
      <c r="B52" s="406" t="s">
        <v>1304</v>
      </c>
      <c r="C52" s="407" t="s">
        <v>1305</v>
      </c>
      <c r="D52" s="408" t="s">
        <v>1046</v>
      </c>
      <c r="E52" s="409" t="s">
        <v>1247</v>
      </c>
      <c r="F52" s="410"/>
      <c r="G52" s="410"/>
      <c r="H52" s="411"/>
      <c r="I52" s="412">
        <v>1517.2</v>
      </c>
      <c r="J52" s="93"/>
    </row>
    <row r="53" spans="1:10" x14ac:dyDescent="0.3">
      <c r="A53" s="281">
        <v>45</v>
      </c>
      <c r="B53" s="406" t="s">
        <v>1306</v>
      </c>
      <c r="C53" s="407" t="s">
        <v>1307</v>
      </c>
      <c r="D53" s="408" t="s">
        <v>1051</v>
      </c>
      <c r="E53" s="409" t="s">
        <v>1247</v>
      </c>
      <c r="F53" s="410"/>
      <c r="G53" s="410"/>
      <c r="H53" s="411"/>
      <c r="I53" s="412">
        <v>665</v>
      </c>
      <c r="J53" s="93"/>
    </row>
    <row r="54" spans="1:10" x14ac:dyDescent="0.3">
      <c r="A54" s="281">
        <v>46</v>
      </c>
      <c r="B54" s="406" t="s">
        <v>1308</v>
      </c>
      <c r="C54" s="407" t="s">
        <v>1309</v>
      </c>
      <c r="D54" s="408" t="s">
        <v>1056</v>
      </c>
      <c r="E54" s="409" t="s">
        <v>1247</v>
      </c>
      <c r="F54" s="410"/>
      <c r="G54" s="410"/>
      <c r="H54" s="411"/>
      <c r="I54" s="412">
        <v>250</v>
      </c>
      <c r="J54" s="93"/>
    </row>
    <row r="55" spans="1:10" x14ac:dyDescent="0.3">
      <c r="A55" s="281">
        <v>47</v>
      </c>
      <c r="B55" s="406" t="s">
        <v>1310</v>
      </c>
      <c r="C55" s="407" t="s">
        <v>1311</v>
      </c>
      <c r="D55" s="408" t="s">
        <v>1312</v>
      </c>
      <c r="E55" s="409" t="s">
        <v>1247</v>
      </c>
      <c r="F55" s="410"/>
      <c r="G55" s="410"/>
      <c r="H55" s="411"/>
      <c r="I55" s="412">
        <v>665</v>
      </c>
      <c r="J55" s="93"/>
    </row>
    <row r="56" spans="1:10" x14ac:dyDescent="0.3">
      <c r="A56" s="281">
        <v>48</v>
      </c>
      <c r="B56" s="406" t="s">
        <v>1313</v>
      </c>
      <c r="C56" s="407" t="s">
        <v>1314</v>
      </c>
      <c r="D56" s="408" t="s">
        <v>1065</v>
      </c>
      <c r="E56" s="409" t="s">
        <v>1247</v>
      </c>
      <c r="F56" s="410"/>
      <c r="G56" s="410"/>
      <c r="H56" s="411"/>
      <c r="I56" s="412">
        <v>532.17999999999995</v>
      </c>
      <c r="J56" s="93"/>
    </row>
    <row r="57" spans="1:10" x14ac:dyDescent="0.3">
      <c r="A57" s="281">
        <v>49</v>
      </c>
      <c r="B57" s="406" t="s">
        <v>1315</v>
      </c>
      <c r="C57" s="407" t="s">
        <v>1516</v>
      </c>
      <c r="D57" s="408" t="s">
        <v>1069</v>
      </c>
      <c r="E57" s="409" t="s">
        <v>1247</v>
      </c>
      <c r="F57" s="410"/>
      <c r="G57" s="410"/>
      <c r="H57" s="411"/>
      <c r="I57" s="412">
        <v>650</v>
      </c>
      <c r="J57" s="93"/>
    </row>
    <row r="58" spans="1:10" x14ac:dyDescent="0.3">
      <c r="A58" s="281">
        <v>50</v>
      </c>
      <c r="B58" s="406" t="s">
        <v>1302</v>
      </c>
      <c r="C58" s="407" t="s">
        <v>1316</v>
      </c>
      <c r="D58" s="408" t="s">
        <v>1074</v>
      </c>
      <c r="E58" s="409" t="s">
        <v>1247</v>
      </c>
      <c r="F58" s="410"/>
      <c r="G58" s="410"/>
      <c r="H58" s="411"/>
      <c r="I58" s="412">
        <v>500</v>
      </c>
      <c r="J58" s="93"/>
    </row>
    <row r="59" spans="1:10" x14ac:dyDescent="0.3">
      <c r="A59" s="281">
        <v>51</v>
      </c>
      <c r="B59" s="406" t="s">
        <v>1317</v>
      </c>
      <c r="C59" s="407" t="s">
        <v>1318</v>
      </c>
      <c r="D59" s="408" t="s">
        <v>1078</v>
      </c>
      <c r="E59" s="409" t="s">
        <v>1247</v>
      </c>
      <c r="F59" s="410"/>
      <c r="G59" s="410"/>
      <c r="H59" s="411"/>
      <c r="I59" s="412">
        <v>375</v>
      </c>
      <c r="J59" s="93"/>
    </row>
    <row r="60" spans="1:10" x14ac:dyDescent="0.3">
      <c r="A60" s="281">
        <v>52</v>
      </c>
      <c r="B60" s="406" t="s">
        <v>1205</v>
      </c>
      <c r="C60" s="413" t="s">
        <v>1319</v>
      </c>
      <c r="D60" s="408" t="s">
        <v>1081</v>
      </c>
      <c r="E60" s="414" t="s">
        <v>1247</v>
      </c>
      <c r="F60" s="410"/>
      <c r="G60" s="410"/>
      <c r="H60" s="411"/>
      <c r="I60" s="412">
        <v>450</v>
      </c>
      <c r="J60" s="93"/>
    </row>
    <row r="61" spans="1:10" x14ac:dyDescent="0.3">
      <c r="A61" s="281">
        <v>53</v>
      </c>
      <c r="B61" s="407" t="s">
        <v>1297</v>
      </c>
      <c r="C61" s="407" t="s">
        <v>1320</v>
      </c>
      <c r="D61" s="408" t="s">
        <v>1085</v>
      </c>
      <c r="E61" s="409" t="s">
        <v>1247</v>
      </c>
      <c r="F61" s="410"/>
      <c r="G61" s="410"/>
      <c r="H61" s="411"/>
      <c r="I61" s="412">
        <v>500</v>
      </c>
      <c r="J61" s="93"/>
    </row>
    <row r="62" spans="1:10" x14ac:dyDescent="0.3">
      <c r="A62" s="281">
        <v>54</v>
      </c>
      <c r="B62" s="407" t="s">
        <v>1321</v>
      </c>
      <c r="C62" s="407" t="s">
        <v>1322</v>
      </c>
      <c r="D62" s="415" t="s">
        <v>1090</v>
      </c>
      <c r="E62" s="409" t="s">
        <v>1247</v>
      </c>
      <c r="F62" s="410"/>
      <c r="G62" s="410"/>
      <c r="H62" s="411"/>
      <c r="I62" s="412">
        <v>1250</v>
      </c>
      <c r="J62" s="93"/>
    </row>
    <row r="63" spans="1:10" x14ac:dyDescent="0.3">
      <c r="A63" s="281">
        <v>55</v>
      </c>
      <c r="B63" s="406" t="s">
        <v>1205</v>
      </c>
      <c r="C63" s="413" t="s">
        <v>1323</v>
      </c>
      <c r="D63" s="408" t="s">
        <v>1094</v>
      </c>
      <c r="E63" s="406" t="s">
        <v>1247</v>
      </c>
      <c r="F63" s="410"/>
      <c r="G63" s="410"/>
      <c r="H63" s="411"/>
      <c r="I63" s="412">
        <v>500</v>
      </c>
      <c r="J63" s="93"/>
    </row>
    <row r="64" spans="1:10" x14ac:dyDescent="0.3">
      <c r="A64" s="281">
        <v>56</v>
      </c>
      <c r="B64" s="406" t="s">
        <v>1324</v>
      </c>
      <c r="C64" s="413" t="s">
        <v>1515</v>
      </c>
      <c r="D64" s="408" t="s">
        <v>1098</v>
      </c>
      <c r="E64" s="406" t="s">
        <v>1247</v>
      </c>
      <c r="F64" s="410"/>
      <c r="G64" s="410"/>
      <c r="H64" s="411"/>
      <c r="I64" s="412">
        <v>250</v>
      </c>
      <c r="J64" s="93"/>
    </row>
    <row r="65" spans="1:12" x14ac:dyDescent="0.3">
      <c r="A65" s="281">
        <v>57</v>
      </c>
      <c r="B65" s="406" t="s">
        <v>1300</v>
      </c>
      <c r="C65" s="413" t="s">
        <v>1325</v>
      </c>
      <c r="D65" s="408" t="s">
        <v>1103</v>
      </c>
      <c r="E65" s="406" t="s">
        <v>1247</v>
      </c>
      <c r="F65" s="410"/>
      <c r="G65" s="410"/>
      <c r="H65" s="411"/>
      <c r="I65" s="412">
        <v>375</v>
      </c>
      <c r="J65" s="93"/>
    </row>
    <row r="66" spans="1:12" x14ac:dyDescent="0.3">
      <c r="A66" s="281">
        <v>58</v>
      </c>
      <c r="B66" s="406" t="s">
        <v>1326</v>
      </c>
      <c r="C66" s="413" t="s">
        <v>1327</v>
      </c>
      <c r="D66" s="408" t="s">
        <v>1108</v>
      </c>
      <c r="E66" s="406" t="s">
        <v>1247</v>
      </c>
      <c r="F66" s="410"/>
      <c r="G66" s="410"/>
      <c r="H66" s="411"/>
      <c r="I66" s="412">
        <v>500</v>
      </c>
      <c r="J66" s="93"/>
    </row>
    <row r="67" spans="1:12" x14ac:dyDescent="0.3">
      <c r="A67" s="281">
        <v>59</v>
      </c>
      <c r="B67" s="406" t="s">
        <v>1328</v>
      </c>
      <c r="C67" s="413" t="s">
        <v>1329</v>
      </c>
      <c r="D67" s="408" t="s">
        <v>1113</v>
      </c>
      <c r="E67" s="406" t="s">
        <v>1247</v>
      </c>
      <c r="F67" s="410"/>
      <c r="G67" s="410"/>
      <c r="H67" s="411"/>
      <c r="I67" s="412">
        <v>250</v>
      </c>
      <c r="J67" s="93"/>
    </row>
    <row r="68" spans="1:12" x14ac:dyDescent="0.3">
      <c r="A68" s="281">
        <v>60</v>
      </c>
      <c r="B68" s="406" t="s">
        <v>1514</v>
      </c>
      <c r="C68" s="413" t="s">
        <v>1513</v>
      </c>
      <c r="D68" s="408">
        <v>8001014947</v>
      </c>
      <c r="E68" s="406" t="s">
        <v>1247</v>
      </c>
      <c r="F68" s="410"/>
      <c r="G68" s="410"/>
      <c r="H68" s="411"/>
      <c r="I68" s="412">
        <v>375</v>
      </c>
      <c r="J68" s="93"/>
    </row>
    <row r="69" spans="1:12" x14ac:dyDescent="0.3">
      <c r="A69" s="281">
        <v>61</v>
      </c>
      <c r="B69" s="406" t="s">
        <v>1330</v>
      </c>
      <c r="C69" s="413" t="s">
        <v>1331</v>
      </c>
      <c r="D69" s="408" t="s">
        <v>1121</v>
      </c>
      <c r="E69" s="406" t="s">
        <v>1247</v>
      </c>
      <c r="F69" s="410"/>
      <c r="G69" s="410"/>
      <c r="H69" s="411"/>
      <c r="I69" s="412">
        <v>700</v>
      </c>
      <c r="J69" s="93"/>
    </row>
    <row r="70" spans="1:12" x14ac:dyDescent="0.3">
      <c r="A70" s="281"/>
      <c r="B70" s="393"/>
      <c r="C70" s="286"/>
      <c r="D70" s="286"/>
      <c r="E70" s="285"/>
      <c r="F70" s="285"/>
      <c r="G70" s="285"/>
      <c r="H70" s="285"/>
      <c r="I70" s="285"/>
      <c r="J70" s="93"/>
    </row>
    <row r="71" spans="1:12" x14ac:dyDescent="0.3">
      <c r="A71" s="281" t="s">
        <v>221</v>
      </c>
      <c r="B71" s="393"/>
      <c r="C71" s="289"/>
      <c r="D71" s="289"/>
      <c r="E71" s="288"/>
      <c r="F71" s="288"/>
      <c r="G71" s="416"/>
      <c r="H71" s="417" t="s">
        <v>1332</v>
      </c>
      <c r="I71" s="418">
        <f>SUM(I9:I70)</f>
        <v>317911.17</v>
      </c>
      <c r="J71" s="93"/>
    </row>
    <row r="73" spans="1:12" x14ac:dyDescent="0.3">
      <c r="A73" s="198" t="s">
        <v>1333</v>
      </c>
    </row>
    <row r="75" spans="1:12" x14ac:dyDescent="0.3">
      <c r="B75" s="296" t="s">
        <v>45</v>
      </c>
      <c r="F75" s="297"/>
    </row>
    <row r="76" spans="1:12" x14ac:dyDescent="0.3">
      <c r="F76" s="193"/>
      <c r="I76" s="193"/>
      <c r="J76" s="193"/>
      <c r="K76" s="193"/>
      <c r="L76" s="193"/>
    </row>
    <row r="77" spans="1:12" x14ac:dyDescent="0.3">
      <c r="C77" s="202"/>
      <c r="F77" s="202"/>
      <c r="G77" s="202"/>
      <c r="H77" s="204"/>
      <c r="I77" s="298"/>
      <c r="J77" s="193"/>
      <c r="K77" s="193"/>
      <c r="L77" s="193"/>
    </row>
    <row r="78" spans="1:12" x14ac:dyDescent="0.3">
      <c r="A78" s="193"/>
      <c r="C78" s="201" t="s">
        <v>46</v>
      </c>
      <c r="F78" s="204" t="s">
        <v>741</v>
      </c>
      <c r="G78" s="201"/>
      <c r="H78" s="201"/>
      <c r="I78" s="298"/>
      <c r="J78" s="193"/>
      <c r="K78" s="193"/>
      <c r="L78" s="193"/>
    </row>
    <row r="79" spans="1:12" x14ac:dyDescent="0.3">
      <c r="A79" s="193"/>
      <c r="C79" s="203" t="s">
        <v>48</v>
      </c>
      <c r="F79" s="198" t="s">
        <v>742</v>
      </c>
      <c r="I79" s="193"/>
      <c r="J79" s="193"/>
      <c r="K79" s="193"/>
      <c r="L79" s="193"/>
    </row>
    <row r="80" spans="1:12" s="193" customFormat="1" x14ac:dyDescent="0.3">
      <c r="B80" s="198"/>
      <c r="C80" s="203"/>
      <c r="G80" s="203"/>
      <c r="H80" s="203"/>
    </row>
    <row r="81" s="193" customFormat="1" ht="12.75" x14ac:dyDescent="0.2"/>
    <row r="82" s="193" customFormat="1" ht="12.75" x14ac:dyDescent="0.2"/>
    <row r="83" s="193" customFormat="1" ht="12.75" x14ac:dyDescent="0.2"/>
    <row r="84" s="19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 B9:B71"/>
  </dataValidations>
  <printOptions gridLines="1"/>
  <pageMargins left="0.7" right="0.7" top="0.75" bottom="0.75" header="0.3" footer="0.3"/>
  <pageSetup scale="55" fitToHeight="0" orientation="landscape" r:id="rId1"/>
  <ignoredErrors>
    <ignoredError sqref="I71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"/>
    </sheetView>
  </sheetViews>
  <sheetFormatPr defaultRowHeight="12.75" x14ac:dyDescent="0.2"/>
  <cols>
    <col min="1" max="1" width="2.7109375" style="380" customWidth="1"/>
    <col min="2" max="2" width="9" style="380" customWidth="1"/>
    <col min="3" max="3" width="23.42578125" style="380" customWidth="1"/>
    <col min="4" max="4" width="13.28515625" style="380" customWidth="1"/>
    <col min="5" max="5" width="9.5703125" style="380" customWidth="1"/>
    <col min="6" max="6" width="11.5703125" style="380" customWidth="1"/>
    <col min="7" max="7" width="12.28515625" style="380" customWidth="1"/>
    <col min="8" max="8" width="15.28515625" style="380" customWidth="1"/>
    <col min="9" max="9" width="17.5703125" style="380" customWidth="1"/>
    <col min="10" max="11" width="12.42578125" style="380" customWidth="1"/>
    <col min="12" max="12" width="23.5703125" style="380" customWidth="1"/>
    <col min="13" max="13" width="18.5703125" style="380" customWidth="1"/>
    <col min="14" max="14" width="0.85546875" style="380" customWidth="1"/>
    <col min="15" max="16384" width="9.140625" style="380"/>
  </cols>
  <sheetData>
    <row r="1" spans="1:14" ht="13.5" x14ac:dyDescent="0.2">
      <c r="A1" s="377" t="s">
        <v>1334</v>
      </c>
      <c r="B1" s="378"/>
      <c r="C1" s="378"/>
      <c r="D1" s="378"/>
      <c r="E1" s="378"/>
      <c r="F1" s="378"/>
      <c r="G1" s="378"/>
      <c r="H1" s="378"/>
      <c r="I1" s="379"/>
      <c r="J1" s="419"/>
      <c r="K1" s="419"/>
      <c r="L1" s="419"/>
      <c r="M1" s="419" t="s">
        <v>1335</v>
      </c>
      <c r="N1" s="379"/>
    </row>
    <row r="2" spans="1:14" ht="15" x14ac:dyDescent="0.3">
      <c r="A2" s="379" t="s">
        <v>862</v>
      </c>
      <c r="B2" s="378"/>
      <c r="C2" s="378"/>
      <c r="D2" s="381"/>
      <c r="E2" s="381"/>
      <c r="F2" s="381"/>
      <c r="G2" s="381"/>
      <c r="H2" s="381"/>
      <c r="I2" s="378"/>
      <c r="J2" s="378"/>
      <c r="K2" s="378"/>
      <c r="L2" s="378"/>
      <c r="M2" s="228">
        <v>42434</v>
      </c>
      <c r="N2" s="379"/>
    </row>
    <row r="3" spans="1:14" x14ac:dyDescent="0.2">
      <c r="A3" s="379"/>
      <c r="B3" s="378"/>
      <c r="C3" s="378"/>
      <c r="D3" s="381"/>
      <c r="E3" s="381"/>
      <c r="F3" s="381"/>
      <c r="G3" s="381"/>
      <c r="H3" s="381"/>
      <c r="I3" s="378"/>
      <c r="J3" s="378"/>
      <c r="K3" s="378"/>
      <c r="L3" s="378"/>
      <c r="M3" s="378"/>
      <c r="N3" s="379"/>
    </row>
    <row r="4" spans="1:14" ht="15" x14ac:dyDescent="0.3">
      <c r="A4" s="139" t="s">
        <v>50</v>
      </c>
      <c r="B4" s="378"/>
      <c r="C4" s="378"/>
      <c r="D4" s="382"/>
      <c r="E4" s="420"/>
      <c r="F4" s="382"/>
      <c r="G4" s="381"/>
      <c r="H4" s="381"/>
      <c r="I4" s="381"/>
      <c r="J4" s="381"/>
      <c r="K4" s="381"/>
      <c r="L4" s="378"/>
      <c r="M4" s="381"/>
      <c r="N4" s="379"/>
    </row>
    <row r="5" spans="1:14" ht="15" x14ac:dyDescent="0.2">
      <c r="A5" s="90" t="s">
        <v>51</v>
      </c>
      <c r="B5" s="383"/>
      <c r="C5" s="383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79"/>
    </row>
    <row r="6" spans="1:14" ht="13.5" thickBot="1" x14ac:dyDescent="0.25">
      <c r="A6" s="421"/>
      <c r="B6" s="421"/>
      <c r="C6" s="421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379"/>
    </row>
    <row r="7" spans="1:14" ht="51" x14ac:dyDescent="0.2">
      <c r="A7" s="422" t="s">
        <v>7</v>
      </c>
      <c r="B7" s="423" t="s">
        <v>1336</v>
      </c>
      <c r="C7" s="423" t="s">
        <v>1337</v>
      </c>
      <c r="D7" s="424" t="s">
        <v>1338</v>
      </c>
      <c r="E7" s="424" t="s">
        <v>732</v>
      </c>
      <c r="F7" s="424" t="s">
        <v>1339</v>
      </c>
      <c r="G7" s="424" t="s">
        <v>1340</v>
      </c>
      <c r="H7" s="423" t="s">
        <v>1341</v>
      </c>
      <c r="I7" s="425" t="s">
        <v>1342</v>
      </c>
      <c r="J7" s="425" t="s">
        <v>1343</v>
      </c>
      <c r="K7" s="426" t="s">
        <v>1344</v>
      </c>
      <c r="L7" s="426" t="s">
        <v>1345</v>
      </c>
      <c r="M7" s="424" t="s">
        <v>1335</v>
      </c>
      <c r="N7" s="379"/>
    </row>
    <row r="8" spans="1:14" x14ac:dyDescent="0.2">
      <c r="A8" s="389">
        <v>1</v>
      </c>
      <c r="B8" s="390">
        <v>2</v>
      </c>
      <c r="C8" s="390">
        <v>3</v>
      </c>
      <c r="D8" s="388">
        <v>4</v>
      </c>
      <c r="E8" s="388">
        <v>5</v>
      </c>
      <c r="F8" s="388">
        <v>6</v>
      </c>
      <c r="G8" s="388">
        <v>7</v>
      </c>
      <c r="H8" s="388">
        <v>8</v>
      </c>
      <c r="I8" s="388">
        <v>9</v>
      </c>
      <c r="J8" s="388">
        <v>10</v>
      </c>
      <c r="K8" s="388">
        <v>11</v>
      </c>
      <c r="L8" s="388">
        <v>12</v>
      </c>
      <c r="M8" s="388">
        <v>13</v>
      </c>
      <c r="N8" s="379"/>
    </row>
    <row r="9" spans="1:14" ht="15" x14ac:dyDescent="0.25">
      <c r="A9" s="392">
        <v>1</v>
      </c>
      <c r="B9" s="393"/>
      <c r="C9" s="427"/>
      <c r="D9" s="392"/>
      <c r="E9" s="392"/>
      <c r="F9" s="392"/>
      <c r="G9" s="392"/>
      <c r="H9" s="392"/>
      <c r="I9" s="392"/>
      <c r="J9" s="392"/>
      <c r="K9" s="392"/>
      <c r="L9" s="392"/>
      <c r="M9" s="428" t="str">
        <f t="shared" ref="M9:M33" si="0">IF(ISBLANK(B9),"",$M$2)</f>
        <v/>
      </c>
      <c r="N9" s="379"/>
    </row>
    <row r="10" spans="1:14" ht="15" x14ac:dyDescent="0.25">
      <c r="A10" s="392">
        <v>2</v>
      </c>
      <c r="B10" s="393"/>
      <c r="C10" s="427"/>
      <c r="D10" s="392"/>
      <c r="E10" s="392"/>
      <c r="F10" s="392"/>
      <c r="G10" s="392"/>
      <c r="H10" s="392"/>
      <c r="I10" s="392"/>
      <c r="J10" s="392"/>
      <c r="K10" s="392"/>
      <c r="L10" s="392"/>
      <c r="M10" s="428" t="str">
        <f t="shared" si="0"/>
        <v/>
      </c>
      <c r="N10" s="379"/>
    </row>
    <row r="11" spans="1:14" ht="15" x14ac:dyDescent="0.25">
      <c r="A11" s="392">
        <v>3</v>
      </c>
      <c r="B11" s="393"/>
      <c r="C11" s="427"/>
      <c r="D11" s="392"/>
      <c r="E11" s="392"/>
      <c r="F11" s="392"/>
      <c r="G11" s="392"/>
      <c r="H11" s="392"/>
      <c r="I11" s="392"/>
      <c r="J11" s="392"/>
      <c r="K11" s="392"/>
      <c r="L11" s="392"/>
      <c r="M11" s="428" t="str">
        <f t="shared" si="0"/>
        <v/>
      </c>
      <c r="N11" s="379"/>
    </row>
    <row r="12" spans="1:14" ht="15" x14ac:dyDescent="0.25">
      <c r="A12" s="392">
        <v>4</v>
      </c>
      <c r="B12" s="393"/>
      <c r="C12" s="427"/>
      <c r="D12" s="392"/>
      <c r="E12" s="392"/>
      <c r="F12" s="392"/>
      <c r="G12" s="392"/>
      <c r="H12" s="392"/>
      <c r="I12" s="392"/>
      <c r="J12" s="392"/>
      <c r="K12" s="392"/>
      <c r="L12" s="392"/>
      <c r="M12" s="428" t="str">
        <f t="shared" si="0"/>
        <v/>
      </c>
      <c r="N12" s="379"/>
    </row>
    <row r="13" spans="1:14" ht="15" x14ac:dyDescent="0.25">
      <c r="A13" s="392">
        <v>5</v>
      </c>
      <c r="B13" s="393"/>
      <c r="C13" s="427"/>
      <c r="D13" s="392"/>
      <c r="E13" s="392"/>
      <c r="F13" s="392"/>
      <c r="G13" s="392"/>
      <c r="H13" s="392"/>
      <c r="I13" s="392"/>
      <c r="J13" s="392"/>
      <c r="K13" s="392"/>
      <c r="L13" s="392"/>
      <c r="M13" s="428" t="str">
        <f t="shared" si="0"/>
        <v/>
      </c>
      <c r="N13" s="379"/>
    </row>
    <row r="14" spans="1:14" ht="15" x14ac:dyDescent="0.25">
      <c r="A14" s="392">
        <v>6</v>
      </c>
      <c r="B14" s="393"/>
      <c r="C14" s="427"/>
      <c r="D14" s="392"/>
      <c r="E14" s="392"/>
      <c r="F14" s="392"/>
      <c r="G14" s="392"/>
      <c r="H14" s="392"/>
      <c r="I14" s="392"/>
      <c r="J14" s="392"/>
      <c r="K14" s="392"/>
      <c r="L14" s="392"/>
      <c r="M14" s="428" t="str">
        <f t="shared" si="0"/>
        <v/>
      </c>
      <c r="N14" s="379"/>
    </row>
    <row r="15" spans="1:14" ht="15" x14ac:dyDescent="0.25">
      <c r="A15" s="392">
        <v>7</v>
      </c>
      <c r="B15" s="393"/>
      <c r="C15" s="427"/>
      <c r="D15" s="392"/>
      <c r="E15" s="392"/>
      <c r="F15" s="392"/>
      <c r="G15" s="392"/>
      <c r="H15" s="392"/>
      <c r="I15" s="392"/>
      <c r="J15" s="392"/>
      <c r="K15" s="392"/>
      <c r="L15" s="392"/>
      <c r="M15" s="428" t="str">
        <f t="shared" si="0"/>
        <v/>
      </c>
      <c r="N15" s="379"/>
    </row>
    <row r="16" spans="1:14" ht="15" x14ac:dyDescent="0.25">
      <c r="A16" s="392">
        <v>8</v>
      </c>
      <c r="B16" s="393"/>
      <c r="C16" s="427"/>
      <c r="D16" s="392"/>
      <c r="E16" s="392"/>
      <c r="F16" s="392"/>
      <c r="G16" s="392"/>
      <c r="H16" s="392"/>
      <c r="I16" s="392"/>
      <c r="J16" s="392"/>
      <c r="K16" s="392"/>
      <c r="L16" s="392"/>
      <c r="M16" s="428" t="str">
        <f t="shared" si="0"/>
        <v/>
      </c>
      <c r="N16" s="379"/>
    </row>
    <row r="17" spans="1:14" ht="15" x14ac:dyDescent="0.25">
      <c r="A17" s="392">
        <v>9</v>
      </c>
      <c r="B17" s="393"/>
      <c r="C17" s="427"/>
      <c r="D17" s="392"/>
      <c r="E17" s="392"/>
      <c r="F17" s="392"/>
      <c r="G17" s="392"/>
      <c r="H17" s="392"/>
      <c r="I17" s="392"/>
      <c r="J17" s="392"/>
      <c r="K17" s="392"/>
      <c r="L17" s="392"/>
      <c r="M17" s="428" t="str">
        <f t="shared" si="0"/>
        <v/>
      </c>
      <c r="N17" s="379"/>
    </row>
    <row r="18" spans="1:14" ht="15" x14ac:dyDescent="0.25">
      <c r="A18" s="392">
        <v>10</v>
      </c>
      <c r="B18" s="393"/>
      <c r="C18" s="427"/>
      <c r="D18" s="392"/>
      <c r="E18" s="392"/>
      <c r="F18" s="392"/>
      <c r="G18" s="392"/>
      <c r="H18" s="392"/>
      <c r="I18" s="392"/>
      <c r="J18" s="392"/>
      <c r="K18" s="392"/>
      <c r="L18" s="392"/>
      <c r="M18" s="428" t="str">
        <f t="shared" si="0"/>
        <v/>
      </c>
      <c r="N18" s="379"/>
    </row>
    <row r="19" spans="1:14" ht="15" x14ac:dyDescent="0.25">
      <c r="A19" s="392">
        <v>11</v>
      </c>
      <c r="B19" s="393"/>
      <c r="C19" s="427"/>
      <c r="D19" s="392"/>
      <c r="E19" s="392"/>
      <c r="F19" s="392"/>
      <c r="G19" s="392"/>
      <c r="H19" s="392"/>
      <c r="I19" s="392"/>
      <c r="J19" s="392"/>
      <c r="K19" s="392"/>
      <c r="L19" s="392"/>
      <c r="M19" s="428" t="str">
        <f t="shared" si="0"/>
        <v/>
      </c>
      <c r="N19" s="379"/>
    </row>
    <row r="20" spans="1:14" ht="15" x14ac:dyDescent="0.25">
      <c r="A20" s="392">
        <v>12</v>
      </c>
      <c r="B20" s="393"/>
      <c r="C20" s="427"/>
      <c r="D20" s="392"/>
      <c r="E20" s="392"/>
      <c r="F20" s="392"/>
      <c r="G20" s="392"/>
      <c r="H20" s="392"/>
      <c r="I20" s="392"/>
      <c r="J20" s="392"/>
      <c r="K20" s="392"/>
      <c r="L20" s="392"/>
      <c r="M20" s="428" t="str">
        <f t="shared" si="0"/>
        <v/>
      </c>
      <c r="N20" s="379"/>
    </row>
    <row r="21" spans="1:14" ht="15" x14ac:dyDescent="0.25">
      <c r="A21" s="392">
        <v>13</v>
      </c>
      <c r="B21" s="393"/>
      <c r="C21" s="427"/>
      <c r="D21" s="392"/>
      <c r="E21" s="392"/>
      <c r="F21" s="392"/>
      <c r="G21" s="392"/>
      <c r="H21" s="392"/>
      <c r="I21" s="392"/>
      <c r="J21" s="392"/>
      <c r="K21" s="392"/>
      <c r="L21" s="392"/>
      <c r="M21" s="428" t="str">
        <f t="shared" si="0"/>
        <v/>
      </c>
      <c r="N21" s="379"/>
    </row>
    <row r="22" spans="1:14" ht="15" x14ac:dyDescent="0.25">
      <c r="A22" s="392">
        <v>14</v>
      </c>
      <c r="B22" s="393"/>
      <c r="C22" s="427"/>
      <c r="D22" s="392"/>
      <c r="E22" s="392"/>
      <c r="F22" s="392"/>
      <c r="G22" s="392"/>
      <c r="H22" s="392"/>
      <c r="I22" s="392"/>
      <c r="J22" s="392"/>
      <c r="K22" s="392"/>
      <c r="L22" s="392"/>
      <c r="M22" s="428" t="str">
        <f t="shared" si="0"/>
        <v/>
      </c>
      <c r="N22" s="379"/>
    </row>
    <row r="23" spans="1:14" ht="15" x14ac:dyDescent="0.25">
      <c r="A23" s="392">
        <v>15</v>
      </c>
      <c r="B23" s="393"/>
      <c r="C23" s="427"/>
      <c r="D23" s="392"/>
      <c r="E23" s="392"/>
      <c r="F23" s="392"/>
      <c r="G23" s="392"/>
      <c r="H23" s="392"/>
      <c r="I23" s="392"/>
      <c r="J23" s="392"/>
      <c r="K23" s="392"/>
      <c r="L23" s="392"/>
      <c r="M23" s="428" t="str">
        <f t="shared" si="0"/>
        <v/>
      </c>
      <c r="N23" s="379"/>
    </row>
    <row r="24" spans="1:14" ht="15" x14ac:dyDescent="0.25">
      <c r="A24" s="392">
        <v>16</v>
      </c>
      <c r="B24" s="393"/>
      <c r="C24" s="427"/>
      <c r="D24" s="392"/>
      <c r="E24" s="392"/>
      <c r="F24" s="392"/>
      <c r="G24" s="392"/>
      <c r="H24" s="392"/>
      <c r="I24" s="392"/>
      <c r="J24" s="392"/>
      <c r="K24" s="392"/>
      <c r="L24" s="392"/>
      <c r="M24" s="428" t="str">
        <f t="shared" si="0"/>
        <v/>
      </c>
      <c r="N24" s="379"/>
    </row>
    <row r="25" spans="1:14" ht="15" x14ac:dyDescent="0.25">
      <c r="A25" s="392">
        <v>17</v>
      </c>
      <c r="B25" s="393"/>
      <c r="C25" s="427"/>
      <c r="D25" s="392"/>
      <c r="E25" s="392"/>
      <c r="F25" s="392"/>
      <c r="G25" s="392"/>
      <c r="H25" s="392"/>
      <c r="I25" s="392"/>
      <c r="J25" s="392"/>
      <c r="K25" s="392"/>
      <c r="L25" s="392"/>
      <c r="M25" s="428" t="str">
        <f t="shared" si="0"/>
        <v/>
      </c>
      <c r="N25" s="379"/>
    </row>
    <row r="26" spans="1:14" ht="15" x14ac:dyDescent="0.25">
      <c r="A26" s="392">
        <v>18</v>
      </c>
      <c r="B26" s="393"/>
      <c r="C26" s="427"/>
      <c r="D26" s="392"/>
      <c r="E26" s="392"/>
      <c r="F26" s="392"/>
      <c r="G26" s="392"/>
      <c r="H26" s="392"/>
      <c r="I26" s="392"/>
      <c r="J26" s="392"/>
      <c r="K26" s="392"/>
      <c r="L26" s="392"/>
      <c r="M26" s="428" t="str">
        <f t="shared" si="0"/>
        <v/>
      </c>
      <c r="N26" s="379"/>
    </row>
    <row r="27" spans="1:14" ht="15" x14ac:dyDescent="0.25">
      <c r="A27" s="392">
        <v>19</v>
      </c>
      <c r="B27" s="393"/>
      <c r="C27" s="427"/>
      <c r="D27" s="392"/>
      <c r="E27" s="392"/>
      <c r="F27" s="392"/>
      <c r="G27" s="392"/>
      <c r="H27" s="392"/>
      <c r="I27" s="392"/>
      <c r="J27" s="392"/>
      <c r="K27" s="392"/>
      <c r="L27" s="392"/>
      <c r="M27" s="428" t="str">
        <f t="shared" si="0"/>
        <v/>
      </c>
      <c r="N27" s="379"/>
    </row>
    <row r="28" spans="1:14" ht="15" x14ac:dyDescent="0.25">
      <c r="A28" s="392">
        <v>20</v>
      </c>
      <c r="B28" s="393"/>
      <c r="C28" s="427"/>
      <c r="D28" s="392"/>
      <c r="E28" s="392"/>
      <c r="F28" s="392"/>
      <c r="G28" s="392"/>
      <c r="H28" s="392"/>
      <c r="I28" s="392"/>
      <c r="J28" s="392"/>
      <c r="K28" s="392"/>
      <c r="L28" s="392"/>
      <c r="M28" s="428" t="str">
        <f t="shared" si="0"/>
        <v/>
      </c>
      <c r="N28" s="379"/>
    </row>
    <row r="29" spans="1:14" ht="15" x14ac:dyDescent="0.25">
      <c r="A29" s="392">
        <v>21</v>
      </c>
      <c r="B29" s="393"/>
      <c r="C29" s="427"/>
      <c r="D29" s="392"/>
      <c r="E29" s="392"/>
      <c r="F29" s="392"/>
      <c r="G29" s="392"/>
      <c r="H29" s="392"/>
      <c r="I29" s="392"/>
      <c r="J29" s="392"/>
      <c r="K29" s="392"/>
      <c r="L29" s="392"/>
      <c r="M29" s="428" t="str">
        <f t="shared" si="0"/>
        <v/>
      </c>
      <c r="N29" s="379"/>
    </row>
    <row r="30" spans="1:14" ht="15" x14ac:dyDescent="0.25">
      <c r="A30" s="392">
        <v>22</v>
      </c>
      <c r="B30" s="393"/>
      <c r="C30" s="427"/>
      <c r="D30" s="392"/>
      <c r="E30" s="392"/>
      <c r="F30" s="392"/>
      <c r="G30" s="392"/>
      <c r="H30" s="392"/>
      <c r="I30" s="392"/>
      <c r="J30" s="392"/>
      <c r="K30" s="392"/>
      <c r="L30" s="392"/>
      <c r="M30" s="428" t="str">
        <f t="shared" si="0"/>
        <v/>
      </c>
      <c r="N30" s="379"/>
    </row>
    <row r="31" spans="1:14" ht="15" x14ac:dyDescent="0.25">
      <c r="A31" s="392">
        <v>23</v>
      </c>
      <c r="B31" s="393"/>
      <c r="C31" s="427"/>
      <c r="D31" s="392"/>
      <c r="E31" s="392"/>
      <c r="F31" s="392"/>
      <c r="G31" s="392"/>
      <c r="H31" s="392"/>
      <c r="I31" s="392"/>
      <c r="J31" s="392"/>
      <c r="K31" s="392"/>
      <c r="L31" s="392"/>
      <c r="M31" s="428" t="str">
        <f t="shared" si="0"/>
        <v/>
      </c>
      <c r="N31" s="379"/>
    </row>
    <row r="32" spans="1:14" ht="15" x14ac:dyDescent="0.25">
      <c r="A32" s="392">
        <v>24</v>
      </c>
      <c r="B32" s="393"/>
      <c r="C32" s="427"/>
      <c r="D32" s="392"/>
      <c r="E32" s="392"/>
      <c r="F32" s="392"/>
      <c r="G32" s="392"/>
      <c r="H32" s="392"/>
      <c r="I32" s="392"/>
      <c r="J32" s="392"/>
      <c r="K32" s="392"/>
      <c r="L32" s="392"/>
      <c r="M32" s="428" t="str">
        <f t="shared" si="0"/>
        <v/>
      </c>
      <c r="N32" s="379"/>
    </row>
    <row r="33" spans="1:14" ht="15" x14ac:dyDescent="0.25">
      <c r="A33" s="429" t="s">
        <v>221</v>
      </c>
      <c r="B33" s="393"/>
      <c r="C33" s="427"/>
      <c r="D33" s="392"/>
      <c r="E33" s="392"/>
      <c r="F33" s="392"/>
      <c r="G33" s="392"/>
      <c r="H33" s="392"/>
      <c r="I33" s="392"/>
      <c r="J33" s="392"/>
      <c r="K33" s="392"/>
      <c r="L33" s="392"/>
      <c r="M33" s="428" t="str">
        <f t="shared" si="0"/>
        <v/>
      </c>
      <c r="N33" s="379"/>
    </row>
    <row r="34" spans="1:14" s="399" customFormat="1" x14ac:dyDescent="0.2"/>
    <row r="37" spans="1:14" s="129" customFormat="1" ht="15" x14ac:dyDescent="0.3">
      <c r="B37" s="394" t="s">
        <v>45</v>
      </c>
    </row>
    <row r="38" spans="1:14" s="129" customFormat="1" ht="15" x14ac:dyDescent="0.3">
      <c r="B38" s="394"/>
    </row>
    <row r="39" spans="1:14" s="129" customFormat="1" ht="15" x14ac:dyDescent="0.3">
      <c r="C39" s="395"/>
      <c r="D39" s="396"/>
      <c r="E39" s="396"/>
      <c r="H39" s="395"/>
      <c r="I39" s="395"/>
      <c r="J39" s="396"/>
      <c r="K39" s="396"/>
      <c r="L39" s="396"/>
    </row>
    <row r="40" spans="1:14" s="129" customFormat="1" ht="15" x14ac:dyDescent="0.3">
      <c r="C40" s="397" t="s">
        <v>46</v>
      </c>
      <c r="D40" s="396"/>
      <c r="E40" s="396"/>
      <c r="H40" s="394" t="s">
        <v>868</v>
      </c>
      <c r="M40" s="396"/>
    </row>
    <row r="41" spans="1:14" s="129" customFormat="1" ht="15" x14ac:dyDescent="0.3">
      <c r="C41" s="397" t="s">
        <v>48</v>
      </c>
      <c r="D41" s="396"/>
      <c r="E41" s="396"/>
      <c r="H41" s="398" t="s">
        <v>742</v>
      </c>
      <c r="M41" s="396"/>
    </row>
    <row r="42" spans="1:14" ht="15" x14ac:dyDescent="0.3">
      <c r="C42" s="397"/>
      <c r="F42" s="398"/>
      <c r="J42" s="386"/>
      <c r="K42" s="386"/>
      <c r="L42" s="386"/>
      <c r="M42" s="386"/>
    </row>
    <row r="43" spans="1:14" ht="15" x14ac:dyDescent="0.3">
      <c r="C43" s="397"/>
    </row>
  </sheetData>
  <sheetProtection insertColumns="0" insertRows="0" deleteRows="0"/>
  <dataValidations count="4"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opLeftCell="A10" zoomScaleNormal="100" zoomScaleSheetLayoutView="70" workbookViewId="0">
      <selection activeCell="D9" sqref="D9"/>
    </sheetView>
  </sheetViews>
  <sheetFormatPr defaultRowHeight="15" x14ac:dyDescent="0.3"/>
  <cols>
    <col min="1" max="1" width="14.28515625" style="129" bestFit="1" customWidth="1"/>
    <col min="2" max="2" width="80" style="134" customWidth="1"/>
    <col min="3" max="3" width="16.5703125" style="129" customWidth="1"/>
    <col min="4" max="4" width="14.28515625" style="129" customWidth="1"/>
    <col min="5" max="5" width="0.42578125" style="135" customWidth="1"/>
    <col min="6" max="16384" width="9.140625" style="129"/>
  </cols>
  <sheetData>
    <row r="1" spans="1:12" s="96" customFormat="1" x14ac:dyDescent="0.3">
      <c r="A1" s="82" t="s">
        <v>97</v>
      </c>
      <c r="B1" s="120"/>
      <c r="C1" s="458" t="s">
        <v>1</v>
      </c>
      <c r="D1" s="458"/>
      <c r="E1" s="121"/>
    </row>
    <row r="2" spans="1:12" s="96" customFormat="1" x14ac:dyDescent="0.3">
      <c r="A2" s="83" t="s">
        <v>2</v>
      </c>
      <c r="B2" s="120"/>
      <c r="C2" s="452" t="s">
        <v>1346</v>
      </c>
      <c r="D2" s="453"/>
      <c r="E2" s="121"/>
    </row>
    <row r="3" spans="1:12" s="96" customFormat="1" x14ac:dyDescent="0.3">
      <c r="A3" s="83"/>
      <c r="B3" s="120"/>
      <c r="C3" s="86"/>
      <c r="D3" s="86"/>
      <c r="E3" s="121"/>
    </row>
    <row r="4" spans="1:12" s="85" customFormat="1" x14ac:dyDescent="0.3">
      <c r="A4" s="87" t="str">
        <f>'ფორმა N2'!A4</f>
        <v>ანგარიშვალდებული პირის დასახელება:</v>
      </c>
      <c r="B4" s="122"/>
      <c r="C4" s="83"/>
      <c r="D4" s="83"/>
      <c r="E4" s="84"/>
      <c r="L4" s="96"/>
    </row>
    <row r="5" spans="1:12" s="85" customFormat="1" x14ac:dyDescent="0.3">
      <c r="A5" s="90" t="s">
        <v>51</v>
      </c>
      <c r="B5" s="123"/>
      <c r="C5" s="124"/>
      <c r="D5" s="124"/>
      <c r="E5" s="84"/>
    </row>
    <row r="6" spans="1:12" s="85" customFormat="1" x14ac:dyDescent="0.3">
      <c r="A6" s="87"/>
      <c r="B6" s="122"/>
      <c r="C6" s="83"/>
      <c r="D6" s="83"/>
      <c r="E6" s="84"/>
    </row>
    <row r="7" spans="1:12" s="96" customFormat="1" ht="18" x14ac:dyDescent="0.3">
      <c r="A7" s="125"/>
      <c r="B7" s="126"/>
      <c r="C7" s="127"/>
      <c r="D7" s="127"/>
      <c r="E7" s="121"/>
    </row>
    <row r="8" spans="1:12" s="96" customFormat="1" ht="30" x14ac:dyDescent="0.3">
      <c r="A8" s="94" t="s">
        <v>7</v>
      </c>
      <c r="B8" s="95" t="s">
        <v>52</v>
      </c>
      <c r="C8" s="95" t="s">
        <v>53</v>
      </c>
      <c r="D8" s="95" t="s">
        <v>54</v>
      </c>
      <c r="E8" s="121"/>
      <c r="F8" s="128"/>
    </row>
    <row r="9" spans="1:12" s="99" customFormat="1" x14ac:dyDescent="0.3">
      <c r="A9" s="97">
        <v>1</v>
      </c>
      <c r="B9" s="97" t="s">
        <v>55</v>
      </c>
      <c r="C9" s="98">
        <f>SUM(C10,C25)</f>
        <v>236755.28999999998</v>
      </c>
      <c r="D9" s="98">
        <f>SUM(D10,D25)</f>
        <v>236755.28999999998</v>
      </c>
      <c r="E9" s="121"/>
    </row>
    <row r="10" spans="1:12" s="99" customFormat="1" x14ac:dyDescent="0.3">
      <c r="A10" s="100">
        <v>1.1000000000000001</v>
      </c>
      <c r="B10" s="100" t="s">
        <v>56</v>
      </c>
      <c r="C10" s="98">
        <f>SUM(C11,C12,C15,C18,C24)</f>
        <v>235540.36</v>
      </c>
      <c r="D10" s="98">
        <f>SUM(D11,D12,D15,D18,D23,D24)</f>
        <v>235540.36</v>
      </c>
      <c r="E10" s="121"/>
    </row>
    <row r="11" spans="1:12" s="103" customFormat="1" ht="18" x14ac:dyDescent="0.3">
      <c r="A11" s="101" t="s">
        <v>57</v>
      </c>
      <c r="B11" s="101" t="s">
        <v>58</v>
      </c>
      <c r="C11" s="102"/>
      <c r="D11" s="102"/>
      <c r="E11" s="121"/>
    </row>
    <row r="12" spans="1:12" s="105" customFormat="1" x14ac:dyDescent="0.3">
      <c r="A12" s="101" t="s">
        <v>59</v>
      </c>
      <c r="B12" s="101" t="s">
        <v>60</v>
      </c>
      <c r="C12" s="104">
        <f>SUM(C13:C14)</f>
        <v>3600</v>
      </c>
      <c r="D12" s="104">
        <f>SUM(D13:D14)</f>
        <v>3600</v>
      </c>
      <c r="E12" s="121"/>
    </row>
    <row r="13" spans="1:12" s="108" customFormat="1" x14ac:dyDescent="0.3">
      <c r="A13" s="107" t="s">
        <v>61</v>
      </c>
      <c r="B13" s="107" t="s">
        <v>62</v>
      </c>
      <c r="C13" s="102">
        <v>3600</v>
      </c>
      <c r="D13" s="102">
        <v>3600</v>
      </c>
      <c r="E13" s="121"/>
    </row>
    <row r="14" spans="1:12" s="108" customFormat="1" x14ac:dyDescent="0.3">
      <c r="A14" s="107" t="s">
        <v>63</v>
      </c>
      <c r="B14" s="107" t="s">
        <v>64</v>
      </c>
      <c r="C14" s="102"/>
      <c r="D14" s="102"/>
      <c r="E14" s="121"/>
    </row>
    <row r="15" spans="1:12" s="108" customFormat="1" x14ac:dyDescent="0.3">
      <c r="A15" s="101" t="s">
        <v>65</v>
      </c>
      <c r="B15" s="101" t="s">
        <v>66</v>
      </c>
      <c r="C15" s="104">
        <f>SUM(C16:C17)</f>
        <v>231210</v>
      </c>
      <c r="D15" s="104">
        <f>SUM(D16:D17)</f>
        <v>231210</v>
      </c>
      <c r="E15" s="121"/>
    </row>
    <row r="16" spans="1:12" s="108" customFormat="1" x14ac:dyDescent="0.3">
      <c r="A16" s="107" t="s">
        <v>67</v>
      </c>
      <c r="B16" s="107" t="s">
        <v>68</v>
      </c>
      <c r="C16" s="102">
        <v>231210</v>
      </c>
      <c r="D16" s="102">
        <v>231210</v>
      </c>
      <c r="E16" s="121"/>
    </row>
    <row r="17" spans="1:5" s="108" customFormat="1" ht="30" x14ac:dyDescent="0.3">
      <c r="A17" s="107" t="s">
        <v>69</v>
      </c>
      <c r="B17" s="107" t="s">
        <v>70</v>
      </c>
      <c r="C17" s="102"/>
      <c r="D17" s="102"/>
      <c r="E17" s="121"/>
    </row>
    <row r="18" spans="1:5" s="108" customFormat="1" x14ac:dyDescent="0.3">
      <c r="A18" s="101" t="s">
        <v>71</v>
      </c>
      <c r="B18" s="101" t="s">
        <v>72</v>
      </c>
      <c r="C18" s="104">
        <f>SUM(C19:C22)</f>
        <v>0</v>
      </c>
      <c r="D18" s="104">
        <f>SUM(D19:D22)</f>
        <v>0</v>
      </c>
      <c r="E18" s="121"/>
    </row>
    <row r="19" spans="1:5" s="108" customFormat="1" x14ac:dyDescent="0.3">
      <c r="A19" s="107" t="s">
        <v>73</v>
      </c>
      <c r="B19" s="107" t="s">
        <v>74</v>
      </c>
      <c r="C19" s="102"/>
      <c r="D19" s="102"/>
      <c r="E19" s="121"/>
    </row>
    <row r="20" spans="1:5" s="108" customFormat="1" ht="30" x14ac:dyDescent="0.3">
      <c r="A20" s="107" t="s">
        <v>75</v>
      </c>
      <c r="B20" s="107" t="s">
        <v>76</v>
      </c>
      <c r="C20" s="102"/>
      <c r="D20" s="102"/>
      <c r="E20" s="121"/>
    </row>
    <row r="21" spans="1:5" s="108" customFormat="1" x14ac:dyDescent="0.3">
      <c r="A21" s="107" t="s">
        <v>77</v>
      </c>
      <c r="B21" s="107" t="s">
        <v>78</v>
      </c>
      <c r="C21" s="102"/>
      <c r="D21" s="102"/>
      <c r="E21" s="121"/>
    </row>
    <row r="22" spans="1:5" s="108" customFormat="1" x14ac:dyDescent="0.3">
      <c r="A22" s="107" t="s">
        <v>79</v>
      </c>
      <c r="B22" s="107" t="s">
        <v>80</v>
      </c>
      <c r="C22" s="102"/>
      <c r="D22" s="102"/>
      <c r="E22" s="121"/>
    </row>
    <row r="23" spans="1:5" s="108" customFormat="1" x14ac:dyDescent="0.3">
      <c r="A23" s="101" t="s">
        <v>81</v>
      </c>
      <c r="B23" s="101" t="s">
        <v>82</v>
      </c>
      <c r="C23" s="109"/>
      <c r="D23" s="102"/>
      <c r="E23" s="121"/>
    </row>
    <row r="24" spans="1:5" s="108" customFormat="1" x14ac:dyDescent="0.3">
      <c r="A24" s="101" t="s">
        <v>83</v>
      </c>
      <c r="B24" s="101" t="s">
        <v>84</v>
      </c>
      <c r="C24" s="102">
        <v>730.36</v>
      </c>
      <c r="D24" s="102">
        <v>730.36</v>
      </c>
      <c r="E24" s="121"/>
    </row>
    <row r="25" spans="1:5" s="108" customFormat="1" x14ac:dyDescent="0.3">
      <c r="A25" s="100">
        <v>1.2</v>
      </c>
      <c r="B25" s="97" t="s">
        <v>85</v>
      </c>
      <c r="C25" s="98">
        <f>SUM(C26,C30)</f>
        <v>1214.93</v>
      </c>
      <c r="D25" s="98">
        <f>SUM(D26,D30)</f>
        <v>1214.93</v>
      </c>
      <c r="E25" s="121"/>
    </row>
    <row r="26" spans="1:5" x14ac:dyDescent="0.3">
      <c r="A26" s="101" t="s">
        <v>86</v>
      </c>
      <c r="B26" s="101" t="s">
        <v>62</v>
      </c>
      <c r="C26" s="104">
        <f>SUM(C27:C29)</f>
        <v>0</v>
      </c>
      <c r="D26" s="104">
        <f>SUM(D27:D29)</f>
        <v>0</v>
      </c>
      <c r="E26" s="121"/>
    </row>
    <row r="27" spans="1:5" x14ac:dyDescent="0.3">
      <c r="A27" s="110" t="s">
        <v>87</v>
      </c>
      <c r="B27" s="107" t="s">
        <v>88</v>
      </c>
      <c r="C27" s="102"/>
      <c r="D27" s="102"/>
      <c r="E27" s="121"/>
    </row>
    <row r="28" spans="1:5" x14ac:dyDescent="0.3">
      <c r="A28" s="110" t="s">
        <v>89</v>
      </c>
      <c r="B28" s="107" t="s">
        <v>90</v>
      </c>
      <c r="C28" s="102"/>
      <c r="D28" s="102"/>
      <c r="E28" s="121"/>
    </row>
    <row r="29" spans="1:5" x14ac:dyDescent="0.3">
      <c r="A29" s="110" t="s">
        <v>91</v>
      </c>
      <c r="B29" s="107" t="s">
        <v>92</v>
      </c>
      <c r="C29" s="102"/>
      <c r="D29" s="102"/>
      <c r="E29" s="121"/>
    </row>
    <row r="30" spans="1:5" x14ac:dyDescent="0.3">
      <c r="A30" s="101" t="s">
        <v>93</v>
      </c>
      <c r="B30" s="130" t="s">
        <v>98</v>
      </c>
      <c r="C30" s="102">
        <v>1214.93</v>
      </c>
      <c r="D30" s="102">
        <v>1214.93</v>
      </c>
      <c r="E30" s="121"/>
    </row>
    <row r="31" spans="1:5" s="131" customFormat="1" ht="12.75" x14ac:dyDescent="0.2">
      <c r="B31" s="132"/>
    </row>
    <row r="32" spans="1:5" s="85" customFormat="1" x14ac:dyDescent="0.3">
      <c r="A32" s="114"/>
      <c r="B32" s="133"/>
      <c r="E32" s="119"/>
    </row>
    <row r="33" spans="1:9" s="85" customFormat="1" x14ac:dyDescent="0.3">
      <c r="B33" s="133"/>
      <c r="E33" s="119"/>
    </row>
    <row r="34" spans="1:9" x14ac:dyDescent="0.3">
      <c r="A34" s="114"/>
    </row>
    <row r="35" spans="1:9" x14ac:dyDescent="0.3">
      <c r="A35" s="85"/>
    </row>
    <row r="36" spans="1:9" s="85" customFormat="1" x14ac:dyDescent="0.3">
      <c r="A36" s="115" t="s">
        <v>45</v>
      </c>
      <c r="B36" s="133"/>
      <c r="E36" s="119"/>
    </row>
    <row r="37" spans="1:9" s="85" customFormat="1" x14ac:dyDescent="0.3">
      <c r="B37" s="133"/>
      <c r="E37"/>
      <c r="F37"/>
      <c r="G37"/>
      <c r="H37"/>
      <c r="I37"/>
    </row>
    <row r="38" spans="1:9" s="85" customFormat="1" x14ac:dyDescent="0.3">
      <c r="B38" s="133"/>
      <c r="D38" s="91"/>
      <c r="E38"/>
      <c r="F38"/>
      <c r="G38"/>
      <c r="H38"/>
      <c r="I38"/>
    </row>
    <row r="39" spans="1:9" s="85" customFormat="1" x14ac:dyDescent="0.3">
      <c r="A39"/>
      <c r="B39" s="136" t="s">
        <v>99</v>
      </c>
      <c r="D39" s="91"/>
      <c r="E39"/>
      <c r="F39"/>
      <c r="G39"/>
      <c r="H39"/>
      <c r="I39"/>
    </row>
    <row r="40" spans="1:9" s="85" customFormat="1" x14ac:dyDescent="0.3">
      <c r="A40"/>
      <c r="B40" s="133" t="s">
        <v>96</v>
      </c>
      <c r="D40" s="91"/>
      <c r="E40"/>
      <c r="F40"/>
      <c r="G40"/>
      <c r="H40"/>
      <c r="I40"/>
    </row>
    <row r="41" spans="1:9" customFormat="1" ht="12.75" x14ac:dyDescent="0.2">
      <c r="B41" s="137" t="s">
        <v>48</v>
      </c>
    </row>
    <row r="42" spans="1:9" customFormat="1" ht="12.75" x14ac:dyDescent="0.2">
      <c r="B42" s="13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showGridLines="0" tabSelected="1" topLeftCell="A55" zoomScaleNormal="100" zoomScaleSheetLayoutView="70" workbookViewId="0">
      <selection activeCell="A42" sqref="A42:XFD42"/>
    </sheetView>
  </sheetViews>
  <sheetFormatPr defaultRowHeight="15" x14ac:dyDescent="0.3"/>
  <cols>
    <col min="1" max="1" width="14.28515625" style="129" customWidth="1"/>
    <col min="2" max="2" width="74.140625" style="129" customWidth="1"/>
    <col min="3" max="3" width="14.85546875" style="129" customWidth="1"/>
    <col min="4" max="4" width="13.28515625" style="129" customWidth="1"/>
    <col min="5" max="5" width="0.7109375" style="129" customWidth="1"/>
    <col min="6" max="16384" width="9.140625" style="129"/>
  </cols>
  <sheetData>
    <row r="1" spans="1:12" x14ac:dyDescent="0.3">
      <c r="A1" s="82" t="s">
        <v>100</v>
      </c>
      <c r="B1" s="139"/>
      <c r="C1" s="458" t="s">
        <v>1</v>
      </c>
      <c r="D1" s="458"/>
      <c r="E1" s="140"/>
    </row>
    <row r="2" spans="1:12" x14ac:dyDescent="0.3">
      <c r="A2" s="83" t="s">
        <v>2</v>
      </c>
      <c r="B2" s="139"/>
      <c r="C2" s="452" t="s">
        <v>1346</v>
      </c>
      <c r="D2" s="453"/>
      <c r="E2" s="140"/>
    </row>
    <row r="3" spans="1:12" x14ac:dyDescent="0.3">
      <c r="A3" s="83"/>
      <c r="B3" s="139"/>
      <c r="C3" s="86"/>
      <c r="D3" s="86"/>
      <c r="E3" s="140"/>
    </row>
    <row r="4" spans="1:12" s="85" customFormat="1" x14ac:dyDescent="0.3">
      <c r="A4" s="87" t="str">
        <f>'[1]ფორმა N2'!A4</f>
        <v>ანგარიშვალდებული პირის დასახელება:</v>
      </c>
      <c r="B4" s="87"/>
      <c r="C4" s="83"/>
      <c r="D4" s="83"/>
      <c r="E4" s="84"/>
      <c r="L4" s="129"/>
    </row>
    <row r="5" spans="1:12" s="85" customFormat="1" x14ac:dyDescent="0.3">
      <c r="A5" s="90" t="s">
        <v>51</v>
      </c>
      <c r="B5" s="117"/>
      <c r="C5" s="124"/>
      <c r="D5" s="124"/>
      <c r="E5" s="84"/>
    </row>
    <row r="6" spans="1:12" s="85" customFormat="1" x14ac:dyDescent="0.3">
      <c r="A6" s="87"/>
      <c r="B6" s="87"/>
      <c r="C6" s="83"/>
      <c r="D6" s="83"/>
      <c r="E6" s="84"/>
    </row>
    <row r="7" spans="1:12" s="96" customFormat="1" x14ac:dyDescent="0.3">
      <c r="A7" s="125"/>
      <c r="B7" s="125"/>
      <c r="C7" s="127"/>
      <c r="D7" s="127"/>
      <c r="E7" s="141"/>
    </row>
    <row r="8" spans="1:12" s="96" customFormat="1" ht="30" x14ac:dyDescent="0.3">
      <c r="A8" s="94" t="s">
        <v>7</v>
      </c>
      <c r="B8" s="95" t="s">
        <v>101</v>
      </c>
      <c r="C8" s="95" t="s">
        <v>102</v>
      </c>
      <c r="D8" s="95" t="s">
        <v>103</v>
      </c>
      <c r="E8" s="141"/>
    </row>
    <row r="9" spans="1:12" s="103" customFormat="1" ht="18" x14ac:dyDescent="0.2">
      <c r="A9" s="142">
        <v>1</v>
      </c>
      <c r="B9" s="142" t="s">
        <v>104</v>
      </c>
      <c r="C9" s="143">
        <f>SUM(C10,C13,C52,C55,C56,C57,C74)</f>
        <v>295736.59000000003</v>
      </c>
      <c r="D9" s="143">
        <f>SUM(D10,D13,D52,D55,D56,D57,D63,D70,D71)</f>
        <v>295736.59000000003</v>
      </c>
      <c r="E9" s="144"/>
    </row>
    <row r="10" spans="1:12" s="103" customFormat="1" ht="18" x14ac:dyDescent="0.2">
      <c r="A10" s="145">
        <v>1.1000000000000001</v>
      </c>
      <c r="B10" s="145" t="s">
        <v>105</v>
      </c>
      <c r="C10" s="146">
        <f>SUM(C11:C12)</f>
        <v>97863</v>
      </c>
      <c r="D10" s="146">
        <f>SUM(D11:D12)</f>
        <v>97863</v>
      </c>
      <c r="E10" s="144"/>
    </row>
    <row r="11" spans="1:12" s="103" customFormat="1" ht="16.5" customHeight="1" x14ac:dyDescent="0.2">
      <c r="A11" s="147" t="s">
        <v>57</v>
      </c>
      <c r="B11" s="147" t="s">
        <v>106</v>
      </c>
      <c r="C11" s="148">
        <v>97863</v>
      </c>
      <c r="D11" s="148">
        <v>97863</v>
      </c>
      <c r="E11" s="144"/>
      <c r="G11" s="444"/>
    </row>
    <row r="12" spans="1:12" ht="16.5" customHeight="1" x14ac:dyDescent="0.3">
      <c r="A12" s="147" t="s">
        <v>59</v>
      </c>
      <c r="B12" s="147" t="s">
        <v>107</v>
      </c>
      <c r="C12" s="149"/>
      <c r="D12" s="148"/>
      <c r="E12" s="140"/>
    </row>
    <row r="13" spans="1:12" x14ac:dyDescent="0.3">
      <c r="A13" s="145">
        <v>1.2</v>
      </c>
      <c r="B13" s="145" t="s">
        <v>108</v>
      </c>
      <c r="C13" s="146">
        <f>SUM(C14,C17,C29:C32,C35,C36,C42,C43,C44,C45,C46,C50,C51)</f>
        <v>194059.59000000003</v>
      </c>
      <c r="D13" s="146">
        <f>SUM(D14,D17,D29:D32,D35,D36,D42,D43,D44,D45,D46,D50,D51)</f>
        <v>194059.59000000003</v>
      </c>
      <c r="E13" s="140"/>
    </row>
    <row r="14" spans="1:12" x14ac:dyDescent="0.3">
      <c r="A14" s="147" t="s">
        <v>86</v>
      </c>
      <c r="B14" s="147" t="s">
        <v>109</v>
      </c>
      <c r="C14" s="150">
        <f>SUM(C15:C16)</f>
        <v>210</v>
      </c>
      <c r="D14" s="150">
        <f>SUM(D15:D16)</f>
        <v>210</v>
      </c>
      <c r="E14" s="140"/>
      <c r="G14" s="446"/>
    </row>
    <row r="15" spans="1:12" ht="17.25" customHeight="1" x14ac:dyDescent="0.3">
      <c r="A15" s="151" t="s">
        <v>87</v>
      </c>
      <c r="B15" s="151" t="s">
        <v>110</v>
      </c>
      <c r="C15" s="152">
        <v>210</v>
      </c>
      <c r="D15" s="152">
        <v>210</v>
      </c>
      <c r="E15" s="140"/>
      <c r="G15" s="445"/>
    </row>
    <row r="16" spans="1:12" ht="17.25" customHeight="1" x14ac:dyDescent="0.3">
      <c r="A16" s="151" t="s">
        <v>89</v>
      </c>
      <c r="B16" s="151" t="s">
        <v>111</v>
      </c>
      <c r="C16" s="152"/>
      <c r="D16" s="152"/>
      <c r="E16" s="140"/>
    </row>
    <row r="17" spans="1:5" x14ac:dyDescent="0.3">
      <c r="A17" s="147" t="s">
        <v>93</v>
      </c>
      <c r="B17" s="147" t="s">
        <v>112</v>
      </c>
      <c r="C17" s="150">
        <f>SUM(C18:C23,C28)</f>
        <v>32536.5</v>
      </c>
      <c r="D17" s="150">
        <f>SUM(D18:D23,D28)</f>
        <v>32536.5</v>
      </c>
      <c r="E17" s="140"/>
    </row>
    <row r="18" spans="1:5" ht="30" x14ac:dyDescent="0.3">
      <c r="A18" s="151" t="s">
        <v>113</v>
      </c>
      <c r="B18" s="151" t="s">
        <v>114</v>
      </c>
      <c r="C18" s="153">
        <v>11407.62</v>
      </c>
      <c r="D18" s="153">
        <v>11407.62</v>
      </c>
      <c r="E18" s="140"/>
    </row>
    <row r="19" spans="1:5" x14ac:dyDescent="0.3">
      <c r="A19" s="151" t="s">
        <v>115</v>
      </c>
      <c r="B19" s="151" t="s">
        <v>116</v>
      </c>
      <c r="C19" s="154">
        <v>640</v>
      </c>
      <c r="D19" s="154">
        <v>640</v>
      </c>
      <c r="E19" s="140"/>
    </row>
    <row r="20" spans="1:5" ht="30" x14ac:dyDescent="0.3">
      <c r="A20" s="151" t="s">
        <v>117</v>
      </c>
      <c r="B20" s="151" t="s">
        <v>118</v>
      </c>
      <c r="C20" s="154">
        <v>1643.5</v>
      </c>
      <c r="D20" s="154">
        <v>1643.5</v>
      </c>
      <c r="E20" s="140"/>
    </row>
    <row r="21" spans="1:5" x14ac:dyDescent="0.3">
      <c r="A21" s="151" t="s">
        <v>119</v>
      </c>
      <c r="B21" s="151" t="s">
        <v>120</v>
      </c>
      <c r="C21" s="154">
        <v>14206.6</v>
      </c>
      <c r="D21" s="154">
        <v>14206.6</v>
      </c>
      <c r="E21" s="140"/>
    </row>
    <row r="22" spans="1:5" x14ac:dyDescent="0.3">
      <c r="A22" s="151" t="s">
        <v>121</v>
      </c>
      <c r="B22" s="151" t="s">
        <v>122</v>
      </c>
      <c r="C22" s="154"/>
      <c r="D22" s="154"/>
      <c r="E22" s="140"/>
    </row>
    <row r="23" spans="1:5" x14ac:dyDescent="0.3">
      <c r="A23" s="151" t="s">
        <v>123</v>
      </c>
      <c r="B23" s="151" t="s">
        <v>124</v>
      </c>
      <c r="C23" s="155">
        <f>SUM(C24:C27)</f>
        <v>4638.78</v>
      </c>
      <c r="D23" s="155">
        <f>SUM(D24:D27)</f>
        <v>4638.78</v>
      </c>
      <c r="E23" s="140"/>
    </row>
    <row r="24" spans="1:5" ht="16.5" customHeight="1" x14ac:dyDescent="0.3">
      <c r="A24" s="156" t="s">
        <v>125</v>
      </c>
      <c r="B24" s="156" t="s">
        <v>126</v>
      </c>
      <c r="C24" s="154">
        <v>3669.98</v>
      </c>
      <c r="D24" s="154">
        <v>3669.98</v>
      </c>
      <c r="E24" s="140"/>
    </row>
    <row r="25" spans="1:5" ht="16.5" customHeight="1" x14ac:dyDescent="0.3">
      <c r="A25" s="156" t="s">
        <v>127</v>
      </c>
      <c r="B25" s="156" t="s">
        <v>128</v>
      </c>
      <c r="C25" s="154">
        <v>396.57</v>
      </c>
      <c r="D25" s="154">
        <v>396.57</v>
      </c>
      <c r="E25" s="140"/>
    </row>
    <row r="26" spans="1:5" ht="16.5" customHeight="1" x14ac:dyDescent="0.3">
      <c r="A26" s="156" t="s">
        <v>129</v>
      </c>
      <c r="B26" s="156" t="s">
        <v>130</v>
      </c>
      <c r="C26" s="154">
        <v>529.52</v>
      </c>
      <c r="D26" s="154">
        <v>529.52</v>
      </c>
      <c r="E26" s="140"/>
    </row>
    <row r="27" spans="1:5" ht="16.5" customHeight="1" x14ac:dyDescent="0.3">
      <c r="A27" s="156" t="s">
        <v>131</v>
      </c>
      <c r="B27" s="156" t="s">
        <v>132</v>
      </c>
      <c r="C27" s="154">
        <v>42.71</v>
      </c>
      <c r="D27" s="154">
        <v>42.71</v>
      </c>
      <c r="E27" s="140"/>
    </row>
    <row r="28" spans="1:5" x14ac:dyDescent="0.3">
      <c r="A28" s="151" t="s">
        <v>133</v>
      </c>
      <c r="B28" s="151" t="s">
        <v>134</v>
      </c>
      <c r="C28" s="157"/>
      <c r="D28" s="158"/>
      <c r="E28" s="140"/>
    </row>
    <row r="29" spans="1:5" x14ac:dyDescent="0.3">
      <c r="A29" s="147" t="s">
        <v>135</v>
      </c>
      <c r="B29" s="147" t="s">
        <v>136</v>
      </c>
      <c r="C29" s="148">
        <v>593</v>
      </c>
      <c r="D29" s="148">
        <v>593</v>
      </c>
      <c r="E29" s="140"/>
    </row>
    <row r="30" spans="1:5" x14ac:dyDescent="0.3">
      <c r="A30" s="147" t="s">
        <v>137</v>
      </c>
      <c r="B30" s="147" t="s">
        <v>138</v>
      </c>
      <c r="C30" s="149"/>
      <c r="D30" s="148"/>
      <c r="E30" s="140"/>
    </row>
    <row r="31" spans="1:5" x14ac:dyDescent="0.3">
      <c r="A31" s="147" t="s">
        <v>139</v>
      </c>
      <c r="B31" s="147" t="s">
        <v>140</v>
      </c>
      <c r="C31" s="149"/>
      <c r="D31" s="148"/>
      <c r="E31" s="140"/>
    </row>
    <row r="32" spans="1:5" x14ac:dyDescent="0.3">
      <c r="A32" s="147" t="s">
        <v>141</v>
      </c>
      <c r="B32" s="147" t="s">
        <v>142</v>
      </c>
      <c r="C32" s="150">
        <f>SUM(C33:C34)</f>
        <v>2260</v>
      </c>
      <c r="D32" s="150">
        <f>SUM(D33:D34)</f>
        <v>2260</v>
      </c>
      <c r="E32" s="140"/>
    </row>
    <row r="33" spans="1:5" x14ac:dyDescent="0.3">
      <c r="A33" s="151" t="s">
        <v>143</v>
      </c>
      <c r="B33" s="151" t="s">
        <v>144</v>
      </c>
      <c r="C33" s="148"/>
      <c r="D33" s="148"/>
      <c r="E33" s="140"/>
    </row>
    <row r="34" spans="1:5" x14ac:dyDescent="0.3">
      <c r="A34" s="151" t="s">
        <v>145</v>
      </c>
      <c r="B34" s="151" t="s">
        <v>146</v>
      </c>
      <c r="C34" s="148">
        <v>2260</v>
      </c>
      <c r="D34" s="148">
        <v>2260</v>
      </c>
      <c r="E34" s="140"/>
    </row>
    <row r="35" spans="1:5" x14ac:dyDescent="0.3">
      <c r="A35" s="147" t="s">
        <v>147</v>
      </c>
      <c r="B35" s="147" t="s">
        <v>148</v>
      </c>
      <c r="C35" s="148"/>
      <c r="D35" s="148"/>
      <c r="E35" s="140"/>
    </row>
    <row r="36" spans="1:5" x14ac:dyDescent="0.3">
      <c r="A36" s="147" t="s">
        <v>149</v>
      </c>
      <c r="B36" s="147" t="s">
        <v>150</v>
      </c>
      <c r="C36" s="150">
        <f>SUM(C37:C41)</f>
        <v>150000</v>
      </c>
      <c r="D36" s="150">
        <f>SUM(D37:D41)</f>
        <v>150000</v>
      </c>
      <c r="E36" s="140"/>
    </row>
    <row r="37" spans="1:5" x14ac:dyDescent="0.3">
      <c r="A37" s="151" t="s">
        <v>151</v>
      </c>
      <c r="B37" s="151" t="s">
        <v>152</v>
      </c>
      <c r="C37" s="149">
        <v>150000</v>
      </c>
      <c r="D37" s="149">
        <v>150000</v>
      </c>
      <c r="E37" s="140"/>
    </row>
    <row r="38" spans="1:5" x14ac:dyDescent="0.3">
      <c r="A38" s="151" t="s">
        <v>153</v>
      </c>
      <c r="B38" s="151" t="s">
        <v>154</v>
      </c>
      <c r="C38" s="149"/>
      <c r="D38" s="149"/>
      <c r="E38" s="140"/>
    </row>
    <row r="39" spans="1:5" x14ac:dyDescent="0.3">
      <c r="A39" s="151" t="s">
        <v>155</v>
      </c>
      <c r="B39" s="151" t="s">
        <v>156</v>
      </c>
      <c r="C39" s="148"/>
      <c r="D39" s="148"/>
      <c r="E39" s="140"/>
    </row>
    <row r="40" spans="1:5" x14ac:dyDescent="0.3">
      <c r="A40" s="151" t="s">
        <v>157</v>
      </c>
      <c r="B40" s="151" t="s">
        <v>158</v>
      </c>
      <c r="C40" s="149"/>
      <c r="D40" s="148"/>
      <c r="E40" s="140"/>
    </row>
    <row r="41" spans="1:5" x14ac:dyDescent="0.3">
      <c r="A41" s="151" t="s">
        <v>159</v>
      </c>
      <c r="B41" s="151" t="s">
        <v>160</v>
      </c>
      <c r="C41" s="149"/>
      <c r="D41" s="148"/>
      <c r="E41" s="140"/>
    </row>
    <row r="42" spans="1:5" ht="30" x14ac:dyDescent="0.3">
      <c r="A42" s="147" t="s">
        <v>161</v>
      </c>
      <c r="B42" s="147" t="s">
        <v>162</v>
      </c>
      <c r="C42" s="148">
        <v>2150</v>
      </c>
      <c r="D42" s="148">
        <v>2150</v>
      </c>
      <c r="E42" s="140"/>
    </row>
    <row r="43" spans="1:5" x14ac:dyDescent="0.3">
      <c r="A43" s="147" t="s">
        <v>163</v>
      </c>
      <c r="B43" s="147" t="s">
        <v>164</v>
      </c>
      <c r="C43" s="148">
        <v>600</v>
      </c>
      <c r="D43" s="148">
        <v>600</v>
      </c>
      <c r="E43" s="140"/>
    </row>
    <row r="44" spans="1:5" x14ac:dyDescent="0.3">
      <c r="A44" s="147" t="s">
        <v>165</v>
      </c>
      <c r="B44" s="147" t="s">
        <v>166</v>
      </c>
      <c r="C44" s="148"/>
      <c r="D44" s="148"/>
      <c r="E44" s="140"/>
    </row>
    <row r="45" spans="1:5" x14ac:dyDescent="0.3">
      <c r="A45" s="147" t="s">
        <v>167</v>
      </c>
      <c r="B45" s="147" t="s">
        <v>168</v>
      </c>
      <c r="C45" s="148">
        <v>145</v>
      </c>
      <c r="D45" s="148">
        <v>145</v>
      </c>
      <c r="E45" s="140"/>
    </row>
    <row r="46" spans="1:5" x14ac:dyDescent="0.3">
      <c r="A46" s="147" t="s">
        <v>169</v>
      </c>
      <c r="B46" s="147" t="s">
        <v>170</v>
      </c>
      <c r="C46" s="150">
        <f>SUM(C47:C49)</f>
        <v>4981.7</v>
      </c>
      <c r="D46" s="150">
        <f>SUM(D47:D49)</f>
        <v>4981.7</v>
      </c>
      <c r="E46" s="140"/>
    </row>
    <row r="47" spans="1:5" x14ac:dyDescent="0.3">
      <c r="A47" s="107" t="s">
        <v>171</v>
      </c>
      <c r="B47" s="107" t="s">
        <v>172</v>
      </c>
      <c r="C47" s="148">
        <v>4356.7</v>
      </c>
      <c r="D47" s="148">
        <v>4356.7</v>
      </c>
      <c r="E47" s="140"/>
    </row>
    <row r="48" spans="1:5" x14ac:dyDescent="0.3">
      <c r="A48" s="107" t="s">
        <v>173</v>
      </c>
      <c r="B48" s="107" t="s">
        <v>174</v>
      </c>
      <c r="C48" s="148">
        <v>625</v>
      </c>
      <c r="D48" s="148">
        <v>625</v>
      </c>
      <c r="E48" s="140"/>
    </row>
    <row r="49" spans="1:7" x14ac:dyDescent="0.3">
      <c r="A49" s="107" t="s">
        <v>175</v>
      </c>
      <c r="B49" s="107" t="s">
        <v>176</v>
      </c>
      <c r="C49" s="149"/>
      <c r="D49" s="148"/>
      <c r="E49" s="140"/>
    </row>
    <row r="50" spans="1:7" ht="26.25" customHeight="1" x14ac:dyDescent="0.3">
      <c r="A50" s="147" t="s">
        <v>177</v>
      </c>
      <c r="B50" s="147" t="s">
        <v>178</v>
      </c>
      <c r="C50" s="149"/>
      <c r="D50" s="148"/>
      <c r="E50" s="140"/>
    </row>
    <row r="51" spans="1:7" x14ac:dyDescent="0.3">
      <c r="A51" s="147" t="s">
        <v>179</v>
      </c>
      <c r="B51" s="147" t="s">
        <v>180</v>
      </c>
      <c r="C51" s="148">
        <v>583.39</v>
      </c>
      <c r="D51" s="148">
        <v>583.39</v>
      </c>
      <c r="E51" s="140"/>
    </row>
    <row r="52" spans="1:7" ht="30" x14ac:dyDescent="0.3">
      <c r="A52" s="145">
        <v>1.3</v>
      </c>
      <c r="B52" s="100" t="s">
        <v>181</v>
      </c>
      <c r="C52" s="146">
        <f>SUM(C53:C54)</f>
        <v>0</v>
      </c>
      <c r="D52" s="146">
        <f>SUM(D53:D54)</f>
        <v>0</v>
      </c>
      <c r="E52" s="140"/>
    </row>
    <row r="53" spans="1:7" ht="30" x14ac:dyDescent="0.3">
      <c r="A53" s="147" t="s">
        <v>182</v>
      </c>
      <c r="B53" s="147" t="s">
        <v>183</v>
      </c>
      <c r="C53" s="149"/>
      <c r="D53" s="148"/>
      <c r="E53" s="140"/>
    </row>
    <row r="54" spans="1:7" x14ac:dyDescent="0.3">
      <c r="A54" s="147" t="s">
        <v>184</v>
      </c>
      <c r="B54" s="147" t="s">
        <v>185</v>
      </c>
      <c r="C54" s="149"/>
      <c r="D54" s="148"/>
      <c r="E54" s="140"/>
    </row>
    <row r="55" spans="1:7" x14ac:dyDescent="0.3">
      <c r="A55" s="145">
        <v>1.4</v>
      </c>
      <c r="B55" s="145" t="s">
        <v>186</v>
      </c>
      <c r="C55" s="149"/>
      <c r="D55" s="148"/>
      <c r="E55" s="140"/>
    </row>
    <row r="56" spans="1:7" x14ac:dyDescent="0.3">
      <c r="A56" s="145">
        <v>1.5</v>
      </c>
      <c r="B56" s="145" t="s">
        <v>187</v>
      </c>
      <c r="C56" s="157"/>
      <c r="D56" s="154"/>
      <c r="E56" s="140"/>
    </row>
    <row r="57" spans="1:7" x14ac:dyDescent="0.3">
      <c r="A57" s="145">
        <v>1.6</v>
      </c>
      <c r="B57" s="159" t="s">
        <v>188</v>
      </c>
      <c r="C57" s="146">
        <f>SUM(C58:C62)</f>
        <v>3814</v>
      </c>
      <c r="D57" s="146">
        <f>SUM(D58:D62)</f>
        <v>3814</v>
      </c>
      <c r="E57" s="140"/>
    </row>
    <row r="58" spans="1:7" x14ac:dyDescent="0.3">
      <c r="A58" s="147" t="s">
        <v>189</v>
      </c>
      <c r="B58" s="160" t="s">
        <v>190</v>
      </c>
      <c r="C58" s="154">
        <v>1281.57</v>
      </c>
      <c r="D58" s="154">
        <v>1281.57</v>
      </c>
      <c r="E58" s="140"/>
    </row>
    <row r="59" spans="1:7" ht="30" x14ac:dyDescent="0.3">
      <c r="A59" s="147" t="s">
        <v>191</v>
      </c>
      <c r="B59" s="160" t="s">
        <v>192</v>
      </c>
      <c r="C59" s="157"/>
      <c r="D59" s="154"/>
      <c r="E59" s="140"/>
    </row>
    <row r="60" spans="1:7" x14ac:dyDescent="0.3">
      <c r="A60" s="147" t="s">
        <v>193</v>
      </c>
      <c r="B60" s="160" t="s">
        <v>194</v>
      </c>
      <c r="C60" s="154"/>
      <c r="D60" s="154"/>
      <c r="E60" s="140"/>
    </row>
    <row r="61" spans="1:7" x14ac:dyDescent="0.3">
      <c r="A61" s="147" t="s">
        <v>195</v>
      </c>
      <c r="B61" s="160" t="s">
        <v>196</v>
      </c>
      <c r="C61" s="154">
        <v>2532.4299999999998</v>
      </c>
      <c r="D61" s="154">
        <v>2532.4299999999998</v>
      </c>
      <c r="E61" s="140"/>
    </row>
    <row r="62" spans="1:7" ht="15.75" x14ac:dyDescent="0.3">
      <c r="A62" s="147" t="s">
        <v>197</v>
      </c>
      <c r="B62" s="161" t="s">
        <v>198</v>
      </c>
      <c r="C62" s="162"/>
      <c r="D62" s="162"/>
      <c r="E62" s="140"/>
      <c r="G62" s="163"/>
    </row>
    <row r="63" spans="1:7" x14ac:dyDescent="0.3">
      <c r="A63" s="142">
        <v>2</v>
      </c>
      <c r="B63" s="164" t="s">
        <v>199</v>
      </c>
      <c r="C63" s="165"/>
      <c r="D63" s="166">
        <f>SUM(D64:D69)</f>
        <v>0</v>
      </c>
      <c r="E63" s="140"/>
    </row>
    <row r="64" spans="1:7" x14ac:dyDescent="0.3">
      <c r="A64" s="167">
        <v>2.1</v>
      </c>
      <c r="B64" s="168" t="s">
        <v>200</v>
      </c>
      <c r="C64" s="165"/>
      <c r="D64" s="169"/>
      <c r="E64" s="140"/>
    </row>
    <row r="65" spans="1:9" x14ac:dyDescent="0.3">
      <c r="A65" s="167">
        <v>2.2000000000000002</v>
      </c>
      <c r="B65" s="168" t="s">
        <v>201</v>
      </c>
      <c r="C65" s="170"/>
      <c r="D65" s="171"/>
      <c r="E65" s="140"/>
    </row>
    <row r="66" spans="1:9" x14ac:dyDescent="0.3">
      <c r="A66" s="167">
        <v>2.2999999999999998</v>
      </c>
      <c r="B66" s="168" t="s">
        <v>202</v>
      </c>
      <c r="C66" s="170"/>
      <c r="D66" s="171"/>
      <c r="E66" s="140"/>
    </row>
    <row r="67" spans="1:9" x14ac:dyDescent="0.3">
      <c r="A67" s="167">
        <v>2.4</v>
      </c>
      <c r="B67" s="168" t="s">
        <v>203</v>
      </c>
      <c r="C67" s="170"/>
      <c r="D67" s="171"/>
      <c r="E67" s="140"/>
    </row>
    <row r="68" spans="1:9" x14ac:dyDescent="0.3">
      <c r="A68" s="167">
        <v>2.5</v>
      </c>
      <c r="B68" s="168" t="s">
        <v>204</v>
      </c>
      <c r="C68" s="170"/>
      <c r="D68" s="171"/>
      <c r="E68" s="140"/>
    </row>
    <row r="69" spans="1:9" x14ac:dyDescent="0.3">
      <c r="A69" s="167">
        <v>2.6</v>
      </c>
      <c r="B69" s="168" t="s">
        <v>205</v>
      </c>
      <c r="C69" s="170"/>
      <c r="D69" s="171"/>
      <c r="E69" s="140"/>
    </row>
    <row r="70" spans="1:9" s="85" customFormat="1" x14ac:dyDescent="0.3">
      <c r="A70" s="142">
        <v>3</v>
      </c>
      <c r="B70" s="172" t="s">
        <v>206</v>
      </c>
      <c r="C70" s="173"/>
      <c r="D70" s="174"/>
      <c r="E70" s="93"/>
    </row>
    <row r="71" spans="1:9" s="85" customFormat="1" x14ac:dyDescent="0.3">
      <c r="A71" s="142">
        <v>4</v>
      </c>
      <c r="B71" s="142" t="s">
        <v>207</v>
      </c>
      <c r="C71" s="173">
        <f>SUM(C72:C73)</f>
        <v>0</v>
      </c>
      <c r="D71" s="98">
        <f>SUM(D72:D73)</f>
        <v>0</v>
      </c>
      <c r="E71" s="93"/>
    </row>
    <row r="72" spans="1:9" s="85" customFormat="1" x14ac:dyDescent="0.3">
      <c r="A72" s="167">
        <v>4.0999999999999996</v>
      </c>
      <c r="B72" s="167" t="s">
        <v>208</v>
      </c>
      <c r="C72" s="102"/>
      <c r="D72" s="102"/>
      <c r="E72" s="93"/>
    </row>
    <row r="73" spans="1:9" s="85" customFormat="1" x14ac:dyDescent="0.3">
      <c r="A73" s="167">
        <v>4.2</v>
      </c>
      <c r="B73" s="167" t="s">
        <v>209</v>
      </c>
      <c r="C73" s="102"/>
      <c r="D73" s="102"/>
      <c r="E73" s="93"/>
    </row>
    <row r="74" spans="1:9" s="85" customFormat="1" x14ac:dyDescent="0.3">
      <c r="A74" s="142">
        <v>5</v>
      </c>
      <c r="B74" s="175" t="s">
        <v>210</v>
      </c>
      <c r="C74" s="102"/>
      <c r="D74" s="98"/>
      <c r="E74" s="93"/>
    </row>
    <row r="75" spans="1:9" s="85" customFormat="1" x14ac:dyDescent="0.3">
      <c r="A75" s="176"/>
      <c r="B75" s="176"/>
      <c r="C75" s="91"/>
      <c r="D75" s="91"/>
      <c r="E75" s="93"/>
    </row>
    <row r="76" spans="1:9" s="85" customFormat="1" x14ac:dyDescent="0.3">
      <c r="A76" s="459" t="s">
        <v>211</v>
      </c>
      <c r="B76" s="459"/>
      <c r="C76" s="459"/>
      <c r="D76" s="459"/>
      <c r="E76" s="93"/>
    </row>
    <row r="77" spans="1:9" s="85" customFormat="1" x14ac:dyDescent="0.3">
      <c r="A77" s="176"/>
      <c r="B77" s="176"/>
      <c r="C77" s="91"/>
      <c r="D77" s="91"/>
      <c r="E77" s="93"/>
    </row>
    <row r="78" spans="1:9" s="131" customFormat="1" ht="12.75" x14ac:dyDescent="0.2"/>
    <row r="79" spans="1:9" s="85" customFormat="1" x14ac:dyDescent="0.3">
      <c r="A79" s="115" t="s">
        <v>45</v>
      </c>
      <c r="E79" s="119"/>
    </row>
    <row r="80" spans="1:9" s="85" customFormat="1" x14ac:dyDescent="0.3">
      <c r="E80"/>
      <c r="F80"/>
      <c r="G80"/>
      <c r="H80"/>
      <c r="I80"/>
    </row>
    <row r="81" spans="1:9" s="85" customFormat="1" x14ac:dyDescent="0.3">
      <c r="D81" s="91"/>
      <c r="E81"/>
      <c r="F81"/>
      <c r="G81"/>
      <c r="H81"/>
      <c r="I81"/>
    </row>
    <row r="82" spans="1:9" s="85" customFormat="1" x14ac:dyDescent="0.3">
      <c r="A82"/>
      <c r="B82" s="177" t="s">
        <v>212</v>
      </c>
      <c r="D82" s="91"/>
      <c r="E82"/>
      <c r="F82"/>
      <c r="G82"/>
      <c r="H82"/>
      <c r="I82"/>
    </row>
    <row r="83" spans="1:9" s="85" customFormat="1" x14ac:dyDescent="0.3">
      <c r="A83"/>
      <c r="B83" s="460" t="s">
        <v>213</v>
      </c>
      <c r="C83" s="460"/>
      <c r="D83" s="460"/>
      <c r="E83"/>
      <c r="F83"/>
      <c r="G83"/>
      <c r="H83"/>
      <c r="I83"/>
    </row>
    <row r="84" spans="1:9" customFormat="1" ht="12.75" x14ac:dyDescent="0.2">
      <c r="B84" s="118" t="s">
        <v>214</v>
      </c>
    </row>
    <row r="85" spans="1:9" s="85" customFormat="1" x14ac:dyDescent="0.3">
      <c r="A85" s="179"/>
      <c r="B85" s="460" t="s">
        <v>215</v>
      </c>
      <c r="C85" s="460"/>
      <c r="D85" s="460"/>
    </row>
    <row r="86" spans="1:9" s="131" customFormat="1" ht="12.75" x14ac:dyDescent="0.2"/>
    <row r="87" spans="1:9" s="131" customFormat="1" ht="12.75" x14ac:dyDescent="0.2"/>
  </sheetData>
  <mergeCells count="5">
    <mergeCell ref="C1:D1"/>
    <mergeCell ref="C2:D2"/>
    <mergeCell ref="A76:D76"/>
    <mergeCell ref="B83:D83"/>
    <mergeCell ref="B85:D85"/>
  </mergeCells>
  <printOptions gridLines="1"/>
  <pageMargins left="1" right="1" top="1" bottom="1" header="0.5" footer="0.5"/>
  <pageSetup paperSize="9" scale="6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Normal="100" zoomScaleSheetLayoutView="70" workbookViewId="0">
      <selection activeCell="F22" sqref="F22"/>
    </sheetView>
  </sheetViews>
  <sheetFormatPr defaultRowHeight="15" x14ac:dyDescent="0.3"/>
  <cols>
    <col min="1" max="1" width="11.140625" style="85" customWidth="1"/>
    <col min="2" max="2" width="84.85546875" style="85" customWidth="1"/>
    <col min="3" max="3" width="15.85546875" style="85" customWidth="1"/>
    <col min="4" max="4" width="13.5703125" style="85" customWidth="1"/>
    <col min="5" max="5" width="0.7109375" style="85" customWidth="1"/>
    <col min="6" max="16384" width="9.140625" style="85"/>
  </cols>
  <sheetData>
    <row r="1" spans="1:5" s="96" customFormat="1" x14ac:dyDescent="0.3">
      <c r="A1" s="82" t="s">
        <v>216</v>
      </c>
      <c r="B1" s="87"/>
      <c r="C1" s="458" t="s">
        <v>1</v>
      </c>
      <c r="D1" s="458"/>
      <c r="E1" s="180"/>
    </row>
    <row r="2" spans="1:5" s="96" customFormat="1" x14ac:dyDescent="0.3">
      <c r="A2" s="82" t="s">
        <v>217</v>
      </c>
      <c r="B2" s="87"/>
      <c r="C2" s="452" t="s">
        <v>1346</v>
      </c>
      <c r="D2" s="453"/>
      <c r="E2" s="180"/>
    </row>
    <row r="3" spans="1:5" s="96" customFormat="1" x14ac:dyDescent="0.3">
      <c r="A3" s="83" t="s">
        <v>2</v>
      </c>
      <c r="B3" s="82"/>
      <c r="C3" s="86"/>
      <c r="D3" s="86"/>
      <c r="E3" s="180"/>
    </row>
    <row r="4" spans="1:5" s="96" customFormat="1" x14ac:dyDescent="0.3">
      <c r="A4" s="83"/>
      <c r="B4" s="83"/>
      <c r="C4" s="86"/>
      <c r="D4" s="86"/>
      <c r="E4" s="180"/>
    </row>
    <row r="5" spans="1:5" x14ac:dyDescent="0.3">
      <c r="A5" s="87" t="str">
        <f>'ფორმა N2'!A4</f>
        <v>ანგარიშვალდებული პირის დასახელება:</v>
      </c>
      <c r="B5" s="87"/>
      <c r="C5" s="83"/>
      <c r="D5" s="83"/>
      <c r="E5" s="181"/>
    </row>
    <row r="6" spans="1:5" x14ac:dyDescent="0.3">
      <c r="A6" s="90" t="s">
        <v>51</v>
      </c>
      <c r="B6" s="182"/>
      <c r="C6" s="183"/>
      <c r="D6" s="183"/>
      <c r="E6" s="181"/>
    </row>
    <row r="7" spans="1:5" x14ac:dyDescent="0.3">
      <c r="A7" s="87"/>
      <c r="B7" s="87"/>
      <c r="C7" s="83"/>
      <c r="D7" s="83"/>
      <c r="E7" s="181"/>
    </row>
    <row r="8" spans="1:5" s="96" customFormat="1" x14ac:dyDescent="0.3">
      <c r="A8" s="125"/>
      <c r="B8" s="125"/>
      <c r="C8" s="127"/>
      <c r="D8" s="127"/>
      <c r="E8" s="180"/>
    </row>
    <row r="9" spans="1:5" s="96" customFormat="1" ht="30" x14ac:dyDescent="0.3">
      <c r="A9" s="184" t="s">
        <v>7</v>
      </c>
      <c r="B9" s="184" t="s">
        <v>218</v>
      </c>
      <c r="C9" s="95" t="s">
        <v>102</v>
      </c>
      <c r="D9" s="95" t="s">
        <v>103</v>
      </c>
      <c r="E9" s="180"/>
    </row>
    <row r="10" spans="1:5" s="105" customFormat="1" x14ac:dyDescent="0.2">
      <c r="A10" s="185" t="s">
        <v>219</v>
      </c>
      <c r="B10" s="100" t="s">
        <v>1493</v>
      </c>
      <c r="C10" s="186">
        <v>300</v>
      </c>
      <c r="D10" s="186">
        <v>300</v>
      </c>
      <c r="E10" s="187"/>
    </row>
    <row r="11" spans="1:5" s="105" customFormat="1" x14ac:dyDescent="0.2">
      <c r="A11" s="185" t="s">
        <v>220</v>
      </c>
      <c r="B11" s="100" t="s">
        <v>1494</v>
      </c>
      <c r="C11" s="186">
        <v>228.39</v>
      </c>
      <c r="D11" s="186">
        <v>228.39</v>
      </c>
      <c r="E11" s="187"/>
    </row>
    <row r="12" spans="1:5" s="105" customFormat="1" x14ac:dyDescent="0.2">
      <c r="A12" s="185" t="s">
        <v>1495</v>
      </c>
      <c r="B12" s="100" t="s">
        <v>1496</v>
      </c>
      <c r="C12" s="186">
        <v>55</v>
      </c>
      <c r="D12" s="186">
        <v>55</v>
      </c>
      <c r="E12" s="187"/>
    </row>
    <row r="13" spans="1:5" s="105" customFormat="1" x14ac:dyDescent="0.2">
      <c r="A13" s="185" t="s">
        <v>1497</v>
      </c>
      <c r="B13" s="100" t="s">
        <v>1498</v>
      </c>
      <c r="C13" s="186">
        <v>50</v>
      </c>
      <c r="D13" s="186">
        <v>50</v>
      </c>
      <c r="E13" s="187"/>
    </row>
    <row r="14" spans="1:5" s="105" customFormat="1" x14ac:dyDescent="0.2">
      <c r="A14" s="185" t="s">
        <v>1499</v>
      </c>
      <c r="B14" s="100" t="s">
        <v>1500</v>
      </c>
      <c r="C14" s="186">
        <v>2227.23</v>
      </c>
      <c r="D14" s="186">
        <v>2227.23</v>
      </c>
      <c r="E14" s="187"/>
    </row>
    <row r="15" spans="1:5" s="105" customFormat="1" x14ac:dyDescent="0.2">
      <c r="A15" s="185" t="s">
        <v>1501</v>
      </c>
      <c r="B15" s="100" t="s">
        <v>1502</v>
      </c>
      <c r="C15" s="186">
        <v>200</v>
      </c>
      <c r="D15" s="186">
        <v>200</v>
      </c>
      <c r="E15" s="187"/>
    </row>
    <row r="16" spans="1:5" s="105" customFormat="1" x14ac:dyDescent="0.2">
      <c r="A16" s="185" t="s">
        <v>1503</v>
      </c>
      <c r="B16" s="100" t="s">
        <v>1504</v>
      </c>
      <c r="C16" s="186">
        <v>55.2</v>
      </c>
      <c r="D16" s="186">
        <v>55.2</v>
      </c>
      <c r="E16" s="187"/>
    </row>
    <row r="17" spans="1:9" s="108" customFormat="1" x14ac:dyDescent="0.2">
      <c r="A17" s="101"/>
      <c r="B17" s="101"/>
      <c r="C17" s="186"/>
      <c r="D17" s="186"/>
      <c r="E17" s="188"/>
    </row>
    <row r="18" spans="1:9" x14ac:dyDescent="0.3">
      <c r="A18" s="189"/>
      <c r="B18" s="189" t="s">
        <v>222</v>
      </c>
      <c r="C18" s="190">
        <f>SUM(C10:C17)</f>
        <v>3115.8199999999997</v>
      </c>
      <c r="D18" s="190">
        <f>SUM(D10:D17)</f>
        <v>3115.8199999999997</v>
      </c>
      <c r="E18" s="191"/>
    </row>
    <row r="19" spans="1:9" x14ac:dyDescent="0.3">
      <c r="A19" s="177"/>
      <c r="B19" s="177"/>
    </row>
    <row r="20" spans="1:9" x14ac:dyDescent="0.3">
      <c r="A20" s="85" t="s">
        <v>223</v>
      </c>
      <c r="E20" s="119"/>
    </row>
    <row r="21" spans="1:9" x14ac:dyDescent="0.3">
      <c r="A21" s="85" t="s">
        <v>224</v>
      </c>
    </row>
    <row r="22" spans="1:9" x14ac:dyDescent="0.3">
      <c r="A22" s="192" t="s">
        <v>225</v>
      </c>
    </row>
    <row r="23" spans="1:9" x14ac:dyDescent="0.3">
      <c r="A23" s="192"/>
    </row>
    <row r="24" spans="1:9" x14ac:dyDescent="0.3">
      <c r="A24" s="192" t="s">
        <v>226</v>
      </c>
    </row>
    <row r="25" spans="1:9" s="131" customFormat="1" ht="12.75" x14ac:dyDescent="0.2"/>
    <row r="26" spans="1:9" x14ac:dyDescent="0.3">
      <c r="A26" s="115" t="s">
        <v>45</v>
      </c>
      <c r="E26" s="119"/>
    </row>
    <row r="27" spans="1:9" x14ac:dyDescent="0.3">
      <c r="E27"/>
      <c r="F27"/>
      <c r="G27"/>
      <c r="H27"/>
      <c r="I27"/>
    </row>
    <row r="28" spans="1:9" x14ac:dyDescent="0.3">
      <c r="D28" s="91"/>
      <c r="E28"/>
      <c r="F28"/>
      <c r="G28"/>
      <c r="H28"/>
      <c r="I28"/>
    </row>
    <row r="29" spans="1:9" x14ac:dyDescent="0.3">
      <c r="A29" s="115"/>
      <c r="B29" s="115" t="s">
        <v>95</v>
      </c>
      <c r="D29" s="91"/>
      <c r="E29"/>
      <c r="F29"/>
      <c r="G29"/>
      <c r="H29"/>
      <c r="I29"/>
    </row>
    <row r="30" spans="1:9" x14ac:dyDescent="0.3">
      <c r="B30" s="85" t="s">
        <v>96</v>
      </c>
      <c r="D30" s="91"/>
      <c r="E30"/>
      <c r="F30"/>
      <c r="G30"/>
      <c r="H30"/>
      <c r="I30"/>
    </row>
    <row r="31" spans="1:9" customFormat="1" ht="12.75" x14ac:dyDescent="0.2">
      <c r="A31" s="118"/>
      <c r="B31" s="118" t="s">
        <v>48</v>
      </c>
    </row>
    <row r="32" spans="1:9" s="131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0"/>
  <sheetViews>
    <sheetView view="pageBreakPreview" topLeftCell="A175" zoomScale="90" zoomScaleSheetLayoutView="90" workbookViewId="0">
      <selection activeCell="C12" sqref="C12"/>
    </sheetView>
  </sheetViews>
  <sheetFormatPr defaultRowHeight="12.75" x14ac:dyDescent="0.2"/>
  <cols>
    <col min="1" max="1" width="6.5703125" style="193" customWidth="1"/>
    <col min="2" max="2" width="20.85546875" style="193" customWidth="1"/>
    <col min="3" max="3" width="26" style="193" customWidth="1"/>
    <col min="4" max="4" width="17" style="193" customWidth="1"/>
    <col min="5" max="5" width="48.42578125" style="193" customWidth="1"/>
    <col min="6" max="6" width="16.42578125" style="193" customWidth="1"/>
    <col min="7" max="7" width="17.7109375" style="193" customWidth="1"/>
    <col min="8" max="8" width="14.7109375" style="193" customWidth="1"/>
    <col min="9" max="9" width="31" style="193" customWidth="1"/>
    <col min="10" max="10" width="0" style="193" hidden="1" customWidth="1"/>
    <col min="11" max="16384" width="9.140625" style="193"/>
  </cols>
  <sheetData>
    <row r="1" spans="1:10" ht="15" x14ac:dyDescent="0.3">
      <c r="A1" s="82" t="s">
        <v>227</v>
      </c>
      <c r="B1" s="82"/>
      <c r="C1" s="87"/>
      <c r="D1" s="87"/>
      <c r="E1" s="87"/>
      <c r="F1" s="87"/>
      <c r="G1" s="301"/>
      <c r="H1" s="301"/>
      <c r="I1" s="458" t="s">
        <v>1</v>
      </c>
      <c r="J1" s="458"/>
    </row>
    <row r="2" spans="1:10" ht="15" x14ac:dyDescent="0.3">
      <c r="A2" s="83" t="s">
        <v>2</v>
      </c>
      <c r="B2" s="82"/>
      <c r="C2" s="87"/>
      <c r="D2" s="87"/>
      <c r="E2" s="87"/>
      <c r="F2" s="87"/>
      <c r="G2" s="301"/>
      <c r="H2" s="301"/>
      <c r="I2" s="452" t="s">
        <v>1346</v>
      </c>
      <c r="J2" s="453"/>
    </row>
    <row r="3" spans="1:10" ht="15" x14ac:dyDescent="0.3">
      <c r="A3" s="83"/>
      <c r="B3" s="83"/>
      <c r="C3" s="82"/>
      <c r="D3" s="82"/>
      <c r="E3" s="82"/>
      <c r="F3" s="82"/>
      <c r="G3" s="301"/>
      <c r="H3" s="301"/>
      <c r="I3" s="301"/>
    </row>
    <row r="4" spans="1:10" ht="15" x14ac:dyDescent="0.3">
      <c r="A4" s="87" t="str">
        <f>'[2]ფორმა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3"/>
      <c r="H4" s="83"/>
      <c r="I4" s="83"/>
    </row>
    <row r="5" spans="1:10" ht="15" x14ac:dyDescent="0.3">
      <c r="A5" s="194" t="s">
        <v>5</v>
      </c>
      <c r="B5" s="182"/>
      <c r="C5" s="182"/>
      <c r="D5" s="182"/>
      <c r="E5" s="182"/>
      <c r="F5" s="182"/>
      <c r="G5" s="183"/>
      <c r="H5" s="183"/>
      <c r="I5" s="183"/>
    </row>
    <row r="6" spans="1:10" ht="15" x14ac:dyDescent="0.3">
      <c r="A6" s="87"/>
      <c r="B6" s="87"/>
      <c r="C6" s="87"/>
      <c r="D6" s="87"/>
      <c r="E6" s="87"/>
      <c r="F6" s="87"/>
      <c r="G6" s="83"/>
      <c r="H6" s="83"/>
      <c r="I6" s="83"/>
    </row>
    <row r="7" spans="1:10" ht="15" x14ac:dyDescent="0.2">
      <c r="A7" s="125"/>
      <c r="B7" s="125"/>
      <c r="C7" s="125"/>
      <c r="D7" s="125"/>
      <c r="E7" s="125"/>
      <c r="F7" s="125"/>
      <c r="G7" s="127"/>
      <c r="H7" s="127"/>
      <c r="I7" s="127"/>
    </row>
    <row r="8" spans="1:10" ht="45" x14ac:dyDescent="0.2">
      <c r="A8" s="195" t="s">
        <v>7</v>
      </c>
      <c r="B8" s="195" t="s">
        <v>228</v>
      </c>
      <c r="C8" s="195" t="s">
        <v>229</v>
      </c>
      <c r="D8" s="195" t="s">
        <v>230</v>
      </c>
      <c r="E8" s="195" t="s">
        <v>231</v>
      </c>
      <c r="F8" s="195" t="s">
        <v>232</v>
      </c>
      <c r="G8" s="95" t="s">
        <v>102</v>
      </c>
      <c r="H8" s="95" t="s">
        <v>103</v>
      </c>
      <c r="I8" s="95" t="s">
        <v>233</v>
      </c>
      <c r="J8" s="196" t="s">
        <v>234</v>
      </c>
    </row>
    <row r="9" spans="1:10" ht="20.25" customHeight="1" x14ac:dyDescent="0.2">
      <c r="A9" s="185">
        <v>1</v>
      </c>
      <c r="B9" s="185" t="s">
        <v>243</v>
      </c>
      <c r="C9" s="185" t="s">
        <v>244</v>
      </c>
      <c r="D9" s="185" t="s">
        <v>245</v>
      </c>
      <c r="E9" s="185" t="s">
        <v>246</v>
      </c>
      <c r="F9" s="185" t="s">
        <v>107</v>
      </c>
      <c r="G9" s="186">
        <v>125</v>
      </c>
      <c r="H9" s="186">
        <v>125</v>
      </c>
      <c r="I9" s="186">
        <v>25</v>
      </c>
      <c r="J9" s="196" t="s">
        <v>107</v>
      </c>
    </row>
    <row r="10" spans="1:10" ht="19.5" customHeight="1" x14ac:dyDescent="0.2">
      <c r="A10" s="185">
        <v>2</v>
      </c>
      <c r="B10" s="185" t="s">
        <v>371</v>
      </c>
      <c r="C10" s="185" t="s">
        <v>1371</v>
      </c>
      <c r="D10" s="185" t="s">
        <v>1372</v>
      </c>
      <c r="E10" s="185" t="s">
        <v>268</v>
      </c>
      <c r="F10" s="185" t="s">
        <v>107</v>
      </c>
      <c r="G10" s="186">
        <v>375</v>
      </c>
      <c r="H10" s="186">
        <v>375</v>
      </c>
      <c r="I10" s="186">
        <v>75</v>
      </c>
      <c r="J10" s="196"/>
    </row>
    <row r="11" spans="1:10" ht="19.5" customHeight="1" x14ac:dyDescent="0.2">
      <c r="A11" s="185">
        <v>3</v>
      </c>
      <c r="B11" s="185" t="s">
        <v>235</v>
      </c>
      <c r="C11" s="185" t="s">
        <v>236</v>
      </c>
      <c r="D11" s="185" t="s">
        <v>237</v>
      </c>
      <c r="E11" s="185" t="s">
        <v>238</v>
      </c>
      <c r="F11" s="185" t="s">
        <v>107</v>
      </c>
      <c r="G11" s="186">
        <v>250</v>
      </c>
      <c r="H11" s="186">
        <v>250</v>
      </c>
      <c r="I11" s="186">
        <v>50</v>
      </c>
      <c r="J11" s="196"/>
    </row>
    <row r="12" spans="1:10" ht="19.5" customHeight="1" x14ac:dyDescent="0.2">
      <c r="A12" s="185">
        <v>4</v>
      </c>
      <c r="B12" s="185" t="s">
        <v>300</v>
      </c>
      <c r="C12" s="185" t="s">
        <v>1373</v>
      </c>
      <c r="D12" s="185" t="s">
        <v>1374</v>
      </c>
      <c r="E12" s="185" t="s">
        <v>1375</v>
      </c>
      <c r="F12" s="185" t="s">
        <v>107</v>
      </c>
      <c r="G12" s="186">
        <v>100</v>
      </c>
      <c r="H12" s="186">
        <v>100</v>
      </c>
      <c r="I12" s="186">
        <v>20</v>
      </c>
      <c r="J12" s="196"/>
    </row>
    <row r="13" spans="1:10" ht="19.5" customHeight="1" x14ac:dyDescent="0.2">
      <c r="A13" s="185">
        <v>5</v>
      </c>
      <c r="B13" s="185" t="s">
        <v>1376</v>
      </c>
      <c r="C13" s="185" t="s">
        <v>248</v>
      </c>
      <c r="D13" s="185" t="s">
        <v>249</v>
      </c>
      <c r="E13" s="185" t="s">
        <v>250</v>
      </c>
      <c r="F13" s="185" t="s">
        <v>107</v>
      </c>
      <c r="G13" s="186">
        <v>2500</v>
      </c>
      <c r="H13" s="186">
        <v>2500</v>
      </c>
      <c r="I13" s="186">
        <v>500</v>
      </c>
      <c r="J13" s="196"/>
    </row>
    <row r="14" spans="1:10" ht="19.5" customHeight="1" x14ac:dyDescent="0.2">
      <c r="A14" s="185">
        <v>6</v>
      </c>
      <c r="B14" s="185" t="s">
        <v>235</v>
      </c>
      <c r="C14" s="185" t="s">
        <v>236</v>
      </c>
      <c r="D14" s="185" t="s">
        <v>237</v>
      </c>
      <c r="E14" s="185" t="s">
        <v>238</v>
      </c>
      <c r="F14" s="185" t="s">
        <v>234</v>
      </c>
      <c r="G14" s="186">
        <v>2250</v>
      </c>
      <c r="H14" s="186">
        <v>2250</v>
      </c>
      <c r="I14" s="186">
        <v>450</v>
      </c>
      <c r="J14" s="196"/>
    </row>
    <row r="15" spans="1:10" ht="19.5" customHeight="1" x14ac:dyDescent="0.2">
      <c r="A15" s="185">
        <v>7</v>
      </c>
      <c r="B15" s="185" t="s">
        <v>329</v>
      </c>
      <c r="C15" s="185" t="s">
        <v>1377</v>
      </c>
      <c r="D15" s="185" t="s">
        <v>1378</v>
      </c>
      <c r="E15" s="185" t="s">
        <v>1379</v>
      </c>
      <c r="F15" s="185" t="s">
        <v>234</v>
      </c>
      <c r="G15" s="186">
        <v>875</v>
      </c>
      <c r="H15" s="186">
        <v>875</v>
      </c>
      <c r="I15" s="186">
        <v>175</v>
      </c>
      <c r="J15" s="196"/>
    </row>
    <row r="16" spans="1:10" ht="19.5" customHeight="1" x14ac:dyDescent="0.2">
      <c r="A16" s="185">
        <v>8</v>
      </c>
      <c r="B16" s="185" t="s">
        <v>1380</v>
      </c>
      <c r="C16" s="185" t="s">
        <v>1381</v>
      </c>
      <c r="D16" s="185" t="s">
        <v>1382</v>
      </c>
      <c r="E16" s="185" t="s">
        <v>1383</v>
      </c>
      <c r="F16" s="185" t="s">
        <v>234</v>
      </c>
      <c r="G16" s="186">
        <v>1000</v>
      </c>
      <c r="H16" s="186">
        <v>1000</v>
      </c>
      <c r="I16" s="186">
        <v>200</v>
      </c>
      <c r="J16" s="196"/>
    </row>
    <row r="17" spans="1:10" ht="19.5" customHeight="1" x14ac:dyDescent="0.2">
      <c r="A17" s="185">
        <v>9</v>
      </c>
      <c r="B17" s="185" t="s">
        <v>368</v>
      </c>
      <c r="C17" s="185" t="s">
        <v>1384</v>
      </c>
      <c r="D17" s="185" t="s">
        <v>1385</v>
      </c>
      <c r="E17" s="185" t="s">
        <v>1386</v>
      </c>
      <c r="F17" s="185" t="s">
        <v>234</v>
      </c>
      <c r="G17" s="186">
        <v>1250</v>
      </c>
      <c r="H17" s="186">
        <v>1250</v>
      </c>
      <c r="I17" s="186">
        <v>250</v>
      </c>
      <c r="J17" s="196"/>
    </row>
    <row r="18" spans="1:10" ht="19.5" customHeight="1" x14ac:dyDescent="0.2">
      <c r="A18" s="185">
        <v>10</v>
      </c>
      <c r="B18" s="185" t="s">
        <v>239</v>
      </c>
      <c r="C18" s="185" t="s">
        <v>240</v>
      </c>
      <c r="D18" s="185" t="s">
        <v>241</v>
      </c>
      <c r="E18" s="185" t="s">
        <v>242</v>
      </c>
      <c r="F18" s="185" t="s">
        <v>234</v>
      </c>
      <c r="G18" s="186">
        <v>2250</v>
      </c>
      <c r="H18" s="186">
        <v>2250</v>
      </c>
      <c r="I18" s="186">
        <v>450</v>
      </c>
      <c r="J18" s="196"/>
    </row>
    <row r="19" spans="1:10" ht="19.5" customHeight="1" x14ac:dyDescent="0.2">
      <c r="A19" s="185">
        <v>11</v>
      </c>
      <c r="B19" s="185" t="s">
        <v>1387</v>
      </c>
      <c r="C19" s="185" t="s">
        <v>1388</v>
      </c>
      <c r="D19" s="185" t="s">
        <v>1389</v>
      </c>
      <c r="E19" s="185" t="s">
        <v>1390</v>
      </c>
      <c r="F19" s="185" t="s">
        <v>234</v>
      </c>
      <c r="G19" s="186">
        <v>1900</v>
      </c>
      <c r="H19" s="186">
        <v>1900</v>
      </c>
      <c r="I19" s="186">
        <v>380</v>
      </c>
      <c r="J19" s="196"/>
    </row>
    <row r="20" spans="1:10" ht="19.5" customHeight="1" x14ac:dyDescent="0.2">
      <c r="A20" s="185">
        <v>12</v>
      </c>
      <c r="B20" s="185" t="s">
        <v>368</v>
      </c>
      <c r="C20" s="185" t="s">
        <v>450</v>
      </c>
      <c r="D20" s="185" t="s">
        <v>451</v>
      </c>
      <c r="E20" s="185" t="s">
        <v>1391</v>
      </c>
      <c r="F20" s="185" t="s">
        <v>234</v>
      </c>
      <c r="G20" s="186">
        <v>1000</v>
      </c>
      <c r="H20" s="186">
        <v>1000</v>
      </c>
      <c r="I20" s="186">
        <v>200</v>
      </c>
      <c r="J20" s="196"/>
    </row>
    <row r="21" spans="1:10" ht="19.5" customHeight="1" x14ac:dyDescent="0.2">
      <c r="A21" s="185">
        <v>13</v>
      </c>
      <c r="B21" s="185" t="s">
        <v>243</v>
      </c>
      <c r="C21" s="185" t="s">
        <v>244</v>
      </c>
      <c r="D21" s="185" t="s">
        <v>245</v>
      </c>
      <c r="E21" s="185" t="s">
        <v>246</v>
      </c>
      <c r="F21" s="185" t="s">
        <v>234</v>
      </c>
      <c r="G21" s="186">
        <v>875</v>
      </c>
      <c r="H21" s="186">
        <v>875</v>
      </c>
      <c r="I21" s="186">
        <v>175</v>
      </c>
      <c r="J21" s="196"/>
    </row>
    <row r="22" spans="1:10" ht="19.5" customHeight="1" x14ac:dyDescent="0.2">
      <c r="A22" s="185">
        <v>14</v>
      </c>
      <c r="B22" s="185" t="s">
        <v>615</v>
      </c>
      <c r="C22" s="185" t="s">
        <v>1392</v>
      </c>
      <c r="D22" s="185" t="s">
        <v>1393</v>
      </c>
      <c r="E22" s="185" t="s">
        <v>1394</v>
      </c>
      <c r="F22" s="185" t="s">
        <v>234</v>
      </c>
      <c r="G22" s="186">
        <v>875</v>
      </c>
      <c r="H22" s="186">
        <v>875</v>
      </c>
      <c r="I22" s="186">
        <v>175</v>
      </c>
      <c r="J22" s="196"/>
    </row>
    <row r="23" spans="1:10" ht="19.5" customHeight="1" x14ac:dyDescent="0.2">
      <c r="A23" s="185">
        <v>15</v>
      </c>
      <c r="B23" s="185" t="s">
        <v>317</v>
      </c>
      <c r="C23" s="185" t="s">
        <v>1384</v>
      </c>
      <c r="D23" s="185" t="s">
        <v>1395</v>
      </c>
      <c r="E23" s="185" t="s">
        <v>1394</v>
      </c>
      <c r="F23" s="185" t="s">
        <v>234</v>
      </c>
      <c r="G23" s="186">
        <v>875</v>
      </c>
      <c r="H23" s="186">
        <v>875</v>
      </c>
      <c r="I23" s="186">
        <v>175</v>
      </c>
      <c r="J23" s="196"/>
    </row>
    <row r="24" spans="1:10" ht="19.5" customHeight="1" x14ac:dyDescent="0.2">
      <c r="A24" s="185">
        <v>16</v>
      </c>
      <c r="B24" s="185" t="s">
        <v>1396</v>
      </c>
      <c r="C24" s="185" t="s">
        <v>1397</v>
      </c>
      <c r="D24" s="185" t="s">
        <v>1398</v>
      </c>
      <c r="E24" s="185" t="s">
        <v>254</v>
      </c>
      <c r="F24" s="185" t="s">
        <v>234</v>
      </c>
      <c r="G24" s="186">
        <v>1000</v>
      </c>
      <c r="H24" s="186">
        <v>1000</v>
      </c>
      <c r="I24" s="186">
        <v>200</v>
      </c>
      <c r="J24" s="196"/>
    </row>
    <row r="25" spans="1:10" ht="19.5" customHeight="1" x14ac:dyDescent="0.2">
      <c r="A25" s="185">
        <v>17</v>
      </c>
      <c r="B25" s="185" t="s">
        <v>251</v>
      </c>
      <c r="C25" s="185" t="s">
        <v>252</v>
      </c>
      <c r="D25" s="185" t="s">
        <v>253</v>
      </c>
      <c r="E25" s="185" t="s">
        <v>254</v>
      </c>
      <c r="F25" s="185" t="s">
        <v>234</v>
      </c>
      <c r="G25" s="186">
        <v>1000</v>
      </c>
      <c r="H25" s="186">
        <v>1000</v>
      </c>
      <c r="I25" s="186">
        <v>200</v>
      </c>
      <c r="J25" s="196"/>
    </row>
    <row r="26" spans="1:10" ht="19.5" customHeight="1" x14ac:dyDescent="0.2">
      <c r="A26" s="185">
        <v>18</v>
      </c>
      <c r="B26" s="185" t="s">
        <v>255</v>
      </c>
      <c r="C26" s="185" t="s">
        <v>256</v>
      </c>
      <c r="D26" s="185" t="s">
        <v>257</v>
      </c>
      <c r="E26" s="185" t="s">
        <v>258</v>
      </c>
      <c r="F26" s="185" t="s">
        <v>234</v>
      </c>
      <c r="G26" s="186">
        <v>625</v>
      </c>
      <c r="H26" s="186">
        <v>625</v>
      </c>
      <c r="I26" s="186">
        <v>125</v>
      </c>
      <c r="J26" s="196"/>
    </row>
    <row r="27" spans="1:10" ht="19.5" customHeight="1" x14ac:dyDescent="0.2">
      <c r="A27" s="185">
        <v>19</v>
      </c>
      <c r="B27" s="185" t="s">
        <v>259</v>
      </c>
      <c r="C27" s="185" t="s">
        <v>260</v>
      </c>
      <c r="D27" s="185" t="s">
        <v>261</v>
      </c>
      <c r="E27" s="185" t="s">
        <v>258</v>
      </c>
      <c r="F27" s="185" t="s">
        <v>234</v>
      </c>
      <c r="G27" s="186">
        <v>250</v>
      </c>
      <c r="H27" s="186">
        <v>250</v>
      </c>
      <c r="I27" s="186">
        <v>50</v>
      </c>
      <c r="J27" s="196"/>
    </row>
    <row r="28" spans="1:10" ht="19.5" customHeight="1" x14ac:dyDescent="0.2">
      <c r="A28" s="185">
        <v>20</v>
      </c>
      <c r="B28" s="185" t="s">
        <v>243</v>
      </c>
      <c r="C28" s="185" t="s">
        <v>1399</v>
      </c>
      <c r="D28" s="185" t="s">
        <v>1400</v>
      </c>
      <c r="E28" s="185" t="s">
        <v>1401</v>
      </c>
      <c r="F28" s="185" t="s">
        <v>234</v>
      </c>
      <c r="G28" s="186">
        <v>1000</v>
      </c>
      <c r="H28" s="186">
        <v>1000</v>
      </c>
      <c r="I28" s="186">
        <v>200</v>
      </c>
      <c r="J28" s="196"/>
    </row>
    <row r="29" spans="1:10" ht="19.5" customHeight="1" x14ac:dyDescent="0.2">
      <c r="A29" s="185">
        <v>21</v>
      </c>
      <c r="B29" s="185" t="s">
        <v>247</v>
      </c>
      <c r="C29" s="185" t="s">
        <v>248</v>
      </c>
      <c r="D29" s="185" t="s">
        <v>249</v>
      </c>
      <c r="E29" s="185" t="s">
        <v>250</v>
      </c>
      <c r="F29" s="185" t="s">
        <v>234</v>
      </c>
      <c r="G29" s="186">
        <v>1425</v>
      </c>
      <c r="H29" s="186">
        <v>1425</v>
      </c>
      <c r="I29" s="186">
        <v>285</v>
      </c>
      <c r="J29" s="196"/>
    </row>
    <row r="30" spans="1:10" ht="19.5" customHeight="1" x14ac:dyDescent="0.2">
      <c r="A30" s="185">
        <v>22</v>
      </c>
      <c r="B30" s="185" t="s">
        <v>1402</v>
      </c>
      <c r="C30" s="185" t="s">
        <v>1403</v>
      </c>
      <c r="D30" s="185" t="s">
        <v>1404</v>
      </c>
      <c r="E30" s="185" t="s">
        <v>625</v>
      </c>
      <c r="F30" s="185" t="s">
        <v>234</v>
      </c>
      <c r="G30" s="186">
        <v>1000</v>
      </c>
      <c r="H30" s="186">
        <v>1000</v>
      </c>
      <c r="I30" s="186">
        <v>200</v>
      </c>
      <c r="J30" s="196"/>
    </row>
    <row r="31" spans="1:10" ht="19.5" customHeight="1" x14ac:dyDescent="0.2">
      <c r="A31" s="185">
        <v>23</v>
      </c>
      <c r="B31" s="185" t="s">
        <v>622</v>
      </c>
      <c r="C31" s="185" t="s">
        <v>623</v>
      </c>
      <c r="D31" s="185" t="s">
        <v>624</v>
      </c>
      <c r="E31" s="185" t="s">
        <v>625</v>
      </c>
      <c r="F31" s="185" t="s">
        <v>234</v>
      </c>
      <c r="G31" s="186">
        <v>1000</v>
      </c>
      <c r="H31" s="186">
        <v>1000</v>
      </c>
      <c r="I31" s="186">
        <v>200</v>
      </c>
      <c r="J31" s="196"/>
    </row>
    <row r="32" spans="1:10" ht="19.5" customHeight="1" x14ac:dyDescent="0.2">
      <c r="A32" s="185">
        <v>24</v>
      </c>
      <c r="B32" s="185" t="s">
        <v>259</v>
      </c>
      <c r="C32" s="185" t="s">
        <v>1405</v>
      </c>
      <c r="D32" s="185" t="s">
        <v>1406</v>
      </c>
      <c r="E32" s="185" t="s">
        <v>1407</v>
      </c>
      <c r="F32" s="185" t="s">
        <v>234</v>
      </c>
      <c r="G32" s="186">
        <v>625</v>
      </c>
      <c r="H32" s="186">
        <v>625</v>
      </c>
      <c r="I32" s="186">
        <v>125</v>
      </c>
      <c r="J32" s="196"/>
    </row>
    <row r="33" spans="1:10" ht="19.5" customHeight="1" x14ac:dyDescent="0.2">
      <c r="A33" s="185">
        <v>25</v>
      </c>
      <c r="B33" s="185" t="s">
        <v>1408</v>
      </c>
      <c r="C33" s="185" t="s">
        <v>1409</v>
      </c>
      <c r="D33" s="185" t="s">
        <v>1410</v>
      </c>
      <c r="E33" s="185" t="s">
        <v>1411</v>
      </c>
      <c r="F33" s="185" t="s">
        <v>234</v>
      </c>
      <c r="G33" s="186">
        <v>500</v>
      </c>
      <c r="H33" s="186">
        <v>500</v>
      </c>
      <c r="I33" s="186">
        <v>100</v>
      </c>
      <c r="J33" s="196"/>
    </row>
    <row r="34" spans="1:10" ht="19.5" customHeight="1" x14ac:dyDescent="0.2">
      <c r="A34" s="185">
        <v>26</v>
      </c>
      <c r="B34" s="185" t="s">
        <v>368</v>
      </c>
      <c r="C34" s="185" t="s">
        <v>1412</v>
      </c>
      <c r="D34" s="185" t="s">
        <v>1413</v>
      </c>
      <c r="E34" s="185" t="s">
        <v>1411</v>
      </c>
      <c r="F34" s="185" t="s">
        <v>234</v>
      </c>
      <c r="G34" s="186">
        <v>500</v>
      </c>
      <c r="H34" s="186">
        <v>500</v>
      </c>
      <c r="I34" s="186">
        <v>100</v>
      </c>
      <c r="J34" s="196"/>
    </row>
    <row r="35" spans="1:10" ht="19.5" customHeight="1" x14ac:dyDescent="0.2">
      <c r="A35" s="185">
        <v>27</v>
      </c>
      <c r="B35" s="185" t="s">
        <v>398</v>
      </c>
      <c r="C35" s="185" t="s">
        <v>1414</v>
      </c>
      <c r="D35" s="185" t="s">
        <v>1415</v>
      </c>
      <c r="E35" s="185" t="s">
        <v>1416</v>
      </c>
      <c r="F35" s="185" t="s">
        <v>234</v>
      </c>
      <c r="G35" s="186">
        <v>2250</v>
      </c>
      <c r="H35" s="186">
        <v>2250</v>
      </c>
      <c r="I35" s="186">
        <v>450</v>
      </c>
      <c r="J35" s="196"/>
    </row>
    <row r="36" spans="1:10" ht="19.5" customHeight="1" x14ac:dyDescent="0.2">
      <c r="A36" s="185">
        <v>28</v>
      </c>
      <c r="B36" s="185" t="s">
        <v>511</v>
      </c>
      <c r="C36" s="185" t="s">
        <v>1417</v>
      </c>
      <c r="D36" s="185" t="s">
        <v>1418</v>
      </c>
      <c r="E36" s="185" t="s">
        <v>1416</v>
      </c>
      <c r="F36" s="185" t="s">
        <v>234</v>
      </c>
      <c r="G36" s="186">
        <v>750</v>
      </c>
      <c r="H36" s="186">
        <v>750</v>
      </c>
      <c r="I36" s="186">
        <v>150</v>
      </c>
      <c r="J36" s="196"/>
    </row>
    <row r="37" spans="1:10" ht="19.5" customHeight="1" x14ac:dyDescent="0.2">
      <c r="A37" s="185">
        <v>29</v>
      </c>
      <c r="B37" s="185" t="s">
        <v>1408</v>
      </c>
      <c r="C37" s="185" t="s">
        <v>1419</v>
      </c>
      <c r="D37" s="185" t="s">
        <v>1420</v>
      </c>
      <c r="E37" s="185" t="s">
        <v>1416</v>
      </c>
      <c r="F37" s="185" t="s">
        <v>234</v>
      </c>
      <c r="G37" s="186">
        <v>2250</v>
      </c>
      <c r="H37" s="186">
        <v>2250</v>
      </c>
      <c r="I37" s="186">
        <v>450</v>
      </c>
      <c r="J37" s="196"/>
    </row>
    <row r="38" spans="1:10" ht="19.5" customHeight="1" x14ac:dyDescent="0.2">
      <c r="A38" s="185">
        <v>30</v>
      </c>
      <c r="B38" s="185" t="s">
        <v>368</v>
      </c>
      <c r="C38" s="185" t="s">
        <v>1421</v>
      </c>
      <c r="D38" s="185" t="s">
        <v>1422</v>
      </c>
      <c r="E38" s="185" t="s">
        <v>1416</v>
      </c>
      <c r="F38" s="185" t="s">
        <v>234</v>
      </c>
      <c r="G38" s="186">
        <v>2250</v>
      </c>
      <c r="H38" s="186">
        <v>2250</v>
      </c>
      <c r="I38" s="186">
        <v>450</v>
      </c>
      <c r="J38" s="196"/>
    </row>
    <row r="39" spans="1:10" ht="19.5" customHeight="1" x14ac:dyDescent="0.2">
      <c r="A39" s="185">
        <v>31</v>
      </c>
      <c r="B39" s="185" t="s">
        <v>371</v>
      </c>
      <c r="C39" s="185" t="s">
        <v>1371</v>
      </c>
      <c r="D39" s="185" t="s">
        <v>1372</v>
      </c>
      <c r="E39" s="185" t="s">
        <v>268</v>
      </c>
      <c r="F39" s="185" t="s">
        <v>234</v>
      </c>
      <c r="G39" s="186">
        <v>3750</v>
      </c>
      <c r="H39" s="186">
        <v>3750</v>
      </c>
      <c r="I39" s="186">
        <v>750</v>
      </c>
      <c r="J39" s="196"/>
    </row>
    <row r="40" spans="1:10" ht="19.5" customHeight="1" x14ac:dyDescent="0.2">
      <c r="A40" s="185">
        <v>32</v>
      </c>
      <c r="B40" s="185" t="s">
        <v>262</v>
      </c>
      <c r="C40" s="185" t="s">
        <v>263</v>
      </c>
      <c r="D40" s="185" t="s">
        <v>264</v>
      </c>
      <c r="E40" s="185" t="s">
        <v>265</v>
      </c>
      <c r="F40" s="185" t="s">
        <v>234</v>
      </c>
      <c r="G40" s="186">
        <v>875</v>
      </c>
      <c r="H40" s="186">
        <v>875</v>
      </c>
      <c r="I40" s="186">
        <v>175</v>
      </c>
      <c r="J40" s="196"/>
    </row>
    <row r="41" spans="1:10" ht="19.5" customHeight="1" x14ac:dyDescent="0.2">
      <c r="A41" s="185">
        <v>33</v>
      </c>
      <c r="B41" s="185" t="s">
        <v>239</v>
      </c>
      <c r="C41" s="185" t="s">
        <v>266</v>
      </c>
      <c r="D41" s="185" t="s">
        <v>267</v>
      </c>
      <c r="E41" s="185" t="s">
        <v>268</v>
      </c>
      <c r="F41" s="185" t="s">
        <v>234</v>
      </c>
      <c r="G41" s="186">
        <v>440</v>
      </c>
      <c r="H41" s="186">
        <v>440</v>
      </c>
      <c r="I41" s="186">
        <v>88</v>
      </c>
      <c r="J41" s="196"/>
    </row>
    <row r="42" spans="1:10" ht="19.5" customHeight="1" x14ac:dyDescent="0.2">
      <c r="A42" s="185">
        <v>34</v>
      </c>
      <c r="B42" s="185" t="s">
        <v>269</v>
      </c>
      <c r="C42" s="185" t="s">
        <v>270</v>
      </c>
      <c r="D42" s="185" t="s">
        <v>271</v>
      </c>
      <c r="E42" s="185" t="s">
        <v>272</v>
      </c>
      <c r="F42" s="185" t="s">
        <v>234</v>
      </c>
      <c r="G42" s="186">
        <v>310</v>
      </c>
      <c r="H42" s="186">
        <v>310</v>
      </c>
      <c r="I42" s="186">
        <v>62</v>
      </c>
      <c r="J42" s="196"/>
    </row>
    <row r="43" spans="1:10" ht="19.5" customHeight="1" x14ac:dyDescent="0.2">
      <c r="A43" s="185">
        <v>35</v>
      </c>
      <c r="B43" s="185" t="s">
        <v>273</v>
      </c>
      <c r="C43" s="185" t="s">
        <v>274</v>
      </c>
      <c r="D43" s="185" t="s">
        <v>275</v>
      </c>
      <c r="E43" s="185" t="s">
        <v>265</v>
      </c>
      <c r="F43" s="185" t="s">
        <v>234</v>
      </c>
      <c r="G43" s="186">
        <v>500</v>
      </c>
      <c r="H43" s="186">
        <v>500</v>
      </c>
      <c r="I43" s="186">
        <v>100</v>
      </c>
      <c r="J43" s="196"/>
    </row>
    <row r="44" spans="1:10" ht="19.5" customHeight="1" x14ac:dyDescent="0.2">
      <c r="A44" s="185">
        <v>36</v>
      </c>
      <c r="B44" s="185" t="s">
        <v>276</v>
      </c>
      <c r="C44" s="185" t="s">
        <v>277</v>
      </c>
      <c r="D44" s="185" t="s">
        <v>278</v>
      </c>
      <c r="E44" s="185" t="s">
        <v>279</v>
      </c>
      <c r="F44" s="185" t="s">
        <v>234</v>
      </c>
      <c r="G44" s="186">
        <v>250</v>
      </c>
      <c r="H44" s="186">
        <v>250</v>
      </c>
      <c r="I44" s="186">
        <v>50</v>
      </c>
      <c r="J44" s="196"/>
    </row>
    <row r="45" spans="1:10" ht="19.5" customHeight="1" x14ac:dyDescent="0.2">
      <c r="A45" s="185">
        <v>37</v>
      </c>
      <c r="B45" s="185" t="s">
        <v>280</v>
      </c>
      <c r="C45" s="185" t="s">
        <v>281</v>
      </c>
      <c r="D45" s="185" t="s">
        <v>282</v>
      </c>
      <c r="E45" s="185" t="s">
        <v>268</v>
      </c>
      <c r="F45" s="185" t="s">
        <v>234</v>
      </c>
      <c r="G45" s="186">
        <v>450</v>
      </c>
      <c r="H45" s="186">
        <v>450</v>
      </c>
      <c r="I45" s="186">
        <v>90</v>
      </c>
      <c r="J45" s="196"/>
    </row>
    <row r="46" spans="1:10" ht="19.5" customHeight="1" x14ac:dyDescent="0.2">
      <c r="A46" s="185">
        <v>38</v>
      </c>
      <c r="B46" s="185" t="s">
        <v>283</v>
      </c>
      <c r="C46" s="185" t="s">
        <v>284</v>
      </c>
      <c r="D46" s="185">
        <v>61005008154</v>
      </c>
      <c r="E46" s="185" t="s">
        <v>279</v>
      </c>
      <c r="F46" s="185" t="s">
        <v>234</v>
      </c>
      <c r="G46" s="186">
        <v>300</v>
      </c>
      <c r="H46" s="186">
        <v>300</v>
      </c>
      <c r="I46" s="186">
        <v>60</v>
      </c>
      <c r="J46" s="196"/>
    </row>
    <row r="47" spans="1:10" ht="19.5" customHeight="1" x14ac:dyDescent="0.2">
      <c r="A47" s="185">
        <v>39</v>
      </c>
      <c r="B47" s="185" t="s">
        <v>285</v>
      </c>
      <c r="C47" s="185" t="s">
        <v>286</v>
      </c>
      <c r="D47" s="185" t="s">
        <v>287</v>
      </c>
      <c r="E47" s="185" t="s">
        <v>268</v>
      </c>
      <c r="F47" s="185" t="s">
        <v>234</v>
      </c>
      <c r="G47" s="186">
        <v>437.5</v>
      </c>
      <c r="H47" s="186">
        <v>437.5</v>
      </c>
      <c r="I47" s="186">
        <v>87.5</v>
      </c>
      <c r="J47" s="196"/>
    </row>
    <row r="48" spans="1:10" ht="19.5" customHeight="1" x14ac:dyDescent="0.2">
      <c r="A48" s="185">
        <v>40</v>
      </c>
      <c r="B48" s="185" t="s">
        <v>288</v>
      </c>
      <c r="C48" s="185" t="s">
        <v>289</v>
      </c>
      <c r="D48" s="185" t="s">
        <v>290</v>
      </c>
      <c r="E48" s="185" t="s">
        <v>272</v>
      </c>
      <c r="F48" s="185" t="s">
        <v>234</v>
      </c>
      <c r="G48" s="186">
        <v>312.5</v>
      </c>
      <c r="H48" s="186">
        <v>312.5</v>
      </c>
      <c r="I48" s="186">
        <v>62.5</v>
      </c>
      <c r="J48" s="196"/>
    </row>
    <row r="49" spans="1:10" ht="19.5" customHeight="1" x14ac:dyDescent="0.2">
      <c r="A49" s="185">
        <v>41</v>
      </c>
      <c r="B49" s="185" t="s">
        <v>291</v>
      </c>
      <c r="C49" s="185" t="s">
        <v>292</v>
      </c>
      <c r="D49" s="185" t="s">
        <v>293</v>
      </c>
      <c r="E49" s="185" t="s">
        <v>268</v>
      </c>
      <c r="F49" s="185" t="s">
        <v>234</v>
      </c>
      <c r="G49" s="186">
        <v>450</v>
      </c>
      <c r="H49" s="186">
        <v>450</v>
      </c>
      <c r="I49" s="186">
        <v>90</v>
      </c>
      <c r="J49" s="196"/>
    </row>
    <row r="50" spans="1:10" ht="19.5" customHeight="1" x14ac:dyDescent="0.2">
      <c r="A50" s="185">
        <v>42</v>
      </c>
      <c r="B50" s="185" t="s">
        <v>294</v>
      </c>
      <c r="C50" s="185" t="s">
        <v>295</v>
      </c>
      <c r="D50" s="185" t="s">
        <v>296</v>
      </c>
      <c r="E50" s="185" t="s">
        <v>279</v>
      </c>
      <c r="F50" s="185" t="s">
        <v>234</v>
      </c>
      <c r="G50" s="186">
        <v>150</v>
      </c>
      <c r="H50" s="186">
        <v>150</v>
      </c>
      <c r="I50" s="186">
        <v>30</v>
      </c>
      <c r="J50" s="196"/>
    </row>
    <row r="51" spans="1:10" ht="19.5" customHeight="1" x14ac:dyDescent="0.2">
      <c r="A51" s="185">
        <v>43</v>
      </c>
      <c r="B51" s="185" t="s">
        <v>297</v>
      </c>
      <c r="C51" s="185" t="s">
        <v>298</v>
      </c>
      <c r="D51" s="185" t="s">
        <v>299</v>
      </c>
      <c r="E51" s="185" t="s">
        <v>272</v>
      </c>
      <c r="F51" s="185" t="s">
        <v>234</v>
      </c>
      <c r="G51" s="186">
        <v>150</v>
      </c>
      <c r="H51" s="186">
        <v>150</v>
      </c>
      <c r="I51" s="186">
        <v>30</v>
      </c>
      <c r="J51" s="196"/>
    </row>
    <row r="52" spans="1:10" ht="19.5" customHeight="1" x14ac:dyDescent="0.2">
      <c r="A52" s="185">
        <v>44</v>
      </c>
      <c r="B52" s="185" t="s">
        <v>300</v>
      </c>
      <c r="C52" s="185" t="s">
        <v>301</v>
      </c>
      <c r="D52" s="185">
        <v>61008000439</v>
      </c>
      <c r="E52" s="185" t="s">
        <v>268</v>
      </c>
      <c r="F52" s="185" t="s">
        <v>234</v>
      </c>
      <c r="G52" s="186">
        <v>550</v>
      </c>
      <c r="H52" s="186">
        <v>550</v>
      </c>
      <c r="I52" s="186">
        <v>110</v>
      </c>
      <c r="J52" s="196"/>
    </row>
    <row r="53" spans="1:10" ht="19.5" customHeight="1" x14ac:dyDescent="0.2">
      <c r="A53" s="185">
        <v>45</v>
      </c>
      <c r="B53" s="185" t="s">
        <v>302</v>
      </c>
      <c r="C53" s="185" t="s">
        <v>303</v>
      </c>
      <c r="D53" s="185" t="s">
        <v>304</v>
      </c>
      <c r="E53" s="185" t="s">
        <v>272</v>
      </c>
      <c r="F53" s="185" t="s">
        <v>234</v>
      </c>
      <c r="G53" s="186">
        <v>200</v>
      </c>
      <c r="H53" s="186">
        <v>200</v>
      </c>
      <c r="I53" s="186">
        <v>40</v>
      </c>
      <c r="J53" s="196"/>
    </row>
    <row r="54" spans="1:10" ht="19.5" customHeight="1" x14ac:dyDescent="0.2">
      <c r="A54" s="185">
        <v>46</v>
      </c>
      <c r="B54" s="185" t="s">
        <v>305</v>
      </c>
      <c r="C54" s="185" t="s">
        <v>306</v>
      </c>
      <c r="D54" s="185">
        <v>57001007147</v>
      </c>
      <c r="E54" s="185" t="s">
        <v>268</v>
      </c>
      <c r="F54" s="185" t="s">
        <v>234</v>
      </c>
      <c r="G54" s="186">
        <v>400</v>
      </c>
      <c r="H54" s="186">
        <v>400</v>
      </c>
      <c r="I54" s="186">
        <v>80</v>
      </c>
      <c r="J54" s="196"/>
    </row>
    <row r="55" spans="1:10" ht="19.5" customHeight="1" x14ac:dyDescent="0.2">
      <c r="A55" s="185">
        <v>47</v>
      </c>
      <c r="B55" s="185" t="s">
        <v>307</v>
      </c>
      <c r="C55" s="185" t="s">
        <v>308</v>
      </c>
      <c r="D55" s="185" t="s">
        <v>309</v>
      </c>
      <c r="E55" s="185" t="s">
        <v>272</v>
      </c>
      <c r="F55" s="185" t="s">
        <v>234</v>
      </c>
      <c r="G55" s="186">
        <v>350</v>
      </c>
      <c r="H55" s="186">
        <v>350</v>
      </c>
      <c r="I55" s="186">
        <v>70</v>
      </c>
      <c r="J55" s="196"/>
    </row>
    <row r="56" spans="1:10" ht="19.5" customHeight="1" x14ac:dyDescent="0.2">
      <c r="A56" s="185">
        <v>48</v>
      </c>
      <c r="B56" s="185" t="s">
        <v>310</v>
      </c>
      <c r="C56" s="185" t="s">
        <v>311</v>
      </c>
      <c r="D56" s="185" t="s">
        <v>312</v>
      </c>
      <c r="E56" s="185" t="s">
        <v>313</v>
      </c>
      <c r="F56" s="185" t="s">
        <v>234</v>
      </c>
      <c r="G56" s="186">
        <v>187.5</v>
      </c>
      <c r="H56" s="186">
        <v>187.5</v>
      </c>
      <c r="I56" s="186">
        <v>37.5</v>
      </c>
      <c r="J56" s="196"/>
    </row>
    <row r="57" spans="1:10" ht="19.5" customHeight="1" x14ac:dyDescent="0.2">
      <c r="A57" s="185">
        <v>49</v>
      </c>
      <c r="B57" s="185" t="s">
        <v>1423</v>
      </c>
      <c r="C57" s="185" t="s">
        <v>1424</v>
      </c>
      <c r="D57" s="185" t="s">
        <v>1425</v>
      </c>
      <c r="E57" s="185" t="s">
        <v>268</v>
      </c>
      <c r="F57" s="185" t="s">
        <v>234</v>
      </c>
      <c r="G57" s="186">
        <v>187.5</v>
      </c>
      <c r="H57" s="186">
        <v>187.5</v>
      </c>
      <c r="I57" s="186">
        <v>37.5</v>
      </c>
      <c r="J57" s="196"/>
    </row>
    <row r="58" spans="1:10" ht="19.5" customHeight="1" x14ac:dyDescent="0.2">
      <c r="A58" s="185">
        <v>50</v>
      </c>
      <c r="B58" s="185" t="s">
        <v>314</v>
      </c>
      <c r="C58" s="185" t="s">
        <v>315</v>
      </c>
      <c r="D58" s="185" t="s">
        <v>316</v>
      </c>
      <c r="E58" s="185" t="s">
        <v>279</v>
      </c>
      <c r="F58" s="185" t="s">
        <v>234</v>
      </c>
      <c r="G58" s="186">
        <v>187.5</v>
      </c>
      <c r="H58" s="186">
        <v>187.5</v>
      </c>
      <c r="I58" s="186">
        <v>37.5</v>
      </c>
      <c r="J58" s="196"/>
    </row>
    <row r="59" spans="1:10" ht="19.5" customHeight="1" x14ac:dyDescent="0.2">
      <c r="A59" s="185">
        <v>51</v>
      </c>
      <c r="B59" s="185" t="s">
        <v>1426</v>
      </c>
      <c r="C59" s="185" t="s">
        <v>1427</v>
      </c>
      <c r="D59" s="185" t="s">
        <v>1428</v>
      </c>
      <c r="E59" s="185" t="s">
        <v>272</v>
      </c>
      <c r="F59" s="185" t="s">
        <v>234</v>
      </c>
      <c r="G59" s="186">
        <v>187.5</v>
      </c>
      <c r="H59" s="186">
        <v>187.5</v>
      </c>
      <c r="I59" s="186">
        <v>37.5</v>
      </c>
      <c r="J59" s="196"/>
    </row>
    <row r="60" spans="1:10" ht="19.5" customHeight="1" x14ac:dyDescent="0.2">
      <c r="A60" s="185">
        <v>52</v>
      </c>
      <c r="B60" s="185" t="s">
        <v>317</v>
      </c>
      <c r="C60" s="185" t="s">
        <v>318</v>
      </c>
      <c r="D60" s="185" t="s">
        <v>319</v>
      </c>
      <c r="E60" s="185" t="s">
        <v>268</v>
      </c>
      <c r="F60" s="185" t="s">
        <v>234</v>
      </c>
      <c r="G60" s="186">
        <v>250</v>
      </c>
      <c r="H60" s="186">
        <v>250</v>
      </c>
      <c r="I60" s="186">
        <v>50</v>
      </c>
      <c r="J60" s="196"/>
    </row>
    <row r="61" spans="1:10" ht="19.5" customHeight="1" x14ac:dyDescent="0.2">
      <c r="A61" s="185">
        <v>53</v>
      </c>
      <c r="B61" s="185" t="s">
        <v>320</v>
      </c>
      <c r="C61" s="185" t="s">
        <v>321</v>
      </c>
      <c r="D61" s="185" t="s">
        <v>322</v>
      </c>
      <c r="E61" s="185" t="s">
        <v>279</v>
      </c>
      <c r="F61" s="185" t="s">
        <v>234</v>
      </c>
      <c r="G61" s="186">
        <v>250</v>
      </c>
      <c r="H61" s="186">
        <v>250</v>
      </c>
      <c r="I61" s="186">
        <v>50</v>
      </c>
      <c r="J61" s="196"/>
    </row>
    <row r="62" spans="1:10" ht="19.5" customHeight="1" x14ac:dyDescent="0.2">
      <c r="A62" s="185">
        <v>54</v>
      </c>
      <c r="B62" s="185" t="s">
        <v>323</v>
      </c>
      <c r="C62" s="185" t="s">
        <v>324</v>
      </c>
      <c r="D62" s="185" t="s">
        <v>325</v>
      </c>
      <c r="E62" s="185" t="s">
        <v>272</v>
      </c>
      <c r="F62" s="185" t="s">
        <v>234</v>
      </c>
      <c r="G62" s="186">
        <v>250</v>
      </c>
      <c r="H62" s="186">
        <v>250</v>
      </c>
      <c r="I62" s="186">
        <v>50</v>
      </c>
      <c r="J62" s="196"/>
    </row>
    <row r="63" spans="1:10" ht="19.5" customHeight="1" x14ac:dyDescent="0.2">
      <c r="A63" s="185">
        <v>55</v>
      </c>
      <c r="B63" s="185" t="s">
        <v>326</v>
      </c>
      <c r="C63" s="185" t="s">
        <v>327</v>
      </c>
      <c r="D63" s="185" t="s">
        <v>328</v>
      </c>
      <c r="E63" s="185" t="s">
        <v>268</v>
      </c>
      <c r="F63" s="185" t="s">
        <v>234</v>
      </c>
      <c r="G63" s="186">
        <v>437.5</v>
      </c>
      <c r="H63" s="186">
        <v>437.5</v>
      </c>
      <c r="I63" s="186">
        <v>87.5</v>
      </c>
      <c r="J63" s="196"/>
    </row>
    <row r="64" spans="1:10" ht="19.5" customHeight="1" x14ac:dyDescent="0.2">
      <c r="A64" s="185">
        <v>56</v>
      </c>
      <c r="B64" s="185" t="s">
        <v>329</v>
      </c>
      <c r="C64" s="185" t="s">
        <v>330</v>
      </c>
      <c r="D64" s="185" t="s">
        <v>331</v>
      </c>
      <c r="E64" s="185" t="s">
        <v>272</v>
      </c>
      <c r="F64" s="185" t="s">
        <v>234</v>
      </c>
      <c r="G64" s="186">
        <v>312.5</v>
      </c>
      <c r="H64" s="186">
        <v>312.5</v>
      </c>
      <c r="I64" s="186">
        <v>62.5</v>
      </c>
      <c r="J64" s="196"/>
    </row>
    <row r="65" spans="1:10" ht="19.5" customHeight="1" x14ac:dyDescent="0.2">
      <c r="A65" s="185">
        <v>57</v>
      </c>
      <c r="B65" s="185" t="s">
        <v>332</v>
      </c>
      <c r="C65" s="185" t="s">
        <v>333</v>
      </c>
      <c r="D65" s="185">
        <v>59003002090</v>
      </c>
      <c r="E65" s="185" t="s">
        <v>268</v>
      </c>
      <c r="F65" s="185" t="s">
        <v>234</v>
      </c>
      <c r="G65" s="186">
        <v>437.5</v>
      </c>
      <c r="H65" s="186">
        <v>437.5</v>
      </c>
      <c r="I65" s="186">
        <v>87.5</v>
      </c>
      <c r="J65" s="196"/>
    </row>
    <row r="66" spans="1:10" ht="19.5" customHeight="1" x14ac:dyDescent="0.2">
      <c r="A66" s="185">
        <v>58</v>
      </c>
      <c r="B66" s="185" t="s">
        <v>288</v>
      </c>
      <c r="C66" s="185" t="s">
        <v>334</v>
      </c>
      <c r="D66" s="185" t="s">
        <v>335</v>
      </c>
      <c r="E66" s="185" t="s">
        <v>272</v>
      </c>
      <c r="F66" s="185" t="s">
        <v>234</v>
      </c>
      <c r="G66" s="186">
        <v>312.5</v>
      </c>
      <c r="H66" s="186">
        <v>312.5</v>
      </c>
      <c r="I66" s="186">
        <v>62.5</v>
      </c>
      <c r="J66" s="196"/>
    </row>
    <row r="67" spans="1:10" ht="19.5" customHeight="1" x14ac:dyDescent="0.2">
      <c r="A67" s="185">
        <v>59</v>
      </c>
      <c r="B67" s="185" t="s">
        <v>243</v>
      </c>
      <c r="C67" s="185" t="s">
        <v>336</v>
      </c>
      <c r="D67" s="185" t="s">
        <v>337</v>
      </c>
      <c r="E67" s="185" t="s">
        <v>265</v>
      </c>
      <c r="F67" s="185" t="s">
        <v>234</v>
      </c>
      <c r="G67" s="186">
        <v>437.5</v>
      </c>
      <c r="H67" s="186">
        <v>437.5</v>
      </c>
      <c r="I67" s="186">
        <v>87.5</v>
      </c>
      <c r="J67" s="196"/>
    </row>
    <row r="68" spans="1:10" ht="19.5" customHeight="1" x14ac:dyDescent="0.2">
      <c r="A68" s="185">
        <v>60</v>
      </c>
      <c r="B68" s="185" t="s">
        <v>338</v>
      </c>
      <c r="C68" s="185" t="s">
        <v>339</v>
      </c>
      <c r="D68" s="185" t="s">
        <v>340</v>
      </c>
      <c r="E68" s="185" t="s">
        <v>279</v>
      </c>
      <c r="F68" s="185" t="s">
        <v>234</v>
      </c>
      <c r="G68" s="186">
        <v>375</v>
      </c>
      <c r="H68" s="186">
        <v>375</v>
      </c>
      <c r="I68" s="186">
        <v>75</v>
      </c>
      <c r="J68" s="196"/>
    </row>
    <row r="69" spans="1:10" ht="19.5" customHeight="1" x14ac:dyDescent="0.2">
      <c r="A69" s="185">
        <v>61</v>
      </c>
      <c r="B69" s="185" t="s">
        <v>243</v>
      </c>
      <c r="C69" s="185" t="s">
        <v>341</v>
      </c>
      <c r="D69" s="185" t="s">
        <v>342</v>
      </c>
      <c r="E69" s="185" t="s">
        <v>272</v>
      </c>
      <c r="F69" s="185" t="s">
        <v>234</v>
      </c>
      <c r="G69" s="186">
        <v>375</v>
      </c>
      <c r="H69" s="186">
        <v>375</v>
      </c>
      <c r="I69" s="186">
        <v>75</v>
      </c>
      <c r="J69" s="196"/>
    </row>
    <row r="70" spans="1:10" ht="19.5" customHeight="1" x14ac:dyDescent="0.2">
      <c r="A70" s="185">
        <v>62</v>
      </c>
      <c r="B70" s="185" t="s">
        <v>259</v>
      </c>
      <c r="C70" s="185" t="s">
        <v>343</v>
      </c>
      <c r="D70" s="185" t="s">
        <v>344</v>
      </c>
      <c r="E70" s="185" t="s">
        <v>268</v>
      </c>
      <c r="F70" s="185" t="s">
        <v>234</v>
      </c>
      <c r="G70" s="186">
        <v>437.5</v>
      </c>
      <c r="H70" s="186">
        <v>437.5</v>
      </c>
      <c r="I70" s="186">
        <v>87.5</v>
      </c>
      <c r="J70" s="196"/>
    </row>
    <row r="71" spans="1:10" ht="19.5" customHeight="1" x14ac:dyDescent="0.2">
      <c r="A71" s="185">
        <v>63</v>
      </c>
      <c r="B71" s="185" t="s">
        <v>345</v>
      </c>
      <c r="C71" s="185" t="s">
        <v>346</v>
      </c>
      <c r="D71" s="185" t="s">
        <v>347</v>
      </c>
      <c r="E71" s="185" t="s">
        <v>272</v>
      </c>
      <c r="F71" s="185" t="s">
        <v>234</v>
      </c>
      <c r="G71" s="186">
        <v>312.5</v>
      </c>
      <c r="H71" s="186">
        <v>312.5</v>
      </c>
      <c r="I71" s="186">
        <v>62.5</v>
      </c>
      <c r="J71" s="196"/>
    </row>
    <row r="72" spans="1:10" ht="19.5" customHeight="1" x14ac:dyDescent="0.2">
      <c r="A72" s="185">
        <v>64</v>
      </c>
      <c r="B72" s="185" t="s">
        <v>348</v>
      </c>
      <c r="C72" s="185" t="s">
        <v>349</v>
      </c>
      <c r="D72" s="185" t="s">
        <v>350</v>
      </c>
      <c r="E72" s="185" t="s">
        <v>265</v>
      </c>
      <c r="F72" s="185" t="s">
        <v>234</v>
      </c>
      <c r="G72" s="186">
        <v>750</v>
      </c>
      <c r="H72" s="186">
        <v>750</v>
      </c>
      <c r="I72" s="186">
        <v>150</v>
      </c>
      <c r="J72" s="196"/>
    </row>
    <row r="73" spans="1:10" ht="19.5" customHeight="1" x14ac:dyDescent="0.2">
      <c r="A73" s="185">
        <v>65</v>
      </c>
      <c r="B73" s="185" t="s">
        <v>243</v>
      </c>
      <c r="C73" s="185" t="s">
        <v>351</v>
      </c>
      <c r="D73" s="185" t="s">
        <v>352</v>
      </c>
      <c r="E73" s="185" t="s">
        <v>268</v>
      </c>
      <c r="F73" s="185" t="s">
        <v>234</v>
      </c>
      <c r="G73" s="186">
        <v>375</v>
      </c>
      <c r="H73" s="186">
        <v>375</v>
      </c>
      <c r="I73" s="186">
        <v>75</v>
      </c>
      <c r="J73" s="196"/>
    </row>
    <row r="74" spans="1:10" ht="19.5" customHeight="1" x14ac:dyDescent="0.2">
      <c r="A74" s="185">
        <v>66</v>
      </c>
      <c r="B74" s="185" t="s">
        <v>353</v>
      </c>
      <c r="C74" s="185" t="s">
        <v>354</v>
      </c>
      <c r="D74" s="185" t="s">
        <v>355</v>
      </c>
      <c r="E74" s="185" t="s">
        <v>279</v>
      </c>
      <c r="F74" s="185" t="s">
        <v>234</v>
      </c>
      <c r="G74" s="186">
        <v>375</v>
      </c>
      <c r="H74" s="186">
        <v>375</v>
      </c>
      <c r="I74" s="186">
        <v>75</v>
      </c>
      <c r="J74" s="196"/>
    </row>
    <row r="75" spans="1:10" ht="19.5" customHeight="1" x14ac:dyDescent="0.2">
      <c r="A75" s="185">
        <v>67</v>
      </c>
      <c r="B75" s="185" t="s">
        <v>356</v>
      </c>
      <c r="C75" s="185" t="s">
        <v>357</v>
      </c>
      <c r="D75" s="185" t="s">
        <v>358</v>
      </c>
      <c r="E75" s="185" t="s">
        <v>265</v>
      </c>
      <c r="F75" s="185" t="s">
        <v>234</v>
      </c>
      <c r="G75" s="186">
        <v>350</v>
      </c>
      <c r="H75" s="186">
        <v>350</v>
      </c>
      <c r="I75" s="186">
        <v>70</v>
      </c>
      <c r="J75" s="196"/>
    </row>
    <row r="76" spans="1:10" ht="19.5" customHeight="1" x14ac:dyDescent="0.2">
      <c r="A76" s="185">
        <v>68</v>
      </c>
      <c r="B76" s="185" t="s">
        <v>359</v>
      </c>
      <c r="C76" s="185" t="s">
        <v>360</v>
      </c>
      <c r="D76" s="185" t="s">
        <v>361</v>
      </c>
      <c r="E76" s="185" t="s">
        <v>268</v>
      </c>
      <c r="F76" s="185" t="s">
        <v>234</v>
      </c>
      <c r="G76" s="186">
        <v>200</v>
      </c>
      <c r="H76" s="186">
        <v>200</v>
      </c>
      <c r="I76" s="186">
        <v>40</v>
      </c>
      <c r="J76" s="196"/>
    </row>
    <row r="77" spans="1:10" ht="19.5" customHeight="1" x14ac:dyDescent="0.2">
      <c r="A77" s="185">
        <v>69</v>
      </c>
      <c r="B77" s="185" t="s">
        <v>362</v>
      </c>
      <c r="C77" s="185" t="s">
        <v>363</v>
      </c>
      <c r="D77" s="185" t="s">
        <v>364</v>
      </c>
      <c r="E77" s="185" t="s">
        <v>272</v>
      </c>
      <c r="F77" s="185" t="s">
        <v>234</v>
      </c>
      <c r="G77" s="186">
        <v>200</v>
      </c>
      <c r="H77" s="186">
        <v>200</v>
      </c>
      <c r="I77" s="186">
        <v>40</v>
      </c>
      <c r="J77" s="196"/>
    </row>
    <row r="78" spans="1:10" ht="19.5" customHeight="1" x14ac:dyDescent="0.2">
      <c r="A78" s="185">
        <v>70</v>
      </c>
      <c r="B78" s="185" t="s">
        <v>365</v>
      </c>
      <c r="C78" s="185" t="s">
        <v>366</v>
      </c>
      <c r="D78" s="185" t="s">
        <v>367</v>
      </c>
      <c r="E78" s="185" t="s">
        <v>265</v>
      </c>
      <c r="F78" s="185" t="s">
        <v>234</v>
      </c>
      <c r="G78" s="186">
        <v>400</v>
      </c>
      <c r="H78" s="186">
        <v>400</v>
      </c>
      <c r="I78" s="186">
        <v>80</v>
      </c>
      <c r="J78" s="196"/>
    </row>
    <row r="79" spans="1:10" ht="19.5" customHeight="1" x14ac:dyDescent="0.2">
      <c r="A79" s="185">
        <v>71</v>
      </c>
      <c r="B79" s="185" t="s">
        <v>368</v>
      </c>
      <c r="C79" s="185" t="s">
        <v>369</v>
      </c>
      <c r="D79" s="185" t="s">
        <v>370</v>
      </c>
      <c r="E79" s="185" t="s">
        <v>268</v>
      </c>
      <c r="F79" s="185" t="s">
        <v>234</v>
      </c>
      <c r="G79" s="186">
        <v>350</v>
      </c>
      <c r="H79" s="186">
        <v>350</v>
      </c>
      <c r="I79" s="186">
        <v>70</v>
      </c>
      <c r="J79" s="196"/>
    </row>
    <row r="80" spans="1:10" ht="19.5" customHeight="1" x14ac:dyDescent="0.2">
      <c r="A80" s="185">
        <v>72</v>
      </c>
      <c r="B80" s="185" t="s">
        <v>371</v>
      </c>
      <c r="C80" s="185" t="s">
        <v>372</v>
      </c>
      <c r="D80" s="185" t="s">
        <v>373</v>
      </c>
      <c r="E80" s="185" t="s">
        <v>265</v>
      </c>
      <c r="F80" s="185" t="s">
        <v>234</v>
      </c>
      <c r="G80" s="186">
        <v>62.5</v>
      </c>
      <c r="H80" s="186">
        <v>62.5</v>
      </c>
      <c r="I80" s="186">
        <v>12.5</v>
      </c>
      <c r="J80" s="196"/>
    </row>
    <row r="81" spans="1:10" ht="19.5" customHeight="1" x14ac:dyDescent="0.2">
      <c r="A81" s="185">
        <v>73</v>
      </c>
      <c r="B81" s="185" t="s">
        <v>374</v>
      </c>
      <c r="C81" s="185" t="s">
        <v>375</v>
      </c>
      <c r="D81" s="185" t="s">
        <v>376</v>
      </c>
      <c r="E81" s="185" t="s">
        <v>377</v>
      </c>
      <c r="F81" s="185" t="s">
        <v>234</v>
      </c>
      <c r="G81" s="186">
        <v>250</v>
      </c>
      <c r="H81" s="186">
        <v>250</v>
      </c>
      <c r="I81" s="186">
        <v>0</v>
      </c>
      <c r="J81" s="196"/>
    </row>
    <row r="82" spans="1:10" ht="19.5" customHeight="1" x14ac:dyDescent="0.2">
      <c r="A82" s="185">
        <v>74</v>
      </c>
      <c r="B82" s="185" t="s">
        <v>378</v>
      </c>
      <c r="C82" s="185" t="s">
        <v>379</v>
      </c>
      <c r="D82" s="185" t="s">
        <v>380</v>
      </c>
      <c r="E82" s="185" t="s">
        <v>268</v>
      </c>
      <c r="F82" s="185" t="s">
        <v>234</v>
      </c>
      <c r="G82" s="186">
        <v>76</v>
      </c>
      <c r="H82" s="186">
        <v>76</v>
      </c>
      <c r="I82" s="186">
        <v>15.200000000000001</v>
      </c>
      <c r="J82" s="196"/>
    </row>
    <row r="83" spans="1:10" ht="19.5" customHeight="1" x14ac:dyDescent="0.2">
      <c r="A83" s="185">
        <v>75</v>
      </c>
      <c r="B83" s="185" t="s">
        <v>381</v>
      </c>
      <c r="C83" s="185" t="s">
        <v>382</v>
      </c>
      <c r="D83" s="185" t="s">
        <v>383</v>
      </c>
      <c r="E83" s="185" t="s">
        <v>272</v>
      </c>
      <c r="F83" s="185" t="s">
        <v>234</v>
      </c>
      <c r="G83" s="186">
        <v>361.5</v>
      </c>
      <c r="H83" s="186">
        <v>361.5</v>
      </c>
      <c r="I83" s="186">
        <v>72.3</v>
      </c>
      <c r="J83" s="196"/>
    </row>
    <row r="84" spans="1:10" ht="19.5" customHeight="1" x14ac:dyDescent="0.2">
      <c r="A84" s="185">
        <v>76</v>
      </c>
      <c r="B84" s="185" t="s">
        <v>384</v>
      </c>
      <c r="C84" s="185" t="s">
        <v>385</v>
      </c>
      <c r="D84" s="185" t="s">
        <v>386</v>
      </c>
      <c r="E84" s="185" t="s">
        <v>265</v>
      </c>
      <c r="F84" s="185" t="s">
        <v>234</v>
      </c>
      <c r="G84" s="186">
        <v>281.25</v>
      </c>
      <c r="H84" s="186">
        <v>281.25</v>
      </c>
      <c r="I84" s="186">
        <v>56.25</v>
      </c>
      <c r="J84" s="196"/>
    </row>
    <row r="85" spans="1:10" ht="19.5" customHeight="1" x14ac:dyDescent="0.2">
      <c r="A85" s="185">
        <v>77</v>
      </c>
      <c r="B85" s="185" t="s">
        <v>387</v>
      </c>
      <c r="C85" s="185" t="s">
        <v>388</v>
      </c>
      <c r="D85" s="185" t="s">
        <v>389</v>
      </c>
      <c r="E85" s="185" t="s">
        <v>279</v>
      </c>
      <c r="F85" s="185" t="s">
        <v>234</v>
      </c>
      <c r="G85" s="186">
        <v>187.5</v>
      </c>
      <c r="H85" s="186">
        <v>187.5</v>
      </c>
      <c r="I85" s="186">
        <v>37.5</v>
      </c>
      <c r="J85" s="196"/>
    </row>
    <row r="86" spans="1:10" ht="19.5" customHeight="1" x14ac:dyDescent="0.2">
      <c r="A86" s="185">
        <v>78</v>
      </c>
      <c r="B86" s="185" t="s">
        <v>390</v>
      </c>
      <c r="C86" s="185" t="s">
        <v>388</v>
      </c>
      <c r="D86" s="185" t="s">
        <v>391</v>
      </c>
      <c r="E86" s="185" t="s">
        <v>272</v>
      </c>
      <c r="F86" s="185" t="s">
        <v>234</v>
      </c>
      <c r="G86" s="186">
        <v>281.25</v>
      </c>
      <c r="H86" s="186">
        <v>281.25</v>
      </c>
      <c r="I86" s="186">
        <v>56.25</v>
      </c>
      <c r="J86" s="196"/>
    </row>
    <row r="87" spans="1:10" ht="19.5" customHeight="1" x14ac:dyDescent="0.2">
      <c r="A87" s="185">
        <v>79</v>
      </c>
      <c r="B87" s="185" t="s">
        <v>392</v>
      </c>
      <c r="C87" s="185" t="s">
        <v>393</v>
      </c>
      <c r="D87" s="185" t="s">
        <v>394</v>
      </c>
      <c r="E87" s="185" t="s">
        <v>268</v>
      </c>
      <c r="F87" s="185" t="s">
        <v>234</v>
      </c>
      <c r="G87" s="186">
        <v>375</v>
      </c>
      <c r="H87" s="186">
        <v>375</v>
      </c>
      <c r="I87" s="186">
        <v>75</v>
      </c>
      <c r="J87" s="196"/>
    </row>
    <row r="88" spans="1:10" ht="19.5" customHeight="1" x14ac:dyDescent="0.2">
      <c r="A88" s="185">
        <v>80</v>
      </c>
      <c r="B88" s="185" t="s">
        <v>395</v>
      </c>
      <c r="C88" s="185" t="s">
        <v>396</v>
      </c>
      <c r="D88" s="185" t="s">
        <v>397</v>
      </c>
      <c r="E88" s="185" t="s">
        <v>313</v>
      </c>
      <c r="F88" s="185" t="s">
        <v>234</v>
      </c>
      <c r="G88" s="186">
        <v>375</v>
      </c>
      <c r="H88" s="186">
        <v>375</v>
      </c>
      <c r="I88" s="186">
        <v>75</v>
      </c>
      <c r="J88" s="196"/>
    </row>
    <row r="89" spans="1:10" ht="19.5" customHeight="1" x14ac:dyDescent="0.2">
      <c r="A89" s="185">
        <v>81</v>
      </c>
      <c r="B89" s="185" t="s">
        <v>398</v>
      </c>
      <c r="C89" s="185" t="s">
        <v>399</v>
      </c>
      <c r="D89" s="185" t="s">
        <v>400</v>
      </c>
      <c r="E89" s="185" t="s">
        <v>279</v>
      </c>
      <c r="F89" s="185" t="s">
        <v>234</v>
      </c>
      <c r="G89" s="186">
        <v>437.5</v>
      </c>
      <c r="H89" s="186">
        <v>437.5</v>
      </c>
      <c r="I89" s="186">
        <v>87.5</v>
      </c>
      <c r="J89" s="196"/>
    </row>
    <row r="90" spans="1:10" ht="19.5" customHeight="1" x14ac:dyDescent="0.2">
      <c r="A90" s="185">
        <v>82</v>
      </c>
      <c r="B90" s="185" t="s">
        <v>288</v>
      </c>
      <c r="C90" s="185" t="s">
        <v>401</v>
      </c>
      <c r="D90" s="185" t="s">
        <v>402</v>
      </c>
      <c r="E90" s="185" t="s">
        <v>272</v>
      </c>
      <c r="F90" s="185" t="s">
        <v>234</v>
      </c>
      <c r="G90" s="186">
        <v>312.5</v>
      </c>
      <c r="H90" s="186">
        <v>312.5</v>
      </c>
      <c r="I90" s="186">
        <v>62.5</v>
      </c>
      <c r="J90" s="196"/>
    </row>
    <row r="91" spans="1:10" ht="19.5" customHeight="1" x14ac:dyDescent="0.2">
      <c r="A91" s="185">
        <v>83</v>
      </c>
      <c r="B91" s="185" t="s">
        <v>403</v>
      </c>
      <c r="C91" s="185" t="s">
        <v>404</v>
      </c>
      <c r="D91" s="185" t="s">
        <v>405</v>
      </c>
      <c r="E91" s="185" t="s">
        <v>265</v>
      </c>
      <c r="F91" s="185" t="s">
        <v>234</v>
      </c>
      <c r="G91" s="186">
        <v>250</v>
      </c>
      <c r="H91" s="186">
        <v>250</v>
      </c>
      <c r="I91" s="186">
        <v>50</v>
      </c>
      <c r="J91" s="196"/>
    </row>
    <row r="92" spans="1:10" ht="19.5" customHeight="1" x14ac:dyDescent="0.2">
      <c r="A92" s="185">
        <v>84</v>
      </c>
      <c r="B92" s="185" t="s">
        <v>406</v>
      </c>
      <c r="C92" s="185" t="s">
        <v>407</v>
      </c>
      <c r="D92" s="185" t="s">
        <v>408</v>
      </c>
      <c r="E92" s="185" t="s">
        <v>268</v>
      </c>
      <c r="F92" s="185" t="s">
        <v>234</v>
      </c>
      <c r="G92" s="186">
        <v>250</v>
      </c>
      <c r="H92" s="186">
        <v>250</v>
      </c>
      <c r="I92" s="186">
        <v>50</v>
      </c>
      <c r="J92" s="196"/>
    </row>
    <row r="93" spans="1:10" ht="19.5" customHeight="1" x14ac:dyDescent="0.2">
      <c r="A93" s="185">
        <v>85</v>
      </c>
      <c r="B93" s="185" t="s">
        <v>409</v>
      </c>
      <c r="C93" s="185" t="s">
        <v>410</v>
      </c>
      <c r="D93" s="185" t="s">
        <v>411</v>
      </c>
      <c r="E93" s="185" t="s">
        <v>272</v>
      </c>
      <c r="F93" s="185" t="s">
        <v>234</v>
      </c>
      <c r="G93" s="186">
        <v>250</v>
      </c>
      <c r="H93" s="186">
        <v>250</v>
      </c>
      <c r="I93" s="186">
        <v>50</v>
      </c>
      <c r="J93" s="196"/>
    </row>
    <row r="94" spans="1:10" ht="19.5" customHeight="1" x14ac:dyDescent="0.2">
      <c r="A94" s="185">
        <v>86</v>
      </c>
      <c r="B94" s="185" t="s">
        <v>262</v>
      </c>
      <c r="C94" s="185" t="s">
        <v>412</v>
      </c>
      <c r="D94" s="185" t="s">
        <v>413</v>
      </c>
      <c r="E94" s="185" t="s">
        <v>265</v>
      </c>
      <c r="F94" s="185" t="s">
        <v>234</v>
      </c>
      <c r="G94" s="186">
        <v>750</v>
      </c>
      <c r="H94" s="186">
        <v>750</v>
      </c>
      <c r="I94" s="186">
        <v>150</v>
      </c>
      <c r="J94" s="196"/>
    </row>
    <row r="95" spans="1:10" ht="19.5" customHeight="1" x14ac:dyDescent="0.2">
      <c r="A95" s="185">
        <v>87</v>
      </c>
      <c r="B95" s="185" t="s">
        <v>414</v>
      </c>
      <c r="C95" s="185" t="s">
        <v>415</v>
      </c>
      <c r="D95" s="185" t="s">
        <v>416</v>
      </c>
      <c r="E95" s="185" t="s">
        <v>268</v>
      </c>
      <c r="F95" s="185" t="s">
        <v>234</v>
      </c>
      <c r="G95" s="186">
        <v>187.5</v>
      </c>
      <c r="H95" s="186">
        <v>187.5</v>
      </c>
      <c r="I95" s="186">
        <v>37.5</v>
      </c>
      <c r="J95" s="196"/>
    </row>
    <row r="96" spans="1:10" ht="19.5" customHeight="1" x14ac:dyDescent="0.2">
      <c r="A96" s="185">
        <v>88</v>
      </c>
      <c r="B96" s="185" t="s">
        <v>417</v>
      </c>
      <c r="C96" s="185" t="s">
        <v>418</v>
      </c>
      <c r="D96" s="185" t="s">
        <v>419</v>
      </c>
      <c r="E96" s="185" t="s">
        <v>279</v>
      </c>
      <c r="F96" s="185" t="s">
        <v>234</v>
      </c>
      <c r="G96" s="186">
        <v>375</v>
      </c>
      <c r="H96" s="186">
        <v>375</v>
      </c>
      <c r="I96" s="186">
        <v>75</v>
      </c>
      <c r="J96" s="196"/>
    </row>
    <row r="97" spans="1:10" ht="19.5" customHeight="1" x14ac:dyDescent="0.2">
      <c r="A97" s="185">
        <v>89</v>
      </c>
      <c r="B97" s="185" t="s">
        <v>420</v>
      </c>
      <c r="C97" s="185" t="s">
        <v>421</v>
      </c>
      <c r="D97" s="185" t="s">
        <v>422</v>
      </c>
      <c r="E97" s="185" t="s">
        <v>272</v>
      </c>
      <c r="F97" s="185" t="s">
        <v>234</v>
      </c>
      <c r="G97" s="186">
        <v>187.5</v>
      </c>
      <c r="H97" s="186">
        <v>187.5</v>
      </c>
      <c r="I97" s="186">
        <v>37.5</v>
      </c>
      <c r="J97" s="196"/>
    </row>
    <row r="98" spans="1:10" ht="19.5" customHeight="1" x14ac:dyDescent="0.2">
      <c r="A98" s="185">
        <v>90</v>
      </c>
      <c r="B98" s="185" t="s">
        <v>423</v>
      </c>
      <c r="C98" s="185" t="s">
        <v>424</v>
      </c>
      <c r="D98" s="185" t="s">
        <v>425</v>
      </c>
      <c r="E98" s="185" t="s">
        <v>265</v>
      </c>
      <c r="F98" s="185" t="s">
        <v>234</v>
      </c>
      <c r="G98" s="186">
        <v>625</v>
      </c>
      <c r="H98" s="186">
        <v>625</v>
      </c>
      <c r="I98" s="186">
        <v>125</v>
      </c>
      <c r="J98" s="196"/>
    </row>
    <row r="99" spans="1:10" ht="19.5" customHeight="1" x14ac:dyDescent="0.2">
      <c r="A99" s="185">
        <v>91</v>
      </c>
      <c r="B99" s="185" t="s">
        <v>426</v>
      </c>
      <c r="C99" s="185" t="s">
        <v>427</v>
      </c>
      <c r="D99" s="185" t="s">
        <v>428</v>
      </c>
      <c r="E99" s="185" t="s">
        <v>272</v>
      </c>
      <c r="F99" s="185" t="s">
        <v>234</v>
      </c>
      <c r="G99" s="186">
        <v>125</v>
      </c>
      <c r="H99" s="186">
        <v>125</v>
      </c>
      <c r="I99" s="186">
        <v>25</v>
      </c>
      <c r="J99" s="196"/>
    </row>
    <row r="100" spans="1:10" ht="19.5" customHeight="1" x14ac:dyDescent="0.2">
      <c r="A100" s="185">
        <v>92</v>
      </c>
      <c r="B100" s="185" t="s">
        <v>300</v>
      </c>
      <c r="C100" s="185" t="s">
        <v>429</v>
      </c>
      <c r="D100" s="185" t="s">
        <v>430</v>
      </c>
      <c r="E100" s="185" t="s">
        <v>265</v>
      </c>
      <c r="F100" s="185" t="s">
        <v>234</v>
      </c>
      <c r="G100" s="186">
        <v>187.5</v>
      </c>
      <c r="H100" s="186">
        <v>187.5</v>
      </c>
      <c r="I100" s="186">
        <v>37.5</v>
      </c>
      <c r="J100" s="196"/>
    </row>
    <row r="101" spans="1:10" ht="19.5" customHeight="1" x14ac:dyDescent="0.2">
      <c r="A101" s="185">
        <v>93</v>
      </c>
      <c r="B101" s="185" t="s">
        <v>431</v>
      </c>
      <c r="C101" s="185" t="s">
        <v>432</v>
      </c>
      <c r="D101" s="185" t="s">
        <v>433</v>
      </c>
      <c r="E101" s="185" t="s">
        <v>268</v>
      </c>
      <c r="F101" s="185" t="s">
        <v>234</v>
      </c>
      <c r="G101" s="186">
        <v>187.5</v>
      </c>
      <c r="H101" s="186">
        <v>187.5</v>
      </c>
      <c r="I101" s="186">
        <v>37.5</v>
      </c>
      <c r="J101" s="196"/>
    </row>
    <row r="102" spans="1:10" ht="19.5" customHeight="1" x14ac:dyDescent="0.2">
      <c r="A102" s="185">
        <v>94</v>
      </c>
      <c r="B102" s="185" t="s">
        <v>320</v>
      </c>
      <c r="C102" s="185" t="s">
        <v>434</v>
      </c>
      <c r="D102" s="185" t="s">
        <v>435</v>
      </c>
      <c r="E102" s="185" t="s">
        <v>279</v>
      </c>
      <c r="F102" s="185" t="s">
        <v>234</v>
      </c>
      <c r="G102" s="186">
        <v>187.5</v>
      </c>
      <c r="H102" s="186">
        <v>187.5</v>
      </c>
      <c r="I102" s="186">
        <v>37.5</v>
      </c>
      <c r="J102" s="196"/>
    </row>
    <row r="103" spans="1:10" ht="19.5" customHeight="1" x14ac:dyDescent="0.2">
      <c r="A103" s="185">
        <v>95</v>
      </c>
      <c r="B103" s="185" t="s">
        <v>243</v>
      </c>
      <c r="C103" s="185" t="s">
        <v>436</v>
      </c>
      <c r="D103" s="185" t="s">
        <v>437</v>
      </c>
      <c r="E103" s="185" t="s">
        <v>272</v>
      </c>
      <c r="F103" s="185" t="s">
        <v>234</v>
      </c>
      <c r="G103" s="186">
        <v>187.5</v>
      </c>
      <c r="H103" s="186">
        <v>187.5</v>
      </c>
      <c r="I103" s="186">
        <v>37.5</v>
      </c>
      <c r="J103" s="196"/>
    </row>
    <row r="104" spans="1:10" ht="19.5" customHeight="1" x14ac:dyDescent="0.2">
      <c r="A104" s="185">
        <v>96</v>
      </c>
      <c r="B104" s="185" t="s">
        <v>438</v>
      </c>
      <c r="C104" s="185" t="s">
        <v>439</v>
      </c>
      <c r="D104" s="185" t="s">
        <v>440</v>
      </c>
      <c r="E104" s="185" t="s">
        <v>268</v>
      </c>
      <c r="F104" s="185" t="s">
        <v>234</v>
      </c>
      <c r="G104" s="186">
        <v>437.5</v>
      </c>
      <c r="H104" s="186">
        <v>437.5</v>
      </c>
      <c r="I104" s="186">
        <v>87.5</v>
      </c>
      <c r="J104" s="196"/>
    </row>
    <row r="105" spans="1:10" ht="19.5" customHeight="1" x14ac:dyDescent="0.2">
      <c r="A105" s="185">
        <v>97</v>
      </c>
      <c r="B105" s="185" t="s">
        <v>441</v>
      </c>
      <c r="C105" s="185" t="s">
        <v>442</v>
      </c>
      <c r="D105" s="185" t="s">
        <v>443</v>
      </c>
      <c r="E105" s="185" t="s">
        <v>272</v>
      </c>
      <c r="F105" s="185" t="s">
        <v>234</v>
      </c>
      <c r="G105" s="186">
        <v>312.5</v>
      </c>
      <c r="H105" s="186">
        <v>312.5</v>
      </c>
      <c r="I105" s="186">
        <v>62.5</v>
      </c>
      <c r="J105" s="196"/>
    </row>
    <row r="106" spans="1:10" ht="19.5" customHeight="1" x14ac:dyDescent="0.2">
      <c r="A106" s="185">
        <v>98</v>
      </c>
      <c r="B106" s="185" t="s">
        <v>444</v>
      </c>
      <c r="C106" s="185" t="s">
        <v>445</v>
      </c>
      <c r="D106" s="185" t="s">
        <v>446</v>
      </c>
      <c r="E106" s="185" t="s">
        <v>268</v>
      </c>
      <c r="F106" s="185" t="s">
        <v>234</v>
      </c>
      <c r="G106" s="186">
        <v>437.5</v>
      </c>
      <c r="H106" s="186">
        <v>437.5</v>
      </c>
      <c r="I106" s="186">
        <v>87.5</v>
      </c>
      <c r="J106" s="196"/>
    </row>
    <row r="107" spans="1:10" ht="19.5" customHeight="1" x14ac:dyDescent="0.2">
      <c r="A107" s="185">
        <v>99</v>
      </c>
      <c r="B107" s="185" t="s">
        <v>447</v>
      </c>
      <c r="C107" s="185" t="s">
        <v>448</v>
      </c>
      <c r="D107" s="185" t="s">
        <v>449</v>
      </c>
      <c r="E107" s="185" t="s">
        <v>272</v>
      </c>
      <c r="F107" s="185" t="s">
        <v>234</v>
      </c>
      <c r="G107" s="186">
        <v>312.5</v>
      </c>
      <c r="H107" s="186">
        <v>312.5</v>
      </c>
      <c r="I107" s="186">
        <v>62.5</v>
      </c>
      <c r="J107" s="196"/>
    </row>
    <row r="108" spans="1:10" ht="19.5" customHeight="1" x14ac:dyDescent="0.2">
      <c r="A108" s="185">
        <v>100</v>
      </c>
      <c r="B108" s="185" t="s">
        <v>368</v>
      </c>
      <c r="C108" s="185" t="s">
        <v>450</v>
      </c>
      <c r="D108" s="185" t="s">
        <v>451</v>
      </c>
      <c r="E108" s="185" t="s">
        <v>268</v>
      </c>
      <c r="F108" s="185" t="s">
        <v>234</v>
      </c>
      <c r="G108" s="186">
        <v>750</v>
      </c>
      <c r="H108" s="186">
        <v>750</v>
      </c>
      <c r="I108" s="186">
        <v>150</v>
      </c>
      <c r="J108" s="196"/>
    </row>
    <row r="109" spans="1:10" ht="19.5" customHeight="1" x14ac:dyDescent="0.2">
      <c r="A109" s="185">
        <v>101</v>
      </c>
      <c r="B109" s="185" t="s">
        <v>452</v>
      </c>
      <c r="C109" s="185" t="s">
        <v>453</v>
      </c>
      <c r="D109" s="185" t="s">
        <v>454</v>
      </c>
      <c r="E109" s="185" t="s">
        <v>265</v>
      </c>
      <c r="F109" s="185" t="s">
        <v>234</v>
      </c>
      <c r="G109" s="186">
        <v>250</v>
      </c>
      <c r="H109" s="186">
        <v>250</v>
      </c>
      <c r="I109" s="186">
        <v>50</v>
      </c>
      <c r="J109" s="196"/>
    </row>
    <row r="110" spans="1:10" ht="19.5" customHeight="1" x14ac:dyDescent="0.2">
      <c r="A110" s="185">
        <v>102</v>
      </c>
      <c r="B110" s="185" t="s">
        <v>320</v>
      </c>
      <c r="C110" s="185" t="s">
        <v>455</v>
      </c>
      <c r="D110" s="185" t="s">
        <v>456</v>
      </c>
      <c r="E110" s="185" t="s">
        <v>268</v>
      </c>
      <c r="F110" s="185" t="s">
        <v>234</v>
      </c>
      <c r="G110" s="186">
        <v>200</v>
      </c>
      <c r="H110" s="186">
        <v>200</v>
      </c>
      <c r="I110" s="186">
        <v>40</v>
      </c>
      <c r="J110" s="196"/>
    </row>
    <row r="111" spans="1:10" ht="19.5" customHeight="1" x14ac:dyDescent="0.2">
      <c r="A111" s="185">
        <v>103</v>
      </c>
      <c r="B111" s="185" t="s">
        <v>457</v>
      </c>
      <c r="C111" s="185" t="s">
        <v>458</v>
      </c>
      <c r="D111" s="185" t="s">
        <v>459</v>
      </c>
      <c r="E111" s="185" t="s">
        <v>279</v>
      </c>
      <c r="F111" s="185" t="s">
        <v>234</v>
      </c>
      <c r="G111" s="186">
        <v>100</v>
      </c>
      <c r="H111" s="186">
        <v>100</v>
      </c>
      <c r="I111" s="186">
        <v>20</v>
      </c>
      <c r="J111" s="196"/>
    </row>
    <row r="112" spans="1:10" ht="19.5" customHeight="1" x14ac:dyDescent="0.2">
      <c r="A112" s="185">
        <v>104</v>
      </c>
      <c r="B112" s="185" t="s">
        <v>460</v>
      </c>
      <c r="C112" s="185" t="s">
        <v>458</v>
      </c>
      <c r="D112" s="185" t="s">
        <v>461</v>
      </c>
      <c r="E112" s="185" t="s">
        <v>272</v>
      </c>
      <c r="F112" s="185" t="s">
        <v>234</v>
      </c>
      <c r="G112" s="186">
        <v>200</v>
      </c>
      <c r="H112" s="186">
        <v>200</v>
      </c>
      <c r="I112" s="186">
        <v>40</v>
      </c>
      <c r="J112" s="196"/>
    </row>
    <row r="113" spans="1:10" ht="19.5" customHeight="1" x14ac:dyDescent="0.2">
      <c r="A113" s="185">
        <v>105</v>
      </c>
      <c r="B113" s="185" t="s">
        <v>462</v>
      </c>
      <c r="C113" s="185" t="s">
        <v>463</v>
      </c>
      <c r="D113" s="185" t="s">
        <v>464</v>
      </c>
      <c r="E113" s="185" t="s">
        <v>265</v>
      </c>
      <c r="F113" s="185" t="s">
        <v>234</v>
      </c>
      <c r="G113" s="186">
        <v>750</v>
      </c>
      <c r="H113" s="186">
        <v>750</v>
      </c>
      <c r="I113" s="186">
        <v>150</v>
      </c>
      <c r="J113" s="196"/>
    </row>
    <row r="114" spans="1:10" ht="19.5" customHeight="1" x14ac:dyDescent="0.2">
      <c r="A114" s="185">
        <v>106</v>
      </c>
      <c r="B114" s="185" t="s">
        <v>323</v>
      </c>
      <c r="C114" s="185" t="s">
        <v>463</v>
      </c>
      <c r="D114" s="185" t="s">
        <v>465</v>
      </c>
      <c r="E114" s="185" t="s">
        <v>466</v>
      </c>
      <c r="F114" s="185" t="s">
        <v>234</v>
      </c>
      <c r="G114" s="186">
        <v>750</v>
      </c>
      <c r="H114" s="186">
        <v>750</v>
      </c>
      <c r="I114" s="186">
        <v>150</v>
      </c>
      <c r="J114" s="196"/>
    </row>
    <row r="115" spans="1:10" ht="19.5" customHeight="1" x14ac:dyDescent="0.2">
      <c r="A115" s="185">
        <v>107</v>
      </c>
      <c r="B115" s="185" t="s">
        <v>243</v>
      </c>
      <c r="C115" s="185" t="s">
        <v>467</v>
      </c>
      <c r="D115" s="185" t="s">
        <v>468</v>
      </c>
      <c r="E115" s="185" t="s">
        <v>279</v>
      </c>
      <c r="F115" s="185" t="s">
        <v>234</v>
      </c>
      <c r="G115" s="186">
        <v>750</v>
      </c>
      <c r="H115" s="186">
        <v>750</v>
      </c>
      <c r="I115" s="186">
        <v>150</v>
      </c>
      <c r="J115" s="196"/>
    </row>
    <row r="116" spans="1:10" ht="19.5" customHeight="1" x14ac:dyDescent="0.2">
      <c r="A116" s="185">
        <v>108</v>
      </c>
      <c r="B116" s="185" t="s">
        <v>469</v>
      </c>
      <c r="C116" s="185" t="s">
        <v>470</v>
      </c>
      <c r="D116" s="185" t="s">
        <v>471</v>
      </c>
      <c r="E116" s="185" t="s">
        <v>268</v>
      </c>
      <c r="F116" s="185" t="s">
        <v>234</v>
      </c>
      <c r="G116" s="186">
        <v>350</v>
      </c>
      <c r="H116" s="186">
        <v>350</v>
      </c>
      <c r="I116" s="186">
        <v>70</v>
      </c>
      <c r="J116" s="196"/>
    </row>
    <row r="117" spans="1:10" ht="19.5" customHeight="1" x14ac:dyDescent="0.2">
      <c r="A117" s="185">
        <v>109</v>
      </c>
      <c r="B117" s="185" t="s">
        <v>472</v>
      </c>
      <c r="C117" s="185" t="s">
        <v>473</v>
      </c>
      <c r="D117" s="185" t="s">
        <v>474</v>
      </c>
      <c r="E117" s="185" t="s">
        <v>279</v>
      </c>
      <c r="F117" s="185" t="s">
        <v>234</v>
      </c>
      <c r="G117" s="186">
        <v>150</v>
      </c>
      <c r="H117" s="186">
        <v>150</v>
      </c>
      <c r="I117" s="186">
        <v>30</v>
      </c>
      <c r="J117" s="196"/>
    </row>
    <row r="118" spans="1:10" ht="19.5" customHeight="1" x14ac:dyDescent="0.2">
      <c r="A118" s="185">
        <v>110</v>
      </c>
      <c r="B118" s="185" t="s">
        <v>243</v>
      </c>
      <c r="C118" s="185" t="s">
        <v>475</v>
      </c>
      <c r="D118" s="185" t="s">
        <v>476</v>
      </c>
      <c r="E118" s="185" t="s">
        <v>272</v>
      </c>
      <c r="F118" s="185" t="s">
        <v>234</v>
      </c>
      <c r="G118" s="186">
        <v>250</v>
      </c>
      <c r="H118" s="186">
        <v>250</v>
      </c>
      <c r="I118" s="186">
        <v>50</v>
      </c>
      <c r="J118" s="196"/>
    </row>
    <row r="119" spans="1:10" ht="19.5" customHeight="1" x14ac:dyDescent="0.2">
      <c r="A119" s="185">
        <v>111</v>
      </c>
      <c r="B119" s="185" t="s">
        <v>477</v>
      </c>
      <c r="C119" s="185" t="s">
        <v>478</v>
      </c>
      <c r="D119" s="185" t="s">
        <v>479</v>
      </c>
      <c r="E119" s="185" t="s">
        <v>279</v>
      </c>
      <c r="F119" s="185" t="s">
        <v>234</v>
      </c>
      <c r="G119" s="186">
        <v>750</v>
      </c>
      <c r="H119" s="186">
        <v>750</v>
      </c>
      <c r="I119" s="186">
        <v>150</v>
      </c>
      <c r="J119" s="196"/>
    </row>
    <row r="120" spans="1:10" ht="19.5" customHeight="1" x14ac:dyDescent="0.2">
      <c r="A120" s="185">
        <v>112</v>
      </c>
      <c r="B120" s="185" t="s">
        <v>368</v>
      </c>
      <c r="C120" s="185" t="s">
        <v>480</v>
      </c>
      <c r="D120" s="185" t="s">
        <v>481</v>
      </c>
      <c r="E120" s="185" t="s">
        <v>265</v>
      </c>
      <c r="F120" s="185" t="s">
        <v>234</v>
      </c>
      <c r="G120" s="186">
        <v>450</v>
      </c>
      <c r="H120" s="186">
        <v>450</v>
      </c>
      <c r="I120" s="186">
        <v>90</v>
      </c>
      <c r="J120" s="196"/>
    </row>
    <row r="121" spans="1:10" ht="19.5" customHeight="1" x14ac:dyDescent="0.2">
      <c r="A121" s="185">
        <v>113</v>
      </c>
      <c r="B121" s="185" t="s">
        <v>482</v>
      </c>
      <c r="C121" s="185" t="s">
        <v>483</v>
      </c>
      <c r="D121" s="185" t="s">
        <v>484</v>
      </c>
      <c r="E121" s="185" t="s">
        <v>272</v>
      </c>
      <c r="F121" s="185" t="s">
        <v>234</v>
      </c>
      <c r="G121" s="186">
        <v>300</v>
      </c>
      <c r="H121" s="186">
        <v>300</v>
      </c>
      <c r="I121" s="186">
        <v>60</v>
      </c>
      <c r="J121" s="196"/>
    </row>
    <row r="122" spans="1:10" ht="19.5" customHeight="1" x14ac:dyDescent="0.2">
      <c r="A122" s="185">
        <v>114</v>
      </c>
      <c r="B122" s="185" t="s">
        <v>485</v>
      </c>
      <c r="C122" s="185" t="s">
        <v>486</v>
      </c>
      <c r="D122" s="185" t="s">
        <v>487</v>
      </c>
      <c r="E122" s="185" t="s">
        <v>268</v>
      </c>
      <c r="F122" s="185" t="s">
        <v>234</v>
      </c>
      <c r="G122" s="186">
        <v>140</v>
      </c>
      <c r="H122" s="186">
        <v>140</v>
      </c>
      <c r="I122" s="186">
        <v>28</v>
      </c>
      <c r="J122" s="196"/>
    </row>
    <row r="123" spans="1:10" ht="19.5" customHeight="1" x14ac:dyDescent="0.2">
      <c r="A123" s="185">
        <v>115</v>
      </c>
      <c r="B123" s="185" t="s">
        <v>444</v>
      </c>
      <c r="C123" s="185" t="s">
        <v>372</v>
      </c>
      <c r="D123" s="185" t="s">
        <v>488</v>
      </c>
      <c r="E123" s="185" t="s">
        <v>279</v>
      </c>
      <c r="F123" s="185" t="s">
        <v>234</v>
      </c>
      <c r="G123" s="186">
        <v>180</v>
      </c>
      <c r="H123" s="186">
        <v>180</v>
      </c>
      <c r="I123" s="186">
        <v>36</v>
      </c>
      <c r="J123" s="196"/>
    </row>
    <row r="124" spans="1:10" ht="19.5" customHeight="1" x14ac:dyDescent="0.2">
      <c r="A124" s="185">
        <v>116</v>
      </c>
      <c r="B124" s="185" t="s">
        <v>489</v>
      </c>
      <c r="C124" s="185" t="s">
        <v>490</v>
      </c>
      <c r="D124" s="185" t="s">
        <v>491</v>
      </c>
      <c r="E124" s="185" t="s">
        <v>272</v>
      </c>
      <c r="F124" s="185" t="s">
        <v>234</v>
      </c>
      <c r="G124" s="186">
        <v>430</v>
      </c>
      <c r="H124" s="186">
        <v>430</v>
      </c>
      <c r="I124" s="186">
        <v>86</v>
      </c>
      <c r="J124" s="196"/>
    </row>
    <row r="125" spans="1:10" ht="19.5" customHeight="1" x14ac:dyDescent="0.2">
      <c r="A125" s="185">
        <v>117</v>
      </c>
      <c r="B125" s="185" t="s">
        <v>492</v>
      </c>
      <c r="C125" s="185" t="s">
        <v>493</v>
      </c>
      <c r="D125" s="185" t="s">
        <v>494</v>
      </c>
      <c r="E125" s="185" t="s">
        <v>268</v>
      </c>
      <c r="F125" s="185" t="s">
        <v>234</v>
      </c>
      <c r="G125" s="186">
        <v>450</v>
      </c>
      <c r="H125" s="186">
        <v>450</v>
      </c>
      <c r="I125" s="186">
        <v>90</v>
      </c>
      <c r="J125" s="196"/>
    </row>
    <row r="126" spans="1:10" ht="19.5" customHeight="1" x14ac:dyDescent="0.2">
      <c r="A126" s="185">
        <v>118</v>
      </c>
      <c r="B126" s="185" t="s">
        <v>300</v>
      </c>
      <c r="C126" s="185" t="s">
        <v>495</v>
      </c>
      <c r="D126" s="185" t="s">
        <v>496</v>
      </c>
      <c r="E126" s="185" t="s">
        <v>279</v>
      </c>
      <c r="F126" s="185" t="s">
        <v>234</v>
      </c>
      <c r="G126" s="186">
        <v>300</v>
      </c>
      <c r="H126" s="186">
        <v>300</v>
      </c>
      <c r="I126" s="186">
        <v>60</v>
      </c>
      <c r="J126" s="196"/>
    </row>
    <row r="127" spans="1:10" ht="19.5" customHeight="1" x14ac:dyDescent="0.2">
      <c r="A127" s="185">
        <v>119</v>
      </c>
      <c r="B127" s="185" t="s">
        <v>497</v>
      </c>
      <c r="C127" s="185" t="s">
        <v>498</v>
      </c>
      <c r="D127" s="185" t="s">
        <v>499</v>
      </c>
      <c r="E127" s="185" t="s">
        <v>268</v>
      </c>
      <c r="F127" s="185" t="s">
        <v>234</v>
      </c>
      <c r="G127" s="186">
        <v>375</v>
      </c>
      <c r="H127" s="186">
        <v>375</v>
      </c>
      <c r="I127" s="186">
        <v>75</v>
      </c>
      <c r="J127" s="196"/>
    </row>
    <row r="128" spans="1:10" ht="19.5" customHeight="1" x14ac:dyDescent="0.2">
      <c r="A128" s="185">
        <v>120</v>
      </c>
      <c r="B128" s="185" t="s">
        <v>500</v>
      </c>
      <c r="C128" s="185" t="s">
        <v>501</v>
      </c>
      <c r="D128" s="185" t="s">
        <v>502</v>
      </c>
      <c r="E128" s="185" t="s">
        <v>279</v>
      </c>
      <c r="F128" s="185" t="s">
        <v>234</v>
      </c>
      <c r="G128" s="186">
        <v>250</v>
      </c>
      <c r="H128" s="186">
        <v>250</v>
      </c>
      <c r="I128" s="186">
        <v>50</v>
      </c>
      <c r="J128" s="196"/>
    </row>
    <row r="129" spans="1:10" ht="19.5" customHeight="1" x14ac:dyDescent="0.2">
      <c r="A129" s="185">
        <v>121</v>
      </c>
      <c r="B129" s="185" t="s">
        <v>503</v>
      </c>
      <c r="C129" s="185" t="s">
        <v>504</v>
      </c>
      <c r="D129" s="185" t="s">
        <v>505</v>
      </c>
      <c r="E129" s="185" t="s">
        <v>272</v>
      </c>
      <c r="F129" s="185" t="s">
        <v>234</v>
      </c>
      <c r="G129" s="186">
        <v>125</v>
      </c>
      <c r="H129" s="186">
        <v>125</v>
      </c>
      <c r="I129" s="186">
        <v>25</v>
      </c>
      <c r="J129" s="196"/>
    </row>
    <row r="130" spans="1:10" ht="19.5" customHeight="1" x14ac:dyDescent="0.2">
      <c r="A130" s="185">
        <v>122</v>
      </c>
      <c r="B130" s="185" t="s">
        <v>506</v>
      </c>
      <c r="C130" s="185" t="s">
        <v>507</v>
      </c>
      <c r="D130" s="185" t="s">
        <v>508</v>
      </c>
      <c r="E130" s="185" t="s">
        <v>279</v>
      </c>
      <c r="F130" s="185" t="s">
        <v>234</v>
      </c>
      <c r="G130" s="186">
        <v>750</v>
      </c>
      <c r="H130" s="186">
        <v>750</v>
      </c>
      <c r="I130" s="186">
        <v>150</v>
      </c>
      <c r="J130" s="196"/>
    </row>
    <row r="131" spans="1:10" ht="19.5" customHeight="1" x14ac:dyDescent="0.2">
      <c r="A131" s="185">
        <v>123</v>
      </c>
      <c r="B131" s="185" t="s">
        <v>314</v>
      </c>
      <c r="C131" s="185" t="s">
        <v>509</v>
      </c>
      <c r="D131" s="185" t="s">
        <v>510</v>
      </c>
      <c r="E131" s="185" t="s">
        <v>268</v>
      </c>
      <c r="F131" s="185" t="s">
        <v>234</v>
      </c>
      <c r="G131" s="186">
        <v>437.5</v>
      </c>
      <c r="H131" s="186">
        <v>437.5</v>
      </c>
      <c r="I131" s="186">
        <v>87.5</v>
      </c>
      <c r="J131" s="196"/>
    </row>
    <row r="132" spans="1:10" ht="19.5" customHeight="1" x14ac:dyDescent="0.2">
      <c r="A132" s="185">
        <v>124</v>
      </c>
      <c r="B132" s="185" t="s">
        <v>511</v>
      </c>
      <c r="C132" s="185" t="s">
        <v>512</v>
      </c>
      <c r="D132" s="185" t="s">
        <v>513</v>
      </c>
      <c r="E132" s="185" t="s">
        <v>272</v>
      </c>
      <c r="F132" s="185" t="s">
        <v>234</v>
      </c>
      <c r="G132" s="186">
        <v>312.5</v>
      </c>
      <c r="H132" s="186">
        <v>312.5</v>
      </c>
      <c r="I132" s="186">
        <v>62.5</v>
      </c>
      <c r="J132" s="196"/>
    </row>
    <row r="133" spans="1:10" ht="19.5" customHeight="1" x14ac:dyDescent="0.2">
      <c r="A133" s="185">
        <v>125</v>
      </c>
      <c r="B133" s="185" t="s">
        <v>323</v>
      </c>
      <c r="C133" s="185" t="s">
        <v>514</v>
      </c>
      <c r="D133" s="185" t="s">
        <v>515</v>
      </c>
      <c r="E133" s="185" t="s">
        <v>265</v>
      </c>
      <c r="F133" s="185" t="s">
        <v>234</v>
      </c>
      <c r="G133" s="186">
        <v>200</v>
      </c>
      <c r="H133" s="186">
        <v>200</v>
      </c>
      <c r="I133" s="186">
        <v>40</v>
      </c>
      <c r="J133" s="196"/>
    </row>
    <row r="134" spans="1:10" ht="19.5" customHeight="1" x14ac:dyDescent="0.2">
      <c r="A134" s="185">
        <v>126</v>
      </c>
      <c r="B134" s="185" t="s">
        <v>414</v>
      </c>
      <c r="C134" s="185" t="s">
        <v>516</v>
      </c>
      <c r="D134" s="185" t="s">
        <v>517</v>
      </c>
      <c r="E134" s="185" t="s">
        <v>377</v>
      </c>
      <c r="F134" s="185" t="s">
        <v>234</v>
      </c>
      <c r="G134" s="186">
        <v>150</v>
      </c>
      <c r="H134" s="186">
        <v>150</v>
      </c>
      <c r="I134" s="186">
        <v>30</v>
      </c>
      <c r="J134" s="196"/>
    </row>
    <row r="135" spans="1:10" ht="19.5" customHeight="1" x14ac:dyDescent="0.2">
      <c r="A135" s="185">
        <v>127</v>
      </c>
      <c r="B135" s="185" t="s">
        <v>457</v>
      </c>
      <c r="C135" s="185" t="s">
        <v>518</v>
      </c>
      <c r="D135" s="185" t="s">
        <v>519</v>
      </c>
      <c r="E135" s="185" t="s">
        <v>268</v>
      </c>
      <c r="F135" s="185" t="s">
        <v>234</v>
      </c>
      <c r="G135" s="186">
        <v>150</v>
      </c>
      <c r="H135" s="186">
        <v>150</v>
      </c>
      <c r="I135" s="186">
        <v>30</v>
      </c>
      <c r="J135" s="196"/>
    </row>
    <row r="136" spans="1:10" ht="19.5" customHeight="1" x14ac:dyDescent="0.2">
      <c r="A136" s="185">
        <v>128</v>
      </c>
      <c r="B136" s="185" t="s">
        <v>384</v>
      </c>
      <c r="C136" s="185" t="s">
        <v>520</v>
      </c>
      <c r="D136" s="185" t="s">
        <v>521</v>
      </c>
      <c r="E136" s="185" t="s">
        <v>279</v>
      </c>
      <c r="F136" s="185" t="s">
        <v>234</v>
      </c>
      <c r="G136" s="186">
        <v>125</v>
      </c>
      <c r="H136" s="186">
        <v>125</v>
      </c>
      <c r="I136" s="186">
        <v>25</v>
      </c>
      <c r="J136" s="196"/>
    </row>
    <row r="137" spans="1:10" ht="19.5" customHeight="1" x14ac:dyDescent="0.2">
      <c r="A137" s="185">
        <v>129</v>
      </c>
      <c r="B137" s="185" t="s">
        <v>497</v>
      </c>
      <c r="C137" s="185" t="s">
        <v>522</v>
      </c>
      <c r="D137" s="185" t="s">
        <v>523</v>
      </c>
      <c r="E137" s="185" t="s">
        <v>272</v>
      </c>
      <c r="F137" s="185" t="s">
        <v>234</v>
      </c>
      <c r="G137" s="186">
        <v>125</v>
      </c>
      <c r="H137" s="186">
        <v>125</v>
      </c>
      <c r="I137" s="186">
        <v>25</v>
      </c>
      <c r="J137" s="196"/>
    </row>
    <row r="138" spans="1:10" ht="19.5" customHeight="1" x14ac:dyDescent="0.2">
      <c r="A138" s="185">
        <v>130</v>
      </c>
      <c r="B138" s="185" t="s">
        <v>524</v>
      </c>
      <c r="C138" s="185" t="s">
        <v>525</v>
      </c>
      <c r="D138" s="185" t="s">
        <v>526</v>
      </c>
      <c r="E138" s="185" t="s">
        <v>279</v>
      </c>
      <c r="F138" s="185" t="s">
        <v>234</v>
      </c>
      <c r="G138" s="186">
        <v>500</v>
      </c>
      <c r="H138" s="186">
        <v>500</v>
      </c>
      <c r="I138" s="186">
        <v>100</v>
      </c>
      <c r="J138" s="196"/>
    </row>
    <row r="139" spans="1:10" ht="19.5" customHeight="1" x14ac:dyDescent="0.2">
      <c r="A139" s="185">
        <v>131</v>
      </c>
      <c r="B139" s="185" t="s">
        <v>527</v>
      </c>
      <c r="C139" s="185" t="s">
        <v>528</v>
      </c>
      <c r="D139" s="185" t="s">
        <v>529</v>
      </c>
      <c r="E139" s="185" t="s">
        <v>268</v>
      </c>
      <c r="F139" s="185" t="s">
        <v>234</v>
      </c>
      <c r="G139" s="186">
        <v>350</v>
      </c>
      <c r="H139" s="186">
        <v>350</v>
      </c>
      <c r="I139" s="186">
        <v>0</v>
      </c>
      <c r="J139" s="196"/>
    </row>
    <row r="140" spans="1:10" ht="19.5" customHeight="1" x14ac:dyDescent="0.2">
      <c r="A140" s="185">
        <v>132</v>
      </c>
      <c r="B140" s="185" t="s">
        <v>530</v>
      </c>
      <c r="C140" s="185" t="s">
        <v>396</v>
      </c>
      <c r="D140" s="185" t="s">
        <v>531</v>
      </c>
      <c r="E140" s="185" t="s">
        <v>279</v>
      </c>
      <c r="F140" s="185" t="s">
        <v>234</v>
      </c>
      <c r="G140" s="186">
        <v>250</v>
      </c>
      <c r="H140" s="186">
        <v>250</v>
      </c>
      <c r="I140" s="186">
        <v>50</v>
      </c>
      <c r="J140" s="196"/>
    </row>
    <row r="141" spans="1:10" ht="19.5" customHeight="1" x14ac:dyDescent="0.2">
      <c r="A141" s="185">
        <v>133</v>
      </c>
      <c r="B141" s="185" t="s">
        <v>362</v>
      </c>
      <c r="C141" s="185" t="s">
        <v>532</v>
      </c>
      <c r="D141" s="185" t="s">
        <v>533</v>
      </c>
      <c r="E141" s="185" t="s">
        <v>272</v>
      </c>
      <c r="F141" s="185" t="s">
        <v>234</v>
      </c>
      <c r="G141" s="186">
        <v>150</v>
      </c>
      <c r="H141" s="186">
        <v>150</v>
      </c>
      <c r="I141" s="186">
        <v>30</v>
      </c>
      <c r="J141" s="196"/>
    </row>
    <row r="142" spans="1:10" ht="19.5" customHeight="1" x14ac:dyDescent="0.2">
      <c r="A142" s="185">
        <v>134</v>
      </c>
      <c r="B142" s="185" t="s">
        <v>371</v>
      </c>
      <c r="C142" s="185" t="s">
        <v>534</v>
      </c>
      <c r="D142" s="185" t="s">
        <v>535</v>
      </c>
      <c r="E142" s="185" t="s">
        <v>268</v>
      </c>
      <c r="F142" s="185" t="s">
        <v>234</v>
      </c>
      <c r="G142" s="186">
        <v>437.5</v>
      </c>
      <c r="H142" s="186">
        <v>437.5</v>
      </c>
      <c r="I142" s="186">
        <v>87.5</v>
      </c>
      <c r="J142" s="196"/>
    </row>
    <row r="143" spans="1:10" ht="19.5" customHeight="1" x14ac:dyDescent="0.2">
      <c r="A143" s="185">
        <v>135</v>
      </c>
      <c r="B143" s="185" t="s">
        <v>417</v>
      </c>
      <c r="C143" s="185" t="s">
        <v>536</v>
      </c>
      <c r="D143" s="185" t="s">
        <v>537</v>
      </c>
      <c r="E143" s="185" t="s">
        <v>272</v>
      </c>
      <c r="F143" s="185" t="s">
        <v>234</v>
      </c>
      <c r="G143" s="186">
        <v>312.5</v>
      </c>
      <c r="H143" s="186">
        <v>312.5</v>
      </c>
      <c r="I143" s="186">
        <v>62.5</v>
      </c>
      <c r="J143" s="196"/>
    </row>
    <row r="144" spans="1:10" ht="19.5" customHeight="1" x14ac:dyDescent="0.2">
      <c r="A144" s="185">
        <v>136</v>
      </c>
      <c r="B144" s="185" t="s">
        <v>538</v>
      </c>
      <c r="C144" s="185" t="s">
        <v>539</v>
      </c>
      <c r="D144" s="185" t="s">
        <v>540</v>
      </c>
      <c r="E144" s="185" t="s">
        <v>265</v>
      </c>
      <c r="F144" s="185" t="s">
        <v>234</v>
      </c>
      <c r="G144" s="186">
        <v>437.5</v>
      </c>
      <c r="H144" s="186">
        <v>437.5</v>
      </c>
      <c r="I144" s="186">
        <v>87.5</v>
      </c>
      <c r="J144" s="196"/>
    </row>
    <row r="145" spans="1:10" ht="19.5" customHeight="1" x14ac:dyDescent="0.2">
      <c r="A145" s="185">
        <v>137</v>
      </c>
      <c r="B145" s="185" t="s">
        <v>288</v>
      </c>
      <c r="C145" s="185" t="s">
        <v>541</v>
      </c>
      <c r="D145" s="185" t="s">
        <v>542</v>
      </c>
      <c r="E145" s="185" t="s">
        <v>272</v>
      </c>
      <c r="F145" s="185" t="s">
        <v>234</v>
      </c>
      <c r="G145" s="186">
        <v>312.5</v>
      </c>
      <c r="H145" s="186">
        <v>312.5</v>
      </c>
      <c r="I145" s="186">
        <v>62.5</v>
      </c>
      <c r="J145" s="196"/>
    </row>
    <row r="146" spans="1:10" ht="19.5" customHeight="1" x14ac:dyDescent="0.2">
      <c r="A146" s="185">
        <v>138</v>
      </c>
      <c r="B146" s="185" t="s">
        <v>323</v>
      </c>
      <c r="C146" s="185" t="s">
        <v>543</v>
      </c>
      <c r="D146" s="185" t="s">
        <v>544</v>
      </c>
      <c r="E146" s="185" t="s">
        <v>265</v>
      </c>
      <c r="F146" s="185" t="s">
        <v>234</v>
      </c>
      <c r="G146" s="186">
        <v>750</v>
      </c>
      <c r="H146" s="186">
        <v>750</v>
      </c>
      <c r="I146" s="186">
        <v>150</v>
      </c>
      <c r="J146" s="196"/>
    </row>
    <row r="147" spans="1:10" ht="19.5" customHeight="1" x14ac:dyDescent="0.2">
      <c r="A147" s="185">
        <v>139</v>
      </c>
      <c r="B147" s="185" t="s">
        <v>368</v>
      </c>
      <c r="C147" s="185" t="s">
        <v>545</v>
      </c>
      <c r="D147" s="185" t="s">
        <v>546</v>
      </c>
      <c r="E147" s="185" t="s">
        <v>268</v>
      </c>
      <c r="F147" s="185" t="s">
        <v>234</v>
      </c>
      <c r="G147" s="186">
        <v>437.5</v>
      </c>
      <c r="H147" s="186">
        <v>437.5</v>
      </c>
      <c r="I147" s="186">
        <v>87.5</v>
      </c>
      <c r="J147" s="196"/>
    </row>
    <row r="148" spans="1:10" ht="19.5" customHeight="1" x14ac:dyDescent="0.2">
      <c r="A148" s="185">
        <v>140</v>
      </c>
      <c r="B148" s="185" t="s">
        <v>269</v>
      </c>
      <c r="C148" s="185" t="s">
        <v>547</v>
      </c>
      <c r="D148" s="185" t="s">
        <v>548</v>
      </c>
      <c r="E148" s="185" t="s">
        <v>279</v>
      </c>
      <c r="F148" s="185" t="s">
        <v>234</v>
      </c>
      <c r="G148" s="186">
        <v>281.25</v>
      </c>
      <c r="H148" s="186">
        <v>281.25</v>
      </c>
      <c r="I148" s="186">
        <v>56.25</v>
      </c>
      <c r="J148" s="196"/>
    </row>
    <row r="149" spans="1:10" ht="19.5" customHeight="1" x14ac:dyDescent="0.2">
      <c r="A149" s="185">
        <v>141</v>
      </c>
      <c r="B149" s="185" t="s">
        <v>255</v>
      </c>
      <c r="C149" s="185" t="s">
        <v>547</v>
      </c>
      <c r="D149" s="185" t="s">
        <v>549</v>
      </c>
      <c r="E149" s="185" t="s">
        <v>272</v>
      </c>
      <c r="F149" s="185" t="s">
        <v>234</v>
      </c>
      <c r="G149" s="186">
        <v>31.25</v>
      </c>
      <c r="H149" s="186">
        <v>31.25</v>
      </c>
      <c r="I149" s="186">
        <v>6.25</v>
      </c>
      <c r="J149" s="196"/>
    </row>
    <row r="150" spans="1:10" ht="19.5" customHeight="1" x14ac:dyDescent="0.2">
      <c r="A150" s="185">
        <v>142</v>
      </c>
      <c r="B150" s="185" t="s">
        <v>550</v>
      </c>
      <c r="C150" s="185" t="s">
        <v>551</v>
      </c>
      <c r="D150" s="185" t="s">
        <v>552</v>
      </c>
      <c r="E150" s="185" t="s">
        <v>265</v>
      </c>
      <c r="F150" s="185" t="s">
        <v>234</v>
      </c>
      <c r="G150" s="186">
        <v>750</v>
      </c>
      <c r="H150" s="186">
        <v>750</v>
      </c>
      <c r="I150" s="186">
        <v>150</v>
      </c>
      <c r="J150" s="196"/>
    </row>
    <row r="151" spans="1:10" ht="19.5" customHeight="1" x14ac:dyDescent="0.2">
      <c r="A151" s="185">
        <v>143</v>
      </c>
      <c r="B151" s="185" t="s">
        <v>553</v>
      </c>
      <c r="C151" s="185" t="s">
        <v>554</v>
      </c>
      <c r="D151" s="185" t="s">
        <v>555</v>
      </c>
      <c r="E151" s="185" t="s">
        <v>268</v>
      </c>
      <c r="F151" s="185" t="s">
        <v>234</v>
      </c>
      <c r="G151" s="186">
        <v>500</v>
      </c>
      <c r="H151" s="186">
        <v>500</v>
      </c>
      <c r="I151" s="186">
        <v>100</v>
      </c>
      <c r="J151" s="196"/>
    </row>
    <row r="152" spans="1:10" ht="19.5" customHeight="1" x14ac:dyDescent="0.2">
      <c r="A152" s="185">
        <v>144</v>
      </c>
      <c r="B152" s="185" t="s">
        <v>556</v>
      </c>
      <c r="C152" s="185" t="s">
        <v>557</v>
      </c>
      <c r="D152" s="185" t="s">
        <v>558</v>
      </c>
      <c r="E152" s="185" t="s">
        <v>279</v>
      </c>
      <c r="F152" s="185" t="s">
        <v>234</v>
      </c>
      <c r="G152" s="186">
        <v>125</v>
      </c>
      <c r="H152" s="186">
        <v>125</v>
      </c>
      <c r="I152" s="186">
        <v>25</v>
      </c>
      <c r="J152" s="196"/>
    </row>
    <row r="153" spans="1:10" ht="19.5" customHeight="1" x14ac:dyDescent="0.2">
      <c r="A153" s="185">
        <v>145</v>
      </c>
      <c r="B153" s="185" t="s">
        <v>559</v>
      </c>
      <c r="C153" s="185" t="s">
        <v>560</v>
      </c>
      <c r="D153" s="185" t="s">
        <v>561</v>
      </c>
      <c r="E153" s="185" t="s">
        <v>272</v>
      </c>
      <c r="F153" s="185" t="s">
        <v>234</v>
      </c>
      <c r="G153" s="186">
        <v>125</v>
      </c>
      <c r="H153" s="186">
        <v>125</v>
      </c>
      <c r="I153" s="186">
        <v>25</v>
      </c>
      <c r="J153" s="196"/>
    </row>
    <row r="154" spans="1:10" ht="19.5" customHeight="1" x14ac:dyDescent="0.2">
      <c r="A154" s="185">
        <v>146</v>
      </c>
      <c r="B154" s="185" t="s">
        <v>262</v>
      </c>
      <c r="C154" s="185" t="s">
        <v>562</v>
      </c>
      <c r="D154" s="185" t="s">
        <v>563</v>
      </c>
      <c r="E154" s="185" t="s">
        <v>268</v>
      </c>
      <c r="F154" s="185" t="s">
        <v>234</v>
      </c>
      <c r="G154" s="186">
        <v>375</v>
      </c>
      <c r="H154" s="186">
        <v>375</v>
      </c>
      <c r="I154" s="186">
        <v>75</v>
      </c>
      <c r="J154" s="196"/>
    </row>
    <row r="155" spans="1:10" ht="19.5" customHeight="1" x14ac:dyDescent="0.2">
      <c r="A155" s="185">
        <v>147</v>
      </c>
      <c r="B155" s="185" t="s">
        <v>564</v>
      </c>
      <c r="C155" s="185" t="s">
        <v>565</v>
      </c>
      <c r="D155" s="185" t="s">
        <v>566</v>
      </c>
      <c r="E155" s="185" t="s">
        <v>272</v>
      </c>
      <c r="F155" s="185" t="s">
        <v>234</v>
      </c>
      <c r="G155" s="186">
        <v>375</v>
      </c>
      <c r="H155" s="186">
        <v>375</v>
      </c>
      <c r="I155" s="186">
        <v>75</v>
      </c>
      <c r="J155" s="196"/>
    </row>
    <row r="156" spans="1:10" ht="19.5" customHeight="1" x14ac:dyDescent="0.2">
      <c r="A156" s="185">
        <v>148</v>
      </c>
      <c r="B156" s="185" t="s">
        <v>288</v>
      </c>
      <c r="C156" s="185" t="s">
        <v>567</v>
      </c>
      <c r="D156" s="185" t="s">
        <v>568</v>
      </c>
      <c r="E156" s="185" t="s">
        <v>265</v>
      </c>
      <c r="F156" s="185" t="s">
        <v>234</v>
      </c>
      <c r="G156" s="186">
        <v>750</v>
      </c>
      <c r="H156" s="186">
        <v>750</v>
      </c>
      <c r="I156" s="186">
        <v>150</v>
      </c>
      <c r="J156" s="196"/>
    </row>
    <row r="157" spans="1:10" ht="19.5" customHeight="1" x14ac:dyDescent="0.2">
      <c r="A157" s="185">
        <v>149</v>
      </c>
      <c r="B157" s="185" t="s">
        <v>506</v>
      </c>
      <c r="C157" s="185" t="s">
        <v>569</v>
      </c>
      <c r="D157" s="185" t="s">
        <v>570</v>
      </c>
      <c r="E157" s="185" t="s">
        <v>265</v>
      </c>
      <c r="F157" s="185" t="s">
        <v>234</v>
      </c>
      <c r="G157" s="186">
        <v>375</v>
      </c>
      <c r="H157" s="186">
        <v>375</v>
      </c>
      <c r="I157" s="186">
        <v>75</v>
      </c>
      <c r="J157" s="196"/>
    </row>
    <row r="158" spans="1:10" ht="19.5" customHeight="1" x14ac:dyDescent="0.2">
      <c r="A158" s="185">
        <v>150</v>
      </c>
      <c r="B158" s="185" t="s">
        <v>571</v>
      </c>
      <c r="C158" s="185" t="s">
        <v>572</v>
      </c>
      <c r="D158" s="185" t="s">
        <v>573</v>
      </c>
      <c r="E158" s="185" t="s">
        <v>279</v>
      </c>
      <c r="F158" s="185" t="s">
        <v>234</v>
      </c>
      <c r="G158" s="186">
        <v>125</v>
      </c>
      <c r="H158" s="186">
        <v>125</v>
      </c>
      <c r="I158" s="186">
        <v>25</v>
      </c>
      <c r="J158" s="196"/>
    </row>
    <row r="159" spans="1:10" ht="19.5" customHeight="1" x14ac:dyDescent="0.2">
      <c r="A159" s="185">
        <v>151</v>
      </c>
      <c r="B159" s="185" t="s">
        <v>503</v>
      </c>
      <c r="C159" s="185" t="s">
        <v>574</v>
      </c>
      <c r="D159" s="185" t="s">
        <v>575</v>
      </c>
      <c r="E159" s="185" t="s">
        <v>272</v>
      </c>
      <c r="F159" s="185" t="s">
        <v>234</v>
      </c>
      <c r="G159" s="186">
        <v>250</v>
      </c>
      <c r="H159" s="186">
        <v>250</v>
      </c>
      <c r="I159" s="186">
        <v>50</v>
      </c>
      <c r="J159" s="196"/>
    </row>
    <row r="160" spans="1:10" ht="19.5" customHeight="1" x14ac:dyDescent="0.2">
      <c r="A160" s="185">
        <v>152</v>
      </c>
      <c r="B160" s="185" t="s">
        <v>378</v>
      </c>
      <c r="C160" s="185" t="s">
        <v>576</v>
      </c>
      <c r="D160" s="185" t="s">
        <v>577</v>
      </c>
      <c r="E160" s="185" t="s">
        <v>279</v>
      </c>
      <c r="F160" s="185" t="s">
        <v>234</v>
      </c>
      <c r="G160" s="186">
        <v>437.5</v>
      </c>
      <c r="H160" s="186">
        <v>437.5</v>
      </c>
      <c r="I160" s="186">
        <v>87.5</v>
      </c>
      <c r="J160" s="196"/>
    </row>
    <row r="161" spans="1:10" ht="19.5" customHeight="1" x14ac:dyDescent="0.2">
      <c r="A161" s="185">
        <v>153</v>
      </c>
      <c r="B161" s="185" t="s">
        <v>578</v>
      </c>
      <c r="C161" s="185" t="s">
        <v>579</v>
      </c>
      <c r="D161" s="185" t="s">
        <v>580</v>
      </c>
      <c r="E161" s="185" t="s">
        <v>272</v>
      </c>
      <c r="F161" s="185" t="s">
        <v>234</v>
      </c>
      <c r="G161" s="186">
        <v>312.5</v>
      </c>
      <c r="H161" s="186">
        <v>312.5</v>
      </c>
      <c r="I161" s="186">
        <v>62.5</v>
      </c>
      <c r="J161" s="196"/>
    </row>
    <row r="162" spans="1:10" ht="19.5" customHeight="1" x14ac:dyDescent="0.2">
      <c r="A162" s="185">
        <v>154</v>
      </c>
      <c r="B162" s="185" t="s">
        <v>581</v>
      </c>
      <c r="C162" s="185" t="s">
        <v>582</v>
      </c>
      <c r="D162" s="185" t="s">
        <v>583</v>
      </c>
      <c r="E162" s="185" t="s">
        <v>268</v>
      </c>
      <c r="F162" s="185" t="s">
        <v>234</v>
      </c>
      <c r="G162" s="186">
        <v>437.5</v>
      </c>
      <c r="H162" s="186">
        <v>437.5</v>
      </c>
      <c r="I162" s="186">
        <v>87.5</v>
      </c>
      <c r="J162" s="196"/>
    </row>
    <row r="163" spans="1:10" ht="19.5" customHeight="1" x14ac:dyDescent="0.2">
      <c r="A163" s="185">
        <v>155</v>
      </c>
      <c r="B163" s="185" t="s">
        <v>348</v>
      </c>
      <c r="C163" s="185" t="s">
        <v>584</v>
      </c>
      <c r="D163" s="185" t="s">
        <v>585</v>
      </c>
      <c r="E163" s="185" t="s">
        <v>279</v>
      </c>
      <c r="F163" s="185" t="s">
        <v>234</v>
      </c>
      <c r="G163" s="186">
        <v>312.5</v>
      </c>
      <c r="H163" s="186">
        <v>312.5</v>
      </c>
      <c r="I163" s="186">
        <v>62.5</v>
      </c>
      <c r="J163" s="196"/>
    </row>
    <row r="164" spans="1:10" ht="19.5" customHeight="1" x14ac:dyDescent="0.2">
      <c r="A164" s="185">
        <v>156</v>
      </c>
      <c r="B164" s="185" t="s">
        <v>269</v>
      </c>
      <c r="C164" s="185" t="s">
        <v>586</v>
      </c>
      <c r="D164" s="185" t="s">
        <v>587</v>
      </c>
      <c r="E164" s="185" t="s">
        <v>265</v>
      </c>
      <c r="F164" s="185" t="s">
        <v>234</v>
      </c>
      <c r="G164" s="186">
        <v>750</v>
      </c>
      <c r="H164" s="186">
        <v>750</v>
      </c>
      <c r="I164" s="186">
        <v>150</v>
      </c>
      <c r="J164" s="196"/>
    </row>
    <row r="165" spans="1:10" ht="19.5" customHeight="1" x14ac:dyDescent="0.2">
      <c r="A165" s="185">
        <v>157</v>
      </c>
      <c r="B165" s="185" t="s">
        <v>269</v>
      </c>
      <c r="C165" s="185" t="s">
        <v>588</v>
      </c>
      <c r="D165" s="185" t="s">
        <v>589</v>
      </c>
      <c r="E165" s="185" t="s">
        <v>313</v>
      </c>
      <c r="F165" s="185" t="s">
        <v>234</v>
      </c>
      <c r="G165" s="186">
        <v>125</v>
      </c>
      <c r="H165" s="186">
        <v>125</v>
      </c>
      <c r="I165" s="186">
        <v>25</v>
      </c>
      <c r="J165" s="196"/>
    </row>
    <row r="166" spans="1:10" ht="19.5" customHeight="1" x14ac:dyDescent="0.2">
      <c r="A166" s="185">
        <v>158</v>
      </c>
      <c r="B166" s="185" t="s">
        <v>462</v>
      </c>
      <c r="C166" s="185" t="s">
        <v>590</v>
      </c>
      <c r="D166" s="185" t="s">
        <v>591</v>
      </c>
      <c r="E166" s="185" t="s">
        <v>268</v>
      </c>
      <c r="F166" s="185" t="s">
        <v>234</v>
      </c>
      <c r="G166" s="186">
        <v>125</v>
      </c>
      <c r="H166" s="186">
        <v>125</v>
      </c>
      <c r="I166" s="186">
        <v>25</v>
      </c>
      <c r="J166" s="196"/>
    </row>
    <row r="167" spans="1:10" ht="19.5" customHeight="1" x14ac:dyDescent="0.2">
      <c r="A167" s="185">
        <v>159</v>
      </c>
      <c r="B167" s="185" t="s">
        <v>326</v>
      </c>
      <c r="C167" s="185" t="s">
        <v>592</v>
      </c>
      <c r="D167" s="185" t="s">
        <v>593</v>
      </c>
      <c r="E167" s="185" t="s">
        <v>279</v>
      </c>
      <c r="F167" s="185" t="s">
        <v>234</v>
      </c>
      <c r="G167" s="186">
        <v>125</v>
      </c>
      <c r="H167" s="186">
        <v>125</v>
      </c>
      <c r="I167" s="186">
        <v>25</v>
      </c>
      <c r="J167" s="196"/>
    </row>
    <row r="168" spans="1:10" ht="19.5" customHeight="1" x14ac:dyDescent="0.2">
      <c r="A168" s="185">
        <v>160</v>
      </c>
      <c r="B168" s="185" t="s">
        <v>594</v>
      </c>
      <c r="C168" s="185" t="s">
        <v>595</v>
      </c>
      <c r="D168" s="185" t="s">
        <v>596</v>
      </c>
      <c r="E168" s="185" t="s">
        <v>272</v>
      </c>
      <c r="F168" s="185" t="s">
        <v>234</v>
      </c>
      <c r="G168" s="186">
        <v>375</v>
      </c>
      <c r="H168" s="186">
        <v>375</v>
      </c>
      <c r="I168" s="186">
        <v>75</v>
      </c>
      <c r="J168" s="196"/>
    </row>
    <row r="169" spans="1:10" ht="19.5" customHeight="1" x14ac:dyDescent="0.2">
      <c r="A169" s="185">
        <v>161</v>
      </c>
      <c r="B169" s="185" t="s">
        <v>597</v>
      </c>
      <c r="C169" s="185" t="s">
        <v>598</v>
      </c>
      <c r="D169" s="185" t="s">
        <v>599</v>
      </c>
      <c r="E169" s="185" t="s">
        <v>265</v>
      </c>
      <c r="F169" s="185" t="s">
        <v>234</v>
      </c>
      <c r="G169" s="186">
        <v>380</v>
      </c>
      <c r="H169" s="186">
        <v>380</v>
      </c>
      <c r="I169" s="186">
        <v>76</v>
      </c>
      <c r="J169" s="196"/>
    </row>
    <row r="170" spans="1:10" ht="19.5" customHeight="1" x14ac:dyDescent="0.2">
      <c r="A170" s="185">
        <v>162</v>
      </c>
      <c r="B170" s="185" t="s">
        <v>600</v>
      </c>
      <c r="C170" s="185" t="s">
        <v>601</v>
      </c>
      <c r="D170" s="185" t="s">
        <v>602</v>
      </c>
      <c r="E170" s="185" t="s">
        <v>279</v>
      </c>
      <c r="F170" s="185" t="s">
        <v>234</v>
      </c>
      <c r="G170" s="186">
        <v>185</v>
      </c>
      <c r="H170" s="186">
        <v>185</v>
      </c>
      <c r="I170" s="186">
        <v>37</v>
      </c>
      <c r="J170" s="196"/>
    </row>
    <row r="171" spans="1:10" ht="19.5" customHeight="1" x14ac:dyDescent="0.2">
      <c r="A171" s="185">
        <v>163</v>
      </c>
      <c r="B171" s="185" t="s">
        <v>603</v>
      </c>
      <c r="C171" s="185" t="s">
        <v>604</v>
      </c>
      <c r="D171" s="185" t="s">
        <v>605</v>
      </c>
      <c r="E171" s="185" t="s">
        <v>272</v>
      </c>
      <c r="F171" s="185" t="s">
        <v>234</v>
      </c>
      <c r="G171" s="186">
        <v>185</v>
      </c>
      <c r="H171" s="186">
        <v>185</v>
      </c>
      <c r="I171" s="186">
        <v>37</v>
      </c>
      <c r="J171" s="196"/>
    </row>
    <row r="172" spans="1:10" ht="19.5" customHeight="1" x14ac:dyDescent="0.2">
      <c r="A172" s="185">
        <v>164</v>
      </c>
      <c r="B172" s="185" t="s">
        <v>323</v>
      </c>
      <c r="C172" s="185" t="s">
        <v>606</v>
      </c>
      <c r="D172" s="185" t="s">
        <v>607</v>
      </c>
      <c r="E172" s="185" t="s">
        <v>313</v>
      </c>
      <c r="F172" s="185" t="s">
        <v>234</v>
      </c>
      <c r="G172" s="186">
        <v>300</v>
      </c>
      <c r="H172" s="186">
        <v>300</v>
      </c>
      <c r="I172" s="186">
        <v>60</v>
      </c>
      <c r="J172" s="196"/>
    </row>
    <row r="173" spans="1:10" ht="19.5" customHeight="1" x14ac:dyDescent="0.2">
      <c r="A173" s="185">
        <v>165</v>
      </c>
      <c r="B173" s="185" t="s">
        <v>608</v>
      </c>
      <c r="C173" s="185" t="s">
        <v>609</v>
      </c>
      <c r="D173" s="185" t="s">
        <v>610</v>
      </c>
      <c r="E173" s="185" t="s">
        <v>268</v>
      </c>
      <c r="F173" s="185" t="s">
        <v>234</v>
      </c>
      <c r="G173" s="186">
        <v>170</v>
      </c>
      <c r="H173" s="186">
        <v>170</v>
      </c>
      <c r="I173" s="186">
        <v>34</v>
      </c>
      <c r="J173" s="196"/>
    </row>
    <row r="174" spans="1:10" ht="19.5" customHeight="1" x14ac:dyDescent="0.2">
      <c r="A174" s="185">
        <v>166</v>
      </c>
      <c r="B174" s="185" t="s">
        <v>611</v>
      </c>
      <c r="C174" s="185" t="s">
        <v>612</v>
      </c>
      <c r="D174" s="185" t="s">
        <v>613</v>
      </c>
      <c r="E174" s="185" t="s">
        <v>279</v>
      </c>
      <c r="F174" s="185" t="s">
        <v>234</v>
      </c>
      <c r="G174" s="186">
        <v>150</v>
      </c>
      <c r="H174" s="186">
        <v>150</v>
      </c>
      <c r="I174" s="186">
        <v>30</v>
      </c>
      <c r="J174" s="196"/>
    </row>
    <row r="175" spans="1:10" ht="19.5" customHeight="1" x14ac:dyDescent="0.2">
      <c r="A175" s="185">
        <v>167</v>
      </c>
      <c r="B175" s="185" t="s">
        <v>243</v>
      </c>
      <c r="C175" s="185" t="s">
        <v>606</v>
      </c>
      <c r="D175" s="185" t="s">
        <v>614</v>
      </c>
      <c r="E175" s="185" t="s">
        <v>272</v>
      </c>
      <c r="F175" s="185" t="s">
        <v>234</v>
      </c>
      <c r="G175" s="186">
        <v>130</v>
      </c>
      <c r="H175" s="186">
        <v>130</v>
      </c>
      <c r="I175" s="186">
        <v>26</v>
      </c>
      <c r="J175" s="196"/>
    </row>
    <row r="176" spans="1:10" ht="19.5" customHeight="1" x14ac:dyDescent="0.2">
      <c r="A176" s="185">
        <v>168</v>
      </c>
      <c r="B176" s="185" t="s">
        <v>615</v>
      </c>
      <c r="C176" s="185" t="s">
        <v>609</v>
      </c>
      <c r="D176" s="185" t="s">
        <v>616</v>
      </c>
      <c r="E176" s="185" t="s">
        <v>265</v>
      </c>
      <c r="F176" s="185" t="s">
        <v>234</v>
      </c>
      <c r="G176" s="186">
        <v>312.5</v>
      </c>
      <c r="H176" s="186">
        <v>312.5</v>
      </c>
      <c r="I176" s="186">
        <v>62.5</v>
      </c>
      <c r="J176" s="196"/>
    </row>
    <row r="177" spans="1:10" ht="19.5" customHeight="1" x14ac:dyDescent="0.2">
      <c r="A177" s="185">
        <v>169</v>
      </c>
      <c r="B177" s="185" t="s">
        <v>359</v>
      </c>
      <c r="C177" s="185" t="s">
        <v>584</v>
      </c>
      <c r="D177" s="185" t="s">
        <v>617</v>
      </c>
      <c r="E177" s="185" t="s">
        <v>279</v>
      </c>
      <c r="F177" s="185" t="s">
        <v>234</v>
      </c>
      <c r="G177" s="186">
        <v>250</v>
      </c>
      <c r="H177" s="186">
        <v>250</v>
      </c>
      <c r="I177" s="186">
        <v>50</v>
      </c>
      <c r="J177" s="196"/>
    </row>
    <row r="178" spans="1:10" ht="19.5" customHeight="1" x14ac:dyDescent="0.2">
      <c r="A178" s="185">
        <v>170</v>
      </c>
      <c r="B178" s="185" t="s">
        <v>447</v>
      </c>
      <c r="C178" s="185" t="s">
        <v>618</v>
      </c>
      <c r="D178" s="185" t="s">
        <v>619</v>
      </c>
      <c r="E178" s="185" t="s">
        <v>272</v>
      </c>
      <c r="F178" s="185" t="s">
        <v>234</v>
      </c>
      <c r="G178" s="186">
        <v>187.5</v>
      </c>
      <c r="H178" s="186">
        <v>187.5</v>
      </c>
      <c r="I178" s="186">
        <v>37.5</v>
      </c>
      <c r="J178" s="196"/>
    </row>
    <row r="179" spans="1:10" ht="19.5" customHeight="1" x14ac:dyDescent="0.2">
      <c r="A179" s="185">
        <v>171</v>
      </c>
      <c r="B179" s="185" t="s">
        <v>239</v>
      </c>
      <c r="C179" s="185" t="s">
        <v>620</v>
      </c>
      <c r="D179" s="185" t="s">
        <v>621</v>
      </c>
      <c r="E179" s="185" t="s">
        <v>268</v>
      </c>
      <c r="F179" s="185" t="s">
        <v>234</v>
      </c>
      <c r="G179" s="186">
        <v>437.5</v>
      </c>
      <c r="H179" s="186">
        <v>437.5</v>
      </c>
      <c r="I179" s="186">
        <v>87.5</v>
      </c>
      <c r="J179" s="196"/>
    </row>
    <row r="180" spans="1:10" ht="19.5" customHeight="1" x14ac:dyDescent="0.2">
      <c r="A180" s="185">
        <v>172</v>
      </c>
      <c r="B180" s="185" t="s">
        <v>259</v>
      </c>
      <c r="C180" s="185" t="s">
        <v>260</v>
      </c>
      <c r="D180" s="185" t="s">
        <v>261</v>
      </c>
      <c r="E180" s="185" t="s">
        <v>279</v>
      </c>
      <c r="F180" s="185" t="s">
        <v>234</v>
      </c>
      <c r="G180" s="186">
        <v>312.5</v>
      </c>
      <c r="H180" s="186">
        <v>312.5</v>
      </c>
      <c r="I180" s="186">
        <v>62.5</v>
      </c>
      <c r="J180" s="196"/>
    </row>
    <row r="181" spans="1:10" ht="19.5" customHeight="1" x14ac:dyDescent="0.2">
      <c r="A181" s="185">
        <v>173</v>
      </c>
      <c r="B181" s="185" t="s">
        <v>597</v>
      </c>
      <c r="C181" s="185" t="s">
        <v>1429</v>
      </c>
      <c r="D181" s="185" t="s">
        <v>1430</v>
      </c>
      <c r="E181" s="185" t="s">
        <v>1431</v>
      </c>
      <c r="F181" s="185" t="s">
        <v>234</v>
      </c>
      <c r="G181" s="186">
        <v>1250</v>
      </c>
      <c r="H181" s="186">
        <v>1250</v>
      </c>
      <c r="I181" s="186">
        <v>250</v>
      </c>
      <c r="J181" s="196"/>
    </row>
    <row r="182" spans="1:10" ht="19.5" customHeight="1" x14ac:dyDescent="0.2">
      <c r="A182" s="185">
        <v>174</v>
      </c>
      <c r="B182" s="185" t="s">
        <v>1432</v>
      </c>
      <c r="C182" s="185" t="s">
        <v>1433</v>
      </c>
      <c r="D182" s="185" t="s">
        <v>1434</v>
      </c>
      <c r="E182" s="185" t="s">
        <v>1435</v>
      </c>
      <c r="F182" s="185" t="s">
        <v>234</v>
      </c>
      <c r="G182" s="186">
        <v>1250</v>
      </c>
      <c r="H182" s="186">
        <v>1250</v>
      </c>
      <c r="I182" s="186">
        <v>250</v>
      </c>
      <c r="J182" s="196"/>
    </row>
    <row r="183" spans="1:10" ht="19.5" customHeight="1" x14ac:dyDescent="0.2">
      <c r="A183" s="185">
        <v>175</v>
      </c>
      <c r="B183" s="185" t="s">
        <v>1436</v>
      </c>
      <c r="C183" s="185" t="s">
        <v>1437</v>
      </c>
      <c r="D183" s="185" t="s">
        <v>1438</v>
      </c>
      <c r="E183" s="185" t="s">
        <v>1435</v>
      </c>
      <c r="F183" s="185" t="s">
        <v>234</v>
      </c>
      <c r="G183" s="186">
        <v>1250</v>
      </c>
      <c r="H183" s="186">
        <v>1250</v>
      </c>
      <c r="I183" s="186">
        <v>250</v>
      </c>
      <c r="J183" s="196"/>
    </row>
    <row r="184" spans="1:10" ht="19.5" customHeight="1" x14ac:dyDescent="0.2">
      <c r="A184" s="185">
        <v>176</v>
      </c>
      <c r="B184" s="185" t="s">
        <v>1439</v>
      </c>
      <c r="C184" s="185" t="s">
        <v>1440</v>
      </c>
      <c r="D184" s="185" t="s">
        <v>1441</v>
      </c>
      <c r="E184" s="185" t="s">
        <v>1435</v>
      </c>
      <c r="F184" s="185" t="s">
        <v>234</v>
      </c>
      <c r="G184" s="186">
        <v>1250</v>
      </c>
      <c r="H184" s="186">
        <v>1250</v>
      </c>
      <c r="I184" s="186">
        <v>250</v>
      </c>
      <c r="J184" s="196"/>
    </row>
    <row r="185" spans="1:10" ht="19.5" customHeight="1" x14ac:dyDescent="0.2">
      <c r="A185" s="185">
        <v>177</v>
      </c>
      <c r="B185" s="185" t="s">
        <v>300</v>
      </c>
      <c r="C185" s="185" t="s">
        <v>1442</v>
      </c>
      <c r="D185" s="185" t="s">
        <v>1443</v>
      </c>
      <c r="E185" s="185" t="s">
        <v>1435</v>
      </c>
      <c r="F185" s="185" t="s">
        <v>234</v>
      </c>
      <c r="G185" s="186">
        <v>1250</v>
      </c>
      <c r="H185" s="186">
        <v>1250</v>
      </c>
      <c r="I185" s="186">
        <v>250</v>
      </c>
      <c r="J185" s="196"/>
    </row>
    <row r="186" spans="1:10" ht="19.5" customHeight="1" x14ac:dyDescent="0.2">
      <c r="A186" s="185">
        <v>178</v>
      </c>
      <c r="B186" s="185" t="s">
        <v>414</v>
      </c>
      <c r="C186" s="185" t="s">
        <v>1444</v>
      </c>
      <c r="D186" s="185" t="s">
        <v>1445</v>
      </c>
      <c r="E186" s="185" t="s">
        <v>1446</v>
      </c>
      <c r="F186" s="185" t="s">
        <v>234</v>
      </c>
      <c r="G186" s="186">
        <v>625</v>
      </c>
      <c r="H186" s="186">
        <v>625</v>
      </c>
      <c r="I186" s="186">
        <v>125</v>
      </c>
      <c r="J186" s="196"/>
    </row>
    <row r="187" spans="1:10" ht="19.5" customHeight="1" x14ac:dyDescent="0.2">
      <c r="A187" s="185">
        <v>179</v>
      </c>
      <c r="B187" s="185" t="s">
        <v>359</v>
      </c>
      <c r="C187" s="185" t="s">
        <v>1447</v>
      </c>
      <c r="D187" s="185" t="s">
        <v>1448</v>
      </c>
      <c r="E187" s="185" t="s">
        <v>1449</v>
      </c>
      <c r="F187" s="185" t="s">
        <v>234</v>
      </c>
      <c r="G187" s="186">
        <v>875</v>
      </c>
      <c r="H187" s="186">
        <v>875</v>
      </c>
      <c r="I187" s="186">
        <v>175</v>
      </c>
      <c r="J187" s="196"/>
    </row>
    <row r="188" spans="1:10" ht="19.5" customHeight="1" x14ac:dyDescent="0.2">
      <c r="A188" s="185">
        <v>180</v>
      </c>
      <c r="B188" s="185" t="s">
        <v>417</v>
      </c>
      <c r="C188" s="185" t="s">
        <v>1450</v>
      </c>
      <c r="D188" s="185" t="s">
        <v>1451</v>
      </c>
      <c r="E188" s="185" t="s">
        <v>1407</v>
      </c>
      <c r="F188" s="185" t="s">
        <v>234</v>
      </c>
      <c r="G188" s="186">
        <v>625</v>
      </c>
      <c r="H188" s="186">
        <v>625</v>
      </c>
      <c r="I188" s="186">
        <v>125</v>
      </c>
      <c r="J188" s="196"/>
    </row>
    <row r="189" spans="1:10" ht="19.5" customHeight="1" x14ac:dyDescent="0.2">
      <c r="A189" s="185">
        <v>181</v>
      </c>
      <c r="B189" s="185" t="s">
        <v>497</v>
      </c>
      <c r="C189" s="185" t="s">
        <v>1005</v>
      </c>
      <c r="D189" s="185" t="s">
        <v>1452</v>
      </c>
      <c r="E189" s="185" t="s">
        <v>1453</v>
      </c>
      <c r="F189" s="185" t="s">
        <v>234</v>
      </c>
      <c r="G189" s="186">
        <v>1000</v>
      </c>
      <c r="H189" s="186">
        <v>1000</v>
      </c>
      <c r="I189" s="186">
        <v>200</v>
      </c>
      <c r="J189" s="196"/>
    </row>
    <row r="190" spans="1:10" ht="19.5" customHeight="1" x14ac:dyDescent="0.2">
      <c r="A190" s="185">
        <v>182</v>
      </c>
      <c r="B190" s="185" t="s">
        <v>368</v>
      </c>
      <c r="C190" s="185" t="s">
        <v>1450</v>
      </c>
      <c r="D190" s="185" t="s">
        <v>1454</v>
      </c>
      <c r="E190" s="185" t="s">
        <v>1455</v>
      </c>
      <c r="F190" s="185" t="s">
        <v>234</v>
      </c>
      <c r="G190" s="186">
        <v>1000</v>
      </c>
      <c r="H190" s="186">
        <v>1000</v>
      </c>
      <c r="I190" s="186">
        <v>200</v>
      </c>
      <c r="J190" s="196"/>
    </row>
    <row r="191" spans="1:10" ht="19.5" customHeight="1" x14ac:dyDescent="0.2">
      <c r="A191" s="185">
        <v>183</v>
      </c>
      <c r="B191" s="185" t="s">
        <v>497</v>
      </c>
      <c r="C191" s="185" t="s">
        <v>1456</v>
      </c>
      <c r="D191" s="185" t="s">
        <v>1457</v>
      </c>
      <c r="E191" s="185" t="s">
        <v>1455</v>
      </c>
      <c r="F191" s="185" t="s">
        <v>234</v>
      </c>
      <c r="G191" s="186">
        <v>875</v>
      </c>
      <c r="H191" s="186">
        <v>875</v>
      </c>
      <c r="I191" s="186">
        <v>175</v>
      </c>
      <c r="J191" s="196"/>
    </row>
    <row r="192" spans="1:10" ht="19.5" customHeight="1" x14ac:dyDescent="0.2">
      <c r="A192" s="185">
        <v>184</v>
      </c>
      <c r="B192" s="185" t="s">
        <v>368</v>
      </c>
      <c r="C192" s="185" t="s">
        <v>432</v>
      </c>
      <c r="D192" s="185" t="s">
        <v>1458</v>
      </c>
      <c r="E192" s="185" t="s">
        <v>1459</v>
      </c>
      <c r="F192" s="185" t="s">
        <v>234</v>
      </c>
      <c r="G192" s="186">
        <v>1000</v>
      </c>
      <c r="H192" s="186">
        <v>1000</v>
      </c>
      <c r="I192" s="186">
        <v>200</v>
      </c>
      <c r="J192" s="196"/>
    </row>
    <row r="193" spans="1:10" ht="19.5" customHeight="1" x14ac:dyDescent="0.2">
      <c r="A193" s="185">
        <v>185</v>
      </c>
      <c r="B193" s="185" t="s">
        <v>300</v>
      </c>
      <c r="C193" s="185" t="s">
        <v>1373</v>
      </c>
      <c r="D193" s="185" t="s">
        <v>1374</v>
      </c>
      <c r="E193" s="185" t="s">
        <v>1375</v>
      </c>
      <c r="F193" s="185" t="s">
        <v>234</v>
      </c>
      <c r="G193" s="186">
        <v>1000</v>
      </c>
      <c r="H193" s="186">
        <v>1000</v>
      </c>
      <c r="I193" s="186">
        <v>0</v>
      </c>
      <c r="J193" s="196"/>
    </row>
    <row r="194" spans="1:10" ht="19.5" customHeight="1" x14ac:dyDescent="0.2">
      <c r="A194" s="185">
        <v>186</v>
      </c>
      <c r="B194" s="185" t="s">
        <v>1460</v>
      </c>
      <c r="C194" s="185" t="s">
        <v>986</v>
      </c>
      <c r="D194" s="185" t="s">
        <v>1461</v>
      </c>
      <c r="E194" s="185" t="s">
        <v>1462</v>
      </c>
      <c r="F194" s="185" t="s">
        <v>234</v>
      </c>
      <c r="G194" s="186">
        <v>375</v>
      </c>
      <c r="H194" s="186">
        <v>375</v>
      </c>
      <c r="I194" s="186">
        <v>75</v>
      </c>
      <c r="J194" s="196"/>
    </row>
    <row r="195" spans="1:10" ht="19.5" customHeight="1" x14ac:dyDescent="0.2">
      <c r="A195" s="185">
        <v>187</v>
      </c>
      <c r="B195" s="185" t="s">
        <v>1463</v>
      </c>
      <c r="C195" s="185" t="s">
        <v>1464</v>
      </c>
      <c r="D195" s="185" t="s">
        <v>1465</v>
      </c>
      <c r="E195" s="185" t="s">
        <v>1466</v>
      </c>
      <c r="F195" s="185" t="s">
        <v>234</v>
      </c>
      <c r="G195" s="186">
        <v>375</v>
      </c>
      <c r="H195" s="186">
        <v>375</v>
      </c>
      <c r="I195" s="186">
        <v>75</v>
      </c>
      <c r="J195" s="196"/>
    </row>
    <row r="196" spans="1:10" ht="19.5" customHeight="1" x14ac:dyDescent="0.2">
      <c r="A196" s="185">
        <v>188</v>
      </c>
      <c r="B196" s="185" t="s">
        <v>1467</v>
      </c>
      <c r="C196" s="185" t="s">
        <v>1468</v>
      </c>
      <c r="D196" s="185" t="s">
        <v>1469</v>
      </c>
      <c r="E196" s="185" t="s">
        <v>1470</v>
      </c>
      <c r="F196" s="185" t="s">
        <v>234</v>
      </c>
      <c r="G196" s="186">
        <v>375</v>
      </c>
      <c r="H196" s="186">
        <v>375</v>
      </c>
      <c r="I196" s="186">
        <v>75</v>
      </c>
      <c r="J196" s="196"/>
    </row>
    <row r="197" spans="1:10" ht="19.5" customHeight="1" x14ac:dyDescent="0.2">
      <c r="A197" s="185" t="s">
        <v>40</v>
      </c>
      <c r="B197" s="185"/>
      <c r="C197" s="185"/>
      <c r="D197" s="185"/>
      <c r="E197" s="185"/>
      <c r="F197" s="185"/>
      <c r="G197" s="186"/>
      <c r="H197" s="186"/>
      <c r="I197" s="186"/>
      <c r="J197" s="196"/>
    </row>
    <row r="198" spans="1:10" ht="19.5" customHeight="1" x14ac:dyDescent="0.2">
      <c r="A198" s="185"/>
      <c r="B198" s="185"/>
      <c r="C198" s="185"/>
      <c r="D198" s="185"/>
      <c r="E198" s="185"/>
      <c r="F198" s="185" t="s">
        <v>626</v>
      </c>
      <c r="G198" s="186">
        <f>SUM(G9:G197)</f>
        <v>97862.5</v>
      </c>
      <c r="H198" s="186">
        <f>SUM(H9:H197)</f>
        <v>97862.5</v>
      </c>
      <c r="I198" s="186">
        <f>SUM(I9:I197)</f>
        <v>19252.5</v>
      </c>
      <c r="J198" s="196"/>
    </row>
    <row r="199" spans="1:10" ht="15" x14ac:dyDescent="0.3">
      <c r="A199" s="197"/>
      <c r="B199" s="197"/>
      <c r="C199" s="197"/>
      <c r="D199" s="197"/>
      <c r="E199" s="197"/>
      <c r="F199" s="197"/>
      <c r="G199" s="197"/>
      <c r="H199" s="198"/>
      <c r="I199" s="198"/>
    </row>
    <row r="200" spans="1:10" ht="15" x14ac:dyDescent="0.3">
      <c r="A200" s="199" t="s">
        <v>627</v>
      </c>
      <c r="B200" s="199"/>
      <c r="C200" s="197"/>
      <c r="D200" s="197"/>
      <c r="E200" s="197"/>
      <c r="F200" s="197"/>
      <c r="G200" s="197"/>
      <c r="H200" s="198"/>
      <c r="I200" s="198"/>
    </row>
    <row r="201" spans="1:10" ht="15" x14ac:dyDescent="0.3">
      <c r="A201" s="199"/>
      <c r="B201" s="199"/>
      <c r="C201" s="197"/>
      <c r="D201" s="197"/>
      <c r="E201" s="197"/>
      <c r="F201" s="197"/>
      <c r="G201" s="197"/>
      <c r="H201" s="198"/>
      <c r="I201" s="198"/>
    </row>
    <row r="202" spans="1:10" ht="15" x14ac:dyDescent="0.3">
      <c r="A202" s="199"/>
      <c r="B202" s="199"/>
      <c r="C202" s="198"/>
      <c r="D202" s="198"/>
      <c r="E202" s="198"/>
      <c r="F202" s="198"/>
      <c r="G202" s="198"/>
      <c r="H202" s="198"/>
      <c r="I202" s="198"/>
    </row>
    <row r="203" spans="1:10" ht="15" x14ac:dyDescent="0.3">
      <c r="A203" s="199"/>
      <c r="B203" s="199"/>
      <c r="C203" s="198"/>
      <c r="D203" s="198"/>
      <c r="E203" s="198"/>
      <c r="F203" s="198"/>
      <c r="G203" s="198"/>
      <c r="H203" s="198"/>
      <c r="I203" s="198"/>
    </row>
    <row r="204" spans="1:10" x14ac:dyDescent="0.2">
      <c r="A204" s="200"/>
      <c r="B204" s="200"/>
      <c r="C204" s="200"/>
      <c r="D204" s="200"/>
      <c r="E204" s="200"/>
      <c r="F204" s="200"/>
      <c r="G204" s="200"/>
      <c r="H204" s="200"/>
      <c r="I204" s="200"/>
    </row>
    <row r="205" spans="1:10" ht="15" x14ac:dyDescent="0.3">
      <c r="A205" s="201" t="s">
        <v>45</v>
      </c>
      <c r="B205" s="201"/>
      <c r="C205" s="198"/>
      <c r="D205" s="198"/>
      <c r="E205" s="198"/>
      <c r="F205" s="198"/>
      <c r="G205" s="198"/>
      <c r="H205" s="198"/>
      <c r="I205" s="198"/>
    </row>
    <row r="206" spans="1:10" ht="15" x14ac:dyDescent="0.3">
      <c r="A206" s="198"/>
      <c r="B206" s="198"/>
      <c r="C206" s="198"/>
      <c r="D206" s="198"/>
      <c r="E206" s="198"/>
      <c r="F206" s="198"/>
      <c r="G206" s="198"/>
      <c r="H206" s="198"/>
      <c r="I206" s="198"/>
    </row>
    <row r="207" spans="1:10" ht="15" x14ac:dyDescent="0.3">
      <c r="A207" s="198"/>
      <c r="B207" s="198"/>
      <c r="C207" s="198"/>
      <c r="D207" s="198"/>
      <c r="E207" s="202"/>
      <c r="F207" s="202"/>
      <c r="G207" s="202"/>
      <c r="H207" s="198"/>
      <c r="I207" s="198"/>
    </row>
    <row r="208" spans="1:10" ht="15" x14ac:dyDescent="0.3">
      <c r="A208" s="201"/>
      <c r="B208" s="201"/>
      <c r="C208" s="201" t="s">
        <v>628</v>
      </c>
      <c r="D208" s="201"/>
      <c r="E208" s="201"/>
      <c r="F208" s="201"/>
      <c r="G208" s="201"/>
      <c r="H208" s="198"/>
      <c r="I208" s="198"/>
    </row>
    <row r="209" spans="1:9" ht="15" x14ac:dyDescent="0.3">
      <c r="A209" s="198"/>
      <c r="B209" s="198"/>
      <c r="C209" s="198" t="s">
        <v>629</v>
      </c>
      <c r="D209" s="198"/>
      <c r="E209" s="198"/>
      <c r="F209" s="198"/>
      <c r="G209" s="198"/>
      <c r="H209" s="198"/>
      <c r="I209" s="198"/>
    </row>
    <row r="210" spans="1:9" x14ac:dyDescent="0.2">
      <c r="A210" s="203"/>
      <c r="B210" s="203"/>
      <c r="C210" s="203" t="s">
        <v>48</v>
      </c>
      <c r="D210" s="203"/>
      <c r="E210" s="203"/>
      <c r="F210" s="203"/>
      <c r="G210" s="203"/>
    </row>
  </sheetData>
  <mergeCells count="2">
    <mergeCell ref="I1:J1"/>
    <mergeCell ref="I2:J2"/>
  </mergeCells>
  <printOptions gridLines="1"/>
  <pageMargins left="0.25" right="0.25" top="0.75" bottom="0.75" header="0.3" footer="0.3"/>
  <pageSetup paperSize="9" scale="7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view="pageBreakPreview" zoomScaleSheetLayoutView="100" workbookViewId="0">
      <selection activeCell="E16" sqref="E1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82" t="s">
        <v>630</v>
      </c>
      <c r="B1" s="87"/>
      <c r="C1" s="87"/>
      <c r="D1" s="87"/>
      <c r="E1" s="87"/>
      <c r="F1" s="87"/>
      <c r="G1" s="458" t="s">
        <v>1</v>
      </c>
      <c r="H1" s="458"/>
    </row>
    <row r="2" spans="1:8" ht="15" x14ac:dyDescent="0.3">
      <c r="A2" s="83" t="s">
        <v>2</v>
      </c>
      <c r="B2" s="87"/>
      <c r="C2" s="87"/>
      <c r="D2" s="87"/>
      <c r="E2" s="87"/>
      <c r="F2" s="87"/>
      <c r="G2" s="452" t="s">
        <v>1346</v>
      </c>
      <c r="H2" s="453"/>
    </row>
    <row r="3" spans="1:8" ht="15" x14ac:dyDescent="0.3">
      <c r="A3" s="83"/>
      <c r="B3" s="83"/>
      <c r="C3" s="83"/>
      <c r="D3" s="83"/>
      <c r="E3" s="83"/>
      <c r="F3" s="83"/>
      <c r="G3" s="301"/>
      <c r="H3" s="301"/>
    </row>
    <row r="4" spans="1:8" ht="15" x14ac:dyDescent="0.3">
      <c r="A4" s="87" t="str">
        <f>'[2]ფორმა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3"/>
      <c r="H4" s="83"/>
    </row>
    <row r="5" spans="1:8" ht="15" x14ac:dyDescent="0.3">
      <c r="A5" s="194" t="s">
        <v>5</v>
      </c>
      <c r="B5" s="182"/>
      <c r="C5" s="182"/>
      <c r="D5" s="182"/>
      <c r="E5" s="182"/>
      <c r="F5" s="182"/>
      <c r="G5" s="183"/>
      <c r="H5" s="183"/>
    </row>
    <row r="6" spans="1:8" ht="15" x14ac:dyDescent="0.3">
      <c r="A6" s="87"/>
      <c r="B6" s="87"/>
      <c r="C6" s="87"/>
      <c r="D6" s="87"/>
      <c r="E6" s="87"/>
      <c r="F6" s="87"/>
      <c r="G6" s="83"/>
      <c r="H6" s="83"/>
    </row>
    <row r="7" spans="1:8" ht="15" x14ac:dyDescent="0.2">
      <c r="A7" s="125"/>
      <c r="B7" s="125"/>
      <c r="C7" s="125"/>
      <c r="D7" s="125"/>
      <c r="E7" s="125"/>
      <c r="F7" s="125"/>
      <c r="G7" s="127"/>
      <c r="H7" s="127"/>
    </row>
    <row r="8" spans="1:8" ht="45" x14ac:dyDescent="0.2">
      <c r="A8" s="195" t="s">
        <v>228</v>
      </c>
      <c r="B8" s="195" t="s">
        <v>229</v>
      </c>
      <c r="C8" s="195" t="s">
        <v>230</v>
      </c>
      <c r="D8" s="195" t="s">
        <v>631</v>
      </c>
      <c r="E8" s="195" t="s">
        <v>632</v>
      </c>
      <c r="F8" s="195" t="s">
        <v>633</v>
      </c>
      <c r="G8" s="95" t="s">
        <v>102</v>
      </c>
      <c r="H8" s="95" t="s">
        <v>103</v>
      </c>
    </row>
    <row r="9" spans="1:8" ht="45" x14ac:dyDescent="0.2">
      <c r="A9" s="100" t="s">
        <v>1402</v>
      </c>
      <c r="B9" s="100" t="s">
        <v>1403</v>
      </c>
      <c r="C9" s="100">
        <v>62007006162</v>
      </c>
      <c r="D9" s="185" t="s">
        <v>1471</v>
      </c>
      <c r="E9" s="100" t="s">
        <v>1472</v>
      </c>
      <c r="F9" s="100">
        <v>4</v>
      </c>
      <c r="G9" s="186">
        <v>60</v>
      </c>
      <c r="H9" s="186">
        <v>60</v>
      </c>
    </row>
    <row r="10" spans="1:8" ht="45" x14ac:dyDescent="0.2">
      <c r="A10" s="100" t="s">
        <v>317</v>
      </c>
      <c r="B10" s="100" t="s">
        <v>1384</v>
      </c>
      <c r="C10" s="100" t="s">
        <v>1395</v>
      </c>
      <c r="D10" s="185" t="s">
        <v>1471</v>
      </c>
      <c r="E10" s="100" t="s">
        <v>1472</v>
      </c>
      <c r="F10" s="100">
        <v>4</v>
      </c>
      <c r="G10" s="186">
        <v>60</v>
      </c>
      <c r="H10" s="186">
        <v>60</v>
      </c>
    </row>
    <row r="11" spans="1:8" ht="60" x14ac:dyDescent="0.2">
      <c r="A11" s="100" t="s">
        <v>497</v>
      </c>
      <c r="B11" s="100" t="s">
        <v>1456</v>
      </c>
      <c r="C11" s="100" t="s">
        <v>1457</v>
      </c>
      <c r="D11" s="185" t="s">
        <v>1473</v>
      </c>
      <c r="E11" s="100" t="s">
        <v>1505</v>
      </c>
      <c r="F11" s="100">
        <v>1</v>
      </c>
      <c r="G11" s="186">
        <v>15</v>
      </c>
      <c r="H11" s="186">
        <v>15</v>
      </c>
    </row>
    <row r="12" spans="1:8" ht="60" x14ac:dyDescent="0.2">
      <c r="A12" s="100" t="s">
        <v>368</v>
      </c>
      <c r="B12" s="100" t="s">
        <v>432</v>
      </c>
      <c r="C12" s="100" t="s">
        <v>1458</v>
      </c>
      <c r="D12" s="185" t="s">
        <v>1473</v>
      </c>
      <c r="E12" s="100" t="s">
        <v>1505</v>
      </c>
      <c r="F12" s="100">
        <v>1</v>
      </c>
      <c r="G12" s="186">
        <v>15</v>
      </c>
      <c r="H12" s="186">
        <v>15</v>
      </c>
    </row>
    <row r="13" spans="1:8" ht="60" x14ac:dyDescent="0.2">
      <c r="A13" s="100" t="s">
        <v>417</v>
      </c>
      <c r="B13" s="100" t="s">
        <v>1450</v>
      </c>
      <c r="C13" s="100" t="s">
        <v>1451</v>
      </c>
      <c r="D13" s="185" t="s">
        <v>1473</v>
      </c>
      <c r="E13" s="100" t="s">
        <v>1505</v>
      </c>
      <c r="F13" s="100">
        <v>1</v>
      </c>
      <c r="G13" s="186">
        <v>15</v>
      </c>
      <c r="H13" s="186">
        <v>15</v>
      </c>
    </row>
    <row r="14" spans="1:8" ht="60" x14ac:dyDescent="0.2">
      <c r="A14" s="100" t="s">
        <v>368</v>
      </c>
      <c r="B14" s="100" t="s">
        <v>1474</v>
      </c>
      <c r="C14" s="100" t="s">
        <v>1454</v>
      </c>
      <c r="D14" s="185" t="s">
        <v>1473</v>
      </c>
      <c r="E14" s="100" t="s">
        <v>1506</v>
      </c>
      <c r="F14" s="100">
        <v>1</v>
      </c>
      <c r="G14" s="186">
        <v>15</v>
      </c>
      <c r="H14" s="186">
        <v>15</v>
      </c>
    </row>
    <row r="15" spans="1:8" ht="60" x14ac:dyDescent="0.2">
      <c r="A15" s="100" t="s">
        <v>300</v>
      </c>
      <c r="B15" s="100" t="s">
        <v>1475</v>
      </c>
      <c r="C15" s="100" t="s">
        <v>1374</v>
      </c>
      <c r="D15" s="185" t="s">
        <v>1473</v>
      </c>
      <c r="E15" s="100" t="s">
        <v>1506</v>
      </c>
      <c r="F15" s="100">
        <v>1</v>
      </c>
      <c r="G15" s="186">
        <v>15</v>
      </c>
      <c r="H15" s="186">
        <v>15</v>
      </c>
    </row>
    <row r="16" spans="1:8" ht="60" x14ac:dyDescent="0.2">
      <c r="A16" s="100" t="s">
        <v>417</v>
      </c>
      <c r="B16" s="100" t="s">
        <v>1474</v>
      </c>
      <c r="C16" s="100" t="s">
        <v>1451</v>
      </c>
      <c r="D16" s="185" t="s">
        <v>1473</v>
      </c>
      <c r="E16" s="100" t="s">
        <v>1506</v>
      </c>
      <c r="F16" s="100">
        <v>1</v>
      </c>
      <c r="G16" s="186">
        <v>15</v>
      </c>
      <c r="H16" s="186">
        <v>15</v>
      </c>
    </row>
    <row r="17" spans="1:8" ht="15" x14ac:dyDescent="0.2">
      <c r="A17" s="100"/>
      <c r="B17" s="100"/>
      <c r="C17" s="100"/>
      <c r="D17" s="100"/>
      <c r="E17" s="100"/>
      <c r="F17" s="100"/>
      <c r="G17" s="186"/>
      <c r="H17" s="186"/>
    </row>
    <row r="18" spans="1:8" ht="15" x14ac:dyDescent="0.2">
      <c r="A18" s="100"/>
      <c r="B18" s="100"/>
      <c r="C18" s="100"/>
      <c r="D18" s="100"/>
      <c r="E18" s="100"/>
      <c r="F18" s="100"/>
      <c r="G18" s="186"/>
      <c r="H18" s="186"/>
    </row>
    <row r="19" spans="1:8" ht="15" x14ac:dyDescent="0.3">
      <c r="A19" s="189"/>
      <c r="B19" s="189"/>
      <c r="C19" s="189"/>
      <c r="D19" s="189"/>
      <c r="E19" s="189"/>
      <c r="F19" s="189" t="s">
        <v>634</v>
      </c>
      <c r="G19" s="190">
        <f>SUM(G9:G18)</f>
        <v>210</v>
      </c>
      <c r="H19" s="190">
        <f>SUM(H9:H18)</f>
        <v>210</v>
      </c>
    </row>
    <row r="20" spans="1:8" ht="15" x14ac:dyDescent="0.3">
      <c r="A20" s="197"/>
      <c r="B20" s="197"/>
      <c r="C20" s="197"/>
      <c r="D20" s="197"/>
      <c r="E20" s="197"/>
      <c r="F20" s="197"/>
      <c r="G20" s="198"/>
      <c r="H20" s="198"/>
    </row>
    <row r="21" spans="1:8" ht="15" x14ac:dyDescent="0.3">
      <c r="A21" s="199" t="s">
        <v>635</v>
      </c>
      <c r="B21" s="197"/>
      <c r="C21" s="197"/>
      <c r="D21" s="197"/>
      <c r="E21" s="197"/>
      <c r="F21" s="197"/>
      <c r="G21" s="198"/>
      <c r="H21" s="198"/>
    </row>
    <row r="22" spans="1:8" ht="15" x14ac:dyDescent="0.3">
      <c r="A22" s="199"/>
      <c r="B22" s="197"/>
      <c r="C22" s="197"/>
      <c r="D22" s="197"/>
      <c r="E22" s="197"/>
      <c r="F22" s="197"/>
      <c r="G22" s="198"/>
      <c r="H22" s="198"/>
    </row>
    <row r="23" spans="1:8" ht="15" x14ac:dyDescent="0.3">
      <c r="A23" s="199"/>
      <c r="B23" s="198"/>
      <c r="C23" s="198"/>
      <c r="D23" s="198"/>
      <c r="E23" s="198"/>
      <c r="F23" s="198"/>
      <c r="G23" s="198"/>
      <c r="H23" s="198"/>
    </row>
    <row r="24" spans="1:8" ht="15" x14ac:dyDescent="0.3">
      <c r="A24" s="199"/>
      <c r="B24" s="198"/>
      <c r="C24" s="198"/>
      <c r="D24" s="198"/>
      <c r="E24" s="198"/>
      <c r="F24" s="198"/>
      <c r="G24" s="198"/>
      <c r="H24" s="198"/>
    </row>
    <row r="25" spans="1:8" x14ac:dyDescent="0.2">
      <c r="A25" s="200"/>
      <c r="B25" s="200"/>
      <c r="C25" s="200"/>
      <c r="D25" s="200"/>
      <c r="E25" s="200"/>
      <c r="F25" s="200"/>
      <c r="G25" s="200"/>
      <c r="H25" s="200"/>
    </row>
    <row r="26" spans="1:8" ht="15" x14ac:dyDescent="0.3">
      <c r="A26" s="201" t="s">
        <v>45</v>
      </c>
      <c r="B26" s="198"/>
      <c r="C26" s="198"/>
      <c r="D26" s="198"/>
      <c r="E26" s="198"/>
      <c r="F26" s="198"/>
      <c r="G26" s="198"/>
      <c r="H26" s="198"/>
    </row>
    <row r="27" spans="1:8" ht="15" x14ac:dyDescent="0.3">
      <c r="A27" s="198"/>
      <c r="B27" s="198"/>
      <c r="C27" s="198"/>
      <c r="D27" s="198"/>
      <c r="E27" s="198"/>
      <c r="F27" s="198"/>
      <c r="G27" s="198"/>
      <c r="H27" s="198"/>
    </row>
    <row r="28" spans="1:8" ht="15" x14ac:dyDescent="0.3">
      <c r="A28" s="198"/>
      <c r="B28" s="198"/>
      <c r="C28" s="198"/>
      <c r="D28" s="198"/>
      <c r="E28" s="198"/>
      <c r="F28" s="198"/>
      <c r="G28" s="198"/>
      <c r="H28" s="204"/>
    </row>
    <row r="29" spans="1:8" ht="15" x14ac:dyDescent="0.3">
      <c r="A29" s="201"/>
      <c r="B29" s="201" t="s">
        <v>95</v>
      </c>
      <c r="C29" s="201"/>
      <c r="D29" s="201"/>
      <c r="E29" s="201"/>
      <c r="F29" s="201"/>
      <c r="G29" s="198"/>
      <c r="H29" s="204"/>
    </row>
    <row r="30" spans="1:8" ht="15" x14ac:dyDescent="0.3">
      <c r="A30" s="198"/>
      <c r="B30" s="198" t="s">
        <v>96</v>
      </c>
      <c r="C30" s="198"/>
      <c r="D30" s="198"/>
      <c r="E30" s="198"/>
      <c r="F30" s="198"/>
      <c r="G30" s="198"/>
      <c r="H30" s="204"/>
    </row>
    <row r="31" spans="1:8" x14ac:dyDescent="0.2">
      <c r="A31" s="203"/>
      <c r="B31" s="203" t="s">
        <v>48</v>
      </c>
      <c r="C31" s="203"/>
      <c r="D31" s="203"/>
      <c r="E31" s="203"/>
      <c r="F31" s="203"/>
      <c r="G31" s="193"/>
      <c r="H31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4" sqref="A4:A5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82" t="s">
        <v>636</v>
      </c>
      <c r="B1" s="82"/>
      <c r="C1" s="87"/>
      <c r="D1" s="87"/>
      <c r="E1" s="87"/>
      <c r="F1" s="87"/>
      <c r="G1" s="458" t="s">
        <v>1</v>
      </c>
      <c r="H1" s="458"/>
    </row>
    <row r="2" spans="1:10" ht="15" x14ac:dyDescent="0.3">
      <c r="A2" s="83" t="s">
        <v>2</v>
      </c>
      <c r="B2" s="82"/>
      <c r="C2" s="87"/>
      <c r="D2" s="87"/>
      <c r="E2" s="87"/>
      <c r="F2" s="87"/>
      <c r="G2" s="452" t="s">
        <v>1346</v>
      </c>
      <c r="H2" s="453"/>
    </row>
    <row r="3" spans="1:10" ht="15" x14ac:dyDescent="0.3">
      <c r="A3" s="83"/>
      <c r="B3" s="83"/>
      <c r="C3" s="83"/>
      <c r="D3" s="83"/>
      <c r="E3" s="83"/>
      <c r="F3" s="83"/>
      <c r="G3" s="86"/>
      <c r="H3" s="86"/>
    </row>
    <row r="4" spans="1:10" ht="15" x14ac:dyDescent="0.3">
      <c r="A4" s="87" t="str">
        <f>'ფორმა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3"/>
      <c r="H4" s="83"/>
    </row>
    <row r="5" spans="1:10" ht="15" x14ac:dyDescent="0.3">
      <c r="A5" s="90" t="s">
        <v>51</v>
      </c>
      <c r="B5" s="182"/>
      <c r="C5" s="182"/>
      <c r="D5" s="182"/>
      <c r="E5" s="182"/>
      <c r="F5" s="182"/>
      <c r="G5" s="183"/>
      <c r="H5" s="183"/>
    </row>
    <row r="6" spans="1:10" ht="15" x14ac:dyDescent="0.3">
      <c r="A6" s="87"/>
      <c r="B6" s="87"/>
      <c r="C6" s="87"/>
      <c r="D6" s="87"/>
      <c r="E6" s="87"/>
      <c r="F6" s="87"/>
      <c r="G6" s="83"/>
      <c r="H6" s="83"/>
    </row>
    <row r="7" spans="1:10" ht="15" x14ac:dyDescent="0.2">
      <c r="A7" s="125"/>
      <c r="B7" s="125"/>
      <c r="C7" s="125"/>
      <c r="D7" s="125"/>
      <c r="E7" s="125"/>
      <c r="F7" s="125"/>
      <c r="G7" s="127"/>
      <c r="H7" s="127"/>
    </row>
    <row r="8" spans="1:10" ht="30" x14ac:dyDescent="0.2">
      <c r="A8" s="195" t="s">
        <v>7</v>
      </c>
      <c r="B8" s="195" t="s">
        <v>228</v>
      </c>
      <c r="C8" s="195" t="s">
        <v>229</v>
      </c>
      <c r="D8" s="195" t="s">
        <v>230</v>
      </c>
      <c r="E8" s="195" t="s">
        <v>232</v>
      </c>
      <c r="F8" s="195" t="s">
        <v>637</v>
      </c>
      <c r="G8" s="95" t="s">
        <v>102</v>
      </c>
      <c r="H8" s="95" t="s">
        <v>103</v>
      </c>
      <c r="J8" s="196" t="s">
        <v>234</v>
      </c>
    </row>
    <row r="9" spans="1:10" ht="15" x14ac:dyDescent="0.2">
      <c r="A9" s="185"/>
      <c r="B9" s="185"/>
      <c r="C9" s="185"/>
      <c r="D9" s="185"/>
      <c r="E9" s="185"/>
      <c r="F9" s="185"/>
      <c r="G9" s="186"/>
      <c r="H9" s="186"/>
      <c r="J9" s="196" t="s">
        <v>107</v>
      </c>
    </row>
    <row r="10" spans="1:10" ht="15" x14ac:dyDescent="0.2">
      <c r="A10" s="185"/>
      <c r="B10" s="185"/>
      <c r="C10" s="185"/>
      <c r="D10" s="185"/>
      <c r="E10" s="185"/>
      <c r="F10" s="185"/>
      <c r="G10" s="186"/>
      <c r="H10" s="186"/>
    </row>
    <row r="11" spans="1:10" ht="15" x14ac:dyDescent="0.2">
      <c r="A11" s="100"/>
      <c r="B11" s="100"/>
      <c r="C11" s="100"/>
      <c r="D11" s="100"/>
      <c r="E11" s="100"/>
      <c r="F11" s="100"/>
      <c r="G11" s="186"/>
      <c r="H11" s="186"/>
    </row>
    <row r="12" spans="1:10" ht="15" x14ac:dyDescent="0.2">
      <c r="A12" s="100"/>
      <c r="B12" s="100"/>
      <c r="C12" s="100"/>
      <c r="D12" s="100"/>
      <c r="E12" s="100"/>
      <c r="F12" s="100"/>
      <c r="G12" s="186"/>
      <c r="H12" s="186"/>
    </row>
    <row r="13" spans="1:10" ht="15" x14ac:dyDescent="0.2">
      <c r="A13" s="100"/>
      <c r="B13" s="100"/>
      <c r="C13" s="100"/>
      <c r="D13" s="100"/>
      <c r="E13" s="100"/>
      <c r="F13" s="100"/>
      <c r="G13" s="186"/>
      <c r="H13" s="186"/>
    </row>
    <row r="14" spans="1:10" ht="15" x14ac:dyDescent="0.2">
      <c r="A14" s="100"/>
      <c r="B14" s="100"/>
      <c r="C14" s="100"/>
      <c r="D14" s="100"/>
      <c r="E14" s="100"/>
      <c r="F14" s="100"/>
      <c r="G14" s="186"/>
      <c r="H14" s="186"/>
    </row>
    <row r="15" spans="1:10" ht="15" x14ac:dyDescent="0.2">
      <c r="A15" s="100"/>
      <c r="B15" s="100"/>
      <c r="C15" s="100"/>
      <c r="D15" s="100"/>
      <c r="E15" s="100"/>
      <c r="F15" s="100"/>
      <c r="G15" s="186"/>
      <c r="H15" s="186"/>
    </row>
    <row r="16" spans="1:10" ht="15" x14ac:dyDescent="0.2">
      <c r="A16" s="100"/>
      <c r="B16" s="100"/>
      <c r="C16" s="100"/>
      <c r="D16" s="100"/>
      <c r="E16" s="100"/>
      <c r="F16" s="100"/>
      <c r="G16" s="186"/>
      <c r="H16" s="186"/>
    </row>
    <row r="17" spans="1:8" ht="15" x14ac:dyDescent="0.2">
      <c r="A17" s="100"/>
      <c r="B17" s="100"/>
      <c r="C17" s="100"/>
      <c r="D17" s="100"/>
      <c r="E17" s="100"/>
      <c r="F17" s="100"/>
      <c r="G17" s="186"/>
      <c r="H17" s="186"/>
    </row>
    <row r="18" spans="1:8" ht="15" x14ac:dyDescent="0.2">
      <c r="A18" s="100"/>
      <c r="B18" s="100"/>
      <c r="C18" s="100"/>
      <c r="D18" s="100"/>
      <c r="E18" s="100"/>
      <c r="F18" s="100"/>
      <c r="G18" s="186"/>
      <c r="H18" s="186"/>
    </row>
    <row r="19" spans="1:8" ht="15" x14ac:dyDescent="0.2">
      <c r="A19" s="100"/>
      <c r="B19" s="100"/>
      <c r="C19" s="100"/>
      <c r="D19" s="100"/>
      <c r="E19" s="100"/>
      <c r="F19" s="100"/>
      <c r="G19" s="186"/>
      <c r="H19" s="186"/>
    </row>
    <row r="20" spans="1:8" ht="15" x14ac:dyDescent="0.2">
      <c r="A20" s="100"/>
      <c r="B20" s="100"/>
      <c r="C20" s="100"/>
      <c r="D20" s="100"/>
      <c r="E20" s="100"/>
      <c r="F20" s="100"/>
      <c r="G20" s="186"/>
      <c r="H20" s="186"/>
    </row>
    <row r="21" spans="1:8" ht="15" x14ac:dyDescent="0.2">
      <c r="A21" s="100"/>
      <c r="B21" s="100"/>
      <c r="C21" s="100"/>
      <c r="D21" s="100"/>
      <c r="E21" s="100"/>
      <c r="F21" s="100"/>
      <c r="G21" s="186"/>
      <c r="H21" s="186"/>
    </row>
    <row r="22" spans="1:8" ht="15" x14ac:dyDescent="0.2">
      <c r="A22" s="100"/>
      <c r="B22" s="100"/>
      <c r="C22" s="100"/>
      <c r="D22" s="100"/>
      <c r="E22" s="100"/>
      <c r="F22" s="100"/>
      <c r="G22" s="186"/>
      <c r="H22" s="186"/>
    </row>
    <row r="23" spans="1:8" ht="15" x14ac:dyDescent="0.2">
      <c r="A23" s="100"/>
      <c r="B23" s="100"/>
      <c r="C23" s="100"/>
      <c r="D23" s="100"/>
      <c r="E23" s="100"/>
      <c r="F23" s="100"/>
      <c r="G23" s="186"/>
      <c r="H23" s="186"/>
    </row>
    <row r="24" spans="1:8" ht="15" x14ac:dyDescent="0.2">
      <c r="A24" s="100"/>
      <c r="B24" s="100"/>
      <c r="C24" s="100"/>
      <c r="D24" s="100"/>
      <c r="E24" s="100"/>
      <c r="F24" s="100"/>
      <c r="G24" s="186"/>
      <c r="H24" s="186"/>
    </row>
    <row r="25" spans="1:8" ht="15" x14ac:dyDescent="0.2">
      <c r="A25" s="100"/>
      <c r="B25" s="100"/>
      <c r="C25" s="100"/>
      <c r="D25" s="100"/>
      <c r="E25" s="100"/>
      <c r="F25" s="100"/>
      <c r="G25" s="186"/>
      <c r="H25" s="186"/>
    </row>
    <row r="26" spans="1:8" ht="15" x14ac:dyDescent="0.2">
      <c r="A26" s="100"/>
      <c r="B26" s="100"/>
      <c r="C26" s="100"/>
      <c r="D26" s="100"/>
      <c r="E26" s="100"/>
      <c r="F26" s="100"/>
      <c r="G26" s="186"/>
      <c r="H26" s="186"/>
    </row>
    <row r="27" spans="1:8" ht="15" x14ac:dyDescent="0.2">
      <c r="A27" s="100"/>
      <c r="B27" s="100"/>
      <c r="C27" s="100"/>
      <c r="D27" s="100"/>
      <c r="E27" s="100"/>
      <c r="F27" s="100"/>
      <c r="G27" s="186"/>
      <c r="H27" s="186"/>
    </row>
    <row r="28" spans="1:8" ht="15" x14ac:dyDescent="0.2">
      <c r="A28" s="100"/>
      <c r="B28" s="100"/>
      <c r="C28" s="100"/>
      <c r="D28" s="100"/>
      <c r="E28" s="100"/>
      <c r="F28" s="100"/>
      <c r="G28" s="186"/>
      <c r="H28" s="186"/>
    </row>
    <row r="29" spans="1:8" ht="15" x14ac:dyDescent="0.2">
      <c r="A29" s="100"/>
      <c r="B29" s="100"/>
      <c r="C29" s="100"/>
      <c r="D29" s="100"/>
      <c r="E29" s="100"/>
      <c r="F29" s="100"/>
      <c r="G29" s="186"/>
      <c r="H29" s="186"/>
    </row>
    <row r="30" spans="1:8" ht="15" x14ac:dyDescent="0.2">
      <c r="A30" s="100"/>
      <c r="B30" s="100"/>
      <c r="C30" s="100"/>
      <c r="D30" s="100"/>
      <c r="E30" s="100"/>
      <c r="F30" s="100"/>
      <c r="G30" s="186"/>
      <c r="H30" s="186"/>
    </row>
    <row r="31" spans="1:8" ht="15" x14ac:dyDescent="0.2">
      <c r="A31" s="100"/>
      <c r="B31" s="100"/>
      <c r="C31" s="100"/>
      <c r="D31" s="100"/>
      <c r="E31" s="100"/>
      <c r="F31" s="100"/>
      <c r="G31" s="186"/>
      <c r="H31" s="186"/>
    </row>
    <row r="32" spans="1:8" ht="15" x14ac:dyDescent="0.2">
      <c r="A32" s="100"/>
      <c r="B32" s="100"/>
      <c r="C32" s="100"/>
      <c r="D32" s="100"/>
      <c r="E32" s="100"/>
      <c r="F32" s="100"/>
      <c r="G32" s="186"/>
      <c r="H32" s="186"/>
    </row>
    <row r="33" spans="1:9" ht="15" x14ac:dyDescent="0.2">
      <c r="A33" s="100"/>
      <c r="B33" s="100"/>
      <c r="C33" s="100"/>
      <c r="D33" s="100"/>
      <c r="E33" s="100"/>
      <c r="F33" s="100"/>
      <c r="G33" s="186"/>
      <c r="H33" s="186"/>
    </row>
    <row r="34" spans="1:9" ht="15" x14ac:dyDescent="0.3">
      <c r="A34" s="100"/>
      <c r="B34" s="189"/>
      <c r="C34" s="189"/>
      <c r="D34" s="189"/>
      <c r="E34" s="189"/>
      <c r="F34" s="189" t="s">
        <v>638</v>
      </c>
      <c r="G34" s="190">
        <f>SUM(G9:G33)</f>
        <v>0</v>
      </c>
      <c r="H34" s="190">
        <f>SUM(H9:H33)</f>
        <v>0</v>
      </c>
    </row>
    <row r="35" spans="1:9" ht="15" x14ac:dyDescent="0.3">
      <c r="A35" s="197"/>
      <c r="B35" s="197"/>
      <c r="C35" s="197"/>
      <c r="D35" s="197"/>
      <c r="E35" s="197"/>
      <c r="F35" s="197"/>
      <c r="G35" s="197"/>
      <c r="H35" s="198"/>
      <c r="I35" s="198"/>
    </row>
    <row r="36" spans="1:9" ht="15" x14ac:dyDescent="0.3">
      <c r="A36" s="199" t="s">
        <v>639</v>
      </c>
      <c r="B36" s="199"/>
      <c r="C36" s="197"/>
      <c r="D36" s="197"/>
      <c r="E36" s="197"/>
      <c r="F36" s="197"/>
      <c r="G36" s="197"/>
      <c r="H36" s="198"/>
      <c r="I36" s="198"/>
    </row>
    <row r="37" spans="1:9" ht="15" x14ac:dyDescent="0.3">
      <c r="A37" s="199" t="s">
        <v>640</v>
      </c>
      <c r="B37" s="199"/>
      <c r="C37" s="197"/>
      <c r="D37" s="197"/>
      <c r="E37" s="197"/>
      <c r="F37" s="197"/>
      <c r="G37" s="197"/>
      <c r="H37" s="198"/>
      <c r="I37" s="198"/>
    </row>
    <row r="38" spans="1:9" ht="15" x14ac:dyDescent="0.3">
      <c r="A38" s="199"/>
      <c r="B38" s="199"/>
      <c r="C38" s="198"/>
      <c r="D38" s="198"/>
      <c r="E38" s="198"/>
      <c r="F38" s="198"/>
      <c r="G38" s="198"/>
      <c r="H38" s="198"/>
      <c r="I38" s="198"/>
    </row>
    <row r="39" spans="1:9" ht="15" x14ac:dyDescent="0.3">
      <c r="A39" s="199"/>
      <c r="B39" s="199"/>
      <c r="C39" s="198"/>
      <c r="D39" s="198"/>
      <c r="E39" s="198"/>
      <c r="F39" s="198"/>
      <c r="G39" s="198"/>
      <c r="H39" s="198"/>
      <c r="I39" s="198"/>
    </row>
    <row r="40" spans="1:9" x14ac:dyDescent="0.2">
      <c r="A40" s="200"/>
      <c r="B40" s="200"/>
      <c r="C40" s="200"/>
      <c r="D40" s="200"/>
      <c r="E40" s="200"/>
      <c r="F40" s="200"/>
      <c r="G40" s="200"/>
      <c r="H40" s="200"/>
      <c r="I40" s="200"/>
    </row>
    <row r="41" spans="1:9" ht="15" x14ac:dyDescent="0.3">
      <c r="A41" s="201" t="s">
        <v>45</v>
      </c>
      <c r="B41" s="201"/>
      <c r="C41" s="198"/>
      <c r="D41" s="198"/>
      <c r="E41" s="198"/>
      <c r="F41" s="198"/>
      <c r="G41" s="198"/>
      <c r="H41" s="198"/>
      <c r="I41" s="198"/>
    </row>
    <row r="42" spans="1:9" ht="15" x14ac:dyDescent="0.3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9" ht="15" x14ac:dyDescent="0.3">
      <c r="A43" s="198"/>
      <c r="B43" s="198"/>
      <c r="C43" s="198"/>
      <c r="D43" s="198"/>
      <c r="E43" s="198"/>
      <c r="F43" s="198"/>
      <c r="G43" s="198"/>
      <c r="H43" s="198"/>
      <c r="I43" s="204"/>
    </row>
    <row r="44" spans="1:9" ht="15" x14ac:dyDescent="0.3">
      <c r="A44" s="201"/>
      <c r="B44" s="201"/>
      <c r="C44" s="201" t="s">
        <v>641</v>
      </c>
      <c r="D44" s="201"/>
      <c r="E44" s="197"/>
      <c r="F44" s="201"/>
      <c r="G44" s="201"/>
      <c r="H44" s="198"/>
      <c r="I44" s="204"/>
    </row>
    <row r="45" spans="1:9" ht="15" x14ac:dyDescent="0.3">
      <c r="A45" s="198"/>
      <c r="B45" s="198"/>
      <c r="C45" s="198" t="s">
        <v>96</v>
      </c>
      <c r="D45" s="198"/>
      <c r="E45" s="198"/>
      <c r="F45" s="198"/>
      <c r="G45" s="198"/>
      <c r="H45" s="198"/>
      <c r="I45" s="204"/>
    </row>
    <row r="46" spans="1:9" x14ac:dyDescent="0.2">
      <c r="A46" s="203"/>
      <c r="B46" s="203"/>
      <c r="C46" s="203" t="s">
        <v>48</v>
      </c>
      <c r="D46" s="203"/>
      <c r="E46" s="203"/>
      <c r="F46" s="203"/>
      <c r="G46" s="20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view="pageBreakPreview" zoomScale="85" zoomScaleSheetLayoutView="85" workbookViewId="0">
      <selection activeCell="D10" sqref="D10"/>
    </sheetView>
  </sheetViews>
  <sheetFormatPr defaultRowHeight="12.75" x14ac:dyDescent="0.2"/>
  <cols>
    <col min="1" max="1" width="5.42578125" style="208" customWidth="1"/>
    <col min="2" max="2" width="27.5703125" style="208" customWidth="1"/>
    <col min="3" max="3" width="19.28515625" style="208" customWidth="1"/>
    <col min="4" max="4" width="16.85546875" style="208" customWidth="1"/>
    <col min="5" max="5" width="26.5703125" style="208" customWidth="1"/>
    <col min="6" max="6" width="17" style="208" customWidth="1"/>
    <col min="7" max="7" width="13.7109375" style="208" customWidth="1"/>
    <col min="8" max="8" width="19.42578125" style="208" bestFit="1" customWidth="1"/>
    <col min="9" max="9" width="18.5703125" style="208" bestFit="1" customWidth="1"/>
    <col min="10" max="10" width="16.7109375" style="208" customWidth="1"/>
    <col min="11" max="11" width="17.7109375" style="208" customWidth="1"/>
    <col min="12" max="12" width="12.85546875" style="208" customWidth="1"/>
    <col min="13" max="16384" width="9.140625" style="208"/>
  </cols>
  <sheetData>
    <row r="1" spans="1:12" ht="15" x14ac:dyDescent="0.3">
      <c r="A1" s="462" t="s">
        <v>642</v>
      </c>
      <c r="B1" s="462"/>
      <c r="C1" s="462"/>
      <c r="D1" s="462"/>
      <c r="E1" s="205"/>
      <c r="F1" s="206"/>
      <c r="G1" s="206"/>
      <c r="H1" s="206"/>
      <c r="I1" s="206"/>
      <c r="J1" s="86"/>
      <c r="K1" s="207"/>
      <c r="L1" s="207" t="s">
        <v>1</v>
      </c>
    </row>
    <row r="2" spans="1:12" ht="15" x14ac:dyDescent="0.3">
      <c r="A2" s="209" t="s">
        <v>2</v>
      </c>
      <c r="B2" s="210"/>
      <c r="C2" s="206"/>
      <c r="D2" s="206"/>
      <c r="E2" s="206"/>
      <c r="F2" s="206"/>
      <c r="G2" s="206"/>
      <c r="H2" s="206"/>
      <c r="I2" s="206"/>
      <c r="J2" s="86"/>
      <c r="K2" s="452" t="s">
        <v>1346</v>
      </c>
      <c r="L2" s="453"/>
    </row>
    <row r="3" spans="1:12" ht="15" x14ac:dyDescent="0.3">
      <c r="A3" s="209"/>
      <c r="B3" s="209"/>
      <c r="C3" s="210"/>
      <c r="D3" s="210"/>
      <c r="E3" s="210"/>
      <c r="F3" s="210"/>
      <c r="G3" s="210"/>
      <c r="H3" s="210"/>
      <c r="I3" s="210"/>
      <c r="J3" s="86"/>
      <c r="K3" s="86"/>
      <c r="L3" s="86"/>
    </row>
    <row r="4" spans="1:12" ht="15" x14ac:dyDescent="0.3">
      <c r="A4" s="87" t="str">
        <f>'ფორმა N2'!A4</f>
        <v>ანგარიშვალდებული პირის დასახელება:</v>
      </c>
      <c r="B4" s="206"/>
      <c r="C4" s="206"/>
      <c r="D4" s="206"/>
      <c r="E4" s="206"/>
      <c r="F4" s="206"/>
      <c r="G4" s="206"/>
      <c r="H4" s="206"/>
      <c r="I4" s="206"/>
      <c r="J4" s="209"/>
      <c r="K4" s="209"/>
      <c r="L4" s="209"/>
    </row>
    <row r="5" spans="1:12" ht="15" x14ac:dyDescent="0.3">
      <c r="A5" s="90" t="s">
        <v>51</v>
      </c>
      <c r="B5" s="211"/>
      <c r="C5" s="211"/>
      <c r="D5" s="211"/>
      <c r="E5" s="211"/>
      <c r="F5" s="211"/>
      <c r="G5" s="211"/>
      <c r="H5" s="211"/>
      <c r="I5" s="211"/>
      <c r="J5" s="212"/>
      <c r="K5" s="212"/>
    </row>
    <row r="6" spans="1:12" ht="15" x14ac:dyDescent="0.3">
      <c r="A6" s="206"/>
      <c r="B6" s="206"/>
      <c r="C6" s="206"/>
      <c r="D6" s="206"/>
      <c r="E6" s="206"/>
      <c r="F6" s="206"/>
      <c r="G6" s="206"/>
      <c r="H6" s="206"/>
      <c r="I6" s="206"/>
      <c r="J6" s="209"/>
      <c r="K6" s="209"/>
      <c r="L6" s="209"/>
    </row>
    <row r="7" spans="1:12" ht="15" x14ac:dyDescent="0.2">
      <c r="A7" s="125"/>
      <c r="B7" s="125"/>
      <c r="C7" s="125"/>
      <c r="D7" s="125"/>
      <c r="E7" s="125"/>
      <c r="F7" s="125"/>
      <c r="G7" s="125"/>
      <c r="H7" s="125"/>
      <c r="I7" s="125"/>
      <c r="J7" s="127"/>
      <c r="K7" s="127"/>
      <c r="L7" s="127"/>
    </row>
    <row r="8" spans="1:12" ht="45" x14ac:dyDescent="0.2">
      <c r="A8" s="195" t="s">
        <v>7</v>
      </c>
      <c r="B8" s="195" t="s">
        <v>643</v>
      </c>
      <c r="C8" s="195" t="s">
        <v>644</v>
      </c>
      <c r="D8" s="195" t="s">
        <v>645</v>
      </c>
      <c r="E8" s="195" t="s">
        <v>646</v>
      </c>
      <c r="F8" s="195" t="s">
        <v>647</v>
      </c>
      <c r="G8" s="195" t="s">
        <v>648</v>
      </c>
      <c r="H8" s="195" t="s">
        <v>649</v>
      </c>
      <c r="I8" s="195" t="s">
        <v>650</v>
      </c>
      <c r="J8" s="195" t="s">
        <v>651</v>
      </c>
      <c r="K8" s="195" t="s">
        <v>652</v>
      </c>
      <c r="L8" s="195" t="s">
        <v>653</v>
      </c>
    </row>
    <row r="9" spans="1:12" s="193" customFormat="1" ht="45" x14ac:dyDescent="0.2">
      <c r="A9" s="185">
        <v>1</v>
      </c>
      <c r="B9" s="447" t="s">
        <v>1507</v>
      </c>
      <c r="C9" s="185" t="s">
        <v>1508</v>
      </c>
      <c r="D9" s="185">
        <v>211352016</v>
      </c>
      <c r="E9" s="185" t="s">
        <v>654</v>
      </c>
      <c r="F9" s="185" t="s">
        <v>1509</v>
      </c>
      <c r="G9" s="185"/>
      <c r="H9" s="185" t="s">
        <v>1510</v>
      </c>
      <c r="I9" s="185" t="s">
        <v>1511</v>
      </c>
      <c r="J9" s="186">
        <v>32.21</v>
      </c>
      <c r="K9" s="186">
        <v>45000</v>
      </c>
      <c r="L9" s="185"/>
    </row>
    <row r="10" spans="1:12" s="193" customFormat="1" ht="30" x14ac:dyDescent="0.2">
      <c r="A10" s="185">
        <v>2</v>
      </c>
      <c r="B10" s="447" t="s">
        <v>1507</v>
      </c>
      <c r="C10" s="185" t="s">
        <v>1508</v>
      </c>
      <c r="D10" s="185">
        <v>211352016</v>
      </c>
      <c r="E10" s="185" t="s">
        <v>654</v>
      </c>
      <c r="F10" s="185" t="s">
        <v>1509</v>
      </c>
      <c r="G10" s="185"/>
      <c r="H10" s="185" t="s">
        <v>1512</v>
      </c>
      <c r="I10" s="185" t="s">
        <v>1511</v>
      </c>
      <c r="J10" s="186">
        <v>41.79</v>
      </c>
      <c r="K10" s="186">
        <v>105000</v>
      </c>
      <c r="L10" s="185"/>
    </row>
    <row r="11" spans="1:12" ht="15" x14ac:dyDescent="0.2">
      <c r="A11" s="185">
        <v>3</v>
      </c>
      <c r="B11" s="213"/>
      <c r="C11" s="185"/>
      <c r="D11" s="185"/>
      <c r="E11" s="185"/>
      <c r="F11" s="185"/>
      <c r="G11" s="185"/>
      <c r="H11" s="185"/>
      <c r="I11" s="185"/>
      <c r="J11" s="186"/>
      <c r="K11" s="186"/>
      <c r="L11" s="185"/>
    </row>
    <row r="12" spans="1:12" ht="15" x14ac:dyDescent="0.2">
      <c r="A12" s="100" t="s">
        <v>40</v>
      </c>
      <c r="B12" s="213"/>
      <c r="C12" s="100"/>
      <c r="D12" s="100"/>
      <c r="E12" s="100"/>
      <c r="F12" s="100"/>
      <c r="G12" s="100"/>
      <c r="H12" s="100"/>
      <c r="I12" s="100"/>
      <c r="J12" s="186"/>
      <c r="K12" s="186"/>
      <c r="L12" s="100"/>
    </row>
    <row r="13" spans="1:12" ht="15" x14ac:dyDescent="0.3">
      <c r="A13" s="100"/>
      <c r="B13" s="213"/>
      <c r="C13" s="214"/>
      <c r="D13" s="214"/>
      <c r="E13" s="214"/>
      <c r="F13" s="214"/>
      <c r="G13" s="100"/>
      <c r="H13" s="100"/>
      <c r="I13" s="100"/>
      <c r="J13" s="100" t="s">
        <v>655</v>
      </c>
      <c r="K13" s="215">
        <f>SUM(K9:K12)</f>
        <v>150000</v>
      </c>
      <c r="L13" s="100"/>
    </row>
    <row r="14" spans="1:12" ht="15" x14ac:dyDescent="0.3">
      <c r="A14" s="216"/>
      <c r="B14" s="216"/>
      <c r="C14" s="216"/>
      <c r="D14" s="216"/>
      <c r="E14" s="216"/>
      <c r="F14" s="216"/>
      <c r="G14" s="216"/>
      <c r="H14" s="216"/>
      <c r="I14" s="216"/>
      <c r="J14" s="216"/>
      <c r="K14" s="217"/>
    </row>
    <row r="15" spans="1:12" ht="15" x14ac:dyDescent="0.3">
      <c r="A15" s="218" t="s">
        <v>656</v>
      </c>
      <c r="B15" s="218"/>
      <c r="C15" s="216"/>
      <c r="D15" s="216"/>
      <c r="E15" s="216"/>
      <c r="F15" s="216"/>
      <c r="G15" s="216"/>
      <c r="H15" s="216"/>
      <c r="I15" s="216"/>
      <c r="J15" s="216"/>
      <c r="K15" s="217"/>
    </row>
    <row r="16" spans="1:12" ht="15" x14ac:dyDescent="0.3">
      <c r="A16" s="218" t="s">
        <v>657</v>
      </c>
      <c r="B16" s="218"/>
      <c r="C16" s="216"/>
      <c r="D16" s="216"/>
      <c r="E16" s="216"/>
      <c r="F16" s="216"/>
      <c r="G16" s="216"/>
      <c r="H16" s="216"/>
      <c r="I16" s="216"/>
      <c r="J16" s="216"/>
      <c r="K16" s="217"/>
    </row>
    <row r="17" spans="1:11" ht="15" x14ac:dyDescent="0.3">
      <c r="A17" s="219" t="s">
        <v>658</v>
      </c>
      <c r="B17" s="218"/>
      <c r="C17" s="217"/>
      <c r="D17" s="217"/>
      <c r="E17" s="217"/>
      <c r="F17" s="217"/>
      <c r="G17" s="217"/>
      <c r="H17" s="217"/>
      <c r="I17" s="217"/>
      <c r="J17" s="217"/>
      <c r="K17" s="217"/>
    </row>
    <row r="18" spans="1:11" ht="15" x14ac:dyDescent="0.3">
      <c r="A18" s="219" t="s">
        <v>659</v>
      </c>
      <c r="B18" s="218"/>
      <c r="C18" s="217"/>
      <c r="D18" s="217"/>
      <c r="E18" s="217"/>
      <c r="F18" s="217"/>
      <c r="G18" s="217"/>
      <c r="H18" s="217"/>
      <c r="I18" s="217"/>
      <c r="J18" s="217"/>
      <c r="K18" s="217"/>
    </row>
    <row r="19" spans="1:11" ht="15" x14ac:dyDescent="0.3">
      <c r="A19" s="219"/>
      <c r="B19" s="218"/>
      <c r="C19" s="217"/>
      <c r="D19" s="217"/>
      <c r="E19" s="217"/>
      <c r="F19" s="217"/>
      <c r="G19" s="217"/>
      <c r="H19" s="217"/>
      <c r="I19" s="217"/>
      <c r="J19" s="217"/>
      <c r="K19" s="217"/>
    </row>
    <row r="20" spans="1:11" ht="15" x14ac:dyDescent="0.3">
      <c r="A20" s="219"/>
      <c r="B20" s="218"/>
      <c r="C20" s="217"/>
      <c r="D20" s="217"/>
      <c r="E20" s="217"/>
      <c r="F20" s="217"/>
      <c r="G20" s="217"/>
      <c r="H20" s="217"/>
      <c r="I20" s="217"/>
      <c r="J20" s="217"/>
      <c r="K20" s="217"/>
    </row>
    <row r="21" spans="1:11" x14ac:dyDescent="0.2">
      <c r="A21" s="220"/>
      <c r="B21" s="220"/>
      <c r="C21" s="220"/>
      <c r="D21" s="220"/>
      <c r="E21" s="220"/>
      <c r="F21" s="220"/>
      <c r="G21" s="220"/>
      <c r="H21" s="220"/>
      <c r="I21" s="220"/>
      <c r="J21" s="220"/>
      <c r="K21" s="220"/>
    </row>
    <row r="22" spans="1:11" ht="15" x14ac:dyDescent="0.3">
      <c r="A22" s="463" t="s">
        <v>45</v>
      </c>
      <c r="B22" s="463"/>
      <c r="C22" s="221"/>
      <c r="D22" s="222"/>
      <c r="E22" s="222"/>
      <c r="F22" s="221"/>
      <c r="G22" s="221"/>
      <c r="H22" s="221"/>
      <c r="I22" s="221"/>
      <c r="J22" s="221"/>
      <c r="K22" s="217"/>
    </row>
    <row r="23" spans="1:11" ht="15" x14ac:dyDescent="0.3">
      <c r="A23" s="221"/>
      <c r="B23" s="222"/>
      <c r="C23" s="221"/>
      <c r="D23" s="222"/>
      <c r="E23" s="222"/>
      <c r="F23" s="221"/>
      <c r="G23" s="221"/>
      <c r="H23" s="221"/>
      <c r="I23" s="221"/>
      <c r="J23" s="223"/>
      <c r="K23" s="217"/>
    </row>
    <row r="24" spans="1:11" ht="15" customHeight="1" x14ac:dyDescent="0.3">
      <c r="A24" s="221"/>
      <c r="B24" s="222"/>
      <c r="C24" s="464" t="s">
        <v>46</v>
      </c>
      <c r="D24" s="464"/>
      <c r="E24" s="224"/>
      <c r="F24" s="225"/>
      <c r="G24" s="465" t="s">
        <v>660</v>
      </c>
      <c r="H24" s="465"/>
      <c r="I24" s="465"/>
      <c r="J24" s="226"/>
      <c r="K24" s="217"/>
    </row>
    <row r="25" spans="1:11" ht="15" x14ac:dyDescent="0.3">
      <c r="A25" s="221"/>
      <c r="B25" s="222"/>
      <c r="C25" s="221"/>
      <c r="D25" s="222"/>
      <c r="E25" s="222"/>
      <c r="F25" s="221"/>
      <c r="G25" s="466"/>
      <c r="H25" s="466"/>
      <c r="I25" s="466"/>
      <c r="J25" s="226"/>
      <c r="K25" s="217"/>
    </row>
    <row r="26" spans="1:11" ht="15" x14ac:dyDescent="0.3">
      <c r="A26" s="221"/>
      <c r="B26" s="222"/>
      <c r="C26" s="461" t="s">
        <v>48</v>
      </c>
      <c r="D26" s="461"/>
      <c r="E26" s="224"/>
      <c r="F26" s="225"/>
      <c r="G26" s="221"/>
      <c r="H26" s="221"/>
      <c r="I26" s="221"/>
      <c r="J26" s="221"/>
      <c r="K26" s="217"/>
    </row>
  </sheetData>
  <mergeCells count="6">
    <mergeCell ref="C26:D26"/>
    <mergeCell ref="A1:D1"/>
    <mergeCell ref="K2:L2"/>
    <mergeCell ref="A22:B22"/>
    <mergeCell ref="C24:D24"/>
    <mergeCell ref="G24:I25"/>
  </mergeCells>
  <dataValidations count="1">
    <dataValidation type="list" allowBlank="1" showInputMessage="1" showErrorMessage="1" sqref="B9:B1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16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Admin5</dc:creator>
  <cp:lastModifiedBy>Nino</cp:lastModifiedBy>
  <cp:lastPrinted>2016-05-06T11:52:57Z</cp:lastPrinted>
  <dcterms:created xsi:type="dcterms:W3CDTF">2016-05-06T08:35:18Z</dcterms:created>
  <dcterms:modified xsi:type="dcterms:W3CDTF">2016-07-15T13:03:18Z</dcterms:modified>
</cp:coreProperties>
</file>