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20730" windowHeight="9735" tabRatio="954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ფორმა N10" sheetId="48" r:id="rId30"/>
    <sheet name="ფორმა N11" sheetId="49" r:id="rId31"/>
    <sheet name="ფორმა N12" sheetId="56" r:id="rId32"/>
    <sheet name="ფორმა N13" sheetId="50" r:id="rId33"/>
    <sheet name="ფორმა N14" sheetId="52" r:id="rId34"/>
    <sheet name="ფორმა N15" sheetId="51" r:id="rId35"/>
    <sheet name="ფორმა N16" sheetId="53" r:id="rId36"/>
    <sheet name="ფორმა N17" sheetId="54" r:id="rId37"/>
    <sheet name="Validation" sheetId="13" state="veryHidden" r:id="rId38"/>
  </sheets>
  <externalReferences>
    <externalReference r:id="rId39"/>
    <externalReference r:id="rId40"/>
  </externalReferences>
  <definedNames>
    <definedName name="_xlnm._FilterDatabase" localSheetId="27" hidden="1">'ფორმა N 9.7'!$A$9:$L$565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N3'!$A$8:$E$13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29">#REF!</definedName>
    <definedName name="Date" localSheetId="30">#REF!</definedName>
    <definedName name="Date" localSheetId="31">#REF!</definedName>
    <definedName name="Date" localSheetId="32">#REF!</definedName>
    <definedName name="Date" localSheetId="33">#REF!</definedName>
    <definedName name="Date" localSheetId="35">#REF!</definedName>
    <definedName name="Date" localSheetId="36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9.7'!$A$1:$I$568</definedName>
    <definedName name="_xlnm.Print_Area" localSheetId="0">'ფორმა N1'!$A$1:$L$45</definedName>
    <definedName name="_xlnm.Print_Area" localSheetId="29">'ფორმა N10'!$A$1:$K$42</definedName>
    <definedName name="_xlnm.Print_Area" localSheetId="30">'ფორმა N11'!$A$1:$K$46</definedName>
    <definedName name="_xlnm.Print_Area" localSheetId="31">'ფორმა N12'!$A$1:$M$42</definedName>
    <definedName name="_xlnm.Print_Area" localSheetId="32">'ფორმა N13'!$A$1:$G$28</definedName>
    <definedName name="_xlnm.Print_Area" localSheetId="35">'ფორმა N16'!$A$1:$J$43</definedName>
    <definedName name="_xlnm.Print_Area" localSheetId="36">'ფორმა N17'!$A$1:$K$42</definedName>
    <definedName name="_xlnm.Print_Area" localSheetId="1">'ფორმა N2'!$A$1:$D$46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N5'!$A$1:$D$85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C38" i="47" l="1"/>
  <c r="C36" i="47"/>
  <c r="C25" i="40"/>
  <c r="K18" i="46"/>
  <c r="K19" i="46"/>
  <c r="K20" i="46"/>
  <c r="K17" i="46"/>
  <c r="K16" i="46"/>
  <c r="K15" i="46"/>
  <c r="K14" i="46"/>
  <c r="K13" i="46"/>
  <c r="K12" i="46"/>
  <c r="K11" i="46"/>
  <c r="K10" i="46"/>
  <c r="K35" i="46"/>
  <c r="D27" i="12"/>
  <c r="I567" i="35"/>
  <c r="G567" i="35"/>
  <c r="F567" i="35"/>
  <c r="I12" i="9"/>
  <c r="I11" i="9"/>
  <c r="I10" i="9"/>
  <c r="D51" i="47"/>
  <c r="C51" i="47"/>
  <c r="D43" i="47"/>
  <c r="D40" i="47"/>
  <c r="D36" i="47" s="1"/>
  <c r="D38" i="47"/>
  <c r="D26" i="47"/>
  <c r="D25" i="47"/>
  <c r="C25" i="47"/>
  <c r="C23" i="47" s="1"/>
  <c r="C17" i="47" s="1"/>
  <c r="C13" i="47" s="1"/>
  <c r="C9" i="47" s="1"/>
  <c r="D24" i="47"/>
  <c r="D23" i="47"/>
  <c r="D21" i="47"/>
  <c r="D18" i="47"/>
  <c r="D17" i="47" s="1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A5" i="9"/>
  <c r="K35" i="55"/>
  <c r="A6" i="55"/>
  <c r="A5" i="4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K33" i="54"/>
  <c r="G33" i="54"/>
  <c r="K32" i="54"/>
  <c r="G32" i="54"/>
  <c r="K31" i="54"/>
  <c r="G31" i="54"/>
  <c r="K30" i="54"/>
  <c r="G30" i="54"/>
  <c r="K29" i="54"/>
  <c r="G29" i="54"/>
  <c r="K28" i="54"/>
  <c r="G28" i="54"/>
  <c r="K27" i="54"/>
  <c r="G27" i="54"/>
  <c r="K26" i="54"/>
  <c r="G26" i="54"/>
  <c r="K25" i="54"/>
  <c r="G25" i="54"/>
  <c r="K24" i="54"/>
  <c r="G24" i="54"/>
  <c r="K23" i="54"/>
  <c r="G23" i="54"/>
  <c r="K22" i="54"/>
  <c r="G22" i="54"/>
  <c r="K21" i="54"/>
  <c r="G21" i="54"/>
  <c r="K20" i="54"/>
  <c r="G20" i="54"/>
  <c r="K19" i="54"/>
  <c r="G19" i="54"/>
  <c r="K18" i="54"/>
  <c r="G18" i="54"/>
  <c r="K17" i="54"/>
  <c r="G17" i="54"/>
  <c r="K16" i="54"/>
  <c r="G16" i="54"/>
  <c r="K15" i="54"/>
  <c r="G15" i="54"/>
  <c r="K14" i="54"/>
  <c r="G14" i="54"/>
  <c r="K13" i="54"/>
  <c r="G13" i="54"/>
  <c r="K12" i="54"/>
  <c r="G12" i="54"/>
  <c r="K11" i="54"/>
  <c r="G11" i="54"/>
  <c r="K10" i="54"/>
  <c r="G10" i="54"/>
  <c r="K9" i="54"/>
  <c r="G9" i="54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G19" i="50"/>
  <c r="G18" i="50"/>
  <c r="G17" i="50"/>
  <c r="G16" i="50"/>
  <c r="G15" i="50"/>
  <c r="G14" i="50"/>
  <c r="G13" i="50"/>
  <c r="G12" i="50"/>
  <c r="G11" i="50"/>
  <c r="G10" i="50"/>
  <c r="G9" i="50"/>
  <c r="K34" i="49"/>
  <c r="G34" i="49"/>
  <c r="K33" i="49"/>
  <c r="G33" i="49"/>
  <c r="K32" i="49"/>
  <c r="G32" i="49"/>
  <c r="K31" i="49"/>
  <c r="G31" i="49"/>
  <c r="K30" i="49"/>
  <c r="G30" i="49"/>
  <c r="K29" i="49"/>
  <c r="G29" i="49"/>
  <c r="K28" i="49"/>
  <c r="G28" i="49"/>
  <c r="K27" i="49"/>
  <c r="G27" i="49"/>
  <c r="K26" i="49"/>
  <c r="G26" i="49"/>
  <c r="K25" i="49"/>
  <c r="G25" i="49"/>
  <c r="K24" i="49"/>
  <c r="G24" i="49"/>
  <c r="K23" i="49"/>
  <c r="G23" i="49"/>
  <c r="K22" i="49"/>
  <c r="G22" i="49"/>
  <c r="K21" i="49"/>
  <c r="G21" i="49"/>
  <c r="K20" i="49"/>
  <c r="G20" i="49"/>
  <c r="K19" i="49"/>
  <c r="G19" i="49"/>
  <c r="K18" i="49"/>
  <c r="G18" i="49"/>
  <c r="K17" i="49"/>
  <c r="G17" i="49"/>
  <c r="K16" i="49"/>
  <c r="G16" i="49"/>
  <c r="K15" i="49"/>
  <c r="G15" i="49"/>
  <c r="K14" i="49"/>
  <c r="G14" i="49"/>
  <c r="K13" i="49"/>
  <c r="G13" i="49"/>
  <c r="K12" i="49"/>
  <c r="G12" i="49"/>
  <c r="K11" i="49"/>
  <c r="G11" i="49"/>
  <c r="K10" i="49"/>
  <c r="G10" i="49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I34" i="44"/>
  <c r="H34" i="44"/>
  <c r="D30" i="7"/>
  <c r="C30" i="7"/>
  <c r="D26" i="7"/>
  <c r="D25" i="7" s="1"/>
  <c r="C26" i="7"/>
  <c r="C25" i="7" s="1"/>
  <c r="C10" i="7" s="1"/>
  <c r="C9" i="7" s="1"/>
  <c r="D18" i="7"/>
  <c r="C18" i="7"/>
  <c r="D15" i="7"/>
  <c r="C15" i="7"/>
  <c r="D12" i="7"/>
  <c r="C12" i="7"/>
  <c r="D10" i="7"/>
  <c r="D31" i="3"/>
  <c r="C31" i="3"/>
  <c r="D71" i="47"/>
  <c r="C71" i="47"/>
  <c r="D63" i="47"/>
  <c r="D57" i="47"/>
  <c r="C57" i="47"/>
  <c r="D52" i="47"/>
  <c r="C52" i="47"/>
  <c r="D46" i="47"/>
  <c r="C46" i="47"/>
  <c r="D32" i="47"/>
  <c r="C32" i="47"/>
  <c r="D14" i="47"/>
  <c r="C14" i="47"/>
  <c r="D10" i="47"/>
  <c r="C10" i="47"/>
  <c r="H34" i="45"/>
  <c r="G34" i="45"/>
  <c r="I25" i="43"/>
  <c r="H25" i="43"/>
  <c r="G25" i="43"/>
  <c r="D27" i="3"/>
  <c r="D26" i="3"/>
  <c r="C27" i="3"/>
  <c r="D17" i="28"/>
  <c r="C17" i="28"/>
  <c r="C12" i="3"/>
  <c r="I25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C15" i="40"/>
  <c r="C11" i="40"/>
  <c r="D25" i="40"/>
  <c r="D19" i="40"/>
  <c r="C19" i="40"/>
  <c r="D16" i="40"/>
  <c r="D15" i="40"/>
  <c r="D11" i="40"/>
  <c r="C16" i="40"/>
  <c r="D12" i="40"/>
  <c r="C12" i="40"/>
  <c r="A6" i="40"/>
  <c r="H39" i="10"/>
  <c r="H36" i="10"/>
  <c r="H32" i="10"/>
  <c r="H24" i="10"/>
  <c r="H19" i="10"/>
  <c r="H17" i="10"/>
  <c r="H14" i="10"/>
  <c r="A4" i="39"/>
  <c r="A4" i="35"/>
  <c r="H34" i="34"/>
  <c r="G34" i="34"/>
  <c r="A4" i="34"/>
  <c r="A4" i="33"/>
  <c r="A4" i="32"/>
  <c r="I34" i="30"/>
  <c r="H34" i="30"/>
  <c r="A4" i="30"/>
  <c r="H25" i="29"/>
  <c r="G25" i="29"/>
  <c r="A4" i="29"/>
  <c r="A5" i="28"/>
  <c r="D25" i="27"/>
  <c r="C25" i="27"/>
  <c r="A5" i="27"/>
  <c r="D24" i="26"/>
  <c r="C24" i="26"/>
  <c r="A5" i="26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5" i="5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10" i="10"/>
  <c r="I9" i="10"/>
  <c r="G39" i="10"/>
  <c r="G36" i="10"/>
  <c r="G32" i="10"/>
  <c r="G19" i="10"/>
  <c r="G17" i="10"/>
  <c r="G14" i="10"/>
  <c r="G10" i="10"/>
  <c r="G9" i="10"/>
  <c r="E39" i="10"/>
  <c r="E36" i="10"/>
  <c r="E32" i="10"/>
  <c r="E19" i="10"/>
  <c r="E17" i="10"/>
  <c r="E14" i="10"/>
  <c r="E10" i="10"/>
  <c r="E9" i="10"/>
  <c r="C39" i="10"/>
  <c r="C36" i="10"/>
  <c r="C32" i="10"/>
  <c r="C19" i="10"/>
  <c r="C17" i="10"/>
  <c r="C9" i="10"/>
  <c r="C14" i="10"/>
  <c r="C10" i="10"/>
  <c r="D45" i="12"/>
  <c r="C45" i="12"/>
  <c r="C44" i="12"/>
  <c r="D34" i="12"/>
  <c r="C34" i="12"/>
  <c r="D11" i="12"/>
  <c r="D10" i="12"/>
  <c r="C11" i="12"/>
  <c r="C10" i="12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F9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C10" i="3"/>
  <c r="D10" i="5"/>
  <c r="C10" i="5"/>
  <c r="C26" i="3"/>
  <c r="D10" i="3"/>
  <c r="D9" i="3"/>
  <c r="J9" i="10"/>
  <c r="D9" i="10"/>
  <c r="C9" i="3"/>
  <c r="D44" i="12"/>
  <c r="B9" i="10"/>
  <c r="D13" i="47" l="1"/>
  <c r="D9" i="47" s="1"/>
  <c r="D9" i="7"/>
</calcChain>
</file>

<file path=xl/sharedStrings.xml><?xml version="1.0" encoding="utf-8"?>
<sst xmlns="http://schemas.openxmlformats.org/spreadsheetml/2006/main" count="3249" uniqueCount="1871">
  <si>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</si>
  <si>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</si>
  <si>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</si>
  <si>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</si>
  <si>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</si>
  <si>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</si>
  <si>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</si>
  <si>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</si>
  <si>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</si>
  <si>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</si>
  <si>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</si>
  <si>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</si>
  <si>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</si>
  <si>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</si>
  <si>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</si>
  <si>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</si>
  <si>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</si>
  <si>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</si>
  <si>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</si>
  <si>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</si>
  <si>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</si>
  <si>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</si>
  <si>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</si>
  <si>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</si>
  <si>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</si>
  <si>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</si>
  <si>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</si>
  <si>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</si>
  <si>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</si>
  <si>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</si>
  <si>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</si>
  <si>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</si>
  <si>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</si>
  <si>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</si>
  <si>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</si>
  <si>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</si>
  <si>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</si>
  <si>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</si>
  <si>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</si>
  <si>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</si>
  <si>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</si>
  <si>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</si>
  <si>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</si>
  <si>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</si>
  <si>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</si>
  <si>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</si>
  <si>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</si>
  <si>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</si>
  <si>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</si>
  <si>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</si>
  <si>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</si>
  <si>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</si>
  <si>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</si>
  <si>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</si>
  <si>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</si>
  <si>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</si>
  <si>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</si>
  <si>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</si>
  <si>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</si>
  <si>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</si>
  <si>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</si>
  <si>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</si>
  <si>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</si>
  <si>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</si>
  <si>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</si>
  <si>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</si>
  <si>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</si>
  <si>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</si>
  <si>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</si>
  <si>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</si>
  <si>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</si>
  <si>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</si>
  <si>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</si>
  <si>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</si>
  <si>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</si>
  <si>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</si>
  <si>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</si>
  <si>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</si>
  <si>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</si>
  <si>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</si>
  <si>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</si>
  <si>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</si>
  <si>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</si>
  <si>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</si>
  <si>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</si>
  <si>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</si>
  <si>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</si>
  <si>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</si>
  <si>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</si>
  <si>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</si>
  <si>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</si>
  <si>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</si>
  <si>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</si>
  <si>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</si>
  <si>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</si>
  <si>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</si>
  <si>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</si>
  <si>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</si>
  <si>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</si>
  <si>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</si>
  <si>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</si>
  <si>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</si>
  <si>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</si>
  <si>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</si>
  <si>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</si>
  <si>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</si>
  <si>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</si>
  <si>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</si>
  <si>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</si>
  <si>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</si>
  <si>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</si>
  <si>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</si>
  <si>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</si>
  <si>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</si>
  <si>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</si>
  <si>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</si>
  <si>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</si>
  <si>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</si>
  <si>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</si>
  <si>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</si>
  <si>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</si>
  <si>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</si>
  <si>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</si>
  <si>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</si>
  <si>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</si>
  <si>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</si>
  <si>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</si>
  <si>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</si>
  <si>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</si>
  <si>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</si>
  <si>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</si>
  <si>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</si>
  <si>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</si>
  <si>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</si>
  <si>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</si>
  <si>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</si>
  <si>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</si>
  <si>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</si>
  <si>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</si>
  <si>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</si>
  <si>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</si>
  <si>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</si>
  <si>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</si>
  <si>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</si>
  <si>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</si>
  <si>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</si>
  <si>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</si>
  <si>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</si>
  <si>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</si>
  <si>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</si>
  <si>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</si>
  <si>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</si>
  <si>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</si>
  <si>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</si>
  <si>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</si>
  <si>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</si>
  <si>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</si>
  <si>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</si>
  <si>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</si>
  <si>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</si>
  <si>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</si>
  <si>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</si>
  <si>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</si>
  <si>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</si>
  <si>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</si>
  <si>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</si>
  <si>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</si>
  <si>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</si>
  <si>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</si>
  <si>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</si>
  <si>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</si>
  <si>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</si>
  <si>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</si>
  <si>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</si>
  <si>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</si>
  <si>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</si>
  <si>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</si>
  <si>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</si>
  <si>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</si>
  <si>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</si>
  <si>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</si>
  <si>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</si>
  <si>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</si>
  <si>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</si>
  <si>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</si>
  <si>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</si>
  <si>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</si>
  <si>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</si>
  <si>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</si>
  <si>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</si>
  <si>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</si>
  <si>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</si>
  <si>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</si>
  <si>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</si>
  <si>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</si>
  <si>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</si>
  <si>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</si>
  <si>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</si>
  <si>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</si>
  <si>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</si>
  <si>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</si>
  <si>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</si>
  <si>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</si>
  <si>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</si>
  <si>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</si>
  <si>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</si>
  <si>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</si>
  <si>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</si>
  <si>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</si>
  <si>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</si>
  <si>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</si>
  <si>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</si>
  <si>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</si>
  <si>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</si>
  <si>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</si>
  <si>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</si>
  <si>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</si>
  <si>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</si>
  <si>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</si>
  <si>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</si>
  <si>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</si>
  <si>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</si>
  <si>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</si>
  <si>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</si>
  <si>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</si>
  <si>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</si>
  <si>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</si>
  <si>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</si>
  <si>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</si>
  <si>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</si>
  <si>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</si>
  <si>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</si>
  <si>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</si>
  <si>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</si>
  <si>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</si>
  <si>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</si>
  <si>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</si>
  <si>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</si>
  <si>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</si>
  <si>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</si>
  <si>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</si>
  <si>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</si>
  <si>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</si>
  <si>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</si>
  <si>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</si>
  <si>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</si>
  <si>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</si>
  <si>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</si>
  <si>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</si>
  <si>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</si>
  <si>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</si>
  <si>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</si>
  <si>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</si>
  <si>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</si>
  <si>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</si>
  <si>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</si>
  <si>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</si>
  <si>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</si>
  <si>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</si>
  <si>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</si>
  <si>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</si>
  <si>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</si>
  <si>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</si>
  <si>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</si>
  <si>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</si>
  <si>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</si>
  <si>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</si>
  <si>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</si>
  <si>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</si>
  <si>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</si>
  <si>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</si>
  <si>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</si>
  <si>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</si>
  <si>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</si>
  <si>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</si>
  <si>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</si>
  <si>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</si>
  <si>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</si>
  <si>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</si>
  <si>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</si>
  <si>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</si>
  <si>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</si>
  <si>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</si>
  <si>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</si>
  <si>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</si>
  <si>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</si>
  <si>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</si>
  <si>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</si>
  <si>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</si>
  <si>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</si>
  <si>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</si>
  <si>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</si>
  <si>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</si>
  <si>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</si>
  <si>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</si>
  <si>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</si>
  <si>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</si>
  <si>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</si>
  <si>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</si>
  <si>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</si>
  <si>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</si>
  <si>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</si>
  <si>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</si>
  <si>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</si>
  <si>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</si>
  <si>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</si>
  <si>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</si>
  <si>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</si>
  <si>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</si>
  <si>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</si>
  <si>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</si>
  <si>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</si>
  <si>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</si>
  <si>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</si>
  <si>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</si>
  <si>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</si>
  <si>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</si>
  <si>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</si>
  <si>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</si>
  <si>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</si>
  <si>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</si>
  <si>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</si>
  <si>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</si>
  <si>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</si>
  <si>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</si>
  <si>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</si>
  <si>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</si>
  <si>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</si>
  <si>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</si>
  <si>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</si>
  <si>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</si>
  <si>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</si>
  <si>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</si>
  <si>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</si>
  <si>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</si>
  <si>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</si>
  <si>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</si>
  <si>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</si>
  <si>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</si>
  <si>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</si>
  <si>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</si>
  <si>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</si>
  <si>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</si>
  <si>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</si>
  <si>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</si>
  <si>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</si>
  <si>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</si>
  <si>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</si>
  <si>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</si>
  <si>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</si>
  <si>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</si>
  <si>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</si>
  <si>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</si>
  <si>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</si>
  <si>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</si>
  <si>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</si>
  <si>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</si>
  <si>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</si>
  <si>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</si>
  <si>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</si>
  <si>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</si>
  <si>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</si>
  <si>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</si>
  <si>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</si>
  <si>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</si>
  <si>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</si>
  <si>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</si>
  <si>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</si>
  <si>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</si>
  <si>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</si>
  <si>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</si>
  <si>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</si>
  <si>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</si>
  <si>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</si>
  <si>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</si>
  <si>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</si>
  <si>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</si>
  <si>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</si>
  <si>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</si>
  <si>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</si>
  <si>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</si>
  <si>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</si>
  <si>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</si>
  <si>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</si>
  <si>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</si>
  <si>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</si>
  <si>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</si>
  <si>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</si>
  <si>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</si>
  <si>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</si>
  <si>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</si>
  <si>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</si>
  <si>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</si>
  <si>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</si>
  <si>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</si>
  <si>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</si>
  <si>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</si>
  <si>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</si>
  <si>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</si>
  <si>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</si>
  <si>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</si>
  <si>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</si>
  <si>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</si>
  <si>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</si>
  <si>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</si>
  <si>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</si>
  <si>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</si>
  <si>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</si>
  <si>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</si>
  <si>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</si>
  <si>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</si>
  <si>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</si>
  <si>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</si>
  <si>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</si>
  <si>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</si>
  <si>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</si>
  <si>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</si>
  <si>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</si>
  <si>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</si>
  <si>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</si>
  <si>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</si>
  <si>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</si>
  <si>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</si>
  <si>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</si>
  <si>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</si>
  <si>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</si>
  <si>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</si>
  <si>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</si>
  <si>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</si>
  <si>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</si>
  <si>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</si>
  <si>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</si>
  <si>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</si>
  <si>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</si>
  <si>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</si>
  <si>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</si>
  <si>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</si>
  <si>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</si>
  <si>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</si>
  <si>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</si>
  <si>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</si>
  <si>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</si>
  <si>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</si>
  <si>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</si>
  <si>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</si>
  <si>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</si>
  <si>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</si>
  <si>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</si>
  <si>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</si>
  <si>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</si>
  <si>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</si>
  <si>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</si>
  <si>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</si>
  <si>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</si>
  <si>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</si>
  <si>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</si>
  <si>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</si>
  <si>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</si>
  <si>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</si>
  <si>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</si>
  <si>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</si>
  <si>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</si>
  <si>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</si>
  <si>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</si>
  <si>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</si>
  <si>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</si>
  <si>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</si>
  <si>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</si>
  <si>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</si>
  <si>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</si>
  <si>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</si>
  <si>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</si>
  <si>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</si>
  <si>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</si>
  <si>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</si>
  <si>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</si>
  <si>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</si>
  <si>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</si>
  <si>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</si>
  <si>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</si>
  <si>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</si>
  <si>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</si>
  <si>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</si>
  <si>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</si>
  <si>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</si>
  <si>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</si>
  <si>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</si>
  <si>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</si>
  <si>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</si>
  <si>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</si>
  <si>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</si>
  <si>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</si>
  <si>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</si>
  <si>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</si>
  <si>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</si>
  <si>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</si>
  <si>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</si>
  <si>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</si>
  <si>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</si>
  <si>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</si>
  <si>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</si>
  <si>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</si>
  <si>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</si>
  <si>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</si>
  <si>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</si>
  <si>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</si>
  <si>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</si>
  <si>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</si>
  <si>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</si>
  <si>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</si>
  <si>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</si>
  <si>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N10 - ფიზიკური პირების მიერ განხორციელებული ფულადი შემოწირულებები</t>
  </si>
  <si>
    <t>ფორმა ივსება ქართული შრიფტით (Sylfaen), ფონტის ზომა 10;</t>
  </si>
  <si>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</si>
  <si>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</si>
  <si>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</si>
  <si>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 (ლარებში)</t>
  </si>
  <si>
    <r>
      <t>თარიღი</t>
    </r>
    <r>
      <rPr>
        <sz val="14"/>
        <rFont val="Sylfaen"/>
        <family val="1"/>
      </rPr>
      <t>*</t>
    </r>
  </si>
  <si>
    <t>შემომწირველის ბანკი</t>
  </si>
  <si>
    <t>შემომწირველის საბანკო ანგარიშის N</t>
  </si>
  <si>
    <t xml:space="preserve"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</t>
  </si>
  <si>
    <t>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</si>
  <si>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</si>
  <si>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N11 - ფიზიკური პირების მიერ განხორციელებული არაფულადი შემოწირულებები</t>
  </si>
  <si>
    <t>ინფორმაცია შემოწირულების შესახებ</t>
  </si>
  <si>
    <t>საბაზრო ღირებულება</t>
  </si>
  <si>
    <t xml:space="preserve">ფაქტობრივი ღირებულება </t>
  </si>
  <si>
    <t>შემოწირ-ბის ღირებულება *</t>
  </si>
  <si>
    <t xml:space="preserve"> ქონების სახეობა **</t>
  </si>
  <si>
    <t>მომსახურება</t>
  </si>
  <si>
    <t>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</si>
  <si>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 xml:space="preserve">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</t>
  </si>
  <si>
    <t>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</si>
  <si>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</si>
  <si>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ფორმა N13 - საჯარო ღონისძიებებთან დაკავშირებული შემოწირულებები</t>
  </si>
  <si>
    <t>საჯარო ღონისძიება</t>
  </si>
  <si>
    <t>ღონისძიების თარიღი</t>
  </si>
  <si>
    <t>ღონისძიების ადგილი</t>
  </si>
  <si>
    <t>შემოწირულების ოდენობა ლარებში</t>
  </si>
  <si>
    <t>ფორმა N 15 - ინფორმაცია საბანკო ანგარიშიდან ნაღდი ფულით გასავლის ოპერაციების  შესახებ</t>
  </si>
  <si>
    <t>ანაგრიშვალდებული პირის დასახელება:</t>
  </si>
  <si>
    <t>ბანკის დასახელება:</t>
  </si>
  <si>
    <t>საბანკო ანგარიშის ნომერი:</t>
  </si>
  <si>
    <t>საბანკო ანგარიშის ვალუტა:</t>
  </si>
  <si>
    <t>საბანკო ანგარიშიდან ნაღდი ფულის გასავლის დაგეგმილი თარიღი:</t>
  </si>
  <si>
    <t>საბანკო ანგარიშიდან ნაღდი ფულის გასავლის დაგეგმილი მოცულობა:</t>
  </si>
  <si>
    <t>ოპერაციის განმახორციელებელი უფლებამოსილი პირის პირადი ნომერი:</t>
  </si>
  <si>
    <t>ოპერაციის განმახორციელებელი უფლებამოსილი პირის სახელი, გვარი:</t>
  </si>
  <si>
    <t>ფორმის შევსების თარიღი:</t>
  </si>
  <si>
    <t>ფორმის შევსების დრო:</t>
  </si>
  <si>
    <t xml:space="preserve"> ხელფასები და სხვა განაცემები ფიზიკურ პირებზე</t>
  </si>
  <si>
    <t>თანხა</t>
  </si>
  <si>
    <t>დანიშნუილება *</t>
  </si>
  <si>
    <t>მივლინება</t>
  </si>
  <si>
    <t>სხვა შესყიდვა</t>
  </si>
  <si>
    <t>*აღნიშნული ველი ივსება მხოლოდ იმ შემთხვევაში, თუ განაცემი არ უკავშირდება შრომით ურთიერთობებს (ხელფასი, პრემია, მივლინება)</t>
  </si>
  <si>
    <t>ფორმა N14 - ფულადი საწევრო შენატანები</t>
  </si>
  <si>
    <t>საწევრო შენატანის ოდენობა (ლარებში)</t>
  </si>
  <si>
    <t>შემომტანის ბანკი</t>
  </si>
  <si>
    <t>შემომტანის საბანკო ანგარიშის N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</si>
  <si>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</t>
    </r>
  </si>
  <si>
    <t>ფორმა N16 - იურიდიული პირის მიერ განხორციელებული ფულადი შემოწირულებები</t>
  </si>
  <si>
    <t>იურიდიული პირის დასახელება</t>
  </si>
  <si>
    <t>სამართლებრივი ფორმა</t>
  </si>
  <si>
    <t>საიდენტიფიკაციო კოდი</t>
  </si>
  <si>
    <t>თანხა (ლარებში)</t>
  </si>
  <si>
    <r>
      <t>თარიღი</t>
    </r>
    <r>
      <rPr>
        <sz val="14"/>
        <rFont val="Sylfaen"/>
        <family val="1"/>
      </rPr>
      <t>**</t>
    </r>
  </si>
  <si>
    <t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</si>
  <si>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  </r>
  </si>
  <si>
    <r>
      <rPr>
        <sz val="13"/>
        <rFont val="Sylfaen"/>
        <family val="1"/>
      </rPr>
      <t>**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</si>
  <si>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N17 - იურიდიული პირის მიერ განხორციელებული არაფულადი შემოწირულებები</t>
  </si>
  <si>
    <t>კომპანიის დასახელება</t>
  </si>
  <si>
    <t>საიდ. კოდი</t>
  </si>
  <si>
    <t>შემოწირ-ბის ღირებულება **</t>
  </si>
  <si>
    <t xml:space="preserve"> ქონების სახეობა***</t>
  </si>
  <si>
    <t>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</si>
  <si>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</si>
  <si>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>***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</si>
  <si>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</si>
  <si>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</si>
  <si>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>სესხის ოდენობა (ლარი)</t>
  </si>
  <si>
    <t>სესხის ვადა (თვეების რაოდენობა)</t>
  </si>
  <si>
    <t>სესხის უზრუნველყოფა</t>
  </si>
  <si>
    <t>თავმდები</t>
  </si>
  <si>
    <t>ფორმა N12 - შეღავათიანი პირობით აღებული კრედიტები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</si>
  <si>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</si>
  <si>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საინფორმაციო მომსახურეობა</t>
  </si>
  <si>
    <t>პერიოდული პრესა</t>
  </si>
  <si>
    <t xml:space="preserve">ირაკლი </t>
  </si>
  <si>
    <t>ალასანია</t>
  </si>
  <si>
    <t>01024001948</t>
  </si>
  <si>
    <t>თავმჯდომარე</t>
  </si>
  <si>
    <t xml:space="preserve">გიორგი </t>
  </si>
  <si>
    <t>პატაშური</t>
  </si>
  <si>
    <t>საკონსულტაციო მომსახურება</t>
  </si>
  <si>
    <t>მაისი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</si>
  <si>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</si>
  <si>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</si>
  <si>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</si>
  <si>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</si>
  <si>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</si>
  <si>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</si>
  <si>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</si>
  <si>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</si>
  <si>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</si>
  <si>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</si>
  <si>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</si>
  <si>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</si>
  <si>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</si>
  <si>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</si>
  <si>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</si>
  <si>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</si>
  <si>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</si>
  <si>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</si>
  <si>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</si>
  <si>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</si>
  <si>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</si>
  <si>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205172230</t>
  </si>
  <si>
    <t>შპს „პიკაჯეო“</t>
  </si>
  <si>
    <t xml:space="preserve">ქ. თბილისი, ი. ჭაჭავაძის გამზ. # 7, </t>
  </si>
  <si>
    <t>48 თვე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</si>
  <si>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</si>
  <si>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</si>
  <si>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</si>
  <si>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</si>
  <si>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</si>
  <si>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</si>
  <si>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</si>
  <si>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</si>
  <si>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</si>
  <si>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</si>
  <si>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</si>
  <si>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</si>
  <si>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</si>
  <si>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</si>
  <si>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</si>
  <si>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</si>
  <si>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</si>
  <si>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</si>
  <si>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</si>
  <si>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</si>
  <si>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</si>
  <si>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</si>
  <si>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ქ. თბილისი, ა.წერეთლის გამზ. #61</t>
  </si>
  <si>
    <t>11 თვე</t>
  </si>
  <si>
    <t>0102702873</t>
  </si>
  <si>
    <t>ედუარდ</t>
  </si>
  <si>
    <t>აირაპეტიანი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</si>
  <si>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</si>
  <si>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</si>
  <si>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</si>
  <si>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</si>
  <si>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</si>
  <si>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</si>
  <si>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</si>
  <si>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</si>
  <si>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</si>
  <si>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</si>
  <si>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</si>
  <si>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</si>
  <si>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დ.აღმაშენებლის გამზირი #115</t>
  </si>
  <si>
    <t>01005006434</t>
  </si>
  <si>
    <t>ელერდაშვილი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</si>
  <si>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</si>
  <si>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</si>
  <si>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</si>
  <si>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</si>
  <si>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</si>
  <si>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01025017776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</si>
  <si>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</si>
  <si>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</si>
  <si>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</si>
  <si>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</si>
  <si>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</si>
  <si>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</si>
  <si>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</si>
  <si>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</si>
  <si>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</si>
  <si>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</si>
  <si>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</si>
  <si>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</si>
  <si>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</si>
  <si>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</si>
  <si>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</si>
  <si>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</si>
  <si>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</si>
  <si>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</si>
  <si>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</si>
  <si>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</si>
  <si>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</si>
  <si>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</si>
  <si>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</si>
  <si>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</si>
  <si>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</si>
  <si>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</si>
  <si>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</si>
  <si>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</si>
  <si>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</si>
  <si>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</si>
  <si>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</si>
  <si>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</si>
  <si>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</si>
  <si>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</si>
  <si>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</si>
  <si>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</si>
  <si>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</si>
  <si>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</si>
  <si>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</si>
  <si>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</si>
  <si>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</si>
  <si>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</si>
  <si>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</si>
  <si>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</si>
  <si>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</si>
  <si>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</si>
  <si>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</si>
  <si>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</si>
  <si>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</si>
  <si>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</si>
  <si>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</si>
  <si>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</si>
  <si>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</si>
  <si>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</si>
  <si>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</si>
  <si>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</si>
  <si>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</si>
  <si>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</si>
  <si>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</si>
  <si>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</si>
  <si>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</si>
  <si>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</si>
  <si>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</si>
  <si>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</si>
  <si>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</si>
  <si>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</si>
  <si>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</si>
  <si>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</si>
  <si>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</si>
  <si>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</si>
  <si>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</si>
  <si>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</si>
  <si>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</si>
  <si>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</si>
  <si>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</si>
  <si>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</si>
  <si>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</si>
  <si>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</si>
  <si>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</si>
  <si>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</si>
  <si>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</si>
  <si>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</si>
  <si>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</si>
  <si>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</si>
  <si>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</si>
  <si>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</si>
  <si>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</si>
  <si>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</si>
  <si>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</si>
  <si>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</si>
  <si>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</si>
  <si>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</si>
  <si>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</si>
  <si>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</si>
  <si>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</si>
  <si>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</si>
  <si>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</si>
  <si>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</si>
  <si>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</si>
  <si>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</si>
  <si>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</si>
  <si>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</si>
  <si>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</si>
  <si>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</si>
  <si>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</si>
  <si>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</si>
  <si>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</si>
  <si>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</si>
  <si>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</si>
  <si>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</si>
  <si>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</si>
  <si>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</si>
  <si>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</si>
  <si>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</si>
  <si>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</si>
  <si>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</si>
  <si>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</si>
  <si>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</si>
  <si>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</si>
  <si>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</si>
  <si>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</si>
  <si>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</si>
  <si>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</si>
  <si>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</si>
  <si>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</si>
  <si>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</si>
  <si>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</si>
  <si>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</si>
  <si>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</si>
  <si>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</si>
  <si>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</si>
  <si>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</si>
  <si>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</si>
  <si>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</si>
  <si>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</si>
  <si>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</si>
  <si>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</si>
  <si>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</si>
  <si>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</si>
  <si>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</si>
  <si>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</si>
  <si>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</si>
  <si>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</si>
  <si>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</si>
  <si>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</si>
  <si>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</si>
  <si>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</si>
  <si>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</si>
  <si>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</si>
  <si>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</si>
  <si>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</si>
  <si>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</si>
  <si>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</si>
  <si>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</si>
  <si>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</si>
  <si>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</si>
  <si>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</si>
  <si>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</si>
  <si>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</si>
  <si>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</si>
  <si>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</si>
  <si>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</si>
  <si>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</si>
  <si>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</si>
  <si>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</si>
  <si>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</si>
  <si>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</si>
  <si>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</si>
  <si>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</si>
  <si>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</si>
  <si>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</si>
  <si>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</si>
  <si>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</si>
  <si>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</si>
  <si>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</si>
  <si>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</si>
  <si>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</si>
  <si>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</si>
  <si>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</si>
  <si>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</si>
  <si>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</si>
  <si>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</si>
  <si>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</si>
  <si>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</si>
  <si>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</si>
  <si>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</si>
  <si>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</si>
  <si>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</si>
  <si>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</si>
  <si>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</si>
  <si>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</si>
  <si>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</si>
  <si>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</si>
  <si>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</si>
  <si>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</si>
  <si>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</si>
  <si>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</si>
  <si>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</si>
  <si>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</si>
  <si>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</si>
  <si>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</si>
  <si>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</si>
  <si>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</si>
  <si>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</si>
  <si>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</si>
  <si>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</si>
  <si>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</si>
  <si>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</si>
  <si>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</si>
  <si>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</si>
  <si>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</si>
  <si>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</si>
  <si>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</si>
  <si>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</si>
  <si>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</si>
  <si>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</si>
  <si>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</si>
  <si>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</si>
  <si>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</si>
  <si>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</si>
  <si>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</si>
  <si>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</si>
  <si>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</si>
  <si>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</si>
  <si>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</si>
  <si>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</si>
  <si>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</si>
  <si>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</si>
  <si>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</si>
  <si>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</si>
  <si>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</si>
  <si>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</si>
  <si>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</si>
  <si>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</si>
  <si>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</si>
  <si>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</si>
  <si>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</si>
  <si>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</si>
  <si>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</si>
  <si>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</si>
  <si>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</si>
  <si>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</si>
  <si>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</si>
  <si>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</si>
  <si>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</si>
  <si>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</si>
  <si>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</si>
  <si>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</si>
  <si>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</si>
  <si>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</si>
  <si>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</si>
  <si>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</si>
  <si>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</si>
  <si>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</si>
  <si>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</si>
  <si>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</si>
  <si>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</si>
  <si>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</si>
  <si>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</si>
  <si>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</si>
  <si>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</si>
  <si>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</si>
  <si>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</si>
  <si>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</si>
  <si>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</si>
  <si>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</si>
  <si>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</si>
  <si>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</si>
  <si>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</si>
  <si>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</si>
  <si>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</si>
  <si>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</si>
  <si>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</si>
  <si>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</si>
  <si>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</si>
  <si>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</si>
  <si>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</si>
  <si>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</si>
  <si>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</si>
  <si>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</si>
  <si>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</si>
  <si>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</si>
  <si>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</si>
  <si>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</si>
  <si>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</si>
  <si>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</si>
  <si>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</si>
  <si>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</si>
  <si>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</si>
  <si>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</si>
  <si>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</si>
  <si>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</si>
  <si>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</si>
  <si>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</si>
  <si>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</si>
  <si>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</si>
  <si>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</si>
  <si>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</si>
  <si>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</si>
  <si>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</si>
  <si>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</si>
  <si>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</si>
  <si>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</si>
  <si>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</si>
  <si>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</si>
  <si>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</si>
  <si>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</si>
  <si>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</si>
  <si>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</si>
  <si>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</si>
  <si>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</si>
  <si>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</si>
  <si>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</si>
  <si>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</si>
  <si>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</si>
  <si>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</si>
  <si>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</si>
  <si>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</si>
  <si>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</si>
  <si>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</si>
  <si>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</si>
  <si>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</si>
  <si>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</si>
  <si>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</si>
  <si>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</si>
  <si>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</si>
  <si>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</si>
  <si>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</si>
  <si>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</si>
  <si>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</si>
  <si>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</si>
  <si>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</si>
  <si>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</si>
  <si>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</si>
  <si>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</si>
  <si>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</si>
  <si>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</si>
  <si>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</si>
  <si>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</si>
  <si>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</si>
  <si>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</si>
  <si>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</si>
  <si>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</si>
  <si>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</si>
  <si>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</si>
  <si>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</si>
  <si>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</si>
  <si>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</si>
  <si>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</si>
  <si>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</si>
  <si>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</si>
  <si>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</si>
  <si>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</si>
  <si>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</si>
  <si>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</si>
  <si>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</si>
  <si>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</si>
  <si>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</si>
  <si>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</si>
  <si>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</si>
  <si>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</si>
  <si>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</si>
  <si>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</si>
  <si>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</si>
  <si>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</si>
  <si>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</si>
  <si>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</si>
  <si>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</si>
  <si>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</si>
  <si>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</si>
  <si>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</si>
  <si>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</si>
  <si>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</si>
  <si>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</si>
  <si>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</si>
  <si>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</si>
  <si>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</si>
  <si>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</si>
  <si>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</si>
  <si>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</si>
  <si>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</si>
  <si>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</si>
  <si>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</si>
  <si>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</si>
  <si>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</si>
  <si>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</si>
  <si>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</si>
  <si>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</si>
  <si>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</si>
  <si>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</si>
  <si>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</si>
  <si>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</si>
  <si>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</si>
  <si>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</si>
  <si>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</si>
  <si>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</si>
  <si>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</si>
  <si>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</si>
  <si>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</si>
  <si>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</si>
  <si>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</si>
  <si>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</si>
  <si>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</si>
  <si>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</si>
  <si>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</si>
  <si>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</si>
  <si>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</si>
  <si>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</si>
  <si>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</si>
  <si>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</si>
  <si>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</si>
  <si>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</si>
  <si>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</si>
  <si>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</si>
  <si>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</si>
  <si>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</si>
  <si>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</si>
  <si>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</si>
  <si>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</si>
  <si>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</si>
  <si>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</si>
  <si>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</si>
  <si>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</si>
  <si>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</si>
  <si>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</si>
  <si>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</si>
  <si>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</si>
  <si>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</si>
  <si>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</si>
  <si>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</si>
  <si>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</si>
  <si>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</si>
  <si>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</si>
  <si>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</si>
  <si>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</si>
  <si>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</si>
  <si>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</si>
  <si>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</si>
  <si>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</si>
  <si>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</si>
  <si>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</si>
  <si>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</si>
  <si>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</si>
  <si>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</si>
  <si>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</si>
  <si>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</si>
  <si>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</si>
  <si>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</si>
  <si>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</si>
  <si>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</si>
  <si>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</si>
  <si>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</si>
  <si>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</si>
  <si>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</si>
  <si>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</si>
  <si>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</si>
  <si>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</si>
  <si>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</si>
  <si>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</si>
  <si>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</si>
  <si>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</si>
  <si>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</si>
  <si>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</si>
  <si>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</si>
  <si>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</si>
  <si>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</si>
  <si>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</si>
  <si>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</si>
  <si>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</si>
  <si>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</si>
  <si>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</si>
  <si>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</si>
  <si>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</si>
  <si>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</si>
  <si>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</si>
  <si>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</si>
  <si>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</si>
  <si>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</si>
  <si>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</si>
  <si>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</si>
  <si>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</si>
  <si>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</si>
  <si>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</si>
  <si>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</si>
  <si>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</si>
  <si>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</si>
  <si>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</si>
  <si>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</si>
  <si>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</si>
  <si>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</si>
  <si>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</si>
  <si>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</si>
  <si>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</si>
  <si>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</si>
  <si>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</si>
  <si>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</si>
  <si>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</si>
  <si>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</si>
  <si>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</si>
  <si>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</si>
  <si>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</si>
  <si>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</si>
  <si>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</si>
  <si>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</si>
  <si>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</si>
  <si>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</si>
  <si>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</si>
  <si>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</si>
  <si>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</si>
  <si>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</si>
  <si>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</si>
  <si>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</si>
  <si>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</si>
  <si>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</si>
  <si>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</si>
  <si>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</si>
  <si>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</si>
  <si>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</si>
  <si>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</si>
  <si>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</si>
  <si>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</si>
  <si>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</si>
  <si>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</si>
  <si>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</si>
  <si>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</si>
  <si>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</si>
  <si>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</si>
  <si>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</si>
  <si>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</si>
  <si>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</si>
  <si>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</si>
  <si>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</si>
  <si>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</si>
  <si>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</si>
  <si>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</si>
  <si>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</si>
  <si>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</si>
  <si>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</si>
  <si>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</si>
  <si>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</si>
  <si>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</si>
  <si>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</si>
  <si>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</si>
  <si>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</si>
  <si>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</si>
  <si>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</si>
  <si>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</si>
  <si>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</si>
  <si>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</si>
  <si>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</si>
  <si>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</si>
  <si>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</si>
  <si>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</si>
  <si>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</si>
  <si>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</si>
  <si>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</si>
  <si>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</si>
  <si>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</si>
  <si>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</si>
  <si>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</si>
  <si>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</si>
  <si>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</si>
  <si>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</si>
  <si>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</si>
  <si>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</si>
  <si>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</si>
  <si>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</si>
  <si>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</si>
  <si>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</si>
  <si>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</si>
  <si>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</si>
  <si>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</si>
  <si>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</si>
  <si>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</si>
  <si>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</si>
  <si>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</si>
  <si>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</si>
  <si>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</si>
  <si>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</si>
  <si>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</si>
  <si>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</si>
  <si>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</si>
  <si>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</si>
  <si>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</si>
  <si>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</si>
  <si>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</si>
  <si>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</si>
  <si>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</si>
  <si>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</si>
  <si>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</si>
  <si>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</si>
  <si>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</si>
  <si>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</si>
  <si>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</si>
  <si>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</si>
  <si>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</si>
  <si>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</si>
  <si>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</si>
  <si>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</si>
  <si>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</si>
  <si>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</si>
  <si>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</si>
  <si>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</si>
  <si>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</si>
  <si>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</si>
  <si>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</si>
  <si>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</si>
  <si>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</si>
  <si>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</si>
  <si>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</si>
  <si>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</si>
  <si>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</si>
  <si>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</si>
  <si>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</si>
  <si>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</si>
  <si>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</si>
  <si>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</si>
  <si>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</si>
  <si>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</si>
  <si>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</si>
  <si>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</si>
  <si>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</si>
  <si>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</si>
  <si>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</si>
  <si>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</si>
  <si>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</si>
  <si>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</si>
  <si>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</si>
  <si>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</si>
  <si>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</si>
  <si>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</si>
  <si>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</si>
  <si>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</si>
  <si>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</si>
  <si>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</si>
  <si>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</si>
  <si>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</si>
  <si>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</si>
  <si>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</si>
  <si>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</si>
  <si>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</si>
  <si>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</si>
  <si>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</si>
  <si>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</si>
  <si>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</si>
  <si>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</si>
  <si>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</si>
  <si>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</si>
  <si>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</si>
  <si>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</si>
  <si>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</si>
  <si>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</si>
  <si>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</si>
  <si>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</si>
  <si>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</si>
  <si>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</si>
  <si>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</si>
  <si>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</si>
  <si>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</si>
  <si>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</si>
  <si>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</si>
  <si>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</si>
  <si>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</si>
  <si>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</si>
  <si>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</si>
  <si>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</si>
  <si>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</si>
  <si>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</si>
  <si>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</si>
  <si>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</si>
  <si>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</si>
  <si>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</si>
  <si>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</si>
  <si>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</si>
  <si>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</si>
  <si>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</si>
  <si>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</si>
  <si>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</si>
  <si>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</si>
  <si>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</si>
  <si>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</si>
  <si>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</si>
  <si>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</si>
  <si>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</si>
  <si>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</si>
  <si>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</si>
  <si>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</si>
  <si>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</si>
  <si>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</si>
  <si>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</si>
  <si>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</si>
  <si>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</si>
  <si>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</si>
  <si>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</si>
  <si>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</si>
  <si>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</si>
  <si>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</si>
  <si>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</si>
  <si>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</si>
  <si>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</si>
  <si>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</si>
  <si>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</si>
  <si>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</si>
  <si>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</si>
  <si>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</si>
  <si>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</si>
  <si>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</si>
  <si>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</si>
  <si>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</si>
  <si>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</si>
  <si>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</si>
  <si>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</si>
  <si>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</si>
  <si>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</si>
  <si>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</si>
  <si>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</si>
  <si>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</si>
  <si>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</si>
  <si>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</si>
  <si>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</si>
  <si>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</si>
  <si>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</si>
  <si>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</si>
  <si>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</si>
  <si>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</si>
  <si>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</si>
  <si>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</si>
  <si>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</si>
  <si>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</si>
  <si>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</si>
  <si>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</si>
  <si>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</si>
  <si>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</si>
  <si>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</si>
  <si>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</si>
  <si>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</si>
  <si>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</si>
  <si>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</si>
  <si>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</si>
  <si>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</si>
  <si>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</si>
  <si>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</si>
  <si>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</si>
  <si>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</si>
  <si>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</si>
  <si>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</si>
  <si>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</si>
  <si>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</si>
  <si>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</si>
  <si>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</si>
  <si>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</si>
  <si>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</si>
  <si>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</si>
  <si>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</si>
  <si>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</si>
  <si>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</si>
  <si>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</si>
  <si>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</si>
  <si>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</si>
  <si>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</si>
  <si>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</si>
  <si>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</si>
  <si>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</si>
  <si>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</si>
  <si>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</si>
  <si>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</si>
  <si>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</si>
  <si>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</si>
  <si>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</si>
  <si>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</si>
  <si>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</si>
  <si>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</si>
  <si>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</si>
  <si>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</si>
  <si>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</si>
  <si>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</si>
  <si>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</si>
  <si>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</si>
  <si>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</si>
  <si>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</si>
  <si>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</si>
  <si>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</si>
  <si>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</si>
  <si>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</si>
  <si>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</si>
  <si>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</si>
  <si>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</si>
  <si>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</si>
  <si>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</si>
  <si>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</si>
  <si>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</si>
  <si>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</si>
  <si>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</si>
  <si>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</si>
  <si>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</si>
  <si>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</si>
  <si>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</si>
  <si>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</si>
  <si>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</si>
  <si>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</si>
  <si>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</si>
  <si>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</si>
  <si>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</si>
  <si>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</si>
  <si>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</si>
  <si>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</si>
  <si>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</si>
  <si>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</si>
  <si>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</si>
  <si>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</si>
  <si>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</si>
  <si>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</si>
  <si>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</si>
  <si>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</si>
  <si>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</si>
  <si>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</si>
  <si>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</si>
  <si>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</si>
  <si>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</si>
  <si>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</si>
  <si>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</si>
  <si>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</si>
  <si>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</si>
  <si>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</si>
  <si>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</si>
  <si>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</si>
  <si>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</si>
  <si>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</si>
  <si>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</si>
  <si>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</si>
  <si>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</si>
  <si>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</si>
  <si>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</si>
  <si>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</si>
  <si>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</si>
  <si>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</si>
  <si>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</si>
  <si>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</si>
  <si>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</si>
  <si>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</si>
  <si>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</si>
  <si>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</si>
  <si>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</si>
  <si>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</si>
  <si>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</si>
  <si>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</si>
  <si>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</si>
  <si>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</si>
  <si>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</si>
  <si>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</si>
  <si>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</si>
  <si>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</si>
  <si>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</si>
  <si>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</si>
  <si>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</si>
  <si>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</si>
  <si>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</si>
  <si>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</si>
  <si>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</si>
  <si>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</si>
  <si>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</si>
  <si>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</si>
  <si>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</si>
  <si>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</si>
  <si>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</si>
  <si>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</si>
  <si>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</si>
  <si>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</si>
  <si>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</si>
  <si>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</si>
  <si>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</si>
  <si>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</si>
  <si>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</si>
  <si>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</si>
  <si>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</si>
  <si>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</si>
  <si>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</si>
  <si>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</si>
  <si>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</si>
  <si>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</si>
  <si>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</si>
  <si>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</si>
  <si>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</si>
  <si>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</si>
  <si>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</si>
  <si>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</si>
  <si>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</si>
  <si>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</si>
  <si>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</si>
  <si>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</si>
  <si>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</si>
  <si>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</si>
  <si>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</si>
  <si>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</si>
  <si>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</si>
  <si>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</si>
  <si>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</si>
  <si>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</si>
  <si>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</si>
  <si>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</si>
  <si>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</si>
  <si>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</si>
  <si>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</si>
  <si>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</si>
  <si>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</si>
  <si>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</si>
  <si>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</si>
  <si>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</si>
  <si>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</si>
  <si>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</si>
  <si>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</si>
  <si>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</si>
  <si>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</si>
  <si>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</si>
  <si>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</si>
  <si>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</si>
  <si>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</si>
  <si>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</si>
  <si>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</si>
  <si>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</si>
  <si>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</si>
  <si>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</si>
  <si>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</si>
  <si>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</si>
  <si>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</si>
  <si>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</si>
  <si>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</si>
  <si>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</si>
  <si>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</si>
  <si>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</si>
  <si>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</si>
  <si>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</si>
  <si>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</si>
  <si>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</si>
  <si>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</si>
  <si>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</si>
  <si>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</si>
  <si>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</si>
  <si>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</si>
  <si>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</si>
  <si>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</si>
  <si>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</si>
  <si>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</si>
  <si>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</si>
  <si>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</si>
  <si>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</si>
  <si>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</si>
  <si>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</si>
  <si>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</si>
  <si>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</si>
  <si>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</si>
  <si>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</si>
  <si>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</si>
  <si>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</si>
  <si>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</si>
  <si>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</si>
  <si>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</si>
  <si>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</si>
  <si>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</si>
  <si>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</si>
  <si>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</si>
  <si>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</si>
  <si>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</si>
  <si>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</si>
  <si>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</si>
  <si>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</si>
  <si>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</si>
  <si>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</si>
  <si>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</si>
  <si>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</si>
  <si>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</si>
  <si>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</si>
  <si>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</si>
  <si>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</si>
  <si>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</si>
  <si>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</si>
  <si>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</si>
  <si>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</si>
  <si>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</si>
  <si>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</si>
  <si>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</si>
  <si>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</si>
  <si>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</si>
  <si>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</si>
  <si>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</si>
  <si>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</si>
  <si>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</si>
  <si>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</si>
  <si>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</si>
  <si>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</si>
  <si>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</si>
  <si>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</si>
  <si>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</si>
  <si>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</si>
  <si>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</si>
  <si>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</si>
  <si>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</si>
  <si>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</si>
  <si>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</si>
  <si>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</si>
  <si>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</si>
  <si>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</si>
  <si>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</si>
  <si>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</si>
  <si>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</si>
  <si>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</si>
  <si>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</si>
  <si>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</si>
  <si>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</si>
  <si>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</si>
  <si>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</si>
  <si>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</si>
  <si>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</si>
  <si>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</si>
  <si>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</si>
  <si>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</si>
  <si>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</si>
  <si>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</si>
  <si>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</si>
  <si>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</si>
  <si>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</si>
  <si>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</si>
  <si>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</si>
  <si>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</si>
  <si>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</si>
  <si>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</si>
  <si>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</si>
  <si>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</si>
  <si>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</si>
  <si>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</si>
  <si>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</si>
  <si>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</si>
  <si>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</si>
  <si>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</si>
  <si>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</si>
  <si>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</si>
  <si>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</si>
  <si>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</si>
  <si>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</si>
  <si>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</si>
  <si>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</si>
  <si>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</si>
  <si>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</si>
  <si>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</si>
  <si>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</si>
  <si>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</si>
  <si>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</si>
  <si>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</si>
  <si>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</si>
  <si>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,,თეგეტა მოტორსი"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</si>
  <si>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</si>
  <si>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</si>
  <si>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</si>
  <si>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</si>
  <si>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</si>
  <si>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</si>
  <si>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</si>
  <si>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</si>
  <si>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</si>
  <si>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</si>
  <si>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</si>
  <si>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</si>
  <si>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</si>
  <si>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</si>
  <si>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</si>
  <si>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</si>
  <si>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</si>
  <si>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</si>
  <si>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</si>
  <si>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</si>
  <si>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</si>
  <si>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</si>
  <si>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</si>
  <si>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</si>
  <si>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30,04,2016</t>
  </si>
  <si>
    <t>ცხადაია ვახტანგ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</si>
  <si>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</si>
  <si>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</si>
  <si>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</si>
  <si>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</si>
  <si>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</si>
  <si>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</si>
  <si>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</si>
  <si>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</si>
  <si>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</si>
  <si>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</si>
  <si>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</si>
  <si>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</si>
  <si>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„ცოდნისა“</t>
  </si>
  <si>
    <t>211344188</t>
  </si>
  <si>
    <t>აუდიტ. მომსახ.</t>
  </si>
  <si>
    <t>შპს „ვი თი ჯგუფი“</t>
  </si>
  <si>
    <t>205143824</t>
  </si>
  <si>
    <t>30,11,2015</t>
  </si>
  <si>
    <t>31,12,2015</t>
  </si>
  <si>
    <t>შპს „საერთაშორისო სახლი“</t>
  </si>
  <si>
    <t>404401811</t>
  </si>
  <si>
    <t>შათირიშვილი ავთანდილ</t>
  </si>
  <si>
    <t>04,12,2015</t>
  </si>
  <si>
    <t>შპს „41 გრადუსი“</t>
  </si>
  <si>
    <t>404393599</t>
  </si>
  <si>
    <t>წარმომადგ.</t>
  </si>
  <si>
    <t>მინერ. წყალი</t>
  </si>
  <si>
    <t>06.11.2015</t>
  </si>
  <si>
    <t>შპს აიდიეს ბორჯომი თბილისი</t>
  </si>
  <si>
    <t>404888528</t>
  </si>
  <si>
    <t>31.03.2016</t>
  </si>
  <si>
    <t>შპს აიფიემ კვლევები</t>
  </si>
  <si>
    <t>204447544</t>
  </si>
  <si>
    <t>20.12.2015</t>
  </si>
  <si>
    <t>შპს მვპ</t>
  </si>
  <si>
    <t>204465131</t>
  </si>
  <si>
    <t>გაზეთის ბეჭდვა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</si>
  <si>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</si>
  <si>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</si>
  <si>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</si>
  <si>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</si>
  <si>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</si>
  <si>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შპს საირმე-დ</t>
  </si>
  <si>
    <t>406081706</t>
  </si>
  <si>
    <t>05.02.2015</t>
  </si>
  <si>
    <t>შპს სინგორი</t>
  </si>
  <si>
    <t>204959553</t>
  </si>
  <si>
    <t>საკ.ბეჭდის დამზადება</t>
  </si>
  <si>
    <t>12.11.2015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</si>
  <si>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</si>
  <si>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</si>
  <si>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</si>
  <si>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</si>
  <si>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</si>
  <si>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</si>
  <si>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</si>
  <si>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</si>
  <si>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</si>
  <si>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</si>
  <si>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</si>
  <si>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</si>
  <si>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</si>
  <si>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</si>
  <si>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</si>
  <si>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29.02.2016</t>
  </si>
  <si>
    <t>შპს პრემიუმ ღონისძიებები</t>
  </si>
  <si>
    <t>405113416</t>
  </si>
  <si>
    <t>საკონფ. სისტ.გაქირავება</t>
  </si>
  <si>
    <t>14.03.2016</t>
  </si>
  <si>
    <t>შპს ტურინვესტი</t>
  </si>
  <si>
    <t>245555554</t>
  </si>
  <si>
    <t>ჯამი:</t>
  </si>
  <si>
    <t>კირთაძე ოლია</t>
  </si>
  <si>
    <t>იჯარა</t>
  </si>
  <si>
    <t>53001012530</t>
  </si>
  <si>
    <t xml:space="preserve"> შპს "Geovoice"</t>
  </si>
  <si>
    <t>შპს "რადიოკომპანია პირველი რადიო"</t>
  </si>
  <si>
    <t>შპს "მაგთიკომი"</t>
  </si>
  <si>
    <t>შპს "ნიუფოსტინტერნეიშენალ ჯორჯია"</t>
  </si>
  <si>
    <t>აფიშის გაკვრა</t>
  </si>
  <si>
    <t>წინასაარჩევნო აგიტაცია</t>
  </si>
  <si>
    <t>17.05.2016-20.05.2016</t>
  </si>
  <si>
    <t>A4 ფორმატის 800 ცალი აფიშა</t>
  </si>
  <si>
    <t>ბუკლეტის დარიგება</t>
  </si>
  <si>
    <t>A4 ფორმატის 2000 ცალი ბუკლეტი</t>
  </si>
  <si>
    <t>სტიკერის გაკვრა</t>
  </si>
  <si>
    <t>800 ცალი სტიკერი</t>
  </si>
  <si>
    <t>გაზეთის დარიგება</t>
  </si>
  <si>
    <t>13.05.2016-17.05.2016</t>
  </si>
  <si>
    <t>ბასილია ნინო</t>
  </si>
  <si>
    <t>04.05.2016-22.05.2016</t>
  </si>
  <si>
    <t>ი/მ ბესარიონ უგრეხელიძე</t>
  </si>
  <si>
    <t>მპგ თავისუფალი დემოკრატები</t>
  </si>
  <si>
    <t>კვ.მ</t>
  </si>
  <si>
    <t>ბანერი</t>
  </si>
  <si>
    <t>ბადე სტიკერი</t>
  </si>
  <si>
    <t>ბრენდირებული აქსესუარებით რკლამის ხარჯი</t>
  </si>
  <si>
    <t>შპს "არტიშოკი"</t>
  </si>
  <si>
    <t>ცალი</t>
  </si>
  <si>
    <t>მაისური ბრენდირებით</t>
  </si>
  <si>
    <t>ი/მ ლევან ლექვინაძე</t>
  </si>
  <si>
    <t>შპს "მვპ"</t>
  </si>
  <si>
    <t>გაზეთი</t>
  </si>
  <si>
    <t>ბეჭდური რეკლამი ხარჯი</t>
  </si>
  <si>
    <t>შპს "კოლორადო გრუპი"</t>
  </si>
  <si>
    <t>ბროშურა</t>
  </si>
  <si>
    <t>შპს "ფლიტ"</t>
  </si>
  <si>
    <t>პოსტერი</t>
  </si>
  <si>
    <t>ი/მ მამუკა ჭოლაძე</t>
  </si>
  <si>
    <t>აფიშა</t>
  </si>
  <si>
    <t>ბუკლეტი</t>
  </si>
  <si>
    <t>სტიკერი</t>
  </si>
  <si>
    <t xml:space="preserve">გაზეთი </t>
  </si>
  <si>
    <t>2000 ცალი 4 გვ. გაზეთი</t>
  </si>
  <si>
    <t>500 ცალი გაზეთი</t>
  </si>
  <si>
    <t>406046844</t>
  </si>
  <si>
    <t>211323735</t>
  </si>
  <si>
    <t>20,05,2016</t>
  </si>
  <si>
    <t>204876606</t>
  </si>
  <si>
    <t>11,05,2016</t>
  </si>
  <si>
    <t>საკომუნიკაციო მომსახურება</t>
  </si>
  <si>
    <t>404477507</t>
  </si>
  <si>
    <t>საკურიერო მომსახურება</t>
  </si>
  <si>
    <t>13,05,2016</t>
  </si>
  <si>
    <t>15,05,2016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</si>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</sst>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0.0"/>
  </numFmts>
  <fonts count="37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14"/>
      <name val="Sylfaen"/>
      <family val="1"/>
    </font>
    <font>
      <sz val="13"/>
      <name val="Sylfaen"/>
      <family val="1"/>
    </font>
    <font>
      <sz val="10"/>
      <name val="Sylfaen"/>
      <family val="1"/>
      <charset val="204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b/>
      <sz val="10"/>
      <color theme="1"/>
      <name val="Arial"/>
      <family val="2"/>
    </font>
    <font>
      <sz val="10"/>
      <color theme="1"/>
      <name val="Sylfaen"/>
      <family val="1"/>
      <charset val="204"/>
    </font>
    <font>
      <sz val="10"/>
      <name val="Merriweathe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9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24" fillId="0" borderId="0"/>
    <xf numFmtId="0" fontId="1" fillId="0" borderId="0"/>
  </cellStyleXfs>
  <cellXfs count="781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" applyFont="1" applyAlignment="1" applyProtection="1">
      <alignment horizontal="center" vertical="center"/>
      <protection locked="0"/>
    </xf>
    <xf numFmtId="3" fontId="8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" applyFont="1" applyProtection="1">
      <protection locked="0"/>
    </xf>
    <xf numFmtId="0" fontId="8" fillId="0" borderId="0" xfId="1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8" applyFont="1" applyFill="1" applyBorder="1" applyAlignment="1" applyProtection="1">
      <alignment horizontal="left" vertical="center" wrapText="1"/>
    </xf>
    <xf numFmtId="0" fontId="8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2"/>
    </xf>
    <xf numFmtId="0" fontId="7" fillId="2" borderId="1" xfId="18" applyFont="1" applyFill="1" applyBorder="1" applyAlignment="1" applyProtection="1">
      <alignment horizontal="left" vertical="center" wrapText="1" indent="3"/>
    </xf>
    <xf numFmtId="0" fontId="7" fillId="2" borderId="1" xfId="18" applyFont="1" applyFill="1" applyBorder="1" applyAlignment="1" applyProtection="1">
      <alignment horizontal="left" vertical="center" wrapText="1" indent="4"/>
    </xf>
    <xf numFmtId="0" fontId="7" fillId="0" borderId="0" xfId="4" applyFont="1" applyAlignment="1" applyProtection="1">
      <alignment horizontal="center" vertical="center"/>
      <protection locked="0"/>
    </xf>
    <xf numFmtId="0" fontId="25" fillId="0" borderId="0" xfId="4" applyFont="1" applyAlignment="1" applyProtection="1">
      <alignment horizontal="center" vertical="center"/>
      <protection locked="0"/>
    </xf>
    <xf numFmtId="0" fontId="7" fillId="0" borderId="0" xfId="4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6" fillId="0" borderId="0" xfId="5" applyFont="1" applyAlignment="1" applyProtection="1">
      <alignment vertical="center" wrapText="1"/>
      <protection locked="0"/>
    </xf>
    <xf numFmtId="0" fontId="27" fillId="0" borderId="0" xfId="5" applyFont="1" applyProtection="1">
      <protection locked="0"/>
    </xf>
    <xf numFmtId="0" fontId="26" fillId="0" borderId="1" xfId="5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8" applyNumberFormat="1" applyFont="1" applyFill="1" applyBorder="1" applyAlignment="1" applyProtection="1">
      <alignment horizontal="right" vertical="center"/>
      <protection locked="0"/>
    </xf>
    <xf numFmtId="3" fontId="7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8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5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4" applyFont="1" applyFill="1" applyBorder="1" applyAlignment="1" applyProtection="1">
      <alignment horizontal="right"/>
      <protection locked="0"/>
    </xf>
    <xf numFmtId="0" fontId="7" fillId="0" borderId="2" xfId="4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3" xfId="18" applyFont="1" applyFill="1" applyBorder="1" applyAlignment="1" applyProtection="1">
      <alignment horizontal="left" vertical="center" wrapText="1"/>
    </xf>
    <xf numFmtId="0" fontId="7" fillId="0" borderId="3" xfId="4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8" fillId="0" borderId="1" xfId="5" applyFont="1" applyBorder="1" applyAlignment="1" applyProtection="1">
      <alignment vertical="center" wrapText="1"/>
    </xf>
    <xf numFmtId="0" fontId="26" fillId="0" borderId="1" xfId="5" applyFont="1" applyBorder="1" applyAlignment="1" applyProtection="1">
      <alignment vertical="center" wrapText="1"/>
    </xf>
    <xf numFmtId="15" fontId="0" fillId="0" borderId="0" xfId="0" applyNumberFormat="1"/>
    <xf numFmtId="0" fontId="26" fillId="0" borderId="0" xfId="5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7" fillId="0" borderId="0" xfId="5" applyFont="1" applyBorder="1" applyProtection="1">
      <protection locked="0"/>
    </xf>
    <xf numFmtId="0" fontId="6" fillId="0" borderId="0" xfId="0" applyFont="1"/>
    <xf numFmtId="0" fontId="7" fillId="0" borderId="0" xfId="18" applyFont="1" applyBorder="1" applyAlignment="1" applyProtection="1">
      <alignment vertical="center"/>
      <protection locked="0"/>
    </xf>
    <xf numFmtId="0" fontId="26" fillId="0" borderId="1" xfId="5" applyFont="1" applyBorder="1" applyAlignment="1" applyProtection="1">
      <alignment horizontal="center" vertical="center" wrapText="1"/>
      <protection locked="0"/>
    </xf>
    <xf numFmtId="3" fontId="7" fillId="0" borderId="0" xfId="18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8" fillId="3" borderId="0" xfId="0" applyFont="1" applyFill="1" applyProtection="1"/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8" applyFont="1" applyFill="1" applyAlignment="1" applyProtection="1">
      <alignment vertical="center"/>
    </xf>
    <xf numFmtId="3" fontId="8" fillId="3" borderId="1" xfId="1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8" applyNumberFormat="1" applyFont="1" applyFill="1" applyBorder="1" applyAlignment="1" applyProtection="1">
      <alignment horizontal="right" vertical="center"/>
    </xf>
    <xf numFmtId="3" fontId="7" fillId="3" borderId="1" xfId="18" applyNumberFormat="1" applyFont="1" applyFill="1" applyBorder="1" applyAlignment="1" applyProtection="1">
      <alignment horizontal="right" vertical="center" wrapText="1"/>
    </xf>
    <xf numFmtId="3" fontId="8" fillId="3" borderId="1" xfId="18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8" applyFont="1" applyFill="1" applyBorder="1" applyAlignment="1" applyProtection="1">
      <alignment horizontal="left" vertical="center" wrapText="1" indent="1"/>
    </xf>
    <xf numFmtId="0" fontId="7" fillId="0" borderId="1" xfId="18" applyFont="1" applyFill="1" applyBorder="1" applyAlignment="1" applyProtection="1">
      <alignment horizontal="left" vertical="center" wrapText="1" indent="2"/>
    </xf>
    <xf numFmtId="3" fontId="8" fillId="4" borderId="1" xfId="18" applyNumberFormat="1" applyFont="1" applyFill="1" applyBorder="1" applyAlignment="1" applyProtection="1">
      <alignment horizontal="left" vertical="center" wrapText="1"/>
    </xf>
    <xf numFmtId="3" fontId="8" fillId="4" borderId="1" xfId="18" applyNumberFormat="1" applyFont="1" applyFill="1" applyBorder="1" applyAlignment="1" applyProtection="1">
      <alignment horizontal="center" vertical="center" wrapText="1"/>
    </xf>
    <xf numFmtId="0" fontId="7" fillId="4" borderId="0" xfId="18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8" applyFont="1" applyFill="1" applyAlignment="1" applyProtection="1">
      <alignment horizontal="center" vertical="center" wrapText="1"/>
      <protection locked="0"/>
    </xf>
    <xf numFmtId="0" fontId="7" fillId="4" borderId="0" xfId="18" applyFont="1" applyFill="1" applyAlignment="1" applyProtection="1">
      <alignment horizontal="center" vertical="center" wrapText="1"/>
      <protection locked="0"/>
    </xf>
    <xf numFmtId="0" fontId="7" fillId="4" borderId="0" xfId="18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8" applyFont="1" applyFill="1" applyBorder="1" applyAlignment="1" applyProtection="1">
      <alignment horizontal="left" vertical="center" wrapText="1" indent="3"/>
    </xf>
    <xf numFmtId="0" fontId="7" fillId="0" borderId="1" xfId="18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8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8" applyFont="1" applyFill="1" applyBorder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8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5" fillId="3" borderId="0" xfId="4" applyFont="1" applyFill="1" applyAlignment="1" applyProtection="1">
      <alignment horizontal="center" vertical="center" wrapText="1"/>
    </xf>
    <xf numFmtId="0" fontId="7" fillId="3" borderId="0" xfId="4" applyFont="1" applyFill="1" applyAlignment="1" applyProtection="1">
      <alignment horizontal="center" vertical="center"/>
      <protection locked="0"/>
    </xf>
    <xf numFmtId="0" fontId="7" fillId="3" borderId="0" xfId="4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2" xfId="4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8" fillId="3" borderId="4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8" applyFont="1" applyFill="1" applyBorder="1" applyAlignment="1" applyProtection="1">
      <alignment horizontal="left" vertical="center"/>
    </xf>
    <xf numFmtId="0" fontId="10" fillId="3" borderId="5" xfId="1" applyFont="1" applyFill="1" applyBorder="1" applyAlignment="1" applyProtection="1">
      <alignment horizontal="center" vertical="top" wrapText="1"/>
    </xf>
    <xf numFmtId="0" fontId="10" fillId="3" borderId="6" xfId="1" applyFont="1" applyFill="1" applyBorder="1" applyAlignment="1" applyProtection="1">
      <alignment horizontal="center" vertical="top" wrapText="1"/>
    </xf>
    <xf numFmtId="1" fontId="10" fillId="3" borderId="6" xfId="1" applyNumberFormat="1" applyFont="1" applyFill="1" applyBorder="1" applyAlignment="1" applyProtection="1">
      <alignment horizontal="center" vertical="top" wrapText="1"/>
    </xf>
    <xf numFmtId="1" fontId="10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6" fillId="3" borderId="1" xfId="5" applyFont="1" applyFill="1" applyBorder="1" applyAlignment="1" applyProtection="1">
      <alignment vertical="center" wrapText="1"/>
    </xf>
    <xf numFmtId="0" fontId="28" fillId="3" borderId="3" xfId="5" applyFont="1" applyFill="1" applyBorder="1" applyAlignment="1" applyProtection="1">
      <alignment horizontal="center" vertical="center" wrapText="1"/>
    </xf>
    <xf numFmtId="0" fontId="28" fillId="3" borderId="2" xfId="5" applyFont="1" applyFill="1" applyBorder="1" applyAlignment="1" applyProtection="1">
      <alignment horizontal="center" vertical="center" wrapText="1"/>
    </xf>
    <xf numFmtId="0" fontId="28" fillId="3" borderId="1" xfId="5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8" applyNumberFormat="1" applyFont="1" applyFill="1" applyBorder="1" applyAlignment="1" applyProtection="1">
      <alignment vertical="center"/>
    </xf>
    <xf numFmtId="0" fontId="7" fillId="3" borderId="0" xfId="18" applyFont="1" applyFill="1" applyBorder="1" applyAlignment="1" applyProtection="1">
      <alignment vertical="center"/>
    </xf>
    <xf numFmtId="14" fontId="7" fillId="3" borderId="0" xfId="18" applyNumberFormat="1" applyFont="1" applyFill="1" applyBorder="1" applyAlignment="1" applyProtection="1">
      <alignment horizontal="center" vertical="center"/>
    </xf>
    <xf numFmtId="0" fontId="2" fillId="3" borderId="0" xfId="18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7" fillId="3" borderId="0" xfId="5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8" fillId="3" borderId="3" xfId="5" applyFont="1" applyFill="1" applyBorder="1" applyAlignment="1" applyProtection="1">
      <alignment horizontal="left" vertical="center" wrapText="1"/>
    </xf>
    <xf numFmtId="0" fontId="7" fillId="3" borderId="0" xfId="18" applyFont="1" applyFill="1" applyBorder="1" applyAlignment="1" applyProtection="1">
      <alignment vertical="center"/>
      <protection locked="0"/>
    </xf>
    <xf numFmtId="0" fontId="27" fillId="3" borderId="0" xfId="5" applyFont="1" applyFill="1" applyBorder="1" applyProtection="1">
      <protection locked="0"/>
    </xf>
    <xf numFmtId="0" fontId="7" fillId="3" borderId="0" xfId="4" applyFont="1" applyFill="1" applyProtection="1">
      <protection locked="0"/>
    </xf>
    <xf numFmtId="0" fontId="7" fillId="3" borderId="0" xfId="18" applyFont="1" applyFill="1" applyProtection="1">
      <protection locked="0"/>
    </xf>
    <xf numFmtId="0" fontId="9" fillId="3" borderId="0" xfId="18" applyFont="1" applyFill="1" applyAlignment="1" applyProtection="1">
      <alignment horizontal="center" vertical="center" wrapText="1"/>
      <protection locked="0"/>
    </xf>
    <xf numFmtId="0" fontId="26" fillId="3" borderId="1" xfId="5" applyFont="1" applyFill="1" applyBorder="1" applyAlignment="1" applyProtection="1">
      <alignment horizontal="center" vertical="center" wrapText="1"/>
    </xf>
    <xf numFmtId="14" fontId="29" fillId="0" borderId="7" xfId="7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8" xfId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center" vertical="center"/>
      <protection locked="0"/>
    </xf>
    <xf numFmtId="0" fontId="12" fillId="3" borderId="9" xfId="1" applyFont="1" applyFill="1" applyBorder="1" applyAlignment="1" applyProtection="1">
      <alignment horizontal="center" vertical="top" wrapText="1"/>
    </xf>
    <xf numFmtId="1" fontId="12" fillId="3" borderId="9" xfId="1" applyNumberFormat="1" applyFont="1" applyFill="1" applyBorder="1" applyAlignment="1" applyProtection="1">
      <alignment horizontal="center" vertical="top" wrapText="1"/>
    </xf>
    <xf numFmtId="0" fontId="12" fillId="0" borderId="9" xfId="1" applyFont="1" applyFill="1" applyBorder="1" applyAlignment="1" applyProtection="1">
      <alignment horizontal="left" vertical="top"/>
    </xf>
    <xf numFmtId="0" fontId="10" fillId="0" borderId="9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9" xfId="1" applyNumberFormat="1" applyFont="1" applyFill="1" applyBorder="1" applyAlignment="1" applyProtection="1">
      <alignment horizontal="center" vertical="top" wrapText="1"/>
      <protection locked="0"/>
    </xf>
    <xf numFmtId="0" fontId="10" fillId="0" borderId="9" xfId="1" applyFont="1" applyFill="1" applyBorder="1" applyAlignment="1" applyProtection="1">
      <alignment horizontal="left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0" fontId="11" fillId="3" borderId="9" xfId="1" applyFont="1" applyFill="1" applyBorder="1" applyAlignment="1" applyProtection="1">
      <alignment horizontal="right" vertical="top" wrapText="1"/>
      <protection locked="0"/>
    </xf>
    <xf numFmtId="0" fontId="10" fillId="0" borderId="10" xfId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/>
      <protection locked="0"/>
    </xf>
    <xf numFmtId="0" fontId="10" fillId="3" borderId="11" xfId="1" applyFont="1" applyFill="1" applyBorder="1" applyAlignment="1" applyProtection="1">
      <alignment horizontal="left" vertical="top" wrapText="1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1" fontId="10" fillId="3" borderId="12" xfId="1" applyNumberFormat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4" applyFont="1" applyFill="1" applyProtection="1"/>
    <xf numFmtId="0" fontId="1" fillId="3" borderId="0" xfId="4" applyFill="1" applyProtection="1"/>
    <xf numFmtId="0" fontId="1" fillId="3" borderId="0" xfId="4" applyFill="1" applyBorder="1" applyProtection="1"/>
    <xf numFmtId="0" fontId="1" fillId="0" borderId="0" xfId="4" applyProtection="1">
      <protection locked="0"/>
    </xf>
    <xf numFmtId="0" fontId="1" fillId="3" borderId="0" xfId="4" applyFill="1" applyProtection="1">
      <protection locked="0"/>
    </xf>
    <xf numFmtId="0" fontId="1" fillId="3" borderId="0" xfId="4" applyFill="1" applyBorder="1" applyProtection="1">
      <protection locked="0"/>
    </xf>
    <xf numFmtId="0" fontId="1" fillId="0" borderId="0" xfId="4" applyFill="1" applyProtection="1"/>
    <xf numFmtId="0" fontId="1" fillId="0" borderId="0" xfId="4" applyFill="1" applyBorder="1" applyProtection="1"/>
    <xf numFmtId="0" fontId="1" fillId="3" borderId="4" xfId="4" applyFill="1" applyBorder="1" applyProtection="1"/>
    <xf numFmtId="0" fontId="6" fillId="3" borderId="1" xfId="4" applyFont="1" applyFill="1" applyBorder="1" applyAlignment="1" applyProtection="1">
      <alignment horizontal="center" vertical="center"/>
    </xf>
    <xf numFmtId="0" fontId="6" fillId="3" borderId="1" xfId="4" applyFont="1" applyFill="1" applyBorder="1" applyAlignment="1" applyProtection="1">
      <alignment horizontal="center" vertical="center" wrapText="1"/>
    </xf>
    <xf numFmtId="0" fontId="6" fillId="3" borderId="7" xfId="4" applyFont="1" applyFill="1" applyBorder="1" applyAlignment="1" applyProtection="1">
      <alignment horizontal="center" vertical="center" wrapText="1"/>
    </xf>
    <xf numFmtId="0" fontId="1" fillId="0" borderId="1" xfId="4" applyBorder="1" applyProtection="1">
      <protection locked="0"/>
    </xf>
    <xf numFmtId="14" fontId="1" fillId="0" borderId="1" xfId="4" applyNumberFormat="1" applyBorder="1" applyProtection="1">
      <protection locked="0"/>
    </xf>
    <xf numFmtId="0" fontId="8" fillId="0" borderId="0" xfId="4" applyFont="1" applyProtection="1">
      <protection locked="0"/>
    </xf>
    <xf numFmtId="0" fontId="7" fillId="0" borderId="0" xfId="4" applyFont="1" applyBorder="1" applyProtection="1">
      <protection locked="0"/>
    </xf>
    <xf numFmtId="0" fontId="7" fillId="0" borderId="4" xfId="4" applyFont="1" applyBorder="1" applyProtection="1">
      <protection locked="0"/>
    </xf>
    <xf numFmtId="0" fontId="8" fillId="0" borderId="0" xfId="4" applyFont="1" applyAlignment="1" applyProtection="1">
      <alignment horizontal="left"/>
      <protection locked="0"/>
    </xf>
    <xf numFmtId="0" fontId="7" fillId="0" borderId="0" xfId="4" applyFont="1" applyAlignment="1" applyProtection="1">
      <alignment horizontal="left"/>
      <protection locked="0"/>
    </xf>
    <xf numFmtId="0" fontId="1" fillId="0" borderId="0" xfId="4"/>
    <xf numFmtId="0" fontId="1" fillId="0" borderId="0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26" fillId="0" borderId="7" xfId="5" applyFont="1" applyBorder="1" applyAlignment="1" applyProtection="1">
      <alignment vertical="center" wrapText="1"/>
      <protection locked="0"/>
    </xf>
    <xf numFmtId="0" fontId="7" fillId="3" borderId="0" xfId="18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7" fillId="2" borderId="0" xfId="5" applyFont="1" applyFill="1" applyProtection="1">
      <protection locked="0"/>
    </xf>
    <xf numFmtId="0" fontId="7" fillId="3" borderId="0" xfId="18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4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/>
    </xf>
    <xf numFmtId="0" fontId="8" fillId="0" borderId="1" xfId="18" applyFont="1" applyFill="1" applyBorder="1" applyAlignment="1" applyProtection="1">
      <alignment horizontal="left" vertical="center" wrapText="1"/>
    </xf>
    <xf numFmtId="0" fontId="8" fillId="4" borderId="0" xfId="18" applyFont="1" applyFill="1" applyAlignment="1" applyProtection="1">
      <alignment horizontal="center" vertical="center"/>
      <protection locked="0"/>
    </xf>
    <xf numFmtId="3" fontId="8" fillId="2" borderId="1" xfId="18" applyNumberFormat="1" applyFont="1" applyFill="1" applyBorder="1" applyAlignment="1" applyProtection="1">
      <alignment horizontal="center" vertical="center"/>
      <protection locked="0"/>
    </xf>
    <xf numFmtId="3" fontId="7" fillId="4" borderId="0" xfId="18" applyNumberFormat="1" applyFont="1" applyFill="1" applyAlignment="1" applyProtection="1">
      <alignment horizontal="center" vertical="center"/>
      <protection locked="0"/>
    </xf>
    <xf numFmtId="3" fontId="7" fillId="0" borderId="0" xfId="18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4" fillId="4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18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4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8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" borderId="0" xfId="18" applyFont="1" applyFill="1" applyAlignment="1" applyProtection="1">
      <alignment horizontal="right" vertical="center"/>
    </xf>
    <xf numFmtId="0" fontId="1" fillId="3" borderId="0" xfId="4" applyFill="1" applyBorder="1" applyAlignment="1" applyProtection="1">
      <alignment horizontal="left"/>
      <protection locked="0"/>
    </xf>
    <xf numFmtId="0" fontId="1" fillId="3" borderId="15" xfId="4" applyFill="1" applyBorder="1" applyProtection="1"/>
    <xf numFmtId="0" fontId="1" fillId="3" borderId="1" xfId="4" applyFont="1" applyFill="1" applyBorder="1" applyAlignment="1" applyProtection="1">
      <alignment horizontal="center" vertical="center"/>
    </xf>
    <xf numFmtId="0" fontId="1" fillId="3" borderId="1" xfId="4" applyFill="1" applyBorder="1" applyAlignment="1" applyProtection="1">
      <alignment horizontal="center" vertical="center" wrapText="1"/>
    </xf>
    <xf numFmtId="0" fontId="1" fillId="3" borderId="7" xfId="4" applyFill="1" applyBorder="1" applyAlignment="1" applyProtection="1">
      <alignment horizontal="center" vertical="center" wrapText="1"/>
    </xf>
    <xf numFmtId="0" fontId="1" fillId="3" borderId="1" xfId="4" applyFont="1" applyFill="1" applyBorder="1" applyAlignment="1" applyProtection="1">
      <alignment horizontal="center" vertical="center" wrapText="1"/>
    </xf>
    <xf numFmtId="0" fontId="1" fillId="3" borderId="7" xfId="4" applyFont="1" applyFill="1" applyBorder="1" applyAlignment="1" applyProtection="1">
      <alignment horizontal="center" vertical="center" wrapText="1"/>
    </xf>
    <xf numFmtId="0" fontId="29" fillId="0" borderId="1" xfId="9" applyFont="1" applyBorder="1" applyAlignment="1" applyProtection="1">
      <alignment wrapText="1"/>
      <protection locked="0"/>
    </xf>
    <xf numFmtId="14" fontId="1" fillId="3" borderId="1" xfId="4" applyNumberFormat="1" applyFill="1" applyBorder="1" applyProtection="1"/>
    <xf numFmtId="0" fontId="1" fillId="0" borderId="1" xfId="4" applyBorder="1" applyAlignment="1" applyProtection="1">
      <alignment horizontal="left" vertical="center"/>
      <protection locked="0"/>
    </xf>
    <xf numFmtId="0" fontId="7" fillId="3" borderId="0" xfId="18" applyFont="1" applyFill="1" applyAlignment="1" applyProtection="1">
      <alignment horizontal="center" vertical="center"/>
    </xf>
    <xf numFmtId="0" fontId="7" fillId="3" borderId="1" xfId="0" applyFont="1" applyFill="1" applyBorder="1" applyProtection="1">
      <protection locked="0"/>
    </xf>
    <xf numFmtId="0" fontId="8" fillId="2" borderId="1" xfId="18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3" xfId="18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6" xfId="18" applyNumberFormat="1" applyFont="1" applyFill="1" applyBorder="1" applyAlignment="1" applyProtection="1">
      <alignment horizontal="right" vertical="center" wrapText="1"/>
    </xf>
    <xf numFmtId="0" fontId="8" fillId="3" borderId="7" xfId="0" applyFont="1" applyFill="1" applyBorder="1" applyProtection="1"/>
    <xf numFmtId="3" fontId="7" fillId="3" borderId="14" xfId="18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29" fillId="0" borderId="0" xfId="14" applyFont="1" applyAlignment="1" applyProtection="1">
      <alignment vertical="center"/>
      <protection locked="0"/>
    </xf>
    <xf numFmtId="49" fontId="29" fillId="0" borderId="0" xfId="14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6" fillId="2" borderId="0" xfId="14" applyFont="1" applyFill="1" applyBorder="1" applyAlignment="1" applyProtection="1">
      <alignment vertical="center"/>
      <protection locked="0"/>
    </xf>
    <xf numFmtId="14" fontId="26" fillId="2" borderId="0" xfId="14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8" fillId="2" borderId="0" xfId="14" applyNumberFormat="1" applyFont="1" applyFill="1" applyBorder="1" applyAlignment="1" applyProtection="1">
      <alignment vertical="center" wrapText="1"/>
    </xf>
    <xf numFmtId="14" fontId="26" fillId="2" borderId="4" xfId="14" applyNumberFormat="1" applyFont="1" applyFill="1" applyBorder="1" applyAlignment="1" applyProtection="1">
      <alignment horizontal="center" vertical="center"/>
    </xf>
    <xf numFmtId="14" fontId="26" fillId="2" borderId="4" xfId="14" applyNumberFormat="1" applyFont="1" applyFill="1" applyBorder="1" applyAlignment="1" applyProtection="1">
      <alignment vertical="center"/>
    </xf>
    <xf numFmtId="0" fontId="26" fillId="2" borderId="4" xfId="14" applyFont="1" applyFill="1" applyBorder="1" applyAlignment="1" applyProtection="1">
      <alignment vertical="center"/>
      <protection locked="0"/>
    </xf>
    <xf numFmtId="49" fontId="26" fillId="2" borderId="0" xfId="14" applyNumberFormat="1" applyFont="1" applyFill="1" applyBorder="1" applyAlignment="1" applyProtection="1">
      <alignment vertical="center"/>
      <protection locked="0"/>
    </xf>
    <xf numFmtId="0" fontId="26" fillId="0" borderId="0" xfId="14" applyFont="1" applyAlignment="1" applyProtection="1">
      <alignment vertical="center"/>
      <protection locked="0"/>
    </xf>
    <xf numFmtId="0" fontId="1" fillId="0" borderId="0" xfId="4" applyAlignment="1" applyProtection="1">
      <alignment vertical="center"/>
      <protection locked="0"/>
    </xf>
    <xf numFmtId="0" fontId="30" fillId="0" borderId="17" xfId="14" applyFont="1" applyBorder="1" applyAlignment="1" applyProtection="1">
      <alignment vertical="center" wrapText="1"/>
      <protection locked="0"/>
    </xf>
    <xf numFmtId="0" fontId="30" fillId="5" borderId="18" xfId="14" applyFont="1" applyFill="1" applyBorder="1" applyAlignment="1" applyProtection="1">
      <alignment vertical="center"/>
      <protection locked="0"/>
    </xf>
    <xf numFmtId="0" fontId="30" fillId="5" borderId="19" xfId="14" applyFont="1" applyFill="1" applyBorder="1" applyAlignment="1" applyProtection="1">
      <alignment vertical="center" wrapText="1"/>
      <protection locked="0"/>
    </xf>
    <xf numFmtId="0" fontId="30" fillId="5" borderId="20" xfId="14" applyFont="1" applyFill="1" applyBorder="1" applyAlignment="1" applyProtection="1">
      <alignment vertical="center" wrapText="1"/>
      <protection locked="0"/>
    </xf>
    <xf numFmtId="49" fontId="30" fillId="0" borderId="19" xfId="14" applyNumberFormat="1" applyFont="1" applyBorder="1" applyAlignment="1" applyProtection="1">
      <alignment vertical="center"/>
      <protection locked="0"/>
    </xf>
    <xf numFmtId="0" fontId="30" fillId="0" borderId="20" xfId="14" applyFont="1" applyBorder="1" applyAlignment="1" applyProtection="1">
      <alignment vertical="center" wrapText="1"/>
      <protection locked="0"/>
    </xf>
    <xf numFmtId="0" fontId="30" fillId="0" borderId="21" xfId="14" applyFont="1" applyBorder="1" applyAlignment="1" applyProtection="1">
      <alignment vertical="center"/>
      <protection locked="0"/>
    </xf>
    <xf numFmtId="0" fontId="30" fillId="0" borderId="19" xfId="14" applyFont="1" applyBorder="1" applyAlignment="1" applyProtection="1">
      <alignment vertical="center" wrapText="1"/>
      <protection locked="0"/>
    </xf>
    <xf numFmtId="14" fontId="30" fillId="0" borderId="19" xfId="14" applyNumberFormat="1" applyFont="1" applyBorder="1" applyAlignment="1" applyProtection="1">
      <alignment vertical="center" wrapText="1"/>
      <protection locked="0"/>
    </xf>
    <xf numFmtId="0" fontId="30" fillId="0" borderId="20" xfId="14" applyFont="1" applyBorder="1" applyAlignment="1" applyProtection="1">
      <alignment horizontal="center" vertical="center"/>
      <protection locked="0"/>
    </xf>
    <xf numFmtId="0" fontId="30" fillId="0" borderId="22" xfId="14" applyFont="1" applyBorder="1" applyAlignment="1" applyProtection="1">
      <alignment vertical="center" wrapText="1"/>
      <protection locked="0"/>
    </xf>
    <xf numFmtId="0" fontId="30" fillId="5" borderId="23" xfId="14" applyFont="1" applyFill="1" applyBorder="1" applyAlignment="1" applyProtection="1">
      <alignment vertical="center"/>
      <protection locked="0"/>
    </xf>
    <xf numFmtId="0" fontId="30" fillId="5" borderId="1" xfId="14" applyFont="1" applyFill="1" applyBorder="1" applyAlignment="1" applyProtection="1">
      <alignment vertical="center" wrapText="1"/>
      <protection locked="0"/>
    </xf>
    <xf numFmtId="0" fontId="30" fillId="5" borderId="24" xfId="14" applyFont="1" applyFill="1" applyBorder="1" applyAlignment="1" applyProtection="1">
      <alignment vertical="center" wrapText="1"/>
      <protection locked="0"/>
    </xf>
    <xf numFmtId="49" fontId="30" fillId="0" borderId="1" xfId="14" applyNumberFormat="1" applyFont="1" applyBorder="1" applyAlignment="1" applyProtection="1">
      <alignment vertical="center"/>
      <protection locked="0"/>
    </xf>
    <xf numFmtId="0" fontId="30" fillId="0" borderId="24" xfId="14" applyFont="1" applyBorder="1" applyAlignment="1" applyProtection="1">
      <alignment vertical="center" wrapText="1"/>
      <protection locked="0"/>
    </xf>
    <xf numFmtId="0" fontId="30" fillId="0" borderId="3" xfId="14" applyFont="1" applyBorder="1" applyAlignment="1" applyProtection="1">
      <alignment vertical="center"/>
      <protection locked="0"/>
    </xf>
    <xf numFmtId="0" fontId="30" fillId="0" borderId="7" xfId="14" applyFont="1" applyBorder="1" applyAlignment="1" applyProtection="1">
      <alignment vertical="center" wrapText="1"/>
      <protection locked="0"/>
    </xf>
    <xf numFmtId="14" fontId="30" fillId="0" borderId="7" xfId="14" applyNumberFormat="1" applyFont="1" applyBorder="1" applyAlignment="1" applyProtection="1">
      <alignment vertical="center" wrapText="1"/>
      <protection locked="0"/>
    </xf>
    <xf numFmtId="0" fontId="30" fillId="0" borderId="24" xfId="14" applyFont="1" applyBorder="1" applyAlignment="1" applyProtection="1">
      <alignment horizontal="center" vertical="center"/>
      <protection locked="0"/>
    </xf>
    <xf numFmtId="0" fontId="30" fillId="0" borderId="25" xfId="14" applyFont="1" applyBorder="1" applyAlignment="1" applyProtection="1">
      <alignment vertical="center" wrapText="1"/>
      <protection locked="0"/>
    </xf>
    <xf numFmtId="0" fontId="30" fillId="5" borderId="26" xfId="14" applyFont="1" applyFill="1" applyBorder="1" applyAlignment="1" applyProtection="1">
      <alignment vertical="center"/>
      <protection locked="0"/>
    </xf>
    <xf numFmtId="0" fontId="30" fillId="5" borderId="7" xfId="14" applyFont="1" applyFill="1" applyBorder="1" applyAlignment="1" applyProtection="1">
      <alignment vertical="center" wrapText="1"/>
      <protection locked="0"/>
    </xf>
    <xf numFmtId="0" fontId="30" fillId="5" borderId="27" xfId="14" applyFont="1" applyFill="1" applyBorder="1" applyAlignment="1" applyProtection="1">
      <alignment vertical="center" wrapText="1"/>
      <protection locked="0"/>
    </xf>
    <xf numFmtId="49" fontId="30" fillId="0" borderId="7" xfId="14" applyNumberFormat="1" applyFont="1" applyBorder="1" applyAlignment="1" applyProtection="1">
      <alignment vertical="center"/>
      <protection locked="0"/>
    </xf>
    <xf numFmtId="0" fontId="30" fillId="0" borderId="27" xfId="14" applyFont="1" applyBorder="1" applyAlignment="1" applyProtection="1">
      <alignment vertical="center" wrapText="1"/>
      <protection locked="0"/>
    </xf>
    <xf numFmtId="0" fontId="30" fillId="0" borderId="28" xfId="14" applyFont="1" applyBorder="1" applyAlignment="1" applyProtection="1">
      <alignment horizontal="right" vertical="center"/>
      <protection locked="0"/>
    </xf>
    <xf numFmtId="0" fontId="30" fillId="0" borderId="27" xfId="14" applyFont="1" applyBorder="1" applyAlignment="1" applyProtection="1">
      <alignment horizontal="center" vertical="center"/>
      <protection locked="0"/>
    </xf>
    <xf numFmtId="0" fontId="29" fillId="0" borderId="0" xfId="14" applyFont="1" applyAlignment="1" applyProtection="1">
      <alignment horizontal="center" vertical="center"/>
      <protection locked="0"/>
    </xf>
    <xf numFmtId="0" fontId="31" fillId="3" borderId="29" xfId="14" applyFont="1" applyFill="1" applyBorder="1" applyAlignment="1" applyProtection="1">
      <alignment horizontal="center" vertical="center"/>
    </xf>
    <xf numFmtId="0" fontId="31" fillId="3" borderId="30" xfId="14" applyFont="1" applyFill="1" applyBorder="1" applyAlignment="1" applyProtection="1">
      <alignment horizontal="center" vertical="center"/>
    </xf>
    <xf numFmtId="0" fontId="31" fillId="3" borderId="31" xfId="14" applyFont="1" applyFill="1" applyBorder="1" applyAlignment="1" applyProtection="1">
      <alignment horizontal="center" vertical="center"/>
    </xf>
    <xf numFmtId="0" fontId="31" fillId="3" borderId="32" xfId="14" applyFont="1" applyFill="1" applyBorder="1" applyAlignment="1" applyProtection="1">
      <alignment horizontal="center" vertical="center"/>
    </xf>
    <xf numFmtId="0" fontId="31" fillId="3" borderId="33" xfId="14" applyFont="1" applyFill="1" applyBorder="1" applyAlignment="1" applyProtection="1">
      <alignment horizontal="center" vertical="center"/>
    </xf>
    <xf numFmtId="0" fontId="31" fillId="0" borderId="0" xfId="14" applyFont="1" applyAlignment="1" applyProtection="1">
      <alignment horizontal="center" vertical="center" wrapText="1"/>
      <protection locked="0"/>
    </xf>
    <xf numFmtId="0" fontId="31" fillId="3" borderId="34" xfId="14" applyFont="1" applyFill="1" applyBorder="1" applyAlignment="1" applyProtection="1">
      <alignment horizontal="center" vertical="center" wrapText="1"/>
    </xf>
    <xf numFmtId="0" fontId="31" fillId="5" borderId="30" xfId="14" applyFont="1" applyFill="1" applyBorder="1" applyAlignment="1" applyProtection="1">
      <alignment horizontal="center" vertical="center" wrapText="1"/>
    </xf>
    <xf numFmtId="0" fontId="31" fillId="5" borderId="33" xfId="14" applyFont="1" applyFill="1" applyBorder="1" applyAlignment="1" applyProtection="1">
      <alignment horizontal="center" vertical="center" wrapText="1"/>
    </xf>
    <xf numFmtId="0" fontId="31" fillId="5" borderId="32" xfId="14" applyFont="1" applyFill="1" applyBorder="1" applyAlignment="1" applyProtection="1">
      <alignment horizontal="center" vertical="center" wrapText="1"/>
    </xf>
    <xf numFmtId="0" fontId="31" fillId="6" borderId="30" xfId="14" applyFont="1" applyFill="1" applyBorder="1" applyAlignment="1" applyProtection="1">
      <alignment horizontal="center" vertical="center" wrapText="1"/>
    </xf>
    <xf numFmtId="0" fontId="31" fillId="6" borderId="35" xfId="14" applyFont="1" applyFill="1" applyBorder="1" applyAlignment="1" applyProtection="1">
      <alignment horizontal="center" vertical="center" wrapText="1"/>
    </xf>
    <xf numFmtId="49" fontId="31" fillId="6" borderId="33" xfId="14" applyNumberFormat="1" applyFont="1" applyFill="1" applyBorder="1" applyAlignment="1" applyProtection="1">
      <alignment horizontal="center" vertical="center" wrapText="1"/>
    </xf>
    <xf numFmtId="0" fontId="31" fillId="6" borderId="36" xfId="14" applyFont="1" applyFill="1" applyBorder="1" applyAlignment="1" applyProtection="1">
      <alignment horizontal="center" vertical="center" wrapText="1"/>
    </xf>
    <xf numFmtId="0" fontId="31" fillId="3" borderId="31" xfId="14" applyFont="1" applyFill="1" applyBorder="1" applyAlignment="1" applyProtection="1">
      <alignment horizontal="center" vertical="center" wrapText="1"/>
    </xf>
    <xf numFmtId="0" fontId="31" fillId="3" borderId="33" xfId="14" applyFont="1" applyFill="1" applyBorder="1" applyAlignment="1" applyProtection="1">
      <alignment horizontal="center" vertical="center" wrapText="1"/>
    </xf>
    <xf numFmtId="0" fontId="31" fillId="3" borderId="32" xfId="14" applyFont="1" applyFill="1" applyBorder="1" applyAlignment="1" applyProtection="1">
      <alignment horizontal="center" vertical="center" wrapText="1"/>
    </xf>
    <xf numFmtId="0" fontId="29" fillId="3" borderId="37" xfId="14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9" fillId="3" borderId="0" xfId="14" applyFont="1" applyFill="1" applyBorder="1" applyAlignment="1" applyProtection="1">
      <alignment vertical="center"/>
    </xf>
    <xf numFmtId="0" fontId="32" fillId="3" borderId="0" xfId="14" applyFont="1" applyFill="1" applyBorder="1" applyAlignment="1" applyProtection="1">
      <alignment vertical="center"/>
    </xf>
    <xf numFmtId="0" fontId="29" fillId="3" borderId="38" xfId="14" applyFont="1" applyFill="1" applyBorder="1" applyAlignment="1" applyProtection="1">
      <alignment vertical="center"/>
    </xf>
    <xf numFmtId="0" fontId="26" fillId="3" borderId="37" xfId="14" applyFont="1" applyFill="1" applyBorder="1" applyAlignment="1" applyProtection="1">
      <alignment vertical="center"/>
      <protection locked="0"/>
    </xf>
    <xf numFmtId="0" fontId="26" fillId="3" borderId="0" xfId="14" applyFont="1" applyFill="1" applyBorder="1" applyAlignment="1" applyProtection="1">
      <alignment vertical="center"/>
    </xf>
    <xf numFmtId="0" fontId="26" fillId="3" borderId="0" xfId="14" applyFont="1" applyFill="1" applyBorder="1" applyAlignment="1" applyProtection="1">
      <alignment vertical="center"/>
      <protection locked="0"/>
    </xf>
    <xf numFmtId="49" fontId="26" fillId="3" borderId="0" xfId="14" applyNumberFormat="1" applyFont="1" applyFill="1" applyBorder="1" applyAlignment="1" applyProtection="1">
      <alignment vertical="center"/>
      <protection locked="0"/>
    </xf>
    <xf numFmtId="166" fontId="26" fillId="3" borderId="0" xfId="14" applyNumberFormat="1" applyFont="1" applyFill="1" applyBorder="1" applyAlignment="1" applyProtection="1">
      <alignment vertical="center"/>
      <protection locked="0"/>
    </xf>
    <xf numFmtId="0" fontId="28" fillId="3" borderId="0" xfId="14" applyFont="1" applyFill="1" applyBorder="1" applyAlignment="1" applyProtection="1">
      <alignment horizontal="right" vertical="center"/>
      <protection locked="0"/>
    </xf>
    <xf numFmtId="0" fontId="7" fillId="3" borderId="38" xfId="18" applyFont="1" applyFill="1" applyBorder="1" applyAlignment="1" applyProtection="1">
      <alignment horizontal="left" vertical="center"/>
    </xf>
    <xf numFmtId="14" fontId="26" fillId="3" borderId="0" xfId="14" applyNumberFormat="1" applyFont="1" applyFill="1" applyBorder="1" applyAlignment="1" applyProtection="1">
      <alignment vertical="center"/>
    </xf>
    <xf numFmtId="166" fontId="26" fillId="3" borderId="0" xfId="14" applyNumberFormat="1" applyFont="1" applyFill="1" applyBorder="1" applyAlignment="1" applyProtection="1">
      <alignment vertical="center"/>
    </xf>
    <xf numFmtId="0" fontId="28" fillId="3" borderId="0" xfId="14" applyFont="1" applyFill="1" applyBorder="1" applyAlignment="1" applyProtection="1">
      <alignment horizontal="right" vertical="center"/>
    </xf>
    <xf numFmtId="0" fontId="26" fillId="3" borderId="38" xfId="14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38" xfId="0" applyFont="1" applyFill="1" applyBorder="1" applyAlignment="1" applyProtection="1">
      <alignment vertical="center"/>
    </xf>
    <xf numFmtId="0" fontId="26" fillId="3" borderId="37" xfId="14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38" xfId="0" applyFont="1" applyFill="1" applyBorder="1" applyAlignment="1" applyProtection="1">
      <alignment vertical="center"/>
    </xf>
    <xf numFmtId="0" fontId="7" fillId="3" borderId="0" xfId="18" applyFont="1" applyFill="1" applyAlignment="1" applyProtection="1">
      <alignment horizontal="center" vertical="center"/>
    </xf>
    <xf numFmtId="0" fontId="7" fillId="3" borderId="0" xfId="18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67" fontId="30" fillId="2" borderId="7" xfId="15" applyNumberFormat="1" applyFont="1" applyFill="1" applyBorder="1" applyAlignment="1" applyProtection="1">
      <alignment horizontal="left" vertical="center" wrapText="1"/>
      <protection locked="0"/>
    </xf>
    <xf numFmtId="14" fontId="26" fillId="2" borderId="0" xfId="15" applyNumberFormat="1" applyFont="1" applyFill="1" applyBorder="1" applyAlignment="1" applyProtection="1">
      <alignment vertical="center"/>
    </xf>
    <xf numFmtId="0" fontId="26" fillId="2" borderId="0" xfId="15" applyFont="1" applyFill="1" applyBorder="1" applyAlignment="1" applyProtection="1">
      <alignment vertical="center"/>
      <protection locked="0"/>
    </xf>
    <xf numFmtId="14" fontId="26" fillId="2" borderId="0" xfId="15" applyNumberFormat="1" applyFont="1" applyFill="1" applyBorder="1" applyAlignment="1" applyProtection="1">
      <alignment horizontal="center" vertical="center"/>
    </xf>
    <xf numFmtId="14" fontId="28" fillId="2" borderId="0" xfId="15" applyNumberFormat="1" applyFont="1" applyFill="1" applyBorder="1" applyAlignment="1" applyProtection="1">
      <alignment horizontal="center" vertical="center"/>
    </xf>
    <xf numFmtId="14" fontId="28" fillId="2" borderId="0" xfId="15" applyNumberFormat="1" applyFont="1" applyFill="1" applyBorder="1" applyAlignment="1" applyProtection="1">
      <alignment vertical="center"/>
    </xf>
    <xf numFmtId="14" fontId="28" fillId="2" borderId="0" xfId="15" applyNumberFormat="1" applyFont="1" applyFill="1" applyBorder="1" applyAlignment="1" applyProtection="1">
      <alignment vertical="center" wrapText="1"/>
    </xf>
    <xf numFmtId="0" fontId="7" fillId="2" borderId="0" xfId="18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8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7" fillId="3" borderId="0" xfId="18" applyFont="1" applyFill="1" applyAlignment="1" applyProtection="1">
      <alignment horizontal="center" vertical="center"/>
    </xf>
    <xf numFmtId="14" fontId="28" fillId="2" borderId="0" xfId="15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8" fillId="3" borderId="39" xfId="4" applyFont="1" applyFill="1" applyBorder="1" applyProtection="1">
      <protection locked="0"/>
    </xf>
    <xf numFmtId="0" fontId="7" fillId="3" borderId="40" xfId="4" applyFont="1" applyFill="1" applyBorder="1" applyProtection="1">
      <protection locked="0"/>
    </xf>
    <xf numFmtId="0" fontId="7" fillId="3" borderId="41" xfId="18" applyFont="1" applyFill="1" applyBorder="1" applyAlignment="1" applyProtection="1">
      <alignment horizontal="right" vertical="center"/>
      <protection locked="0"/>
    </xf>
    <xf numFmtId="0" fontId="7" fillId="0" borderId="0" xfId="18" applyFont="1" applyBorder="1" applyAlignment="1" applyProtection="1">
      <alignment horizontal="right" vertical="center"/>
      <protection locked="0"/>
    </xf>
    <xf numFmtId="0" fontId="1" fillId="3" borderId="38" xfId="4" applyFill="1" applyBorder="1" applyProtection="1">
      <protection locked="0"/>
    </xf>
    <xf numFmtId="0" fontId="7" fillId="3" borderId="0" xfId="4" applyFont="1" applyFill="1" applyBorder="1" applyProtection="1">
      <protection locked="0"/>
    </xf>
    <xf numFmtId="0" fontId="7" fillId="3" borderId="37" xfId="4" applyFont="1" applyFill="1" applyBorder="1" applyProtection="1">
      <protection locked="0"/>
    </xf>
    <xf numFmtId="0" fontId="7" fillId="3" borderId="38" xfId="4" applyFont="1" applyFill="1" applyBorder="1" applyProtection="1">
      <protection locked="0"/>
    </xf>
    <xf numFmtId="0" fontId="7" fillId="0" borderId="0" xfId="4" applyFont="1" applyFill="1" applyBorder="1" applyProtection="1">
      <protection locked="0"/>
    </xf>
    <xf numFmtId="0" fontId="7" fillId="0" borderId="37" xfId="4" applyFont="1" applyFill="1" applyBorder="1" applyProtection="1">
      <protection locked="0"/>
    </xf>
    <xf numFmtId="0" fontId="7" fillId="3" borderId="42" xfId="4" applyFont="1" applyFill="1" applyBorder="1" applyProtection="1">
      <protection locked="0"/>
    </xf>
    <xf numFmtId="0" fontId="7" fillId="3" borderId="15" xfId="4" applyFont="1" applyFill="1" applyBorder="1" applyProtection="1">
      <protection locked="0"/>
    </xf>
    <xf numFmtId="0" fontId="7" fillId="3" borderId="43" xfId="4" applyFont="1" applyFill="1" applyBorder="1" applyProtection="1">
      <protection locked="0"/>
    </xf>
    <xf numFmtId="0" fontId="7" fillId="3" borderId="27" xfId="4" applyFont="1" applyFill="1" applyBorder="1" applyAlignment="1" applyProtection="1">
      <alignment horizontal="center" vertical="center"/>
      <protection locked="0"/>
    </xf>
    <xf numFmtId="0" fontId="7" fillId="3" borderId="7" xfId="4" applyFont="1" applyFill="1" applyBorder="1" applyAlignment="1" applyProtection="1">
      <alignment horizontal="center" vertical="center" wrapText="1"/>
      <protection locked="0"/>
    </xf>
    <xf numFmtId="0" fontId="7" fillId="3" borderId="26" xfId="4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Border="1" applyAlignment="1" applyProtection="1">
      <alignment horizontal="center" vertical="center" wrapText="1"/>
      <protection locked="0"/>
    </xf>
    <xf numFmtId="0" fontId="8" fillId="3" borderId="44" xfId="4" applyFont="1" applyFill="1" applyBorder="1" applyAlignment="1" applyProtection="1">
      <alignment horizontal="center" vertical="center"/>
      <protection locked="0"/>
    </xf>
    <xf numFmtId="0" fontId="8" fillId="3" borderId="16" xfId="4" applyFont="1" applyFill="1" applyBorder="1" applyAlignment="1" applyProtection="1">
      <alignment horizontal="center" vertical="center" wrapText="1"/>
      <protection locked="0"/>
    </xf>
    <xf numFmtId="0" fontId="8" fillId="3" borderId="1" xfId="4" applyFont="1" applyFill="1" applyBorder="1" applyAlignment="1" applyProtection="1">
      <alignment horizontal="center" vertical="center" wrapText="1"/>
      <protection locked="0"/>
    </xf>
    <xf numFmtId="0" fontId="8" fillId="3" borderId="45" xfId="4" applyFont="1" applyFill="1" applyBorder="1" applyAlignment="1" applyProtection="1">
      <alignment horizontal="center" vertical="center" wrapText="1"/>
      <protection locked="0"/>
    </xf>
    <xf numFmtId="0" fontId="8" fillId="0" borderId="0" xfId="4" applyFont="1" applyBorder="1" applyAlignment="1" applyProtection="1">
      <alignment horizontal="center" vertical="center" wrapText="1"/>
      <protection locked="0"/>
    </xf>
    <xf numFmtId="0" fontId="7" fillId="0" borderId="24" xfId="4" applyFont="1" applyBorder="1" applyAlignment="1" applyProtection="1">
      <alignment horizontal="center"/>
      <protection locked="0"/>
    </xf>
    <xf numFmtId="0" fontId="7" fillId="0" borderId="1" xfId="4" applyFont="1" applyBorder="1" applyAlignment="1" applyProtection="1">
      <alignment wrapText="1"/>
      <protection locked="0"/>
    </xf>
    <xf numFmtId="49" fontId="7" fillId="0" borderId="1" xfId="4" applyNumberFormat="1" applyFont="1" applyBorder="1" applyProtection="1">
      <protection locked="0"/>
    </xf>
    <xf numFmtId="0" fontId="7" fillId="0" borderId="1" xfId="4" applyFont="1" applyBorder="1" applyProtection="1">
      <protection locked="0"/>
    </xf>
    <xf numFmtId="14" fontId="7" fillId="0" borderId="1" xfId="4" applyNumberFormat="1" applyFont="1" applyBorder="1" applyProtection="1">
      <protection locked="0"/>
    </xf>
    <xf numFmtId="0" fontId="29" fillId="0" borderId="28" xfId="13" applyFont="1" applyBorder="1" applyAlignment="1" applyProtection="1">
      <alignment wrapText="1"/>
      <protection locked="0"/>
    </xf>
    <xf numFmtId="14" fontId="7" fillId="3" borderId="23" xfId="4" applyNumberFormat="1" applyFont="1" applyFill="1" applyBorder="1" applyProtection="1">
      <protection locked="0"/>
    </xf>
    <xf numFmtId="0" fontId="7" fillId="0" borderId="0" xfId="4" applyFont="1" applyBorder="1" applyAlignment="1" applyProtection="1">
      <alignment horizontal="center"/>
      <protection locked="0"/>
    </xf>
    <xf numFmtId="0" fontId="7" fillId="0" borderId="38" xfId="4" applyFont="1" applyBorder="1" applyProtection="1">
      <protection locked="0"/>
    </xf>
    <xf numFmtId="0" fontId="7" fillId="0" borderId="37" xfId="4" applyFont="1" applyBorder="1" applyProtection="1">
      <protection locked="0"/>
    </xf>
    <xf numFmtId="0" fontId="7" fillId="0" borderId="38" xfId="4" quotePrefix="1" applyFont="1" applyBorder="1" applyProtection="1">
      <protection locked="0"/>
    </xf>
    <xf numFmtId="0" fontId="7" fillId="0" borderId="38" xfId="4" applyFont="1" applyBorder="1" applyAlignment="1" applyProtection="1">
      <alignment vertical="center"/>
      <protection locked="0"/>
    </xf>
    <xf numFmtId="0" fontId="7" fillId="0" borderId="0" xfId="4" applyFont="1" applyBorder="1" applyAlignment="1" applyProtection="1">
      <alignment vertical="center"/>
      <protection locked="0"/>
    </xf>
    <xf numFmtId="0" fontId="7" fillId="0" borderId="37" xfId="4" applyFont="1" applyBorder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7" fillId="0" borderId="4" xfId="4" applyFont="1" applyBorder="1" applyAlignment="1" applyProtection="1">
      <alignment vertical="center"/>
      <protection locked="0"/>
    </xf>
    <xf numFmtId="0" fontId="8" fillId="0" borderId="0" xfId="4" applyFont="1" applyBorder="1" applyAlignment="1" applyProtection="1">
      <alignment vertical="center" wrapText="1"/>
      <protection locked="0"/>
    </xf>
    <xf numFmtId="0" fontId="8" fillId="0" borderId="0" xfId="4" applyFont="1" applyBorder="1" applyAlignment="1" applyProtection="1">
      <alignment horizontal="center" vertical="center"/>
      <protection locked="0"/>
    </xf>
    <xf numFmtId="0" fontId="7" fillId="0" borderId="42" xfId="4" applyFont="1" applyBorder="1" applyAlignment="1" applyProtection="1">
      <alignment vertical="center"/>
      <protection locked="0"/>
    </xf>
    <xf numFmtId="0" fontId="7" fillId="0" borderId="15" xfId="4" applyFont="1" applyBorder="1" applyAlignment="1" applyProtection="1">
      <alignment vertical="center"/>
      <protection locked="0"/>
    </xf>
    <xf numFmtId="0" fontId="8" fillId="0" borderId="15" xfId="4" applyFont="1" applyBorder="1" applyAlignment="1" applyProtection="1">
      <alignment vertical="center" wrapText="1"/>
      <protection locked="0"/>
    </xf>
    <xf numFmtId="0" fontId="7" fillId="0" borderId="43" xfId="4" applyFont="1" applyBorder="1" applyAlignment="1" applyProtection="1">
      <alignment vertical="center"/>
      <protection locked="0"/>
    </xf>
    <xf numFmtId="0" fontId="6" fillId="3" borderId="39" xfId="4" applyFont="1" applyFill="1" applyBorder="1" applyProtection="1"/>
    <xf numFmtId="0" fontId="1" fillId="3" borderId="40" xfId="4" applyFill="1" applyBorder="1" applyProtection="1"/>
    <xf numFmtId="0" fontId="15" fillId="3" borderId="41" xfId="18" applyFont="1" applyFill="1" applyBorder="1" applyAlignment="1" applyProtection="1">
      <alignment horizontal="right" vertical="center"/>
    </xf>
    <xf numFmtId="0" fontId="1" fillId="3" borderId="37" xfId="4" applyFill="1" applyBorder="1" applyProtection="1"/>
    <xf numFmtId="0" fontId="7" fillId="3" borderId="38" xfId="4" applyFont="1" applyFill="1" applyBorder="1" applyProtection="1"/>
    <xf numFmtId="0" fontId="1" fillId="0" borderId="38" xfId="4" applyFill="1" applyBorder="1" applyProtection="1"/>
    <xf numFmtId="0" fontId="1" fillId="0" borderId="37" xfId="4" applyFill="1" applyBorder="1" applyProtection="1"/>
    <xf numFmtId="0" fontId="1" fillId="3" borderId="42" xfId="4" applyFill="1" applyBorder="1" applyProtection="1"/>
    <xf numFmtId="0" fontId="1" fillId="3" borderId="43" xfId="4" applyFill="1" applyBorder="1" applyProtection="1"/>
    <xf numFmtId="0" fontId="1" fillId="3" borderId="46" xfId="4" applyFill="1" applyBorder="1" applyProtection="1"/>
    <xf numFmtId="0" fontId="1" fillId="3" borderId="47" xfId="4" applyFill="1" applyBorder="1" applyProtection="1"/>
    <xf numFmtId="0" fontId="1" fillId="3" borderId="48" xfId="4" applyFill="1" applyBorder="1" applyProtection="1"/>
    <xf numFmtId="0" fontId="1" fillId="3" borderId="24" xfId="4" applyFont="1" applyFill="1" applyBorder="1" applyAlignment="1" applyProtection="1">
      <alignment horizontal="center" vertical="center"/>
    </xf>
    <xf numFmtId="0" fontId="1" fillId="3" borderId="26" xfId="4" applyFill="1" applyBorder="1" applyAlignment="1" applyProtection="1">
      <alignment horizontal="center" vertical="center" wrapText="1"/>
    </xf>
    <xf numFmtId="0" fontId="6" fillId="3" borderId="24" xfId="4" applyFont="1" applyFill="1" applyBorder="1" applyAlignment="1" applyProtection="1">
      <alignment horizontal="center" vertical="center"/>
    </xf>
    <xf numFmtId="0" fontId="6" fillId="3" borderId="23" xfId="4" applyFont="1" applyFill="1" applyBorder="1" applyAlignment="1" applyProtection="1">
      <alignment horizontal="center" vertical="center" wrapText="1"/>
    </xf>
    <xf numFmtId="0" fontId="1" fillId="0" borderId="24" xfId="4" applyBorder="1" applyProtection="1"/>
    <xf numFmtId="0" fontId="1" fillId="3" borderId="1" xfId="4" applyFill="1" applyBorder="1" applyProtection="1"/>
    <xf numFmtId="14" fontId="1" fillId="3" borderId="23" xfId="4" applyNumberFormat="1" applyFill="1" applyBorder="1" applyProtection="1"/>
    <xf numFmtId="0" fontId="1" fillId="0" borderId="38" xfId="4" applyBorder="1" applyProtection="1">
      <protection locked="0"/>
    </xf>
    <xf numFmtId="0" fontId="1" fillId="0" borderId="37" xfId="4" applyBorder="1" applyProtection="1">
      <protection locked="0"/>
    </xf>
    <xf numFmtId="0" fontId="8" fillId="0" borderId="0" xfId="4" applyFont="1" applyBorder="1" applyProtection="1">
      <protection locked="0"/>
    </xf>
    <xf numFmtId="0" fontId="8" fillId="0" borderId="0" xfId="4" applyFont="1" applyBorder="1" applyAlignment="1" applyProtection="1">
      <alignment horizontal="left"/>
      <protection locked="0"/>
    </xf>
    <xf numFmtId="0" fontId="8" fillId="0" borderId="0" xfId="4" applyFont="1" applyBorder="1" applyAlignment="1" applyProtection="1">
      <alignment horizontal="center"/>
      <protection locked="0"/>
    </xf>
    <xf numFmtId="0" fontId="7" fillId="0" borderId="0" xfId="4" applyFont="1" applyBorder="1" applyAlignment="1" applyProtection="1">
      <alignment horizontal="left"/>
      <protection locked="0"/>
    </xf>
    <xf numFmtId="0" fontId="1" fillId="0" borderId="42" xfId="4" applyBorder="1" applyProtection="1">
      <protection locked="0"/>
    </xf>
    <xf numFmtId="0" fontId="1" fillId="0" borderId="15" xfId="4" applyBorder="1" applyProtection="1">
      <protection locked="0"/>
    </xf>
    <xf numFmtId="0" fontId="8" fillId="0" borderId="15" xfId="4" applyFont="1" applyBorder="1" applyAlignment="1" applyProtection="1">
      <alignment horizontal="center"/>
      <protection locked="0"/>
    </xf>
    <xf numFmtId="0" fontId="1" fillId="0" borderId="43" xfId="4" applyBorder="1" applyProtection="1">
      <protection locked="0"/>
    </xf>
    <xf numFmtId="0" fontId="1" fillId="3" borderId="7" xfId="4" applyFont="1" applyFill="1" applyBorder="1" applyAlignment="1" applyProtection="1">
      <alignment horizontal="center" vertical="center"/>
    </xf>
    <xf numFmtId="0" fontId="24" fillId="0" borderId="0" xfId="13" applyAlignment="1"/>
    <xf numFmtId="0" fontId="7" fillId="3" borderId="0" xfId="16" applyFont="1" applyFill="1" applyAlignment="1" applyProtection="1"/>
    <xf numFmtId="14" fontId="1" fillId="0" borderId="0" xfId="4" applyNumberFormat="1" applyBorder="1" applyAlignment="1" applyProtection="1">
      <protection locked="0"/>
    </xf>
    <xf numFmtId="0" fontId="24" fillId="0" borderId="0" xfId="13" applyBorder="1" applyAlignment="1"/>
    <xf numFmtId="0" fontId="16" fillId="0" borderId="0" xfId="16" applyBorder="1" applyAlignment="1"/>
    <xf numFmtId="0" fontId="16" fillId="0" borderId="0" xfId="16" applyAlignment="1"/>
    <xf numFmtId="0" fontId="8" fillId="3" borderId="1" xfId="16" applyFont="1" applyFill="1" applyBorder="1" applyAlignment="1" applyProtection="1">
      <alignment horizontal="center"/>
    </xf>
    <xf numFmtId="0" fontId="8" fillId="3" borderId="1" xfId="16" applyFont="1" applyFill="1" applyBorder="1" applyAlignment="1" applyProtection="1"/>
    <xf numFmtId="0" fontId="7" fillId="0" borderId="1" xfId="18" applyFont="1" applyFill="1" applyBorder="1" applyAlignment="1" applyProtection="1">
      <alignment horizontal="center" vertical="center"/>
    </xf>
    <xf numFmtId="0" fontId="7" fillId="0" borderId="1" xfId="18" applyFont="1" applyFill="1" applyBorder="1" applyAlignment="1" applyProtection="1">
      <alignment horizontal="left" vertical="center"/>
    </xf>
    <xf numFmtId="0" fontId="8" fillId="0" borderId="1" xfId="18" applyFont="1" applyFill="1" applyBorder="1" applyAlignment="1" applyProtection="1">
      <alignment horizontal="left" vertical="center"/>
    </xf>
    <xf numFmtId="0" fontId="8" fillId="2" borderId="1" xfId="16" applyFont="1" applyFill="1" applyBorder="1" applyAlignment="1"/>
    <xf numFmtId="3" fontId="8" fillId="4" borderId="1" xfId="18" applyNumberFormat="1" applyFont="1" applyFill="1" applyBorder="1" applyAlignment="1" applyProtection="1">
      <alignment horizontal="center" vertical="center"/>
    </xf>
    <xf numFmtId="0" fontId="8" fillId="2" borderId="0" xfId="16" applyFont="1" applyFill="1" applyAlignment="1"/>
    <xf numFmtId="0" fontId="7" fillId="2" borderId="0" xfId="16" applyFont="1" applyFill="1" applyAlignment="1"/>
    <xf numFmtId="0" fontId="8" fillId="2" borderId="0" xfId="16" applyFont="1" applyFill="1" applyAlignment="1" applyProtection="1">
      <alignment horizontal="left"/>
      <protection locked="0"/>
    </xf>
    <xf numFmtId="0" fontId="7" fillId="2" borderId="0" xfId="16" applyFont="1" applyFill="1" applyAlignment="1" applyProtection="1"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8" fillId="2" borderId="49" xfId="16" applyFont="1" applyFill="1" applyBorder="1" applyAlignment="1" applyProtection="1">
      <alignment horizontal="center" vertical="center"/>
      <protection locked="0"/>
    </xf>
    <xf numFmtId="0" fontId="6" fillId="2" borderId="0" xfId="16" applyFont="1" applyFill="1" applyAlignment="1">
      <alignment horizontal="center" vertical="center"/>
    </xf>
    <xf numFmtId="0" fontId="8" fillId="3" borderId="0" xfId="4" applyFont="1" applyFill="1" applyProtection="1">
      <protection locked="0"/>
    </xf>
    <xf numFmtId="0" fontId="7" fillId="3" borderId="0" xfId="18" applyFont="1" applyFill="1" applyAlignment="1" applyProtection="1">
      <alignment horizontal="right" vertical="center"/>
      <protection locked="0"/>
    </xf>
    <xf numFmtId="0" fontId="7" fillId="0" borderId="0" xfId="4" applyFont="1" applyFill="1" applyProtection="1">
      <protection locked="0"/>
    </xf>
    <xf numFmtId="0" fontId="7" fillId="3" borderId="7" xfId="4" applyFont="1" applyFill="1" applyBorder="1" applyAlignment="1" applyProtection="1">
      <alignment horizontal="center" vertical="center"/>
      <protection locked="0"/>
    </xf>
    <xf numFmtId="0" fontId="8" fillId="3" borderId="16" xfId="4" applyFont="1" applyFill="1" applyBorder="1" applyAlignment="1" applyProtection="1">
      <alignment horizontal="center" vertical="center"/>
      <protection locked="0"/>
    </xf>
    <xf numFmtId="0" fontId="7" fillId="0" borderId="1" xfId="4" applyFont="1" applyBorder="1" applyAlignment="1" applyProtection="1">
      <alignment horizontal="center"/>
      <protection locked="0"/>
    </xf>
    <xf numFmtId="14" fontId="7" fillId="3" borderId="1" xfId="4" applyNumberFormat="1" applyFont="1" applyFill="1" applyBorder="1" applyProtection="1">
      <protection locked="0"/>
    </xf>
    <xf numFmtId="0" fontId="7" fillId="2" borderId="0" xfId="4" applyFont="1" applyFill="1" applyProtection="1">
      <protection locked="0"/>
    </xf>
    <xf numFmtId="0" fontId="7" fillId="2" borderId="0" xfId="4" quotePrefix="1" applyFont="1" applyFill="1" applyProtection="1">
      <protection locked="0"/>
    </xf>
    <xf numFmtId="0" fontId="8" fillId="2" borderId="0" xfId="4" applyFont="1" applyFill="1" applyProtection="1">
      <protection locked="0"/>
    </xf>
    <xf numFmtId="0" fontId="7" fillId="2" borderId="0" xfId="4" applyFont="1" applyFill="1" applyBorder="1" applyProtection="1">
      <protection locked="0"/>
    </xf>
    <xf numFmtId="0" fontId="7" fillId="2" borderId="4" xfId="4" applyFont="1" applyFill="1" applyBorder="1" applyProtection="1"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7" fillId="2" borderId="0" xfId="4" applyFont="1" applyFill="1" applyAlignment="1" applyProtection="1">
      <alignment horizontal="left"/>
      <protection locked="0"/>
    </xf>
    <xf numFmtId="0" fontId="7" fillId="3" borderId="40" xfId="4" applyFont="1" applyFill="1" applyBorder="1" applyAlignment="1" applyProtection="1">
      <alignment vertical="center"/>
      <protection locked="0"/>
    </xf>
    <xf numFmtId="0" fontId="7" fillId="3" borderId="0" xfId="4" applyFont="1" applyFill="1" applyBorder="1" applyAlignment="1" applyProtection="1">
      <alignment vertical="center"/>
      <protection locked="0"/>
    </xf>
    <xf numFmtId="0" fontId="1" fillId="3" borderId="38" xfId="4" applyFill="1" applyBorder="1" applyAlignment="1" applyProtection="1">
      <alignment vertical="center"/>
      <protection locked="0"/>
    </xf>
    <xf numFmtId="0" fontId="7" fillId="3" borderId="37" xfId="4" applyFont="1" applyFill="1" applyBorder="1" applyAlignment="1" applyProtection="1">
      <alignment vertical="center"/>
      <protection locked="0"/>
    </xf>
    <xf numFmtId="0" fontId="1" fillId="0" borderId="0" xfId="4" applyFill="1" applyBorder="1" applyAlignment="1" applyProtection="1">
      <alignment vertical="center"/>
    </xf>
    <xf numFmtId="0" fontId="1" fillId="0" borderId="37" xfId="4" applyFill="1" applyBorder="1" applyAlignment="1" applyProtection="1">
      <alignment vertical="center"/>
    </xf>
    <xf numFmtId="0" fontId="7" fillId="3" borderId="42" xfId="4" applyFont="1" applyFill="1" applyBorder="1" applyAlignment="1" applyProtection="1">
      <alignment vertical="center"/>
      <protection locked="0"/>
    </xf>
    <xf numFmtId="0" fontId="7" fillId="3" borderId="15" xfId="4" applyFont="1" applyFill="1" applyBorder="1" applyAlignment="1" applyProtection="1">
      <alignment vertical="center"/>
      <protection locked="0"/>
    </xf>
    <xf numFmtId="0" fontId="7" fillId="3" borderId="43" xfId="4" applyFont="1" applyFill="1" applyBorder="1" applyAlignment="1" applyProtection="1">
      <alignment vertical="center"/>
      <protection locked="0"/>
    </xf>
    <xf numFmtId="0" fontId="8" fillId="3" borderId="1" xfId="4" applyFont="1" applyFill="1" applyBorder="1" applyAlignment="1" applyProtection="1">
      <alignment horizontal="center" vertical="center"/>
      <protection locked="0"/>
    </xf>
    <xf numFmtId="0" fontId="7" fillId="0" borderId="24" xfId="4" applyFont="1" applyBorder="1" applyAlignment="1" applyProtection="1">
      <alignment horizontal="center" vertical="center"/>
      <protection locked="0"/>
    </xf>
    <xf numFmtId="0" fontId="7" fillId="0" borderId="1" xfId="4" applyFont="1" applyBorder="1" applyAlignment="1" applyProtection="1">
      <alignment vertical="center" wrapText="1"/>
      <protection locked="0"/>
    </xf>
    <xf numFmtId="49" fontId="7" fillId="0" borderId="1" xfId="4" applyNumberFormat="1" applyFont="1" applyBorder="1" applyAlignment="1" applyProtection="1">
      <alignment vertical="center"/>
      <protection locked="0"/>
    </xf>
    <xf numFmtId="0" fontId="7" fillId="0" borderId="1" xfId="4" applyFont="1" applyBorder="1" applyAlignment="1" applyProtection="1">
      <alignment vertical="center"/>
      <protection locked="0"/>
    </xf>
    <xf numFmtId="14" fontId="7" fillId="0" borderId="1" xfId="4" applyNumberFormat="1" applyFont="1" applyBorder="1" applyAlignment="1" applyProtection="1">
      <alignment vertical="center"/>
      <protection locked="0"/>
    </xf>
    <xf numFmtId="0" fontId="29" fillId="0" borderId="28" xfId="13" applyFont="1" applyBorder="1" applyAlignment="1" applyProtection="1">
      <alignment vertical="center" wrapText="1"/>
      <protection locked="0"/>
    </xf>
    <xf numFmtId="14" fontId="7" fillId="3" borderId="23" xfId="4" applyNumberFormat="1" applyFont="1" applyFill="1" applyBorder="1" applyAlignment="1" applyProtection="1">
      <alignment vertical="center"/>
      <protection locked="0"/>
    </xf>
    <xf numFmtId="0" fontId="7" fillId="0" borderId="0" xfId="4" applyFont="1" applyBorder="1" applyAlignment="1" applyProtection="1">
      <alignment horizontal="center" vertical="center"/>
      <protection locked="0"/>
    </xf>
    <xf numFmtId="0" fontId="8" fillId="0" borderId="0" xfId="4" applyFont="1" applyBorder="1" applyAlignment="1" applyProtection="1">
      <alignment vertical="center"/>
      <protection locked="0"/>
    </xf>
    <xf numFmtId="0" fontId="6" fillId="3" borderId="40" xfId="4" applyFont="1" applyFill="1" applyBorder="1" applyAlignment="1" applyProtection="1">
      <alignment vertical="center"/>
    </xf>
    <xf numFmtId="0" fontId="1" fillId="3" borderId="0" xfId="4" applyFill="1" applyBorder="1" applyAlignment="1" applyProtection="1">
      <alignment vertical="center"/>
    </xf>
    <xf numFmtId="0" fontId="1" fillId="3" borderId="37" xfId="4" applyFill="1" applyBorder="1" applyAlignment="1" applyProtection="1">
      <alignment vertical="center"/>
    </xf>
    <xf numFmtId="0" fontId="1" fillId="3" borderId="42" xfId="4" applyFill="1" applyBorder="1" applyAlignment="1" applyProtection="1">
      <alignment vertical="center"/>
    </xf>
    <xf numFmtId="0" fontId="1" fillId="3" borderId="15" xfId="4" applyFill="1" applyBorder="1" applyAlignment="1" applyProtection="1">
      <alignment vertical="center"/>
    </xf>
    <xf numFmtId="0" fontId="1" fillId="3" borderId="43" xfId="4" applyFill="1" applyBorder="1" applyAlignment="1" applyProtection="1">
      <alignment vertical="center"/>
    </xf>
    <xf numFmtId="0" fontId="1" fillId="3" borderId="32" xfId="4" applyFont="1" applyFill="1" applyBorder="1" applyAlignment="1" applyProtection="1">
      <alignment horizontal="center" vertical="center" wrapText="1"/>
    </xf>
    <xf numFmtId="0" fontId="1" fillId="3" borderId="30" xfId="4" applyFont="1" applyFill="1" applyBorder="1" applyAlignment="1" applyProtection="1">
      <alignment horizontal="center" vertical="center" wrapText="1"/>
    </xf>
    <xf numFmtId="0" fontId="6" fillId="3" borderId="50" xfId="4" applyFont="1" applyFill="1" applyBorder="1" applyAlignment="1" applyProtection="1">
      <alignment horizontal="center" vertical="center"/>
    </xf>
    <xf numFmtId="0" fontId="6" fillId="3" borderId="50" xfId="4" applyFont="1" applyFill="1" applyBorder="1" applyAlignment="1" applyProtection="1">
      <alignment horizontal="center" vertical="center" wrapText="1"/>
    </xf>
    <xf numFmtId="0" fontId="1" fillId="0" borderId="27" xfId="4" applyBorder="1" applyAlignment="1" applyProtection="1">
      <alignment horizontal="center" vertical="center"/>
    </xf>
    <xf numFmtId="0" fontId="1" fillId="0" borderId="7" xfId="4" applyBorder="1" applyAlignment="1" applyProtection="1">
      <alignment vertical="center"/>
      <protection locked="0"/>
    </xf>
    <xf numFmtId="0" fontId="1" fillId="3" borderId="7" xfId="4" applyFill="1" applyBorder="1" applyAlignment="1" applyProtection="1">
      <alignment vertical="center"/>
    </xf>
    <xf numFmtId="14" fontId="1" fillId="0" borderId="7" xfId="4" applyNumberFormat="1" applyBorder="1" applyAlignment="1" applyProtection="1">
      <alignment vertical="center"/>
      <protection locked="0"/>
    </xf>
    <xf numFmtId="14" fontId="1" fillId="3" borderId="26" xfId="4" applyNumberFormat="1" applyFill="1" applyBorder="1" applyAlignment="1" applyProtection="1">
      <alignment vertical="center"/>
    </xf>
    <xf numFmtId="0" fontId="1" fillId="0" borderId="24" xfId="4" applyBorder="1" applyAlignment="1" applyProtection="1">
      <alignment horizontal="center" vertical="center"/>
    </xf>
    <xf numFmtId="0" fontId="1" fillId="0" borderId="1" xfId="4" applyBorder="1" applyAlignment="1" applyProtection="1">
      <alignment vertical="center"/>
      <protection locked="0"/>
    </xf>
    <xf numFmtId="0" fontId="1" fillId="3" borderId="1" xfId="4" applyFill="1" applyBorder="1" applyAlignment="1" applyProtection="1">
      <alignment vertical="center"/>
    </xf>
    <xf numFmtId="14" fontId="1" fillId="0" borderId="1" xfId="4" applyNumberFormat="1" applyBorder="1" applyAlignment="1" applyProtection="1">
      <alignment vertical="center"/>
      <protection locked="0"/>
    </xf>
    <xf numFmtId="14" fontId="1" fillId="3" borderId="23" xfId="4" applyNumberFormat="1" applyFill="1" applyBorder="1" applyAlignment="1" applyProtection="1">
      <alignment vertical="center"/>
    </xf>
    <xf numFmtId="0" fontId="1" fillId="0" borderId="38" xfId="4" applyBorder="1" applyAlignment="1" applyProtection="1">
      <alignment vertical="center"/>
      <protection locked="0"/>
    </xf>
    <xf numFmtId="0" fontId="1" fillId="0" borderId="0" xfId="4" applyBorder="1" applyAlignment="1" applyProtection="1">
      <alignment vertical="center"/>
      <protection locked="0"/>
    </xf>
    <xf numFmtId="0" fontId="1" fillId="0" borderId="37" xfId="4" applyBorder="1" applyAlignment="1" applyProtection="1">
      <alignment vertical="center"/>
      <protection locked="0"/>
    </xf>
    <xf numFmtId="14" fontId="28" fillId="2" borderId="0" xfId="14" applyNumberFormat="1" applyFont="1" applyFill="1" applyBorder="1" applyAlignment="1" applyProtection="1">
      <alignment vertical="center"/>
    </xf>
    <xf numFmtId="0" fontId="26" fillId="2" borderId="0" xfId="14" applyFont="1" applyFill="1" applyBorder="1" applyAlignment="1" applyProtection="1">
      <alignment horizontal="left" vertical="center"/>
    </xf>
    <xf numFmtId="0" fontId="26" fillId="2" borderId="0" xfId="14" applyFont="1" applyFill="1" applyBorder="1" applyAlignment="1" applyProtection="1">
      <alignment vertical="center"/>
    </xf>
    <xf numFmtId="0" fontId="26" fillId="2" borderId="37" xfId="14" applyFont="1" applyFill="1" applyBorder="1" applyAlignment="1" applyProtection="1">
      <alignment vertical="center"/>
      <protection locked="0"/>
    </xf>
    <xf numFmtId="0" fontId="12" fillId="3" borderId="9" xfId="1" applyFont="1" applyFill="1" applyBorder="1" applyAlignment="1" applyProtection="1">
      <alignment horizontal="center" vertical="center" wrapText="1"/>
    </xf>
    <xf numFmtId="1" fontId="12" fillId="3" borderId="9" xfId="1" applyNumberFormat="1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Protection="1"/>
    <xf numFmtId="0" fontId="33" fillId="2" borderId="0" xfId="0" applyFont="1" applyFill="1" applyBorder="1" applyAlignment="1" applyProtection="1">
      <alignment horizontal="center" vertical="center"/>
    </xf>
    <xf numFmtId="0" fontId="8" fillId="0" borderId="0" xfId="4" applyFont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 vertical="center"/>
      <protection locked="0"/>
    </xf>
    <xf numFmtId="0" fontId="7" fillId="3" borderId="38" xfId="4" applyFont="1" applyFill="1" applyBorder="1" applyAlignment="1" applyProtection="1">
      <alignment vertical="center"/>
    </xf>
    <xf numFmtId="0" fontId="7" fillId="3" borderId="0" xfId="4" applyFont="1" applyFill="1" applyBorder="1" applyAlignment="1" applyProtection="1">
      <alignment vertical="center"/>
    </xf>
    <xf numFmtId="0" fontId="7" fillId="2" borderId="0" xfId="4" applyFont="1" applyFill="1" applyBorder="1" applyAlignment="1" applyProtection="1">
      <alignment vertical="center"/>
    </xf>
    <xf numFmtId="0" fontId="14" fillId="3" borderId="38" xfId="0" applyFont="1" applyFill="1" applyBorder="1" applyAlignment="1">
      <alignment vertical="center"/>
    </xf>
    <xf numFmtId="0" fontId="8" fillId="0" borderId="0" xfId="0" applyFont="1" applyBorder="1" applyProtection="1"/>
    <xf numFmtId="0" fontId="8" fillId="2" borderId="0" xfId="0" applyFont="1" applyFill="1" applyBorder="1" applyAlignment="1">
      <alignment horizontal="left" vertical="center"/>
    </xf>
    <xf numFmtId="0" fontId="7" fillId="0" borderId="38" xfId="4" applyFont="1" applyFill="1" applyBorder="1" applyProtection="1"/>
    <xf numFmtId="0" fontId="7" fillId="2" borderId="0" xfId="4" applyFont="1" applyFill="1" applyAlignment="1" applyProtection="1">
      <alignment vertical="center"/>
      <protection locked="0"/>
    </xf>
    <xf numFmtId="0" fontId="7" fillId="2" borderId="0" xfId="4" applyFont="1" applyFill="1" applyBorder="1" applyAlignment="1" applyProtection="1">
      <alignment vertical="center"/>
      <protection locked="0"/>
    </xf>
    <xf numFmtId="0" fontId="34" fillId="3" borderId="16" xfId="17" applyFont="1" applyFill="1" applyBorder="1" applyAlignment="1">
      <alignment horizontal="center" vertical="center"/>
    </xf>
    <xf numFmtId="49" fontId="34" fillId="3" borderId="1" xfId="17" applyNumberFormat="1" applyFont="1" applyFill="1" applyBorder="1" applyAlignment="1">
      <alignment horizontal="center" vertical="center" wrapText="1"/>
    </xf>
    <xf numFmtId="0" fontId="6" fillId="3" borderId="1" xfId="4" applyFont="1" applyFill="1" applyBorder="1" applyAlignment="1" applyProtection="1">
      <alignment horizontal="center" vertical="center" wrapText="1"/>
      <protection locked="0"/>
    </xf>
    <xf numFmtId="0" fontId="29" fillId="0" borderId="1" xfId="10" applyFont="1" applyBorder="1" applyAlignment="1" applyProtection="1">
      <alignment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1" xfId="4" applyFont="1" applyFill="1" applyBorder="1" applyAlignment="1">
      <alignment horizontal="left" vertical="top" wrapText="1" readingOrder="1"/>
    </xf>
    <xf numFmtId="49" fontId="7" fillId="0" borderId="1" xfId="4" applyNumberFormat="1" applyFont="1" applyFill="1" applyBorder="1" applyAlignment="1">
      <alignment horizontal="left" vertical="top" wrapText="1"/>
    </xf>
    <xf numFmtId="0" fontId="7" fillId="0" borderId="1" xfId="18" applyFont="1" applyFill="1" applyBorder="1" applyAlignment="1" applyProtection="1">
      <alignment vertical="center" wrapText="1"/>
    </xf>
    <xf numFmtId="2" fontId="1" fillId="0" borderId="1" xfId="4" applyNumberFormat="1" applyFont="1" applyFill="1" applyBorder="1"/>
    <xf numFmtId="4" fontId="19" fillId="0" borderId="1" xfId="18" applyNumberFormat="1" applyFont="1" applyFill="1" applyBorder="1" applyAlignment="1" applyProtection="1">
      <alignment horizontal="center" vertical="center" wrapText="1"/>
      <protection locked="0"/>
    </xf>
    <xf numFmtId="1" fontId="10" fillId="0" borderId="51" xfId="1" applyNumberFormat="1" applyFont="1" applyFill="1" applyBorder="1" applyAlignment="1" applyProtection="1">
      <alignment horizontal="center" vertical="top" wrapText="1"/>
      <protection locked="0"/>
    </xf>
    <xf numFmtId="14" fontId="10" fillId="0" borderId="9" xfId="1" applyNumberFormat="1" applyFont="1" applyFill="1" applyBorder="1" applyAlignment="1" applyProtection="1">
      <alignment horizontal="center" vertical="center" wrapText="1"/>
      <protection locked="0"/>
    </xf>
    <xf numFmtId="1" fontId="12" fillId="3" borderId="7" xfId="1" applyNumberFormat="1" applyFont="1" applyFill="1" applyBorder="1" applyAlignment="1" applyProtection="1">
      <alignment horizontal="center" vertical="top" wrapText="1"/>
    </xf>
    <xf numFmtId="1" fontId="10" fillId="0" borderId="52" xfId="1" applyNumberFormat="1" applyFont="1" applyFill="1" applyBorder="1" applyAlignment="1" applyProtection="1">
      <alignment horizontal="center" vertical="top" wrapText="1"/>
      <protection locked="0"/>
    </xf>
    <xf numFmtId="168" fontId="12" fillId="3" borderId="1" xfId="1" applyNumberFormat="1" applyFont="1" applyFill="1" applyBorder="1" applyAlignment="1" applyProtection="1">
      <alignment horizontal="center" vertical="top" wrapText="1"/>
    </xf>
    <xf numFmtId="0" fontId="26" fillId="0" borderId="1" xfId="6" applyFont="1" applyBorder="1" applyAlignment="1" applyProtection="1">
      <alignment horizontal="center" vertical="center" wrapText="1"/>
      <protection locked="0"/>
    </xf>
    <xf numFmtId="0" fontId="10" fillId="0" borderId="1" xfId="6" applyFont="1" applyBorder="1" applyAlignment="1" applyProtection="1">
      <alignment vertical="center" wrapText="1"/>
      <protection locked="0"/>
    </xf>
    <xf numFmtId="0" fontId="10" fillId="0" borderId="1" xfId="6" applyFont="1" applyBorder="1" applyAlignment="1" applyProtection="1">
      <alignment horizontal="center" vertical="center" wrapText="1"/>
      <protection locked="0"/>
    </xf>
    <xf numFmtId="14" fontId="10" fillId="0" borderId="1" xfId="6" applyNumberFormat="1" applyFont="1" applyBorder="1" applyAlignment="1" applyProtection="1">
      <alignment horizontal="center" vertical="center" wrapText="1"/>
      <protection locked="0"/>
    </xf>
    <xf numFmtId="14" fontId="26" fillId="0" borderId="7" xfId="11" applyNumberFormat="1" applyFont="1" applyBorder="1" applyAlignment="1" applyProtection="1">
      <alignment horizontal="center" wrapText="1"/>
      <protection locked="0"/>
    </xf>
    <xf numFmtId="0" fontId="35" fillId="0" borderId="1" xfId="6" applyFont="1" applyFill="1" applyBorder="1" applyAlignment="1" applyProtection="1">
      <alignment horizontal="center" vertical="center" wrapText="1"/>
      <protection locked="0"/>
    </xf>
    <xf numFmtId="0" fontId="26" fillId="2" borderId="1" xfId="6" applyFont="1" applyFill="1" applyBorder="1" applyAlignment="1" applyProtection="1">
      <alignment vertical="center" wrapText="1"/>
      <protection locked="0"/>
    </xf>
    <xf numFmtId="0" fontId="26" fillId="2" borderId="1" xfId="6" applyFont="1" applyFill="1" applyBorder="1" applyAlignment="1" applyProtection="1">
      <alignment horizontal="right" vertical="center" wrapText="1"/>
      <protection locked="0"/>
    </xf>
    <xf numFmtId="0" fontId="7" fillId="2" borderId="1" xfId="6" applyFont="1" applyFill="1" applyBorder="1" applyAlignment="1" applyProtection="1">
      <alignment horizontal="right" vertical="center" wrapText="1"/>
      <protection locked="0"/>
    </xf>
    <xf numFmtId="2" fontId="26" fillId="2" borderId="1" xfId="6" applyNumberFormat="1" applyFont="1" applyFill="1" applyBorder="1" applyAlignment="1" applyProtection="1">
      <alignment horizontal="right" vertical="center" wrapText="1"/>
      <protection locked="0"/>
    </xf>
    <xf numFmtId="49" fontId="26" fillId="2" borderId="1" xfId="6" applyNumberFormat="1" applyFont="1" applyFill="1" applyBorder="1" applyAlignment="1" applyProtection="1">
      <alignment horizontal="center" vertical="center" wrapText="1"/>
      <protection locked="0"/>
    </xf>
    <xf numFmtId="0" fontId="26" fillId="2" borderId="7" xfId="6" applyFont="1" applyFill="1" applyBorder="1" applyAlignment="1" applyProtection="1">
      <alignment vertical="center" wrapText="1"/>
      <protection locked="0"/>
    </xf>
    <xf numFmtId="49" fontId="26" fillId="2" borderId="7" xfId="6" applyNumberFormat="1" applyFont="1" applyFill="1" applyBorder="1" applyAlignment="1" applyProtection="1">
      <alignment horizontal="right" vertical="center" wrapText="1"/>
      <protection locked="0"/>
    </xf>
    <xf numFmtId="0" fontId="19" fillId="0" borderId="1" xfId="2" applyFont="1" applyFill="1" applyBorder="1" applyAlignment="1">
      <alignment horizontal="right" vertical="center" wrapText="1"/>
    </xf>
    <xf numFmtId="49" fontId="19" fillId="0" borderId="1" xfId="2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left" vertical="center" wrapText="1"/>
    </xf>
    <xf numFmtId="0" fontId="35" fillId="0" borderId="7" xfId="6" applyFont="1" applyFill="1" applyBorder="1" applyAlignment="1" applyProtection="1">
      <alignment horizontal="right" vertical="center" wrapText="1"/>
      <protection locked="0"/>
    </xf>
    <xf numFmtId="0" fontId="35" fillId="0" borderId="1" xfId="6" applyFont="1" applyFill="1" applyBorder="1" applyAlignment="1" applyProtection="1">
      <alignment vertical="center" wrapText="1"/>
      <protection locked="0"/>
    </xf>
    <xf numFmtId="0" fontId="7" fillId="0" borderId="1" xfId="5" applyFont="1" applyBorder="1" applyAlignment="1" applyProtection="1">
      <alignment vertical="center" wrapText="1"/>
      <protection locked="0"/>
    </xf>
    <xf numFmtId="0" fontId="7" fillId="0" borderId="1" xfId="5" quotePrefix="1" applyFont="1" applyBorder="1" applyAlignment="1" applyProtection="1">
      <alignment horizontal="center" vertical="center" wrapText="1"/>
      <protection locked="0"/>
    </xf>
    <xf numFmtId="0" fontId="26" fillId="0" borderId="1" xfId="5" quotePrefix="1" applyFont="1" applyBorder="1" applyAlignment="1" applyProtection="1">
      <alignment horizontal="center" vertical="center" wrapText="1"/>
      <protection locked="0"/>
    </xf>
    <xf numFmtId="0" fontId="7" fillId="0" borderId="7" xfId="5" applyFont="1" applyBorder="1" applyAlignment="1" applyProtection="1">
      <alignment vertical="center" wrapText="1"/>
      <protection locked="0"/>
    </xf>
    <xf numFmtId="0" fontId="10" fillId="2" borderId="9" xfId="3" applyFont="1" applyFill="1" applyBorder="1" applyAlignment="1" applyProtection="1">
      <alignment horizontal="center" vertical="top" wrapText="1"/>
      <protection locked="0"/>
    </xf>
    <xf numFmtId="166" fontId="10" fillId="2" borderId="7" xfId="13" applyNumberFormat="1" applyFont="1" applyFill="1" applyBorder="1" applyProtection="1">
      <protection locked="0"/>
    </xf>
    <xf numFmtId="1" fontId="10" fillId="2" borderId="53" xfId="3" applyNumberFormat="1" applyFont="1" applyFill="1" applyBorder="1" applyAlignment="1" applyProtection="1">
      <alignment horizontal="left" vertical="center" wrapText="1"/>
      <protection locked="0"/>
    </xf>
    <xf numFmtId="49" fontId="10" fillId="2" borderId="1" xfId="3" applyNumberFormat="1" applyFont="1" applyFill="1" applyBorder="1" applyAlignment="1" applyProtection="1">
      <alignment horizontal="left" vertical="top" wrapText="1"/>
      <protection locked="0"/>
    </xf>
    <xf numFmtId="0" fontId="20" fillId="2" borderId="1" xfId="3" applyFont="1" applyFill="1" applyBorder="1" applyAlignment="1" applyProtection="1">
      <alignment horizontal="left" vertical="top" wrapText="1"/>
      <protection locked="0"/>
    </xf>
    <xf numFmtId="0" fontId="10" fillId="2" borderId="1" xfId="3" applyFont="1" applyFill="1" applyBorder="1" applyAlignment="1" applyProtection="1">
      <alignment horizontal="left" vertical="top" wrapText="1"/>
      <protection locked="0"/>
    </xf>
    <xf numFmtId="0" fontId="10" fillId="2" borderId="9" xfId="1" applyFont="1" applyFill="1" applyBorder="1" applyAlignment="1" applyProtection="1">
      <alignment horizontal="left" vertical="top" wrapText="1"/>
      <protection locked="0"/>
    </xf>
    <xf numFmtId="0" fontId="7" fillId="2" borderId="9" xfId="3" applyFont="1" applyFill="1" applyBorder="1" applyAlignment="1" applyProtection="1">
      <alignment horizontal="center" vertical="top" wrapText="1"/>
      <protection locked="0"/>
    </xf>
    <xf numFmtId="166" fontId="7" fillId="2" borderId="7" xfId="13" applyNumberFormat="1" applyFont="1" applyFill="1" applyBorder="1" applyProtection="1">
      <protection locked="0"/>
    </xf>
    <xf numFmtId="1" fontId="7" fillId="2" borderId="53" xfId="3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3" applyNumberFormat="1" applyFont="1" applyFill="1" applyBorder="1" applyAlignment="1" applyProtection="1">
      <alignment horizontal="left" vertical="top" wrapText="1"/>
      <protection locked="0"/>
    </xf>
    <xf numFmtId="0" fontId="21" fillId="2" borderId="1" xfId="3" applyFont="1" applyFill="1" applyBorder="1" applyAlignment="1" applyProtection="1">
      <alignment horizontal="left" vertical="top" wrapText="1"/>
      <protection locked="0"/>
    </xf>
    <xf numFmtId="0" fontId="7" fillId="2" borderId="1" xfId="3" applyFont="1" applyFill="1" applyBorder="1" applyAlignment="1" applyProtection="1">
      <alignment horizontal="left" vertical="top" wrapText="1"/>
      <protection locked="0"/>
    </xf>
    <xf numFmtId="0" fontId="7" fillId="2" borderId="9" xfId="1" applyFont="1" applyFill="1" applyBorder="1" applyAlignment="1" applyProtection="1">
      <alignment horizontal="left" vertical="top" wrapText="1"/>
      <protection locked="0"/>
    </xf>
    <xf numFmtId="0" fontId="26" fillId="0" borderId="1" xfId="1" applyFont="1" applyFill="1" applyBorder="1" applyAlignment="1" applyProtection="1">
      <alignment horizontal="left" vertical="top" wrapText="1"/>
      <protection locked="0"/>
    </xf>
    <xf numFmtId="0" fontId="26" fillId="0" borderId="5" xfId="1" applyFont="1" applyFill="1" applyBorder="1" applyAlignment="1" applyProtection="1">
      <alignment horizontal="left" vertical="top" wrapText="1"/>
      <protection locked="0"/>
    </xf>
    <xf numFmtId="0" fontId="26" fillId="0" borderId="9" xfId="1" applyFont="1" applyFill="1" applyBorder="1" applyAlignment="1" applyProtection="1">
      <alignment horizontal="left" vertical="top" wrapText="1"/>
      <protection locked="0"/>
    </xf>
    <xf numFmtId="0" fontId="26" fillId="0" borderId="54" xfId="1" applyFont="1" applyFill="1" applyBorder="1" applyAlignment="1" applyProtection="1">
      <alignment horizontal="left" vertical="top" wrapText="1"/>
      <protection locked="0"/>
    </xf>
    <xf numFmtId="0" fontId="26" fillId="0" borderId="10" xfId="1" applyFont="1" applyFill="1" applyBorder="1" applyAlignment="1" applyProtection="1">
      <alignment horizontal="left" vertical="top" wrapText="1"/>
      <protection locked="0"/>
    </xf>
    <xf numFmtId="1" fontId="26" fillId="0" borderId="53" xfId="1" applyNumberFormat="1" applyFont="1" applyFill="1" applyBorder="1" applyAlignment="1" applyProtection="1">
      <alignment horizontal="left" vertical="top" wrapText="1"/>
      <protection locked="0"/>
    </xf>
    <xf numFmtId="49" fontId="10" fillId="0" borderId="1" xfId="3" applyNumberFormat="1" applyFont="1" applyFill="1" applyBorder="1" applyAlignment="1" applyProtection="1">
      <alignment horizontal="left" vertical="top" wrapText="1"/>
      <protection locked="0"/>
    </xf>
    <xf numFmtId="0" fontId="10" fillId="0" borderId="1" xfId="3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3" applyNumberFormat="1" applyFont="1" applyFill="1" applyBorder="1" applyAlignment="1" applyProtection="1">
      <alignment horizontal="right"/>
      <protection locked="0"/>
    </xf>
    <xf numFmtId="1" fontId="26" fillId="0" borderId="1" xfId="1" applyNumberFormat="1" applyFont="1" applyFill="1" applyBorder="1" applyAlignment="1" applyProtection="1">
      <alignment horizontal="left" vertical="top" wrapText="1"/>
      <protection locked="0"/>
    </xf>
    <xf numFmtId="1" fontId="7" fillId="0" borderId="4" xfId="13" applyNumberFormat="1" applyFont="1" applyFill="1" applyBorder="1" applyAlignment="1" applyProtection="1">
      <alignment horizontal="right"/>
      <protection locked="0"/>
    </xf>
    <xf numFmtId="0" fontId="10" fillId="0" borderId="9" xfId="3" applyFont="1" applyFill="1" applyBorder="1" applyAlignment="1" applyProtection="1">
      <alignment horizontal="center" vertical="top" wrapText="1"/>
      <protection locked="0"/>
    </xf>
    <xf numFmtId="0" fontId="10" fillId="0" borderId="7" xfId="1" applyFont="1" applyFill="1" applyBorder="1" applyAlignment="1" applyProtection="1">
      <alignment horizontal="left" vertical="top" wrapText="1"/>
      <protection locked="0"/>
    </xf>
    <xf numFmtId="1" fontId="10" fillId="0" borderId="53" xfId="3" applyNumberFormat="1" applyFont="1" applyFill="1" applyBorder="1" applyAlignment="1" applyProtection="1">
      <alignment horizontal="left" vertical="center" wrapText="1"/>
      <protection locked="0"/>
    </xf>
    <xf numFmtId="166" fontId="10" fillId="0" borderId="7" xfId="13" applyNumberFormat="1" applyFont="1" applyFill="1" applyBorder="1" applyProtection="1">
      <protection locked="0"/>
    </xf>
    <xf numFmtId="0" fontId="20" fillId="0" borderId="1" xfId="3" applyFont="1" applyFill="1" applyBorder="1" applyAlignment="1" applyProtection="1">
      <alignment horizontal="left" vertical="top" wrapText="1"/>
      <protection locked="0"/>
    </xf>
    <xf numFmtId="0" fontId="10" fillId="0" borderId="10" xfId="3" applyFont="1" applyFill="1" applyBorder="1" applyAlignment="1" applyProtection="1">
      <alignment horizontal="center" vertical="top" wrapText="1"/>
      <protection locked="0"/>
    </xf>
    <xf numFmtId="1" fontId="10" fillId="0" borderId="55" xfId="3" applyNumberFormat="1" applyFont="1" applyFill="1" applyBorder="1" applyAlignment="1" applyProtection="1">
      <alignment horizontal="left" vertical="center" wrapText="1"/>
      <protection locked="0"/>
    </xf>
    <xf numFmtId="0" fontId="10" fillId="0" borderId="5" xfId="3" applyFont="1" applyFill="1" applyBorder="1" applyAlignment="1" applyProtection="1">
      <alignment horizontal="center" vertical="top" wrapText="1"/>
      <protection locked="0"/>
    </xf>
    <xf numFmtId="1" fontId="10" fillId="0" borderId="56" xfId="3" applyNumberFormat="1" applyFont="1" applyFill="1" applyBorder="1" applyAlignment="1" applyProtection="1">
      <alignment horizontal="left" vertical="center" wrapText="1"/>
      <protection locked="0"/>
    </xf>
    <xf numFmtId="0" fontId="7" fillId="0" borderId="9" xfId="3" applyFont="1" applyFill="1" applyBorder="1" applyAlignment="1" applyProtection="1">
      <alignment horizontal="center" vertical="top" wrapText="1"/>
      <protection locked="0"/>
    </xf>
    <xf numFmtId="166" fontId="7" fillId="0" borderId="7" xfId="13" applyNumberFormat="1" applyFont="1" applyFill="1" applyBorder="1" applyProtection="1">
      <protection locked="0"/>
    </xf>
    <xf numFmtId="1" fontId="7" fillId="0" borderId="53" xfId="3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3" applyNumberFormat="1" applyFont="1" applyFill="1" applyBorder="1" applyAlignment="1" applyProtection="1">
      <alignment horizontal="left" vertical="top" wrapText="1"/>
      <protection locked="0"/>
    </xf>
    <xf numFmtId="0" fontId="21" fillId="0" borderId="1" xfId="3" applyFont="1" applyFill="1" applyBorder="1" applyAlignment="1" applyProtection="1">
      <alignment horizontal="left" vertical="top" wrapText="1"/>
      <protection locked="0"/>
    </xf>
    <xf numFmtId="0" fontId="7" fillId="0" borderId="1" xfId="3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66" fontId="22" fillId="0" borderId="7" xfId="13" applyNumberFormat="1" applyFont="1" applyFill="1" applyBorder="1" applyProtection="1">
      <protection locked="0"/>
    </xf>
    <xf numFmtId="1" fontId="22" fillId="0" borderId="53" xfId="3" applyNumberFormat="1" applyFont="1" applyFill="1" applyBorder="1" applyAlignment="1" applyProtection="1">
      <alignment horizontal="left" vertical="center" wrapText="1"/>
      <protection locked="0"/>
    </xf>
    <xf numFmtId="1" fontId="10" fillId="0" borderId="57" xfId="3" applyNumberFormat="1" applyFont="1" applyFill="1" applyBorder="1" applyAlignment="1" applyProtection="1">
      <alignment horizontal="left" vertical="center" wrapText="1"/>
      <protection locked="0"/>
    </xf>
    <xf numFmtId="0" fontId="21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57" xfId="3" applyNumberFormat="1" applyFont="1" applyFill="1" applyBorder="1" applyAlignment="1" applyProtection="1">
      <alignment horizontal="left" vertical="center" wrapText="1"/>
      <protection locked="0"/>
    </xf>
    <xf numFmtId="1" fontId="10" fillId="0" borderId="58" xfId="3" applyNumberFormat="1" applyFont="1" applyFill="1" applyBorder="1" applyAlignment="1" applyProtection="1">
      <alignment horizontal="left" vertical="center" wrapText="1"/>
      <protection locked="0"/>
    </xf>
    <xf numFmtId="166" fontId="10" fillId="0" borderId="16" xfId="13" applyNumberFormat="1" applyFont="1" applyFill="1" applyBorder="1" applyProtection="1">
      <protection locked="0"/>
    </xf>
    <xf numFmtId="1" fontId="10" fillId="0" borderId="49" xfId="3" applyNumberFormat="1" applyFont="1" applyFill="1" applyBorder="1" applyAlignment="1" applyProtection="1">
      <alignment horizontal="left" vertical="center" wrapText="1"/>
      <protection locked="0"/>
    </xf>
    <xf numFmtId="166" fontId="10" fillId="0" borderId="7" xfId="13" applyNumberFormat="1" applyFont="1" applyFill="1" applyBorder="1" applyAlignment="1" applyProtection="1">
      <alignment horizontal="right"/>
      <protection locked="0"/>
    </xf>
    <xf numFmtId="1" fontId="10" fillId="0" borderId="4" xfId="3" applyNumberFormat="1" applyFont="1" applyFill="1" applyBorder="1" applyAlignment="1" applyProtection="1">
      <alignment horizontal="left" vertical="center" wrapText="1"/>
      <protection locked="0"/>
    </xf>
    <xf numFmtId="166" fontId="7" fillId="0" borderId="7" xfId="13" applyNumberFormat="1" applyFont="1" applyFill="1" applyBorder="1" applyAlignment="1" applyProtection="1">
      <alignment horizontal="right"/>
      <protection locked="0"/>
    </xf>
    <xf numFmtId="1" fontId="7" fillId="0" borderId="4" xfId="3" applyNumberFormat="1" applyFont="1" applyFill="1" applyBorder="1" applyAlignment="1" applyProtection="1">
      <alignment horizontal="left" vertical="center" wrapText="1"/>
      <protection locked="0"/>
    </xf>
    <xf numFmtId="166" fontId="26" fillId="0" borderId="7" xfId="12" applyNumberFormat="1" applyFont="1" applyFill="1" applyBorder="1" applyAlignment="1" applyProtection="1">
      <alignment horizontal="right"/>
      <protection locked="0"/>
    </xf>
    <xf numFmtId="1" fontId="26" fillId="0" borderId="57" xfId="1" applyNumberFormat="1" applyFont="1" applyFill="1" applyBorder="1" applyAlignment="1" applyProtection="1">
      <alignment horizontal="left" vertical="top" wrapText="1"/>
      <protection locked="0"/>
    </xf>
    <xf numFmtId="1" fontId="26" fillId="0" borderId="10" xfId="1" applyNumberFormat="1" applyFont="1" applyFill="1" applyBorder="1" applyAlignment="1" applyProtection="1">
      <alignment horizontal="left" vertical="top" wrapText="1"/>
      <protection locked="0"/>
    </xf>
    <xf numFmtId="1" fontId="26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6" fillId="0" borderId="1" xfId="1" applyNumberFormat="1" applyFont="1" applyFill="1" applyBorder="1" applyAlignment="1" applyProtection="1">
      <alignment horizontal="left" vertical="top" wrapText="1"/>
      <protection locked="0"/>
    </xf>
    <xf numFmtId="1" fontId="26" fillId="0" borderId="54" xfId="1" applyNumberFormat="1" applyFont="1" applyFill="1" applyBorder="1" applyAlignment="1" applyProtection="1">
      <alignment horizontal="left" vertical="top" wrapText="1"/>
      <protection locked="0"/>
    </xf>
    <xf numFmtId="49" fontId="26" fillId="0" borderId="16" xfId="1" applyNumberFormat="1" applyFont="1" applyFill="1" applyBorder="1" applyAlignment="1" applyProtection="1">
      <alignment horizontal="left" vertical="top" wrapText="1"/>
      <protection locked="0"/>
    </xf>
    <xf numFmtId="1" fontId="26" fillId="0" borderId="9" xfId="1" applyNumberFormat="1" applyFont="1" applyFill="1" applyBorder="1" applyAlignment="1" applyProtection="1">
      <alignment horizontal="left" vertical="top" wrapText="1"/>
      <protection locked="0"/>
    </xf>
    <xf numFmtId="166" fontId="7" fillId="0" borderId="4" xfId="12" applyNumberFormat="1" applyFont="1" applyFill="1" applyBorder="1" applyAlignment="1" applyProtection="1">
      <alignment horizontal="right"/>
      <protection locked="0"/>
    </xf>
    <xf numFmtId="1" fontId="7" fillId="0" borderId="10" xfId="1" applyNumberFormat="1" applyFont="1" applyFill="1" applyBorder="1" applyAlignment="1" applyProtection="1">
      <alignment horizontal="left" vertical="top" wrapText="1"/>
      <protection locked="0"/>
    </xf>
    <xf numFmtId="49" fontId="7" fillId="0" borderId="10" xfId="1" applyNumberFormat="1" applyFont="1" applyFill="1" applyBorder="1" applyAlignment="1" applyProtection="1">
      <alignment horizontal="left" vertical="top" wrapText="1"/>
      <protection locked="0"/>
    </xf>
    <xf numFmtId="0" fontId="7" fillId="0" borderId="10" xfId="1" applyFont="1" applyFill="1" applyBorder="1" applyAlignment="1" applyProtection="1">
      <alignment horizontal="left" vertical="top" wrapText="1"/>
      <protection locked="0"/>
    </xf>
    <xf numFmtId="1" fontId="7" fillId="0" borderId="4" xfId="12" applyNumberFormat="1" applyFont="1" applyFill="1" applyBorder="1" applyAlignment="1" applyProtection="1">
      <alignment horizontal="right"/>
      <protection locked="0"/>
    </xf>
    <xf numFmtId="1" fontId="7" fillId="0" borderId="0" xfId="12" applyNumberFormat="1" applyFont="1" applyFill="1" applyBorder="1" applyAlignment="1" applyProtection="1">
      <alignment horizontal="right"/>
      <protection locked="0"/>
    </xf>
    <xf numFmtId="1" fontId="7" fillId="0" borderId="1" xfId="12" applyNumberFormat="1" applyFont="1" applyFill="1" applyBorder="1" applyAlignment="1" applyProtection="1">
      <alignment horizontal="right"/>
      <protection locked="0"/>
    </xf>
    <xf numFmtId="0" fontId="26" fillId="0" borderId="1" xfId="5" applyFont="1" applyFill="1" applyBorder="1" applyAlignment="1" applyProtection="1">
      <alignment horizontal="center" vertical="center" wrapText="1"/>
      <protection locked="0"/>
    </xf>
    <xf numFmtId="49" fontId="7" fillId="0" borderId="59" xfId="1" applyNumberFormat="1" applyFont="1" applyFill="1" applyBorder="1" applyAlignment="1" applyProtection="1">
      <alignment horizontal="left" vertical="top" wrapText="1"/>
      <protection locked="0"/>
    </xf>
    <xf numFmtId="1" fontId="15" fillId="0" borderId="1" xfId="1" applyNumberFormat="1" applyFont="1" applyFill="1" applyBorder="1" applyAlignment="1" applyProtection="1">
      <alignment horizontal="left" vertical="top" wrapText="1"/>
      <protection locked="0"/>
    </xf>
    <xf numFmtId="14" fontId="7" fillId="0" borderId="1" xfId="12" applyNumberFormat="1" applyFont="1" applyFill="1" applyBorder="1" applyAlignment="1" applyProtection="1">
      <alignment horizontal="right"/>
      <protection locked="0"/>
    </xf>
    <xf numFmtId="166" fontId="7" fillId="0" borderId="4" xfId="13" applyNumberFormat="1" applyFont="1" applyFill="1" applyBorder="1" applyAlignment="1" applyProtection="1">
      <alignment horizontal="right"/>
      <protection locked="0"/>
    </xf>
    <xf numFmtId="0" fontId="26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" fontId="10" fillId="0" borderId="53" xfId="1" applyNumberFormat="1" applyFont="1" applyFill="1" applyBorder="1" applyAlignment="1" applyProtection="1">
      <alignment horizontal="left" vertical="top" wrapText="1"/>
      <protection locked="0"/>
    </xf>
    <xf numFmtId="0" fontId="12" fillId="0" borderId="3" xfId="1" applyFont="1" applyFill="1" applyBorder="1" applyAlignment="1" applyProtection="1">
      <alignment horizontal="left" vertical="top" wrapText="1"/>
      <protection locked="0"/>
    </xf>
    <xf numFmtId="0" fontId="26" fillId="0" borderId="2" xfId="1" applyFont="1" applyFill="1" applyBorder="1" applyAlignment="1" applyProtection="1">
      <alignment horizontal="left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0" fontId="26" fillId="0" borderId="12" xfId="1" applyFont="1" applyFill="1" applyBorder="1" applyAlignment="1" applyProtection="1">
      <alignment horizontal="left" vertical="top" wrapText="1"/>
      <protection locked="0"/>
    </xf>
    <xf numFmtId="0" fontId="10" fillId="0" borderId="4" xfId="1" applyFont="1" applyFill="1" applyBorder="1" applyAlignment="1" applyProtection="1">
      <alignment horizontal="left" vertical="top" wrapText="1"/>
      <protection locked="0"/>
    </xf>
    <xf numFmtId="0" fontId="10" fillId="0" borderId="58" xfId="1" applyFont="1" applyFill="1" applyBorder="1" applyAlignment="1" applyProtection="1">
      <alignment horizontal="left" vertical="top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1" fillId="3" borderId="0" xfId="4" applyFill="1" applyAlignment="1" applyProtection="1">
      <alignment horizontal="center"/>
    </xf>
    <xf numFmtId="0" fontId="1" fillId="3" borderId="0" xfId="4" applyFill="1" applyBorder="1" applyAlignment="1" applyProtection="1">
      <alignment horizontal="center"/>
    </xf>
    <xf numFmtId="0" fontId="1" fillId="3" borderId="0" xfId="4" applyFill="1" applyBorder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</xf>
    <xf numFmtId="0" fontId="1" fillId="3" borderId="4" xfId="4" applyFill="1" applyBorder="1" applyAlignment="1" applyProtection="1">
      <alignment horizontal="center"/>
    </xf>
    <xf numFmtId="0" fontId="1" fillId="0" borderId="0" xfId="4" applyAlignment="1" applyProtection="1">
      <alignment horizontal="center"/>
      <protection locked="0"/>
    </xf>
    <xf numFmtId="0" fontId="7" fillId="0" borderId="0" xfId="4" applyFont="1" applyAlignment="1" applyProtection="1">
      <alignment horizontal="center"/>
      <protection locked="0"/>
    </xf>
    <xf numFmtId="0" fontId="1" fillId="0" borderId="0" xfId="4" applyAlignment="1">
      <alignment horizontal="center"/>
    </xf>
    <xf numFmtId="3" fontId="7" fillId="2" borderId="1" xfId="18" applyNumberFormat="1" applyFont="1" applyFill="1" applyBorder="1" applyAlignment="1" applyProtection="1">
      <alignment horizontal="center" vertical="center" wrapText="1"/>
      <protection locked="0"/>
    </xf>
    <xf numFmtId="4" fontId="7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5" applyFont="1" applyBorder="1" applyAlignment="1" applyProtection="1">
      <alignment horizontal="left" vertical="center" wrapText="1"/>
      <protection locked="0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14" fontId="28" fillId="2" borderId="0" xfId="14" applyNumberFormat="1" applyFont="1" applyFill="1" applyBorder="1" applyAlignment="1" applyProtection="1">
      <alignment horizontal="center" vertical="center"/>
    </xf>
    <xf numFmtId="0" fontId="26" fillId="2" borderId="0" xfId="14" applyFont="1" applyFill="1" applyBorder="1" applyAlignment="1" applyProtection="1">
      <alignment horizontal="left" vertical="center" wrapText="1"/>
      <protection locked="0"/>
    </xf>
    <xf numFmtId="0" fontId="31" fillId="5" borderId="36" xfId="14" applyFont="1" applyFill="1" applyBorder="1" applyAlignment="1" applyProtection="1">
      <alignment horizontal="center" vertical="center"/>
    </xf>
    <xf numFmtId="0" fontId="31" fillId="5" borderId="29" xfId="14" applyFont="1" applyFill="1" applyBorder="1" applyAlignment="1" applyProtection="1">
      <alignment horizontal="center" vertical="center"/>
    </xf>
    <xf numFmtId="0" fontId="31" fillId="5" borderId="34" xfId="14" applyFont="1" applyFill="1" applyBorder="1" applyAlignment="1" applyProtection="1">
      <alignment horizontal="center" vertical="center"/>
    </xf>
    <xf numFmtId="14" fontId="28" fillId="2" borderId="49" xfId="14" applyNumberFormat="1" applyFont="1" applyFill="1" applyBorder="1" applyAlignment="1" applyProtection="1">
      <alignment horizontal="center" vertical="center" wrapText="1"/>
    </xf>
    <xf numFmtId="14" fontId="28" fillId="2" borderId="0" xfId="14" applyNumberFormat="1" applyFont="1" applyFill="1" applyBorder="1" applyAlignment="1" applyProtection="1">
      <alignment horizontal="center" vertical="center" wrapText="1"/>
    </xf>
    <xf numFmtId="14" fontId="28" fillId="2" borderId="0" xfId="14" applyNumberFormat="1" applyFont="1" applyFill="1" applyBorder="1" applyAlignment="1" applyProtection="1">
      <alignment horizontal="left" vertical="center" wrapText="1"/>
    </xf>
    <xf numFmtId="0" fontId="7" fillId="3" borderId="0" xfId="18" applyFont="1" applyFill="1" applyAlignment="1" applyProtection="1">
      <alignment horizontal="center" vertical="center"/>
    </xf>
    <xf numFmtId="0" fontId="7" fillId="2" borderId="0" xfId="18" applyFont="1" applyFill="1" applyBorder="1" applyAlignment="1" applyProtection="1">
      <alignment horizontal="left" vertical="center" wrapText="1"/>
    </xf>
    <xf numFmtId="14" fontId="28" fillId="2" borderId="0" xfId="15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4" fontId="28" fillId="2" borderId="0" xfId="15" applyNumberFormat="1" applyFont="1" applyFill="1" applyBorder="1" applyAlignment="1" applyProtection="1">
      <alignment horizontal="left" vertical="center" wrapText="1"/>
    </xf>
    <xf numFmtId="14" fontId="28" fillId="2" borderId="49" xfId="15" applyNumberFormat="1" applyFont="1" applyFill="1" applyBorder="1" applyAlignment="1" applyProtection="1">
      <alignment horizontal="center" vertical="center"/>
    </xf>
    <xf numFmtId="14" fontId="28" fillId="2" borderId="49" xfId="15" applyNumberFormat="1" applyFont="1" applyFill="1" applyBorder="1" applyAlignment="1" applyProtection="1">
      <alignment horizontal="center" vertical="center" wrapText="1"/>
    </xf>
    <xf numFmtId="14" fontId="28" fillId="2" borderId="0" xfId="15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26" fillId="3" borderId="1" xfId="5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/>
      <protection locked="0"/>
    </xf>
    <xf numFmtId="0" fontId="8" fillId="0" borderId="38" xfId="4" applyFont="1" applyBorder="1" applyAlignment="1" applyProtection="1">
      <alignment horizontal="left" vertical="center"/>
      <protection locked="0"/>
    </xf>
    <xf numFmtId="0" fontId="8" fillId="0" borderId="0" xfId="4" applyFont="1" applyBorder="1" applyAlignment="1" applyProtection="1">
      <alignment horizontal="left" vertical="center"/>
      <protection locked="0"/>
    </xf>
    <xf numFmtId="0" fontId="8" fillId="0" borderId="49" xfId="4" applyFont="1" applyBorder="1" applyAlignment="1" applyProtection="1">
      <alignment horizontal="center" vertical="center"/>
      <protection locked="0"/>
    </xf>
    <xf numFmtId="0" fontId="8" fillId="0" borderId="49" xfId="4" applyFont="1" applyBorder="1" applyAlignment="1" applyProtection="1">
      <alignment horizontal="center" vertical="center" wrapText="1"/>
      <protection locked="0"/>
    </xf>
    <xf numFmtId="0" fontId="8" fillId="0" borderId="0" xfId="4" applyFont="1" applyBorder="1" applyAlignment="1" applyProtection="1">
      <alignment horizontal="center" vertical="center" wrapText="1"/>
      <protection locked="0"/>
    </xf>
    <xf numFmtId="0" fontId="8" fillId="0" borderId="15" xfId="4" applyFont="1" applyBorder="1" applyAlignment="1" applyProtection="1">
      <alignment horizontal="center" vertical="center"/>
      <protection locked="0"/>
    </xf>
    <xf numFmtId="0" fontId="1" fillId="3" borderId="60" xfId="4" applyFill="1" applyBorder="1" applyAlignment="1" applyProtection="1">
      <alignment horizontal="center" vertical="center" wrapText="1"/>
    </xf>
    <xf numFmtId="0" fontId="1" fillId="3" borderId="61" xfId="4" applyFill="1" applyBorder="1" applyAlignment="1" applyProtection="1">
      <alignment horizontal="center" vertical="center" wrapText="1"/>
    </xf>
    <xf numFmtId="0" fontId="8" fillId="3" borderId="0" xfId="16" applyFont="1" applyFill="1" applyAlignment="1" applyProtection="1">
      <alignment horizontal="left" vertical="top"/>
    </xf>
    <xf numFmtId="0" fontId="14" fillId="3" borderId="0" xfId="16" applyFont="1" applyFill="1" applyAlignment="1" applyProtection="1">
      <alignment horizontal="left"/>
    </xf>
    <xf numFmtId="0" fontId="7" fillId="3" borderId="0" xfId="16" applyFont="1" applyFill="1" applyAlignment="1" applyProtection="1">
      <alignment horizontal="left"/>
    </xf>
    <xf numFmtId="0" fontId="7" fillId="2" borderId="1" xfId="16" applyFont="1" applyFill="1" applyBorder="1" applyAlignment="1">
      <alignment horizontal="left"/>
    </xf>
    <xf numFmtId="0" fontId="24" fillId="0" borderId="1" xfId="13" applyBorder="1" applyAlignment="1">
      <alignment horizontal="center"/>
    </xf>
    <xf numFmtId="0" fontId="7" fillId="2" borderId="1" xfId="16" applyFont="1" applyFill="1" applyBorder="1" applyAlignment="1">
      <alignment horizontal="left" wrapText="1"/>
    </xf>
    <xf numFmtId="0" fontId="7" fillId="2" borderId="0" xfId="16" applyFont="1" applyFill="1" applyAlignment="1">
      <alignment horizontal="left" wrapText="1"/>
    </xf>
    <xf numFmtId="0" fontId="7" fillId="2" borderId="49" xfId="16" applyFont="1" applyFill="1" applyBorder="1" applyAlignment="1" applyProtection="1">
      <alignment horizontal="center"/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24" fillId="0" borderId="0" xfId="13" applyAlignment="1">
      <alignment horizontal="left" vertical="center"/>
    </xf>
    <xf numFmtId="0" fontId="7" fillId="2" borderId="1" xfId="16" applyFont="1" applyFill="1" applyBorder="1" applyAlignment="1" applyProtection="1">
      <alignment horizontal="left"/>
    </xf>
    <xf numFmtId="0" fontId="8" fillId="2" borderId="4" xfId="16" applyFont="1" applyFill="1" applyBorder="1" applyAlignment="1">
      <alignment horizontal="left"/>
    </xf>
    <xf numFmtId="0" fontId="7" fillId="2" borderId="3" xfId="16" applyFont="1" applyFill="1" applyBorder="1" applyAlignment="1">
      <alignment horizontal="center"/>
    </xf>
    <xf numFmtId="0" fontId="7" fillId="2" borderId="12" xfId="16" applyFont="1" applyFill="1" applyBorder="1" applyAlignment="1">
      <alignment horizontal="center"/>
    </xf>
    <xf numFmtId="0" fontId="7" fillId="2" borderId="2" xfId="16" applyFont="1" applyFill="1" applyBorder="1" applyAlignment="1">
      <alignment horizontal="center"/>
    </xf>
    <xf numFmtId="0" fontId="8" fillId="0" borderId="15" xfId="4" applyFont="1" applyBorder="1" applyAlignment="1" applyProtection="1">
      <alignment horizontal="center" vertical="center" wrapText="1"/>
      <protection locked="0"/>
    </xf>
    <xf numFmtId="0" fontId="7" fillId="3" borderId="38" xfId="4" applyFont="1" applyFill="1" applyBorder="1" applyAlignment="1" applyProtection="1">
      <alignment horizontal="center" vertical="center"/>
    </xf>
    <xf numFmtId="0" fontId="7" fillId="3" borderId="0" xfId="4" applyFont="1" applyFill="1" applyBorder="1" applyAlignment="1" applyProtection="1">
      <alignment horizontal="center" vertical="center"/>
    </xf>
    <xf numFmtId="0" fontId="8" fillId="3" borderId="39" xfId="4" applyFont="1" applyFill="1" applyBorder="1" applyAlignment="1" applyProtection="1">
      <alignment horizontal="left" vertical="center"/>
      <protection locked="0"/>
    </xf>
    <xf numFmtId="0" fontId="8" fillId="3" borderId="40" xfId="4" applyFont="1" applyFill="1" applyBorder="1" applyAlignment="1" applyProtection="1">
      <alignment horizontal="left" vertical="center"/>
      <protection locked="0"/>
    </xf>
    <xf numFmtId="0" fontId="1" fillId="3" borderId="38" xfId="4" applyFill="1" applyBorder="1" applyAlignment="1" applyProtection="1">
      <alignment horizontal="left" vertical="center"/>
      <protection locked="0"/>
    </xf>
    <xf numFmtId="0" fontId="1" fillId="3" borderId="0" xfId="4" applyFill="1" applyBorder="1" applyAlignment="1" applyProtection="1">
      <alignment horizontal="left" vertical="center"/>
      <protection locked="0"/>
    </xf>
    <xf numFmtId="0" fontId="7" fillId="0" borderId="38" xfId="4" quotePrefix="1" applyFont="1" applyBorder="1" applyAlignment="1" applyProtection="1">
      <alignment horizontal="left" vertical="center" wrapText="1"/>
      <protection locked="0"/>
    </xf>
    <xf numFmtId="0" fontId="7" fillId="0" borderId="0" xfId="4" quotePrefix="1" applyFont="1" applyBorder="1" applyAlignment="1" applyProtection="1">
      <alignment horizontal="left" vertical="center" wrapText="1"/>
      <protection locked="0"/>
    </xf>
    <xf numFmtId="0" fontId="7" fillId="0" borderId="38" xfId="4" applyFont="1" applyBorder="1" applyAlignment="1" applyProtection="1">
      <alignment horizontal="left" vertical="center" wrapText="1"/>
      <protection locked="0"/>
    </xf>
    <xf numFmtId="0" fontId="7" fillId="0" borderId="0" xfId="4" applyFont="1" applyBorder="1" applyAlignment="1" applyProtection="1">
      <alignment horizontal="left" vertical="center" wrapText="1"/>
      <protection locked="0"/>
    </xf>
    <xf numFmtId="0" fontId="7" fillId="0" borderId="38" xfId="4" applyFont="1" applyBorder="1" applyAlignment="1" applyProtection="1">
      <alignment horizontal="left" vertical="center"/>
      <protection locked="0"/>
    </xf>
    <xf numFmtId="0" fontId="7" fillId="0" borderId="0" xfId="4" applyFont="1" applyBorder="1" applyAlignment="1" applyProtection="1">
      <alignment horizontal="left" vertical="center"/>
      <protection locked="0"/>
    </xf>
    <xf numFmtId="0" fontId="6" fillId="3" borderId="39" xfId="4" applyFont="1" applyFill="1" applyBorder="1" applyAlignment="1" applyProtection="1">
      <alignment horizontal="left" vertical="center"/>
    </xf>
    <xf numFmtId="0" fontId="6" fillId="3" borderId="40" xfId="4" applyFont="1" applyFill="1" applyBorder="1" applyAlignment="1" applyProtection="1">
      <alignment horizontal="left" vertical="center"/>
    </xf>
    <xf numFmtId="0" fontId="15" fillId="3" borderId="40" xfId="18" applyFont="1" applyFill="1" applyBorder="1" applyAlignment="1" applyProtection="1">
      <alignment horizontal="right" vertical="center"/>
    </xf>
    <xf numFmtId="0" fontId="15" fillId="3" borderId="41" xfId="18" applyFont="1" applyFill="1" applyBorder="1" applyAlignment="1" applyProtection="1">
      <alignment horizontal="right" vertical="center"/>
    </xf>
    <xf numFmtId="0" fontId="1" fillId="3" borderId="62" xfId="4" applyFont="1" applyFill="1" applyBorder="1" applyAlignment="1" applyProtection="1">
      <alignment horizontal="center" vertical="center"/>
    </xf>
    <xf numFmtId="0" fontId="1" fillId="3" borderId="63" xfId="4" applyFont="1" applyFill="1" applyBorder="1" applyAlignment="1" applyProtection="1">
      <alignment horizontal="center" vertical="center"/>
    </xf>
    <xf numFmtId="0" fontId="1" fillId="3" borderId="62" xfId="4" applyFont="1" applyFill="1" applyBorder="1" applyAlignment="1" applyProtection="1">
      <alignment horizontal="center" vertical="center" wrapText="1"/>
    </xf>
    <xf numFmtId="0" fontId="1" fillId="3" borderId="63" xfId="4" applyFont="1" applyFill="1" applyBorder="1" applyAlignment="1" applyProtection="1">
      <alignment horizontal="center" vertical="center" wrapText="1"/>
    </xf>
    <xf numFmtId="0" fontId="1" fillId="3" borderId="62" xfId="4" applyFill="1" applyBorder="1" applyAlignment="1" applyProtection="1">
      <alignment horizontal="center" vertical="center" wrapText="1"/>
    </xf>
    <xf numFmtId="0" fontId="1" fillId="3" borderId="63" xfId="4" applyFill="1" applyBorder="1" applyAlignment="1" applyProtection="1">
      <alignment horizontal="center" vertical="center" wrapText="1"/>
    </xf>
    <xf numFmtId="0" fontId="1" fillId="0" borderId="38" xfId="4" applyBorder="1" applyAlignment="1" applyProtection="1">
      <alignment horizontal="left" vertical="center"/>
      <protection locked="0"/>
    </xf>
    <xf numFmtId="0" fontId="1" fillId="0" borderId="0" xfId="4" applyBorder="1" applyAlignment="1" applyProtection="1">
      <alignment horizontal="left" vertical="center"/>
      <protection locked="0"/>
    </xf>
    <xf numFmtId="0" fontId="1" fillId="0" borderId="38" xfId="4" applyBorder="1" applyAlignment="1" applyProtection="1">
      <alignment horizontal="left" vertical="center" wrapText="1"/>
      <protection locked="0"/>
    </xf>
    <xf numFmtId="0" fontId="1" fillId="0" borderId="0" xfId="4" applyBorder="1" applyAlignment="1" applyProtection="1">
      <alignment horizontal="left" vertical="center" wrapText="1"/>
      <protection locked="0"/>
    </xf>
    <xf numFmtId="0" fontId="7" fillId="2" borderId="0" xfId="4" applyFont="1" applyFill="1" applyBorder="1" applyAlignment="1" applyProtection="1">
      <alignment horizontal="left" vertical="center"/>
    </xf>
    <xf numFmtId="0" fontId="7" fillId="2" borderId="37" xfId="4" applyFont="1" applyFill="1" applyBorder="1" applyAlignment="1" applyProtection="1">
      <alignment horizontal="left" vertical="center"/>
    </xf>
    <xf numFmtId="0" fontId="1" fillId="3" borderId="41" xfId="4" applyFont="1" applyFill="1" applyBorder="1" applyAlignment="1" applyProtection="1">
      <alignment horizontal="center" vertical="center" wrapText="1"/>
    </xf>
    <xf numFmtId="0" fontId="1" fillId="3" borderId="43" xfId="4" applyFont="1" applyFill="1" applyBorder="1" applyAlignment="1" applyProtection="1">
      <alignment horizontal="center" vertical="center" wrapText="1"/>
    </xf>
    <xf numFmtId="0" fontId="1" fillId="3" borderId="39" xfId="4" applyFill="1" applyBorder="1" applyAlignment="1" applyProtection="1">
      <alignment horizontal="center" vertical="center" wrapText="1"/>
    </xf>
    <xf numFmtId="0" fontId="1" fillId="3" borderId="41" xfId="4" applyFill="1" applyBorder="1" applyAlignment="1" applyProtection="1">
      <alignment horizontal="center" vertical="center" wrapText="1"/>
    </xf>
    <xf numFmtId="0" fontId="36" fillId="0" borderId="64" xfId="0" applyFont="1" applyBorder="1" applyAlignment="1">
      <alignment horizontal="left" vertical="center" wrapText="1"/>
    </xf>
    <xf numFmtId="0" fontId="36" fillId="0" borderId="65" xfId="0" applyFont="1" applyBorder="1" applyAlignment="1">
      <alignment horizontal="left" vertical="center" wrapText="1"/>
    </xf>
    <xf numFmtId="0" fontId="36" fillId="0" borderId="66" xfId="0" applyFont="1" applyBorder="1" applyAlignment="1">
      <alignment horizontal="left" vertical="center" wrapText="1"/>
    </xf>
    <xf numFmtId="0" fontId="36" fillId="0" borderId="67" xfId="0" applyFont="1" applyBorder="1" applyAlignment="1">
      <alignment horizontal="left" vertical="center" wrapText="1"/>
    </xf>
  </cellXfs>
  <cellStyles count="19">
    <cellStyle name="Normal" xfId="0" builtinId="0"/>
    <cellStyle name="Normal 2" xfId="1"/>
    <cellStyle name="Normal 2 2" xfId="2"/>
    <cellStyle name="Normal 2 3" xfId="3"/>
    <cellStyle name="Normal 3" xfId="4"/>
    <cellStyle name="Normal 4" xfId="5"/>
    <cellStyle name="Normal 4 2 2" xfId="6"/>
    <cellStyle name="Normal 5" xfId="7"/>
    <cellStyle name="Normal 5 2" xfId="8"/>
    <cellStyle name="Normal 5 2 2" xfId="9"/>
    <cellStyle name="Normal 5 2 2 2" xfId="10"/>
    <cellStyle name="Normal 5 2 2 2 2" xfId="11"/>
    <cellStyle name="Normal 5 2 3" xfId="12"/>
    <cellStyle name="Normal 5 2 3 2" xfId="13"/>
    <cellStyle name="Normal 5 3" xfId="14"/>
    <cellStyle name="Normal 5 3 2" xfId="15"/>
    <cellStyle name="Normal 6" xfId="16"/>
    <cellStyle name="Normal 7" xfId="17"/>
    <cellStyle name="Normal_FORMEBI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-3&#4328;&#4323;&#4304;&#4314;&#4308;&#4307;&#4323;&#4320;&#4312;%2004.05.2016-22.05.2016-%20&#4315;&#4318;&#4306;%20&#4311;&#4304;&#4309;&#4312;&#4321;&#4323;&#4324;&#4304;&#4314;&#4312;%20&#4307;&#4308;&#4315;&#4317;&#4313;&#4320;&#4304;&#4322;&#4308;&#4305;&#4312;%20-&#4304;&#4316;&#4306;&#4304;&#4320;&#4312;&#4328;&#4312;-24.05.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Normal="100" zoomScaleSheetLayoutView="80" workbookViewId="0">
      <selection activeCell="L2" sqref="L2:M2"/>
    </sheetView>
  </sheetViews>
  <sheetFormatPr defaultRowHeight="15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34.5703125" style="291" customWidth="1"/>
    <col min="13" max="16384" width="9.140625" style="291"/>
  </cols>
  <sheetData>
    <row r="1" spans="1:13" s="302" customFormat="1">
      <c r="A1" s="370" t="s">
        <v>307</v>
      </c>
      <c r="B1" s="356"/>
      <c r="C1" s="356"/>
      <c r="D1" s="356"/>
      <c r="E1" s="357"/>
      <c r="F1" s="351"/>
      <c r="G1" s="357"/>
      <c r="H1" s="369"/>
      <c r="I1" s="356"/>
      <c r="J1" s="357"/>
      <c r="K1" s="357"/>
      <c r="L1" s="368" t="s">
        <v>109</v>
      </c>
    </row>
    <row r="2" spans="1:13" s="302" customFormat="1">
      <c r="A2" s="367" t="s">
        <v>140</v>
      </c>
      <c r="B2" s="356"/>
      <c r="C2" s="356"/>
      <c r="D2" s="356"/>
      <c r="E2" s="357"/>
      <c r="F2" s="351"/>
      <c r="G2" s="357"/>
      <c r="H2" s="366"/>
      <c r="I2" s="356"/>
      <c r="J2" s="357"/>
      <c r="K2" s="357"/>
      <c r="L2" s="697" t="s">
        <v>1835</v>
      </c>
      <c r="M2" s="698"/>
    </row>
    <row r="3" spans="1:13" s="302" customFormat="1">
      <c r="A3" s="365"/>
      <c r="B3" s="356"/>
      <c r="C3" s="364"/>
      <c r="D3" s="363"/>
      <c r="E3" s="357"/>
      <c r="F3" s="362"/>
      <c r="G3" s="357"/>
      <c r="H3" s="357"/>
      <c r="I3" s="351"/>
      <c r="J3" s="356"/>
      <c r="K3" s="356"/>
      <c r="L3" s="355"/>
    </row>
    <row r="4" spans="1:13" s="302" customFormat="1">
      <c r="A4" s="556" t="s">
        <v>274</v>
      </c>
      <c r="B4" s="351"/>
      <c r="C4" s="351"/>
      <c r="D4" s="558"/>
      <c r="E4" s="543"/>
      <c r="F4" s="301"/>
      <c r="G4" s="294"/>
      <c r="H4" s="544"/>
      <c r="I4" s="543"/>
      <c r="J4" s="545"/>
      <c r="K4" s="294"/>
      <c r="L4" s="546"/>
    </row>
    <row r="5" spans="1:13" s="302" customFormat="1" ht="15.75" thickBot="1">
      <c r="A5" s="361"/>
      <c r="B5" s="357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3" ht="15.75" thickBot="1">
      <c r="A6" s="354"/>
      <c r="B6" s="353"/>
      <c r="C6" s="352"/>
      <c r="D6" s="352"/>
      <c r="E6" s="352"/>
      <c r="F6" s="351"/>
      <c r="G6" s="351"/>
      <c r="H6" s="351"/>
      <c r="I6" s="701" t="s">
        <v>474</v>
      </c>
      <c r="J6" s="702"/>
      <c r="K6" s="703"/>
      <c r="L6" s="350"/>
    </row>
    <row r="7" spans="1:13" s="338" customFormat="1" ht="51.75" thickBot="1">
      <c r="A7" s="349" t="s">
        <v>64</v>
      </c>
      <c r="B7" s="348" t="s">
        <v>141</v>
      </c>
      <c r="C7" s="348" t="s">
        <v>473</v>
      </c>
      <c r="D7" s="347" t="s">
        <v>280</v>
      </c>
      <c r="E7" s="346" t="s">
        <v>472</v>
      </c>
      <c r="F7" s="345" t="s">
        <v>471</v>
      </c>
      <c r="G7" s="344" t="s">
        <v>228</v>
      </c>
      <c r="H7" s="343" t="s">
        <v>225</v>
      </c>
      <c r="I7" s="342" t="s">
        <v>470</v>
      </c>
      <c r="J7" s="341" t="s">
        <v>277</v>
      </c>
      <c r="K7" s="340" t="s">
        <v>229</v>
      </c>
      <c r="L7" s="339" t="s">
        <v>230</v>
      </c>
    </row>
    <row r="8" spans="1:13" s="332" customFormat="1" ht="15.75" thickBot="1">
      <c r="A8" s="336">
        <v>1</v>
      </c>
      <c r="B8" s="335">
        <v>2</v>
      </c>
      <c r="C8" s="337">
        <v>3</v>
      </c>
      <c r="D8" s="337">
        <v>4</v>
      </c>
      <c r="E8" s="336">
        <v>5</v>
      </c>
      <c r="F8" s="335">
        <v>6</v>
      </c>
      <c r="G8" s="337">
        <v>7</v>
      </c>
      <c r="H8" s="335">
        <v>8</v>
      </c>
      <c r="I8" s="336">
        <v>9</v>
      </c>
      <c r="J8" s="335">
        <v>10</v>
      </c>
      <c r="K8" s="334">
        <v>11</v>
      </c>
      <c r="L8" s="333">
        <v>12</v>
      </c>
    </row>
    <row r="9" spans="1:13">
      <c r="A9" s="331">
        <v>1</v>
      </c>
      <c r="B9" s="322"/>
      <c r="C9" s="321"/>
      <c r="D9" s="330"/>
      <c r="E9" s="329"/>
      <c r="F9" s="318"/>
      <c r="G9" s="328"/>
      <c r="H9" s="328"/>
      <c r="I9" s="327"/>
      <c r="J9" s="326"/>
      <c r="K9" s="325"/>
      <c r="L9" s="324"/>
    </row>
    <row r="10" spans="1:13">
      <c r="A10" s="323">
        <v>2</v>
      </c>
      <c r="B10" s="322"/>
      <c r="C10" s="321"/>
      <c r="D10" s="320"/>
      <c r="E10" s="319"/>
      <c r="F10" s="318"/>
      <c r="G10" s="318"/>
      <c r="H10" s="318"/>
      <c r="I10" s="317"/>
      <c r="J10" s="316"/>
      <c r="K10" s="315"/>
      <c r="L10" s="314"/>
    </row>
    <row r="11" spans="1:13">
      <c r="A11" s="323">
        <v>3</v>
      </c>
      <c r="B11" s="322"/>
      <c r="C11" s="321"/>
      <c r="D11" s="320"/>
      <c r="E11" s="319"/>
      <c r="F11" s="358"/>
      <c r="G11" s="318"/>
      <c r="H11" s="318"/>
      <c r="I11" s="317"/>
      <c r="J11" s="316"/>
      <c r="K11" s="315"/>
      <c r="L11" s="314"/>
    </row>
    <row r="12" spans="1:13">
      <c r="A12" s="323">
        <v>4</v>
      </c>
      <c r="B12" s="322"/>
      <c r="C12" s="321"/>
      <c r="D12" s="320"/>
      <c r="E12" s="319"/>
      <c r="F12" s="318"/>
      <c r="G12" s="318"/>
      <c r="H12" s="318"/>
      <c r="I12" s="317"/>
      <c r="J12" s="316"/>
      <c r="K12" s="315"/>
      <c r="L12" s="314"/>
    </row>
    <row r="13" spans="1:13">
      <c r="A13" s="323">
        <v>5</v>
      </c>
      <c r="B13" s="322"/>
      <c r="C13" s="321"/>
      <c r="D13" s="320"/>
      <c r="E13" s="319"/>
      <c r="F13" s="318"/>
      <c r="G13" s="318"/>
      <c r="H13" s="318"/>
      <c r="I13" s="317"/>
      <c r="J13" s="316"/>
      <c r="K13" s="315"/>
      <c r="L13" s="314"/>
    </row>
    <row r="14" spans="1:13">
      <c r="A14" s="323">
        <v>6</v>
      </c>
      <c r="B14" s="322"/>
      <c r="C14" s="321"/>
      <c r="D14" s="320"/>
      <c r="E14" s="319"/>
      <c r="F14" s="318"/>
      <c r="G14" s="318"/>
      <c r="H14" s="318"/>
      <c r="I14" s="317"/>
      <c r="J14" s="316"/>
      <c r="K14" s="315"/>
      <c r="L14" s="314"/>
    </row>
    <row r="15" spans="1:13">
      <c r="A15" s="323">
        <v>7</v>
      </c>
      <c r="B15" s="322"/>
      <c r="C15" s="321"/>
      <c r="D15" s="320"/>
      <c r="E15" s="319"/>
      <c r="F15" s="318"/>
      <c r="G15" s="318"/>
      <c r="H15" s="318"/>
      <c r="I15" s="317"/>
      <c r="J15" s="316"/>
      <c r="K15" s="315"/>
      <c r="L15" s="314"/>
    </row>
    <row r="16" spans="1:13">
      <c r="A16" s="323">
        <v>8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9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10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11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12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13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14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15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16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>
      <c r="A25" s="323">
        <v>17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>
      <c r="A26" s="323">
        <v>18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>
      <c r="A27" s="323">
        <v>19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 ht="15.75" thickBot="1">
      <c r="A28" s="313" t="s">
        <v>276</v>
      </c>
      <c r="B28" s="312"/>
      <c r="C28" s="311"/>
      <c r="D28" s="310"/>
      <c r="E28" s="309"/>
      <c r="F28" s="308"/>
      <c r="G28" s="308"/>
      <c r="H28" s="308"/>
      <c r="I28" s="307"/>
      <c r="J28" s="306"/>
      <c r="K28" s="305"/>
      <c r="L28" s="304"/>
    </row>
    <row r="29" spans="1:12">
      <c r="A29" s="294"/>
      <c r="B29" s="295"/>
      <c r="C29" s="294"/>
      <c r="D29" s="295"/>
      <c r="E29" s="294"/>
      <c r="F29" s="295"/>
      <c r="G29" s="294"/>
      <c r="H29" s="295"/>
      <c r="I29" s="294"/>
      <c r="J29" s="295"/>
      <c r="K29" s="294"/>
      <c r="L29" s="295"/>
    </row>
    <row r="30" spans="1:12">
      <c r="A30" s="294"/>
      <c r="B30" s="301"/>
      <c r="C30" s="294"/>
      <c r="D30" s="301"/>
      <c r="E30" s="294"/>
      <c r="F30" s="301"/>
      <c r="G30" s="294"/>
      <c r="H30" s="301"/>
      <c r="I30" s="294"/>
      <c r="J30" s="301"/>
      <c r="K30" s="294"/>
      <c r="L30" s="301"/>
    </row>
    <row r="31" spans="1:12" s="302" customFormat="1">
      <c r="A31" s="700" t="s">
        <v>433</v>
      </c>
      <c r="B31" s="700"/>
      <c r="C31" s="700"/>
      <c r="D31" s="700"/>
      <c r="E31" s="700"/>
      <c r="F31" s="700"/>
      <c r="G31" s="700"/>
      <c r="H31" s="700"/>
      <c r="I31" s="700"/>
      <c r="J31" s="700"/>
      <c r="K31" s="700"/>
      <c r="L31" s="700"/>
    </row>
    <row r="32" spans="1:12" s="303" customFormat="1" ht="12.75">
      <c r="A32" s="700" t="s">
        <v>469</v>
      </c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</row>
    <row r="33" spans="1:12" s="303" customFormat="1" ht="12.75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</row>
    <row r="34" spans="1:12" s="302" customFormat="1">
      <c r="A34" s="700" t="s">
        <v>468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</row>
    <row r="35" spans="1:12" s="302" customFormat="1">
      <c r="A35" s="700"/>
      <c r="B35" s="700"/>
      <c r="C35" s="700"/>
      <c r="D35" s="700"/>
      <c r="E35" s="700"/>
      <c r="F35" s="700"/>
      <c r="G35" s="700"/>
      <c r="H35" s="700"/>
      <c r="I35" s="700"/>
      <c r="J35" s="700"/>
      <c r="K35" s="700"/>
      <c r="L35" s="700"/>
    </row>
    <row r="36" spans="1:12" s="302" customFormat="1">
      <c r="A36" s="700" t="s">
        <v>467</v>
      </c>
      <c r="B36" s="700"/>
      <c r="C36" s="700"/>
      <c r="D36" s="700"/>
      <c r="E36" s="700"/>
      <c r="F36" s="700"/>
      <c r="G36" s="700"/>
      <c r="H36" s="700"/>
      <c r="I36" s="700"/>
      <c r="J36" s="700"/>
      <c r="K36" s="700"/>
      <c r="L36" s="700"/>
    </row>
    <row r="37" spans="1:12" s="302" customFormat="1">
      <c r="A37" s="294"/>
      <c r="B37" s="295"/>
      <c r="C37" s="294"/>
      <c r="D37" s="295"/>
      <c r="E37" s="294"/>
      <c r="F37" s="295"/>
      <c r="G37" s="294"/>
      <c r="H37" s="295"/>
      <c r="I37" s="294"/>
      <c r="J37" s="295"/>
      <c r="K37" s="294"/>
      <c r="L37" s="295"/>
    </row>
    <row r="38" spans="1:12" s="302" customFormat="1">
      <c r="A38" s="294"/>
      <c r="B38" s="301"/>
      <c r="C38" s="294"/>
      <c r="D38" s="301"/>
      <c r="E38" s="294"/>
      <c r="F38" s="301"/>
      <c r="G38" s="294"/>
      <c r="H38" s="301"/>
      <c r="I38" s="294"/>
      <c r="J38" s="301"/>
      <c r="K38" s="294"/>
      <c r="L38" s="301"/>
    </row>
    <row r="39" spans="1:12" s="302" customFormat="1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>
      <c r="A40" s="294"/>
      <c r="B40" s="301"/>
      <c r="C40" s="294"/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296" customFormat="1">
      <c r="A41" s="706" t="s">
        <v>107</v>
      </c>
      <c r="B41" s="706"/>
      <c r="C41" s="295"/>
      <c r="D41" s="294"/>
      <c r="E41" s="295"/>
      <c r="F41" s="295"/>
      <c r="G41" s="294"/>
      <c r="H41" s="295"/>
      <c r="I41" s="295"/>
      <c r="J41" s="294"/>
      <c r="K41" s="295"/>
      <c r="L41" s="294"/>
    </row>
    <row r="42" spans="1:12" s="296" customFormat="1">
      <c r="A42" s="295"/>
      <c r="B42" s="294"/>
      <c r="C42" s="299"/>
      <c r="D42" s="300"/>
      <c r="E42" s="299"/>
      <c r="F42" s="295"/>
      <c r="G42" s="294"/>
      <c r="H42" s="298"/>
      <c r="I42" s="295"/>
      <c r="J42" s="294"/>
      <c r="K42" s="295"/>
      <c r="L42" s="294"/>
    </row>
    <row r="43" spans="1:12" s="296" customFormat="1" ht="15" customHeight="1">
      <c r="A43" s="295"/>
      <c r="B43" s="294"/>
      <c r="C43" s="699" t="s">
        <v>268</v>
      </c>
      <c r="D43" s="699"/>
      <c r="E43" s="699"/>
      <c r="F43" s="295"/>
      <c r="G43" s="294"/>
      <c r="H43" s="704" t="s">
        <v>466</v>
      </c>
      <c r="I43" s="297"/>
      <c r="J43" s="294"/>
      <c r="K43" s="295"/>
      <c r="L43" s="294"/>
    </row>
    <row r="44" spans="1:12" s="296" customFormat="1">
      <c r="A44" s="295"/>
      <c r="B44" s="294"/>
      <c r="C44" s="295"/>
      <c r="D44" s="294"/>
      <c r="E44" s="295"/>
      <c r="F44" s="295"/>
      <c r="G44" s="294"/>
      <c r="H44" s="705"/>
      <c r="I44" s="297"/>
      <c r="J44" s="294"/>
      <c r="K44" s="295"/>
      <c r="L44" s="294"/>
    </row>
    <row r="45" spans="1:12" s="293" customFormat="1">
      <c r="A45" s="295"/>
      <c r="B45" s="294"/>
      <c r="C45" s="699" t="s">
        <v>139</v>
      </c>
      <c r="D45" s="699"/>
      <c r="E45" s="699"/>
      <c r="F45" s="295"/>
      <c r="G45" s="294"/>
      <c r="H45" s="295"/>
      <c r="I45" s="295"/>
      <c r="J45" s="294"/>
      <c r="K45" s="295"/>
      <c r="L45" s="294"/>
    </row>
    <row r="46" spans="1:12" s="293" customFormat="1">
      <c r="E46" s="291"/>
    </row>
    <row r="47" spans="1:12" s="293" customFormat="1">
      <c r="E47" s="291"/>
    </row>
    <row r="48" spans="1:12" s="293" customFormat="1">
      <c r="E48" s="291"/>
    </row>
    <row r="49" spans="5:5" s="293" customFormat="1">
      <c r="E49" s="291"/>
    </row>
    <row r="50" spans="5:5" s="293" customFormat="1"/>
  </sheetData>
  <mergeCells count="10">
    <mergeCell ref="L2:M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view="pageBreakPreview" topLeftCell="A49" zoomScale="80" zoomScaleSheetLayoutView="80" workbookViewId="0">
      <selection activeCell="A42" sqref="A42:XFD4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302</v>
      </c>
      <c r="B1" s="114"/>
      <c r="C1" s="707" t="s">
        <v>109</v>
      </c>
      <c r="D1" s="707"/>
      <c r="E1" s="153"/>
    </row>
    <row r="2" spans="1:12">
      <c r="A2" s="76" t="s">
        <v>140</v>
      </c>
      <c r="B2" s="114"/>
      <c r="C2" s="697" t="s">
        <v>1835</v>
      </c>
      <c r="D2" s="698"/>
      <c r="E2" s="153"/>
    </row>
    <row r="3" spans="1:12">
      <c r="A3" s="76"/>
      <c r="B3" s="114"/>
      <c r="C3" s="372"/>
      <c r="D3" s="372"/>
      <c r="E3" s="153"/>
    </row>
    <row r="4" spans="1:12" s="2" customFormat="1">
      <c r="A4" s="77" t="s">
        <v>274</v>
      </c>
      <c r="B4" s="77"/>
      <c r="C4" s="76"/>
      <c r="D4" s="76"/>
      <c r="E4" s="108"/>
      <c r="L4" s="21"/>
    </row>
    <row r="5" spans="1:12" s="2" customFormat="1">
      <c r="A5" s="119">
        <f>'ფორმა N1'!D4</f>
        <v>0</v>
      </c>
      <c r="B5" s="111"/>
      <c r="C5" s="58"/>
      <c r="D5" s="58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71"/>
      <c r="B7" s="371"/>
      <c r="C7" s="78"/>
      <c r="D7" s="78"/>
      <c r="E7" s="154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4"/>
    </row>
    <row r="9" spans="1:12" s="9" customFormat="1" ht="18">
      <c r="A9" s="13">
        <v>1</v>
      </c>
      <c r="B9" s="13" t="s">
        <v>57</v>
      </c>
      <c r="C9" s="82">
        <f>SUM(C10,C13,C52,C55,C56,C57,C74)</f>
        <v>28933</v>
      </c>
      <c r="D9" s="82">
        <f>SUM(D10,D13,D52,D55,D56,D57,D63,D70,D71)</f>
        <v>28810</v>
      </c>
      <c r="E9" s="155"/>
    </row>
    <row r="10" spans="1:12" s="9" customFormat="1" ht="18">
      <c r="A10" s="14">
        <v>1.1000000000000001</v>
      </c>
      <c r="B10" s="14" t="s">
        <v>58</v>
      </c>
      <c r="C10" s="84">
        <f>SUM(C11:C12)</f>
        <v>1250</v>
      </c>
      <c r="D10" s="84">
        <f>SUM(D11:D12)</f>
        <v>1250</v>
      </c>
      <c r="E10" s="155"/>
    </row>
    <row r="11" spans="1:12" s="9" customFormat="1" ht="16.5" customHeight="1">
      <c r="A11" s="16" t="s">
        <v>30</v>
      </c>
      <c r="B11" s="16" t="s">
        <v>59</v>
      </c>
      <c r="C11" s="4">
        <v>1250</v>
      </c>
      <c r="D11" s="4">
        <v>1250</v>
      </c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4">
        <f>SUM(C14,C17,C29:C32,C35,C36,C42,C43,C44,C45,C46,C50,C51)</f>
        <v>27659</v>
      </c>
      <c r="D13" s="84">
        <f>SUM(D14,D17,D29:D32,D35,D36,D42,D43,D44,D45,D46,D50,D51)</f>
        <v>27560</v>
      </c>
      <c r="E13" s="153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3"/>
    </row>
    <row r="15" spans="1:12" ht="17.25" customHeight="1">
      <c r="A15" s="17" t="s">
        <v>98</v>
      </c>
      <c r="B15" s="17" t="s">
        <v>61</v>
      </c>
      <c r="C15" s="35"/>
      <c r="D15" s="36"/>
      <c r="E15" s="153"/>
    </row>
    <row r="16" spans="1:12" ht="17.25" customHeight="1">
      <c r="A16" s="17" t="s">
        <v>99</v>
      </c>
      <c r="B16" s="17" t="s">
        <v>62</v>
      </c>
      <c r="C16" s="35"/>
      <c r="D16" s="36"/>
      <c r="E16" s="153"/>
    </row>
    <row r="17" spans="1:5">
      <c r="A17" s="16" t="s">
        <v>33</v>
      </c>
      <c r="B17" s="16" t="s">
        <v>2</v>
      </c>
      <c r="C17" s="83">
        <f>SUM(C18:C23,C28)</f>
        <v>3200</v>
      </c>
      <c r="D17" s="83">
        <f>SUM(D18:D23,D28)</f>
        <v>3908</v>
      </c>
      <c r="E17" s="153"/>
    </row>
    <row r="18" spans="1:5" ht="30">
      <c r="A18" s="17" t="s">
        <v>12</v>
      </c>
      <c r="B18" s="17" t="s">
        <v>250</v>
      </c>
      <c r="C18" s="247">
        <v>805</v>
      </c>
      <c r="D18" s="567">
        <f>327+160</f>
        <v>487</v>
      </c>
      <c r="E18" s="153"/>
    </row>
    <row r="19" spans="1:5">
      <c r="A19" s="17" t="s">
        <v>13</v>
      </c>
      <c r="B19" s="17" t="s">
        <v>14</v>
      </c>
      <c r="C19" s="37"/>
      <c r="D19" s="38"/>
      <c r="E19" s="153"/>
    </row>
    <row r="20" spans="1:5" ht="30">
      <c r="A20" s="17" t="s">
        <v>281</v>
      </c>
      <c r="B20" s="17" t="s">
        <v>22</v>
      </c>
      <c r="C20" s="37"/>
      <c r="D20" s="39"/>
      <c r="E20" s="153"/>
    </row>
    <row r="21" spans="1:5">
      <c r="A21" s="17" t="s">
        <v>282</v>
      </c>
      <c r="B21" s="17" t="s">
        <v>15</v>
      </c>
      <c r="C21" s="247">
        <v>1423</v>
      </c>
      <c r="D21" s="39">
        <f>193+2035</f>
        <v>2228</v>
      </c>
      <c r="E21" s="153"/>
    </row>
    <row r="22" spans="1:5">
      <c r="A22" s="17" t="s">
        <v>283</v>
      </c>
      <c r="B22" s="17" t="s">
        <v>16</v>
      </c>
      <c r="C22" s="247">
        <v>3</v>
      </c>
      <c r="D22" s="39"/>
      <c r="E22" s="153"/>
    </row>
    <row r="23" spans="1:5">
      <c r="A23" s="17" t="s">
        <v>284</v>
      </c>
      <c r="B23" s="17" t="s">
        <v>17</v>
      </c>
      <c r="C23" s="117">
        <f>SUM(C24:C27)</f>
        <v>969</v>
      </c>
      <c r="D23" s="117">
        <f>SUM(D24:D27)</f>
        <v>1193</v>
      </c>
      <c r="E23" s="153"/>
    </row>
    <row r="24" spans="1:5" ht="16.5" customHeight="1">
      <c r="A24" s="18" t="s">
        <v>285</v>
      </c>
      <c r="B24" s="18" t="s">
        <v>18</v>
      </c>
      <c r="C24" s="247">
        <v>400</v>
      </c>
      <c r="D24" s="39">
        <f>130+270</f>
        <v>400</v>
      </c>
      <c r="E24" s="153"/>
    </row>
    <row r="25" spans="1:5" ht="16.5" customHeight="1">
      <c r="A25" s="18" t="s">
        <v>286</v>
      </c>
      <c r="B25" s="18" t="s">
        <v>19</v>
      </c>
      <c r="C25" s="247">
        <f>97+190</f>
        <v>287</v>
      </c>
      <c r="D25" s="39">
        <f>414+22+28+47</f>
        <v>511</v>
      </c>
      <c r="E25" s="153"/>
    </row>
    <row r="26" spans="1:5" ht="16.5" customHeight="1">
      <c r="A26" s="18" t="s">
        <v>287</v>
      </c>
      <c r="B26" s="18" t="s">
        <v>20</v>
      </c>
      <c r="C26" s="247">
        <v>272</v>
      </c>
      <c r="D26" s="39">
        <f>127+145</f>
        <v>272</v>
      </c>
      <c r="E26" s="153"/>
    </row>
    <row r="27" spans="1:5" ht="16.5" customHeight="1">
      <c r="A27" s="18" t="s">
        <v>288</v>
      </c>
      <c r="B27" s="18" t="s">
        <v>23</v>
      </c>
      <c r="C27" s="247">
        <v>10</v>
      </c>
      <c r="D27" s="39">
        <v>10</v>
      </c>
      <c r="E27" s="153"/>
    </row>
    <row r="28" spans="1:5">
      <c r="A28" s="17" t="s">
        <v>289</v>
      </c>
      <c r="B28" s="17" t="s">
        <v>21</v>
      </c>
      <c r="C28" s="37"/>
      <c r="D28" s="40"/>
      <c r="E28" s="153"/>
    </row>
    <row r="29" spans="1:5">
      <c r="A29" s="16" t="s">
        <v>34</v>
      </c>
      <c r="B29" s="16" t="s">
        <v>3</v>
      </c>
      <c r="C29" s="33"/>
      <c r="D29" s="34"/>
      <c r="E29" s="153"/>
    </row>
    <row r="30" spans="1:5">
      <c r="A30" s="16" t="s">
        <v>35</v>
      </c>
      <c r="B30" s="16" t="s">
        <v>4</v>
      </c>
      <c r="C30" s="33"/>
      <c r="D30" s="34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3">
        <f>SUM(C33:C34)</f>
        <v>1380</v>
      </c>
      <c r="D32" s="83">
        <f>SUM(D33:D34)</f>
        <v>1699</v>
      </c>
      <c r="E32" s="153"/>
    </row>
    <row r="33" spans="1:5">
      <c r="A33" s="17" t="s">
        <v>290</v>
      </c>
      <c r="B33" s="17" t="s">
        <v>56</v>
      </c>
      <c r="C33" s="4">
        <v>1380</v>
      </c>
      <c r="D33" s="244">
        <v>1380</v>
      </c>
      <c r="E33" s="153"/>
    </row>
    <row r="34" spans="1:5">
      <c r="A34" s="17" t="s">
        <v>291</v>
      </c>
      <c r="B34" s="17" t="s">
        <v>55</v>
      </c>
      <c r="C34" s="4"/>
      <c r="D34" s="244">
        <v>319</v>
      </c>
      <c r="E34" s="153"/>
    </row>
    <row r="35" spans="1:5">
      <c r="A35" s="16" t="s">
        <v>38</v>
      </c>
      <c r="B35" s="16" t="s">
        <v>49</v>
      </c>
      <c r="C35" s="4">
        <v>32</v>
      </c>
      <c r="D35" s="244">
        <v>32</v>
      </c>
      <c r="E35" s="153"/>
    </row>
    <row r="36" spans="1:5">
      <c r="A36" s="16" t="s">
        <v>39</v>
      </c>
      <c r="B36" s="16" t="s">
        <v>358</v>
      </c>
      <c r="C36" s="83">
        <f>SUM(C37:C41)</f>
        <v>4357</v>
      </c>
      <c r="D36" s="83">
        <f>SUM(D37:D41)</f>
        <v>5497</v>
      </c>
      <c r="E36" s="153"/>
    </row>
    <row r="37" spans="1:5">
      <c r="A37" s="17" t="s">
        <v>355</v>
      </c>
      <c r="B37" s="17" t="s">
        <v>359</v>
      </c>
      <c r="C37" s="33"/>
      <c r="D37" s="33"/>
      <c r="E37" s="153"/>
    </row>
    <row r="38" spans="1:5">
      <c r="A38" s="17" t="s">
        <v>356</v>
      </c>
      <c r="B38" s="17" t="s">
        <v>360</v>
      </c>
      <c r="C38" s="4">
        <f>700+1260+350+60</f>
        <v>2370</v>
      </c>
      <c r="D38" s="244">
        <f>350+1200+700+1260</f>
        <v>3510</v>
      </c>
      <c r="E38" s="153"/>
    </row>
    <row r="39" spans="1:5">
      <c r="A39" s="17" t="s">
        <v>357</v>
      </c>
      <c r="B39" s="17" t="s">
        <v>363</v>
      </c>
      <c r="C39" s="4"/>
      <c r="D39" s="244"/>
      <c r="E39" s="153"/>
    </row>
    <row r="40" spans="1:5">
      <c r="A40" s="17" t="s">
        <v>362</v>
      </c>
      <c r="B40" s="17" t="s">
        <v>364</v>
      </c>
      <c r="C40" s="4">
        <v>1472</v>
      </c>
      <c r="D40" s="244">
        <f>272+1200</f>
        <v>1472</v>
      </c>
      <c r="E40" s="153"/>
    </row>
    <row r="41" spans="1:5">
      <c r="A41" s="17" t="s">
        <v>365</v>
      </c>
      <c r="B41" s="17" t="s">
        <v>361</v>
      </c>
      <c r="C41" s="4">
        <v>515</v>
      </c>
      <c r="D41" s="244">
        <v>515</v>
      </c>
      <c r="E41" s="153"/>
    </row>
    <row r="42" spans="1:5" ht="30">
      <c r="A42" s="16" t="s">
        <v>40</v>
      </c>
      <c r="B42" s="16" t="s">
        <v>28</v>
      </c>
      <c r="C42" s="4"/>
      <c r="D42" s="244"/>
      <c r="E42" s="153"/>
    </row>
    <row r="43" spans="1:5">
      <c r="A43" s="16" t="s">
        <v>41</v>
      </c>
      <c r="B43" s="16" t="s">
        <v>24</v>
      </c>
      <c r="C43" s="4">
        <v>100</v>
      </c>
      <c r="D43" s="244">
        <f>100</f>
        <v>100</v>
      </c>
      <c r="E43" s="153"/>
    </row>
    <row r="44" spans="1:5">
      <c r="A44" s="16" t="s">
        <v>42</v>
      </c>
      <c r="B44" s="16" t="s">
        <v>25</v>
      </c>
      <c r="C44" s="4"/>
      <c r="D44" s="244">
        <v>650</v>
      </c>
      <c r="E44" s="153"/>
    </row>
    <row r="45" spans="1:5">
      <c r="A45" s="16" t="s">
        <v>43</v>
      </c>
      <c r="B45" s="16" t="s">
        <v>26</v>
      </c>
      <c r="C45" s="4"/>
      <c r="D45" s="244"/>
      <c r="E45" s="153"/>
    </row>
    <row r="46" spans="1:5">
      <c r="A46" s="16" t="s">
        <v>44</v>
      </c>
      <c r="B46" s="16" t="s">
        <v>296</v>
      </c>
      <c r="C46" s="83">
        <f>SUM(C47:C49)</f>
        <v>17477</v>
      </c>
      <c r="D46" s="83">
        <f>SUM(D47:D49)</f>
        <v>14561</v>
      </c>
      <c r="E46" s="153"/>
    </row>
    <row r="47" spans="1:5">
      <c r="A47" s="97" t="s">
        <v>371</v>
      </c>
      <c r="B47" s="97" t="s">
        <v>374</v>
      </c>
      <c r="C47" s="4">
        <v>15877</v>
      </c>
      <c r="D47" s="244">
        <v>14561</v>
      </c>
      <c r="E47" s="153"/>
    </row>
    <row r="48" spans="1:5">
      <c r="A48" s="97" t="s">
        <v>372</v>
      </c>
      <c r="B48" s="97" t="s">
        <v>373</v>
      </c>
      <c r="C48" s="4"/>
      <c r="D48" s="244"/>
      <c r="E48" s="153"/>
    </row>
    <row r="49" spans="1:5">
      <c r="A49" s="97" t="s">
        <v>375</v>
      </c>
      <c r="B49" s="97" t="s">
        <v>376</v>
      </c>
      <c r="C49" s="4">
        <v>1600</v>
      </c>
      <c r="D49" s="244"/>
      <c r="E49" s="153"/>
    </row>
    <row r="50" spans="1:5" ht="26.25" customHeight="1">
      <c r="A50" s="16" t="s">
        <v>45</v>
      </c>
      <c r="B50" s="16" t="s">
        <v>29</v>
      </c>
      <c r="C50" s="4"/>
      <c r="D50" s="244"/>
      <c r="E50" s="153"/>
    </row>
    <row r="51" spans="1:5">
      <c r="A51" s="16" t="s">
        <v>46</v>
      </c>
      <c r="B51" s="16" t="s">
        <v>6</v>
      </c>
      <c r="C51" s="4">
        <f>400+713</f>
        <v>1113</v>
      </c>
      <c r="D51" s="244">
        <f>713+400</f>
        <v>1113</v>
      </c>
      <c r="E51" s="153"/>
    </row>
    <row r="52" spans="1:5" ht="30">
      <c r="A52" s="14">
        <v>1.3</v>
      </c>
      <c r="B52" s="87" t="s">
        <v>415</v>
      </c>
      <c r="C52" s="84">
        <f>SUM(C53:C54)</f>
        <v>0</v>
      </c>
      <c r="D52" s="84">
        <f>SUM(D53:D54)</f>
        <v>0</v>
      </c>
      <c r="E52" s="153"/>
    </row>
    <row r="53" spans="1:5" ht="30">
      <c r="A53" s="16" t="s">
        <v>50</v>
      </c>
      <c r="B53" s="16" t="s">
        <v>48</v>
      </c>
      <c r="C53" s="33"/>
      <c r="D53" s="34"/>
      <c r="E53" s="153"/>
    </row>
    <row r="54" spans="1:5">
      <c r="A54" s="16" t="s">
        <v>51</v>
      </c>
      <c r="B54" s="16" t="s">
        <v>47</v>
      </c>
      <c r="C54" s="33"/>
      <c r="D54" s="34"/>
      <c r="E54" s="153"/>
    </row>
    <row r="55" spans="1:5">
      <c r="A55" s="14">
        <v>1.4</v>
      </c>
      <c r="B55" s="14" t="s">
        <v>417</v>
      </c>
      <c r="C55" s="33"/>
      <c r="D55" s="34"/>
      <c r="E55" s="153"/>
    </row>
    <row r="56" spans="1:5">
      <c r="A56" s="14">
        <v>1.5</v>
      </c>
      <c r="B56" s="14" t="s">
        <v>7</v>
      </c>
      <c r="C56" s="37"/>
      <c r="D56" s="39"/>
      <c r="E56" s="153"/>
    </row>
    <row r="57" spans="1:5">
      <c r="A57" s="14">
        <v>1.6</v>
      </c>
      <c r="B57" s="44" t="s">
        <v>8</v>
      </c>
      <c r="C57" s="84">
        <f>SUM(C58:C62)</f>
        <v>24</v>
      </c>
      <c r="D57" s="84">
        <f>SUM(D58:D62)</f>
        <v>0</v>
      </c>
      <c r="E57" s="153"/>
    </row>
    <row r="58" spans="1:5">
      <c r="A58" s="16" t="s">
        <v>297</v>
      </c>
      <c r="B58" s="45" t="s">
        <v>52</v>
      </c>
      <c r="C58" s="37"/>
      <c r="D58" s="39"/>
      <c r="E58" s="153"/>
    </row>
    <row r="59" spans="1:5" ht="30">
      <c r="A59" s="16" t="s">
        <v>298</v>
      </c>
      <c r="B59" s="45" t="s">
        <v>54</v>
      </c>
      <c r="C59" s="37"/>
      <c r="D59" s="39"/>
      <c r="E59" s="153"/>
    </row>
    <row r="60" spans="1:5">
      <c r="A60" s="16" t="s">
        <v>299</v>
      </c>
      <c r="B60" s="45" t="s">
        <v>53</v>
      </c>
      <c r="C60" s="39"/>
      <c r="D60" s="39"/>
      <c r="E60" s="153"/>
    </row>
    <row r="61" spans="1:5">
      <c r="A61" s="16" t="s">
        <v>300</v>
      </c>
      <c r="B61" s="45" t="s">
        <v>27</v>
      </c>
      <c r="C61" s="37"/>
      <c r="D61" s="39"/>
      <c r="E61" s="153"/>
    </row>
    <row r="62" spans="1:5">
      <c r="A62" s="16" t="s">
        <v>337</v>
      </c>
      <c r="B62" s="218" t="s">
        <v>338</v>
      </c>
      <c r="C62" s="37">
        <v>24</v>
      </c>
      <c r="D62" s="219"/>
      <c r="E62" s="153"/>
    </row>
    <row r="63" spans="1:5">
      <c r="A63" s="13">
        <v>2</v>
      </c>
      <c r="B63" s="46" t="s">
        <v>106</v>
      </c>
      <c r="C63" s="282"/>
      <c r="D63" s="118">
        <f>SUM(D64:D69)</f>
        <v>0</v>
      </c>
      <c r="E63" s="153"/>
    </row>
    <row r="64" spans="1:5">
      <c r="A64" s="15">
        <v>2.1</v>
      </c>
      <c r="B64" s="47" t="s">
        <v>100</v>
      </c>
      <c r="C64" s="282"/>
      <c r="D64" s="41"/>
      <c r="E64" s="153"/>
    </row>
    <row r="65" spans="1:9">
      <c r="A65" s="15">
        <v>2.2000000000000002</v>
      </c>
      <c r="B65" s="47" t="s">
        <v>104</v>
      </c>
      <c r="C65" s="284"/>
      <c r="D65" s="42"/>
      <c r="E65" s="153"/>
    </row>
    <row r="66" spans="1:9">
      <c r="A66" s="15">
        <v>2.2999999999999998</v>
      </c>
      <c r="B66" s="47" t="s">
        <v>103</v>
      </c>
      <c r="C66" s="284"/>
      <c r="D66" s="42"/>
      <c r="E66" s="153"/>
    </row>
    <row r="67" spans="1:9">
      <c r="A67" s="15">
        <v>2.4</v>
      </c>
      <c r="B67" s="47" t="s">
        <v>105</v>
      </c>
      <c r="C67" s="284"/>
      <c r="D67" s="42"/>
      <c r="E67" s="153"/>
    </row>
    <row r="68" spans="1:9">
      <c r="A68" s="15">
        <v>2.5</v>
      </c>
      <c r="B68" s="47" t="s">
        <v>101</v>
      </c>
      <c r="C68" s="284"/>
      <c r="D68" s="42"/>
      <c r="E68" s="153"/>
    </row>
    <row r="69" spans="1:9">
      <c r="A69" s="15">
        <v>2.6</v>
      </c>
      <c r="B69" s="47" t="s">
        <v>102</v>
      </c>
      <c r="C69" s="284"/>
      <c r="D69" s="42"/>
      <c r="E69" s="153"/>
    </row>
    <row r="70" spans="1:9" s="2" customFormat="1">
      <c r="A70" s="13">
        <v>3</v>
      </c>
      <c r="B70" s="280" t="s">
        <v>451</v>
      </c>
      <c r="C70" s="283"/>
      <c r="D70" s="281"/>
      <c r="E70" s="105"/>
    </row>
    <row r="71" spans="1:9" s="2" customFormat="1">
      <c r="A71" s="13">
        <v>4</v>
      </c>
      <c r="B71" s="13" t="s">
        <v>252</v>
      </c>
      <c r="C71" s="283">
        <f>SUM(C72:C73)</f>
        <v>0</v>
      </c>
      <c r="D71" s="85">
        <f>SUM(D72:D73)</f>
        <v>0</v>
      </c>
      <c r="E71" s="105"/>
    </row>
    <row r="72" spans="1:9" s="2" customFormat="1">
      <c r="A72" s="15">
        <v>4.0999999999999996</v>
      </c>
      <c r="B72" s="15" t="s">
        <v>253</v>
      </c>
      <c r="C72" s="8"/>
      <c r="D72" s="8"/>
      <c r="E72" s="105"/>
    </row>
    <row r="73" spans="1:9" s="2" customFormat="1">
      <c r="A73" s="15">
        <v>4.2</v>
      </c>
      <c r="B73" s="15" t="s">
        <v>254</v>
      </c>
      <c r="C73" s="8"/>
      <c r="D73" s="8"/>
      <c r="E73" s="105"/>
    </row>
    <row r="74" spans="1:9" s="2" customFormat="1">
      <c r="A74" s="13">
        <v>5</v>
      </c>
      <c r="B74" s="278" t="s">
        <v>279</v>
      </c>
      <c r="C74" s="8"/>
      <c r="D74" s="85"/>
      <c r="E74" s="105"/>
    </row>
    <row r="75" spans="1:9" s="2" customFormat="1">
      <c r="A75" s="381"/>
      <c r="B75" s="381"/>
      <c r="C75" s="12"/>
      <c r="D75" s="12"/>
      <c r="E75" s="105"/>
    </row>
    <row r="76" spans="1:9" s="2" customFormat="1">
      <c r="A76" s="708" t="s">
        <v>500</v>
      </c>
      <c r="B76" s="708"/>
      <c r="C76" s="708"/>
      <c r="D76" s="708"/>
      <c r="E76" s="105"/>
    </row>
    <row r="77" spans="1:9" s="2" customFormat="1">
      <c r="A77" s="381"/>
      <c r="B77" s="381"/>
      <c r="C77" s="12"/>
      <c r="D77" s="12"/>
      <c r="E77" s="105"/>
    </row>
    <row r="78" spans="1:9" s="23" customFormat="1" ht="12.75"/>
    <row r="79" spans="1:9" s="2" customFormat="1">
      <c r="A79" s="69" t="s">
        <v>107</v>
      </c>
      <c r="E79" s="5"/>
    </row>
    <row r="80" spans="1:9" s="2" customFormat="1">
      <c r="E80"/>
      <c r="F80"/>
      <c r="G80"/>
      <c r="H80"/>
      <c r="I80"/>
    </row>
    <row r="81" spans="1:9" s="2" customFormat="1">
      <c r="D81" s="12"/>
      <c r="E81"/>
      <c r="F81"/>
      <c r="G81"/>
      <c r="H81"/>
      <c r="I81"/>
    </row>
    <row r="82" spans="1:9" s="2" customFormat="1">
      <c r="A82"/>
      <c r="B82" s="43" t="s">
        <v>501</v>
      </c>
      <c r="D82" s="12"/>
      <c r="E82"/>
      <c r="F82"/>
      <c r="G82"/>
      <c r="H82"/>
      <c r="I82"/>
    </row>
    <row r="83" spans="1:9" s="2" customFormat="1">
      <c r="A83"/>
      <c r="B83" s="716" t="s">
        <v>502</v>
      </c>
      <c r="C83" s="716"/>
      <c r="D83" s="716"/>
      <c r="E83"/>
      <c r="F83"/>
      <c r="G83"/>
      <c r="H83"/>
      <c r="I83"/>
    </row>
    <row r="84" spans="1:9" customFormat="1" ht="12.75">
      <c r="B84" s="65" t="s">
        <v>503</v>
      </c>
    </row>
    <row r="85" spans="1:9" s="2" customFormat="1">
      <c r="A85" s="11"/>
      <c r="B85" s="716" t="s">
        <v>504</v>
      </c>
      <c r="C85" s="716"/>
      <c r="D85" s="716"/>
    </row>
    <row r="86" spans="1:9" s="23" customFormat="1" ht="12.75"/>
    <row r="87" spans="1:9" s="23" customFormat="1" ht="12.75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6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334</v>
      </c>
      <c r="B1" s="77"/>
      <c r="C1" s="707" t="s">
        <v>109</v>
      </c>
      <c r="D1" s="707"/>
      <c r="E1" s="91"/>
    </row>
    <row r="2" spans="1:5" s="6" customFormat="1">
      <c r="A2" s="74" t="s">
        <v>328</v>
      </c>
      <c r="B2" s="77"/>
      <c r="C2" s="697" t="s">
        <v>1835</v>
      </c>
      <c r="D2" s="698"/>
      <c r="E2" s="91"/>
    </row>
    <row r="3" spans="1:5" s="6" customFormat="1">
      <c r="A3" s="76" t="s">
        <v>140</v>
      </c>
      <c r="B3" s="74"/>
      <c r="C3" s="163"/>
      <c r="D3" s="163"/>
      <c r="E3" s="91"/>
    </row>
    <row r="4" spans="1:5" s="6" customFormat="1">
      <c r="A4" s="76"/>
      <c r="B4" s="76"/>
      <c r="C4" s="163"/>
      <c r="D4" s="163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>
        <f>'ფორმა N1'!D4</f>
        <v>0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2"/>
      <c r="B8" s="162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>
      <c r="A12" s="87" t="s">
        <v>278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5" s="10" customFormat="1" ht="17.25" customHeight="1">
      <c r="A17" s="98" t="s">
        <v>331</v>
      </c>
      <c r="B17" s="98" t="s">
        <v>586</v>
      </c>
      <c r="C17" s="4">
        <v>400</v>
      </c>
      <c r="D17" s="4">
        <v>400</v>
      </c>
      <c r="E17" s="94"/>
    </row>
    <row r="18" spans="1:5" s="10" customFormat="1" ht="18" customHeight="1">
      <c r="A18" s="98" t="s">
        <v>332</v>
      </c>
      <c r="B18" s="98" t="s">
        <v>587</v>
      </c>
      <c r="C18" s="4">
        <v>713</v>
      </c>
      <c r="D18" s="4">
        <v>713</v>
      </c>
      <c r="E18" s="94"/>
    </row>
    <row r="19" spans="1:5" s="10" customFormat="1">
      <c r="A19" s="87" t="s">
        <v>278</v>
      </c>
      <c r="B19" s="87"/>
      <c r="C19" s="4"/>
      <c r="D19" s="4"/>
      <c r="E19" s="94"/>
    </row>
    <row r="20" spans="1:5" s="10" customFormat="1">
      <c r="A20" s="87" t="s">
        <v>278</v>
      </c>
      <c r="B20" s="87"/>
      <c r="C20" s="4"/>
      <c r="D20" s="4"/>
      <c r="E20" s="94"/>
    </row>
    <row r="21" spans="1:5" s="10" customFormat="1">
      <c r="A21" s="87" t="s">
        <v>278</v>
      </c>
      <c r="B21" s="87"/>
      <c r="C21" s="4"/>
      <c r="D21" s="4"/>
      <c r="E21" s="94"/>
    </row>
    <row r="22" spans="1:5" s="10" customFormat="1">
      <c r="A22" s="87" t="s">
        <v>278</v>
      </c>
      <c r="B22" s="87"/>
      <c r="C22" s="4"/>
      <c r="D22" s="4"/>
      <c r="E22" s="94"/>
    </row>
    <row r="23" spans="1:5" s="10" customFormat="1">
      <c r="A23" s="87" t="s">
        <v>278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335</v>
      </c>
      <c r="C25" s="86">
        <f>SUM(C10:C24)</f>
        <v>1113</v>
      </c>
      <c r="D25" s="86">
        <f>SUM(D10:D24)</f>
        <v>1113</v>
      </c>
      <c r="E25" s="96"/>
    </row>
    <row r="26" spans="1:5">
      <c r="A26" s="43"/>
      <c r="B26" s="43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3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5"/>
      <c r="B38" s="65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4" t="s">
        <v>475</v>
      </c>
      <c r="B1" s="74"/>
      <c r="C1" s="77"/>
      <c r="D1" s="77"/>
      <c r="E1" s="77"/>
      <c r="F1" s="77"/>
      <c r="G1" s="289"/>
      <c r="H1" s="289"/>
      <c r="I1" s="707" t="s">
        <v>109</v>
      </c>
      <c r="J1" s="707"/>
    </row>
    <row r="2" spans="1:10" ht="15">
      <c r="A2" s="76" t="s">
        <v>140</v>
      </c>
      <c r="B2" s="74"/>
      <c r="C2" s="77"/>
      <c r="D2" s="77"/>
      <c r="E2" s="77"/>
      <c r="F2" s="77"/>
      <c r="G2" s="289"/>
      <c r="H2" s="289"/>
      <c r="I2" s="697" t="s">
        <v>1835</v>
      </c>
      <c r="J2" s="698"/>
    </row>
    <row r="3" spans="1:10" ht="15">
      <c r="A3" s="76"/>
      <c r="B3" s="76"/>
      <c r="C3" s="74"/>
      <c r="D3" s="74"/>
      <c r="E3" s="74"/>
      <c r="F3" s="74"/>
      <c r="G3" s="289"/>
      <c r="H3" s="289"/>
      <c r="I3" s="289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88"/>
      <c r="B7" s="288"/>
      <c r="C7" s="288"/>
      <c r="D7" s="288"/>
      <c r="E7" s="288"/>
      <c r="F7" s="288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2" t="s">
        <v>348</v>
      </c>
    </row>
    <row r="9" spans="1:10" ht="15">
      <c r="A9" s="98">
        <v>1</v>
      </c>
      <c r="B9" s="568" t="s">
        <v>588</v>
      </c>
      <c r="C9" s="568" t="s">
        <v>589</v>
      </c>
      <c r="D9" s="569" t="s">
        <v>590</v>
      </c>
      <c r="E9" s="570" t="s">
        <v>591</v>
      </c>
      <c r="F9" s="98" t="s">
        <v>348</v>
      </c>
      <c r="G9" s="571">
        <v>1250</v>
      </c>
      <c r="H9" s="571">
        <v>1250</v>
      </c>
      <c r="I9" s="572">
        <v>250</v>
      </c>
      <c r="J9" s="232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456</v>
      </c>
      <c r="G25" s="86">
        <f>SUM(G9:G24)</f>
        <v>1250</v>
      </c>
      <c r="H25" s="86">
        <f>SUM(H9:H24)</f>
        <v>1250</v>
      </c>
      <c r="I25" s="86">
        <f>SUM(I9:I24)</f>
        <v>250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477</v>
      </c>
      <c r="B1" s="77"/>
      <c r="C1" s="77"/>
      <c r="D1" s="77"/>
      <c r="E1" s="77"/>
      <c r="F1" s="77"/>
      <c r="G1" s="707" t="s">
        <v>109</v>
      </c>
      <c r="H1" s="707"/>
      <c r="I1" s="386"/>
    </row>
    <row r="2" spans="1:9" ht="15">
      <c r="A2" s="76" t="s">
        <v>140</v>
      </c>
      <c r="B2" s="77"/>
      <c r="C2" s="77"/>
      <c r="D2" s="77"/>
      <c r="E2" s="77"/>
      <c r="F2" s="77"/>
      <c r="G2" s="697" t="s">
        <v>1835</v>
      </c>
      <c r="H2" s="698"/>
      <c r="I2" s="76"/>
    </row>
    <row r="3" spans="1:9" ht="15">
      <c r="A3" s="76"/>
      <c r="B3" s="76"/>
      <c r="C3" s="76"/>
      <c r="D3" s="76"/>
      <c r="E3" s="76"/>
      <c r="F3" s="76"/>
      <c r="G3" s="289"/>
      <c r="H3" s="289"/>
      <c r="I3" s="386"/>
    </row>
    <row r="4" spans="1:9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88"/>
      <c r="B7" s="288"/>
      <c r="C7" s="288"/>
      <c r="D7" s="288"/>
      <c r="E7" s="288"/>
      <c r="F7" s="288"/>
      <c r="G7" s="78"/>
      <c r="H7" s="78"/>
      <c r="I7" s="386"/>
    </row>
    <row r="8" spans="1:9" ht="45">
      <c r="A8" s="382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>
      <c r="A9" s="383"/>
      <c r="B9" s="384"/>
      <c r="C9" s="98"/>
      <c r="D9" s="98"/>
      <c r="E9" s="98"/>
      <c r="F9" s="98"/>
      <c r="G9" s="98"/>
      <c r="H9" s="4"/>
      <c r="I9" s="4"/>
    </row>
    <row r="10" spans="1:9" ht="15">
      <c r="A10" s="383"/>
      <c r="B10" s="384"/>
      <c r="C10" s="98"/>
      <c r="D10" s="98"/>
      <c r="E10" s="98"/>
      <c r="F10" s="98"/>
      <c r="G10" s="98"/>
      <c r="H10" s="4"/>
      <c r="I10" s="4"/>
    </row>
    <row r="11" spans="1:9" ht="15">
      <c r="A11" s="383"/>
      <c r="B11" s="384"/>
      <c r="C11" s="87"/>
      <c r="D11" s="87"/>
      <c r="E11" s="87"/>
      <c r="F11" s="87"/>
      <c r="G11" s="87"/>
      <c r="H11" s="4"/>
      <c r="I11" s="4"/>
    </row>
    <row r="12" spans="1:9" ht="15">
      <c r="A12" s="383"/>
      <c r="B12" s="384"/>
      <c r="C12" s="87"/>
      <c r="D12" s="87"/>
      <c r="E12" s="87"/>
      <c r="F12" s="87"/>
      <c r="G12" s="87"/>
      <c r="H12" s="4"/>
      <c r="I12" s="4"/>
    </row>
    <row r="13" spans="1:9" ht="15">
      <c r="A13" s="383"/>
      <c r="B13" s="384"/>
      <c r="C13" s="87"/>
      <c r="D13" s="87"/>
      <c r="E13" s="87"/>
      <c r="F13" s="87"/>
      <c r="G13" s="87"/>
      <c r="H13" s="4"/>
      <c r="I13" s="4"/>
    </row>
    <row r="14" spans="1:9" ht="15">
      <c r="A14" s="383"/>
      <c r="B14" s="384"/>
      <c r="C14" s="87"/>
      <c r="D14" s="87"/>
      <c r="E14" s="87"/>
      <c r="F14" s="87"/>
      <c r="G14" s="87"/>
      <c r="H14" s="4"/>
      <c r="I14" s="4"/>
    </row>
    <row r="15" spans="1:9" ht="15">
      <c r="A15" s="383"/>
      <c r="B15" s="384"/>
      <c r="C15" s="87"/>
      <c r="D15" s="87"/>
      <c r="E15" s="87"/>
      <c r="F15" s="87"/>
      <c r="G15" s="87"/>
      <c r="H15" s="4"/>
      <c r="I15" s="4"/>
    </row>
    <row r="16" spans="1:9" ht="15">
      <c r="A16" s="383"/>
      <c r="B16" s="384"/>
      <c r="C16" s="87"/>
      <c r="D16" s="87"/>
      <c r="E16" s="87"/>
      <c r="F16" s="87"/>
      <c r="G16" s="87"/>
      <c r="H16" s="4"/>
      <c r="I16" s="4"/>
    </row>
    <row r="17" spans="1:9" ht="15">
      <c r="A17" s="383"/>
      <c r="B17" s="384"/>
      <c r="C17" s="87"/>
      <c r="D17" s="87"/>
      <c r="E17" s="87"/>
      <c r="F17" s="87"/>
      <c r="G17" s="87"/>
      <c r="H17" s="4"/>
      <c r="I17" s="4"/>
    </row>
    <row r="18" spans="1:9" ht="15">
      <c r="A18" s="383"/>
      <c r="B18" s="384"/>
      <c r="C18" s="87"/>
      <c r="D18" s="87"/>
      <c r="E18" s="87"/>
      <c r="F18" s="87"/>
      <c r="G18" s="87"/>
      <c r="H18" s="4"/>
      <c r="I18" s="4"/>
    </row>
    <row r="19" spans="1:9" ht="15">
      <c r="A19" s="383"/>
      <c r="B19" s="384"/>
      <c r="C19" s="87"/>
      <c r="D19" s="87"/>
      <c r="E19" s="87"/>
      <c r="F19" s="87"/>
      <c r="G19" s="87"/>
      <c r="H19" s="4"/>
      <c r="I19" s="4"/>
    </row>
    <row r="20" spans="1:9" ht="15">
      <c r="A20" s="383"/>
      <c r="B20" s="384"/>
      <c r="C20" s="87"/>
      <c r="D20" s="87"/>
      <c r="E20" s="87"/>
      <c r="F20" s="87"/>
      <c r="G20" s="87"/>
      <c r="H20" s="4"/>
      <c r="I20" s="4"/>
    </row>
    <row r="21" spans="1:9" ht="15">
      <c r="A21" s="383"/>
      <c r="B21" s="384"/>
      <c r="C21" s="87"/>
      <c r="D21" s="87"/>
      <c r="E21" s="87"/>
      <c r="F21" s="87"/>
      <c r="G21" s="87"/>
      <c r="H21" s="4"/>
      <c r="I21" s="4"/>
    </row>
    <row r="22" spans="1:9" ht="15">
      <c r="A22" s="383"/>
      <c r="B22" s="384"/>
      <c r="C22" s="87"/>
      <c r="D22" s="87"/>
      <c r="E22" s="87"/>
      <c r="F22" s="87"/>
      <c r="G22" s="87"/>
      <c r="H22" s="4"/>
      <c r="I22" s="4"/>
    </row>
    <row r="23" spans="1:9" ht="15">
      <c r="A23" s="383"/>
      <c r="B23" s="384"/>
      <c r="C23" s="87"/>
      <c r="D23" s="87"/>
      <c r="E23" s="87"/>
      <c r="F23" s="87"/>
      <c r="G23" s="87"/>
      <c r="H23" s="4"/>
      <c r="I23" s="4"/>
    </row>
    <row r="24" spans="1:9" ht="15">
      <c r="A24" s="383"/>
      <c r="B24" s="384"/>
      <c r="C24" s="87"/>
      <c r="D24" s="87"/>
      <c r="E24" s="87"/>
      <c r="F24" s="87"/>
      <c r="G24" s="87"/>
      <c r="H24" s="4"/>
      <c r="I24" s="4"/>
    </row>
    <row r="25" spans="1:9" ht="15">
      <c r="A25" s="383"/>
      <c r="B25" s="384"/>
      <c r="C25" s="87"/>
      <c r="D25" s="87"/>
      <c r="E25" s="87"/>
      <c r="F25" s="87"/>
      <c r="G25" s="87"/>
      <c r="H25" s="4"/>
      <c r="I25" s="4"/>
    </row>
    <row r="26" spans="1:9" ht="15">
      <c r="A26" s="383"/>
      <c r="B26" s="384"/>
      <c r="C26" s="87"/>
      <c r="D26" s="87"/>
      <c r="E26" s="87"/>
      <c r="F26" s="87"/>
      <c r="G26" s="87"/>
      <c r="H26" s="4"/>
      <c r="I26" s="4"/>
    </row>
    <row r="27" spans="1:9" ht="15">
      <c r="A27" s="383"/>
      <c r="B27" s="384"/>
      <c r="C27" s="87"/>
      <c r="D27" s="87"/>
      <c r="E27" s="87"/>
      <c r="F27" s="87"/>
      <c r="G27" s="87"/>
      <c r="H27" s="4"/>
      <c r="I27" s="4"/>
    </row>
    <row r="28" spans="1:9" ht="15">
      <c r="A28" s="383"/>
      <c r="B28" s="384"/>
      <c r="C28" s="87"/>
      <c r="D28" s="87"/>
      <c r="E28" s="87"/>
      <c r="F28" s="87"/>
      <c r="G28" s="87"/>
      <c r="H28" s="4"/>
      <c r="I28" s="4"/>
    </row>
    <row r="29" spans="1:9" ht="15">
      <c r="A29" s="383"/>
      <c r="B29" s="384"/>
      <c r="C29" s="87"/>
      <c r="D29" s="87"/>
      <c r="E29" s="87"/>
      <c r="F29" s="87"/>
      <c r="G29" s="87"/>
      <c r="H29" s="4"/>
      <c r="I29" s="4"/>
    </row>
    <row r="30" spans="1:9" ht="15">
      <c r="A30" s="383"/>
      <c r="B30" s="384"/>
      <c r="C30" s="87"/>
      <c r="D30" s="87"/>
      <c r="E30" s="87"/>
      <c r="F30" s="87"/>
      <c r="G30" s="87"/>
      <c r="H30" s="4"/>
      <c r="I30" s="4"/>
    </row>
    <row r="31" spans="1:9" ht="15">
      <c r="A31" s="383"/>
      <c r="B31" s="384"/>
      <c r="C31" s="87"/>
      <c r="D31" s="87"/>
      <c r="E31" s="87"/>
      <c r="F31" s="87"/>
      <c r="G31" s="87"/>
      <c r="H31" s="4"/>
      <c r="I31" s="4"/>
    </row>
    <row r="32" spans="1:9" ht="15">
      <c r="A32" s="383"/>
      <c r="B32" s="384"/>
      <c r="C32" s="87"/>
      <c r="D32" s="87"/>
      <c r="E32" s="87"/>
      <c r="F32" s="87"/>
      <c r="G32" s="87"/>
      <c r="H32" s="4"/>
      <c r="I32" s="4"/>
    </row>
    <row r="33" spans="1:9" ht="15">
      <c r="A33" s="383"/>
      <c r="B33" s="384"/>
      <c r="C33" s="87"/>
      <c r="D33" s="87"/>
      <c r="E33" s="87"/>
      <c r="F33" s="87"/>
      <c r="G33" s="87"/>
      <c r="H33" s="4"/>
      <c r="I33" s="4"/>
    </row>
    <row r="34" spans="1:9" ht="15">
      <c r="A34" s="383"/>
      <c r="B34" s="385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17" t="s">
        <v>478</v>
      </c>
      <c r="B36" s="43"/>
      <c r="C36" s="43"/>
      <c r="D36" s="43"/>
      <c r="E36" s="43"/>
      <c r="F36" s="43"/>
      <c r="G36" s="2"/>
      <c r="H36" s="2"/>
    </row>
    <row r="37" spans="1:9" ht="15">
      <c r="A37" s="217"/>
      <c r="B37" s="43"/>
      <c r="C37" s="43"/>
      <c r="D37" s="43"/>
      <c r="E37" s="43"/>
      <c r="F37" s="43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271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5"/>
      <c r="B46" s="65" t="s">
        <v>139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4" t="s">
        <v>479</v>
      </c>
      <c r="B1" s="74"/>
      <c r="C1" s="77"/>
      <c r="D1" s="77"/>
      <c r="E1" s="77"/>
      <c r="F1" s="77"/>
      <c r="G1" s="707" t="s">
        <v>109</v>
      </c>
      <c r="H1" s="707"/>
    </row>
    <row r="2" spans="1:10" ht="15">
      <c r="A2" s="76" t="s">
        <v>140</v>
      </c>
      <c r="B2" s="74"/>
      <c r="C2" s="77"/>
      <c r="D2" s="77"/>
      <c r="E2" s="77"/>
      <c r="F2" s="77"/>
      <c r="G2" s="697" t="s">
        <v>1835</v>
      </c>
      <c r="H2" s="698"/>
    </row>
    <row r="3" spans="1:10" ht="15">
      <c r="A3" s="76"/>
      <c r="B3" s="76"/>
      <c r="C3" s="76"/>
      <c r="D3" s="76"/>
      <c r="E3" s="76"/>
      <c r="F3" s="76"/>
      <c r="G3" s="289"/>
      <c r="H3" s="289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N1'!D4</f>
        <v>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88"/>
      <c r="B7" s="288"/>
      <c r="C7" s="288"/>
      <c r="D7" s="288"/>
      <c r="E7" s="288"/>
      <c r="F7" s="288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2" t="s">
        <v>348</v>
      </c>
    </row>
    <row r="9" spans="1:10" ht="30">
      <c r="A9" s="98">
        <v>1</v>
      </c>
      <c r="B9" s="98" t="s">
        <v>592</v>
      </c>
      <c r="C9" s="98" t="s">
        <v>593</v>
      </c>
      <c r="D9" s="98">
        <v>1015014007</v>
      </c>
      <c r="E9" s="98" t="s">
        <v>594</v>
      </c>
      <c r="F9" s="98" t="s">
        <v>595</v>
      </c>
      <c r="G9" s="4">
        <v>100</v>
      </c>
      <c r="H9" s="4">
        <v>100</v>
      </c>
      <c r="J9" s="232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100</v>
      </c>
      <c r="H34" s="86">
        <f>SUM(H9:H33)</f>
        <v>100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7" zoomScale="80" zoomScaleSheetLayoutView="80" workbookViewId="0">
      <selection activeCell="B14" sqref="B14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710" t="s">
        <v>481</v>
      </c>
      <c r="B2" s="710"/>
      <c r="C2" s="710"/>
      <c r="D2" s="710"/>
      <c r="E2" s="373"/>
      <c r="F2" s="77"/>
      <c r="G2" s="77"/>
      <c r="H2" s="77"/>
      <c r="I2" s="77"/>
      <c r="J2" s="289"/>
      <c r="K2" s="290"/>
      <c r="L2" s="290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289"/>
      <c r="K3" s="697" t="s">
        <v>1835</v>
      </c>
      <c r="L3" s="698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89"/>
      <c r="K4" s="289"/>
      <c r="L4" s="289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>
        <f>'ფორმა N1'!D4</f>
        <v>0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78"/>
      <c r="K8" s="78"/>
      <c r="L8" s="78"/>
    </row>
    <row r="9" spans="1:12" ht="45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489</v>
      </c>
      <c r="J9" s="90" t="s">
        <v>490</v>
      </c>
      <c r="K9" s="90" t="s">
        <v>491</v>
      </c>
      <c r="L9" s="90" t="s">
        <v>318</v>
      </c>
    </row>
    <row r="10" spans="1:12" ht="75">
      <c r="A10" s="98">
        <v>1</v>
      </c>
      <c r="B10" s="374" t="s">
        <v>361</v>
      </c>
      <c r="C10" s="98" t="s">
        <v>1836</v>
      </c>
      <c r="D10" s="98">
        <v>62003014359</v>
      </c>
      <c r="E10" s="98" t="s">
        <v>1837</v>
      </c>
      <c r="F10" s="98"/>
      <c r="G10" s="98">
        <v>26</v>
      </c>
      <c r="H10" s="98"/>
      <c r="I10" s="98" t="s">
        <v>1838</v>
      </c>
      <c r="J10" s="694">
        <v>18.07</v>
      </c>
      <c r="K10" s="694">
        <f>J10*G10</f>
        <v>469.82</v>
      </c>
      <c r="L10" s="98" t="s">
        <v>1839</v>
      </c>
    </row>
    <row r="11" spans="1:12" ht="75">
      <c r="A11" s="98">
        <v>2</v>
      </c>
      <c r="B11" s="374" t="s">
        <v>361</v>
      </c>
      <c r="C11" s="98" t="s">
        <v>1836</v>
      </c>
      <c r="D11" s="98">
        <v>62003014360</v>
      </c>
      <c r="E11" s="98" t="s">
        <v>1837</v>
      </c>
      <c r="F11" s="98"/>
      <c r="G11" s="98">
        <v>1.5</v>
      </c>
      <c r="H11" s="98"/>
      <c r="I11" s="98" t="s">
        <v>1838</v>
      </c>
      <c r="J11" s="694">
        <v>30</v>
      </c>
      <c r="K11" s="694">
        <f>J11*G11</f>
        <v>45</v>
      </c>
      <c r="L11" s="98" t="s">
        <v>1840</v>
      </c>
    </row>
    <row r="12" spans="1:12" ht="83.25" customHeight="1">
      <c r="A12" s="98">
        <v>3</v>
      </c>
      <c r="B12" s="374" t="s">
        <v>1841</v>
      </c>
      <c r="C12" s="98" t="s">
        <v>1842</v>
      </c>
      <c r="D12" s="98">
        <v>405132707</v>
      </c>
      <c r="E12" s="98" t="s">
        <v>1837</v>
      </c>
      <c r="F12" s="98">
        <v>16</v>
      </c>
      <c r="G12" s="98"/>
      <c r="H12" s="98"/>
      <c r="I12" s="98" t="s">
        <v>1843</v>
      </c>
      <c r="J12" s="694">
        <v>17</v>
      </c>
      <c r="K12" s="694">
        <f t="shared" ref="K12:K20" si="0">J12*F12</f>
        <v>272</v>
      </c>
      <c r="L12" s="98" t="s">
        <v>1844</v>
      </c>
    </row>
    <row r="13" spans="1:12" ht="75">
      <c r="A13" s="98">
        <v>4</v>
      </c>
      <c r="B13" s="374" t="s">
        <v>1841</v>
      </c>
      <c r="C13" s="98" t="s">
        <v>1845</v>
      </c>
      <c r="D13" s="98">
        <v>60003002480</v>
      </c>
      <c r="E13" s="98" t="s">
        <v>1837</v>
      </c>
      <c r="F13" s="98">
        <v>100</v>
      </c>
      <c r="G13" s="98"/>
      <c r="H13" s="98"/>
      <c r="I13" s="98" t="s">
        <v>1843</v>
      </c>
      <c r="J13" s="694">
        <v>12</v>
      </c>
      <c r="K13" s="694">
        <f t="shared" si="0"/>
        <v>1200</v>
      </c>
      <c r="L13" s="98" t="s">
        <v>1844</v>
      </c>
    </row>
    <row r="14" spans="1:12" ht="75">
      <c r="A14" s="98">
        <v>5</v>
      </c>
      <c r="B14" s="374" t="s">
        <v>1848</v>
      </c>
      <c r="C14" s="98" t="s">
        <v>1846</v>
      </c>
      <c r="D14" s="98">
        <v>204465131</v>
      </c>
      <c r="E14" s="98" t="s">
        <v>1837</v>
      </c>
      <c r="F14" s="98">
        <v>500</v>
      </c>
      <c r="G14" s="98"/>
      <c r="H14" s="98"/>
      <c r="I14" s="98" t="s">
        <v>1843</v>
      </c>
      <c r="J14" s="695">
        <v>0.12</v>
      </c>
      <c r="K14" s="694">
        <f t="shared" si="0"/>
        <v>60</v>
      </c>
      <c r="L14" s="98" t="s">
        <v>1847</v>
      </c>
    </row>
    <row r="15" spans="1:12" ht="75">
      <c r="A15" s="98">
        <v>6</v>
      </c>
      <c r="B15" s="374" t="s">
        <v>1848</v>
      </c>
      <c r="C15" s="98" t="s">
        <v>1849</v>
      </c>
      <c r="D15" s="98">
        <v>405106068</v>
      </c>
      <c r="E15" s="98" t="s">
        <v>1837</v>
      </c>
      <c r="F15" s="98">
        <v>100</v>
      </c>
      <c r="G15" s="98"/>
      <c r="H15" s="98"/>
      <c r="I15" s="98" t="s">
        <v>1843</v>
      </c>
      <c r="J15" s="695">
        <v>3.5</v>
      </c>
      <c r="K15" s="694">
        <f t="shared" si="0"/>
        <v>350</v>
      </c>
      <c r="L15" s="98" t="s">
        <v>1850</v>
      </c>
    </row>
    <row r="16" spans="1:12" ht="75">
      <c r="A16" s="98">
        <v>7</v>
      </c>
      <c r="B16" s="374" t="s">
        <v>1848</v>
      </c>
      <c r="C16" s="98" t="s">
        <v>1851</v>
      </c>
      <c r="D16" s="98">
        <v>202291091</v>
      </c>
      <c r="E16" s="98" t="s">
        <v>1837</v>
      </c>
      <c r="F16" s="98">
        <v>25</v>
      </c>
      <c r="G16" s="98"/>
      <c r="H16" s="98"/>
      <c r="I16" s="98" t="s">
        <v>1843</v>
      </c>
      <c r="J16" s="694">
        <v>28</v>
      </c>
      <c r="K16" s="694">
        <f t="shared" si="0"/>
        <v>700</v>
      </c>
      <c r="L16" s="98" t="s">
        <v>1852</v>
      </c>
    </row>
    <row r="17" spans="1:12" ht="75">
      <c r="A17" s="98">
        <v>8</v>
      </c>
      <c r="B17" s="374" t="s">
        <v>1848</v>
      </c>
      <c r="C17" s="98" t="s">
        <v>1853</v>
      </c>
      <c r="D17" s="98">
        <v>60001008932</v>
      </c>
      <c r="E17" s="98" t="s">
        <v>1837</v>
      </c>
      <c r="F17" s="98">
        <v>800</v>
      </c>
      <c r="G17" s="98"/>
      <c r="H17" s="98"/>
      <c r="I17" s="98" t="s">
        <v>1843</v>
      </c>
      <c r="J17" s="695">
        <v>0.36299999999999999</v>
      </c>
      <c r="K17" s="694">
        <f t="shared" si="0"/>
        <v>290.39999999999998</v>
      </c>
      <c r="L17" s="98" t="s">
        <v>1854</v>
      </c>
    </row>
    <row r="18" spans="1:12" ht="75">
      <c r="A18" s="98">
        <v>9</v>
      </c>
      <c r="B18" s="374" t="s">
        <v>1848</v>
      </c>
      <c r="C18" s="98" t="s">
        <v>1853</v>
      </c>
      <c r="D18" s="98">
        <v>60001008933</v>
      </c>
      <c r="E18" s="98" t="s">
        <v>1837</v>
      </c>
      <c r="F18" s="98">
        <v>2000</v>
      </c>
      <c r="G18" s="98"/>
      <c r="H18" s="98"/>
      <c r="I18" s="98" t="s">
        <v>1843</v>
      </c>
      <c r="J18" s="695">
        <v>0.21</v>
      </c>
      <c r="K18" s="694">
        <f t="shared" si="0"/>
        <v>420</v>
      </c>
      <c r="L18" s="98" t="s">
        <v>1855</v>
      </c>
    </row>
    <row r="19" spans="1:12" ht="75">
      <c r="A19" s="98">
        <v>10</v>
      </c>
      <c r="B19" s="374" t="s">
        <v>1848</v>
      </c>
      <c r="C19" s="98" t="s">
        <v>1853</v>
      </c>
      <c r="D19" s="98">
        <v>60001008934</v>
      </c>
      <c r="E19" s="98" t="s">
        <v>1837</v>
      </c>
      <c r="F19" s="98">
        <v>1000</v>
      </c>
      <c r="G19" s="98"/>
      <c r="H19" s="98"/>
      <c r="I19" s="98" t="s">
        <v>1843</v>
      </c>
      <c r="J19" s="695">
        <v>0.15</v>
      </c>
      <c r="K19" s="694">
        <f t="shared" si="0"/>
        <v>150</v>
      </c>
      <c r="L19" s="98" t="s">
        <v>1856</v>
      </c>
    </row>
    <row r="20" spans="1:12" ht="75">
      <c r="A20" s="98">
        <v>11</v>
      </c>
      <c r="B20" s="374" t="s">
        <v>1848</v>
      </c>
      <c r="C20" s="98" t="s">
        <v>1853</v>
      </c>
      <c r="D20" s="98">
        <v>60001008935</v>
      </c>
      <c r="E20" s="98" t="s">
        <v>1837</v>
      </c>
      <c r="F20" s="98">
        <v>2000</v>
      </c>
      <c r="G20" s="98"/>
      <c r="H20" s="98"/>
      <c r="I20" s="98" t="s">
        <v>1843</v>
      </c>
      <c r="J20" s="695">
        <v>0.2</v>
      </c>
      <c r="K20" s="694">
        <f t="shared" si="0"/>
        <v>400</v>
      </c>
      <c r="L20" s="98" t="s">
        <v>1857</v>
      </c>
    </row>
    <row r="21" spans="1:12" ht="15">
      <c r="A21" s="98">
        <v>12</v>
      </c>
      <c r="B21" s="374"/>
      <c r="C21" s="98"/>
      <c r="D21" s="98"/>
      <c r="E21" s="98"/>
      <c r="F21" s="98"/>
      <c r="G21" s="98"/>
      <c r="H21" s="98"/>
      <c r="I21" s="98"/>
      <c r="J21" s="694"/>
      <c r="K21" s="694"/>
      <c r="L21" s="98"/>
    </row>
    <row r="22" spans="1:12" ht="15">
      <c r="A22" s="98">
        <v>13</v>
      </c>
      <c r="B22" s="374"/>
      <c r="C22" s="98"/>
      <c r="D22" s="98"/>
      <c r="E22" s="98"/>
      <c r="F22" s="98"/>
      <c r="G22" s="98"/>
      <c r="H22" s="98"/>
      <c r="I22" s="98"/>
      <c r="J22" s="694"/>
      <c r="K22" s="694"/>
      <c r="L22" s="98"/>
    </row>
    <row r="23" spans="1:12" ht="15">
      <c r="A23" s="98">
        <v>14</v>
      </c>
      <c r="B23" s="374"/>
      <c r="C23" s="98"/>
      <c r="D23" s="98"/>
      <c r="E23" s="98"/>
      <c r="F23" s="98"/>
      <c r="G23" s="98"/>
      <c r="H23" s="98"/>
      <c r="I23" s="98"/>
      <c r="J23" s="694"/>
      <c r="K23" s="694"/>
      <c r="L23" s="98"/>
    </row>
    <row r="24" spans="1:12" ht="15">
      <c r="A24" s="98">
        <v>15</v>
      </c>
      <c r="B24" s="374"/>
      <c r="C24" s="98"/>
      <c r="D24" s="98"/>
      <c r="E24" s="98"/>
      <c r="F24" s="98"/>
      <c r="G24" s="98"/>
      <c r="H24" s="98"/>
      <c r="I24" s="98"/>
      <c r="J24" s="694"/>
      <c r="K24" s="694"/>
      <c r="L24" s="98"/>
    </row>
    <row r="25" spans="1:12" ht="15">
      <c r="A25" s="98">
        <v>16</v>
      </c>
      <c r="B25" s="374"/>
      <c r="C25" s="98"/>
      <c r="D25" s="98"/>
      <c r="E25" s="98"/>
      <c r="F25" s="98"/>
      <c r="G25" s="98"/>
      <c r="H25" s="98"/>
      <c r="I25" s="98"/>
      <c r="J25" s="694"/>
      <c r="K25" s="694"/>
      <c r="L25" s="98"/>
    </row>
    <row r="26" spans="1:12" ht="15">
      <c r="A26" s="98">
        <v>17</v>
      </c>
      <c r="B26" s="374"/>
      <c r="C26" s="98"/>
      <c r="D26" s="98"/>
      <c r="E26" s="98"/>
      <c r="F26" s="98"/>
      <c r="G26" s="98"/>
      <c r="H26" s="98"/>
      <c r="I26" s="98"/>
      <c r="J26" s="694"/>
      <c r="K26" s="694"/>
      <c r="L26" s="98"/>
    </row>
    <row r="27" spans="1:12" ht="15">
      <c r="A27" s="98">
        <v>18</v>
      </c>
      <c r="B27" s="374"/>
      <c r="C27" s="98"/>
      <c r="D27" s="98"/>
      <c r="E27" s="98"/>
      <c r="F27" s="98"/>
      <c r="G27" s="98"/>
      <c r="H27" s="98"/>
      <c r="I27" s="98"/>
      <c r="J27" s="694"/>
      <c r="K27" s="694"/>
      <c r="L27" s="98"/>
    </row>
    <row r="28" spans="1:12" ht="15">
      <c r="A28" s="98">
        <v>19</v>
      </c>
      <c r="B28" s="374"/>
      <c r="C28" s="98"/>
      <c r="D28" s="98"/>
      <c r="E28" s="98"/>
      <c r="F28" s="98"/>
      <c r="G28" s="98"/>
      <c r="H28" s="98"/>
      <c r="I28" s="98"/>
      <c r="J28" s="694"/>
      <c r="K28" s="694"/>
      <c r="L28" s="98"/>
    </row>
    <row r="29" spans="1:12" ht="15">
      <c r="A29" s="98">
        <v>20</v>
      </c>
      <c r="B29" s="374"/>
      <c r="C29" s="98"/>
      <c r="D29" s="98"/>
      <c r="E29" s="98"/>
      <c r="F29" s="98"/>
      <c r="G29" s="98"/>
      <c r="H29" s="98"/>
      <c r="I29" s="98"/>
      <c r="J29" s="694"/>
      <c r="K29" s="694"/>
      <c r="L29" s="98"/>
    </row>
    <row r="30" spans="1:12" ht="15">
      <c r="A30" s="98">
        <v>21</v>
      </c>
      <c r="B30" s="374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74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74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74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276</v>
      </c>
      <c r="B34" s="374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74"/>
      <c r="C35" s="99"/>
      <c r="D35" s="99"/>
      <c r="E35" s="99"/>
      <c r="F35" s="99"/>
      <c r="G35" s="87"/>
      <c r="H35" s="87"/>
      <c r="I35" s="87"/>
      <c r="J35" s="87" t="s">
        <v>492</v>
      </c>
      <c r="K35" s="86">
        <f>SUM(K10:K34)</f>
        <v>4357.2199999999993</v>
      </c>
      <c r="L35" s="87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715" t="s">
        <v>585</v>
      </c>
      <c r="B41" s="715"/>
      <c r="C41" s="715"/>
      <c r="D41" s="715"/>
      <c r="E41" s="715"/>
      <c r="F41" s="715"/>
      <c r="G41" s="715"/>
      <c r="H41" s="715"/>
      <c r="I41" s="715"/>
      <c r="J41" s="715"/>
      <c r="K41" s="715"/>
    </row>
    <row r="42" spans="1:12" ht="15" customHeight="1">
      <c r="A42" s="715"/>
      <c r="B42" s="715"/>
      <c r="C42" s="715"/>
      <c r="D42" s="715"/>
      <c r="E42" s="715"/>
      <c r="F42" s="715"/>
      <c r="G42" s="715"/>
      <c r="H42" s="715"/>
      <c r="I42" s="715"/>
      <c r="J42" s="715"/>
      <c r="K42" s="715"/>
    </row>
    <row r="43" spans="1:12" ht="12.75" customHeight="1">
      <c r="A43" s="566"/>
      <c r="B43" s="566"/>
      <c r="C43" s="566"/>
      <c r="D43" s="566"/>
      <c r="E43" s="566"/>
      <c r="F43" s="566"/>
      <c r="G43" s="566"/>
      <c r="H43" s="566"/>
      <c r="I43" s="566"/>
      <c r="J43" s="566"/>
      <c r="K43" s="566"/>
    </row>
    <row r="44" spans="1:12" ht="15">
      <c r="A44" s="711" t="s">
        <v>107</v>
      </c>
      <c r="B44" s="711"/>
      <c r="C44" s="375"/>
      <c r="D44" s="376"/>
      <c r="E44" s="376"/>
      <c r="F44" s="375"/>
      <c r="G44" s="375"/>
      <c r="H44" s="375"/>
      <c r="I44" s="375"/>
      <c r="J44" s="375"/>
      <c r="K44" s="186"/>
    </row>
    <row r="45" spans="1:12" ht="15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6"/>
    </row>
    <row r="46" spans="1:12" ht="15" customHeight="1">
      <c r="A46" s="375"/>
      <c r="B46" s="376"/>
      <c r="C46" s="712" t="s">
        <v>268</v>
      </c>
      <c r="D46" s="712"/>
      <c r="E46" s="378"/>
      <c r="F46" s="379"/>
      <c r="G46" s="713" t="s">
        <v>497</v>
      </c>
      <c r="H46" s="713"/>
      <c r="I46" s="713"/>
      <c r="J46" s="380"/>
      <c r="K46" s="186"/>
    </row>
    <row r="47" spans="1:12" ht="15">
      <c r="A47" s="375"/>
      <c r="B47" s="376"/>
      <c r="C47" s="375"/>
      <c r="D47" s="376"/>
      <c r="E47" s="376"/>
      <c r="F47" s="375"/>
      <c r="G47" s="714"/>
      <c r="H47" s="714"/>
      <c r="I47" s="714"/>
      <c r="J47" s="380"/>
      <c r="K47" s="186"/>
    </row>
    <row r="48" spans="1:12" ht="15">
      <c r="A48" s="375"/>
      <c r="B48" s="376"/>
      <c r="C48" s="709" t="s">
        <v>139</v>
      </c>
      <c r="D48" s="709"/>
      <c r="E48" s="378"/>
      <c r="F48" s="379"/>
      <c r="G48" s="375"/>
      <c r="H48" s="375"/>
      <c r="I48" s="375"/>
      <c r="J48" s="37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458</v>
      </c>
      <c r="B1" s="76"/>
      <c r="C1" s="717" t="s">
        <v>109</v>
      </c>
      <c r="D1" s="717"/>
    </row>
    <row r="2" spans="1:5">
      <c r="A2" s="74" t="s">
        <v>459</v>
      </c>
      <c r="B2" s="76"/>
      <c r="C2" s="697" t="s">
        <v>1835</v>
      </c>
      <c r="D2" s="698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>
        <f>'ფორმა N1'!D4</f>
        <v>0</v>
      </c>
      <c r="B6" s="120"/>
      <c r="C6" s="120"/>
      <c r="D6" s="58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5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460</v>
      </c>
      <c r="B1" s="77"/>
      <c r="C1" s="707" t="s">
        <v>109</v>
      </c>
      <c r="D1" s="707"/>
      <c r="E1" s="91"/>
    </row>
    <row r="2" spans="1:5" s="6" customFormat="1">
      <c r="A2" s="74" t="s">
        <v>457</v>
      </c>
      <c r="B2" s="77"/>
      <c r="C2" s="697" t="s">
        <v>1835</v>
      </c>
      <c r="D2" s="698"/>
      <c r="E2" s="91"/>
    </row>
    <row r="3" spans="1:5" s="6" customFormat="1">
      <c r="A3" s="76" t="s">
        <v>140</v>
      </c>
      <c r="B3" s="74"/>
      <c r="C3" s="163"/>
      <c r="D3" s="163"/>
      <c r="E3" s="91"/>
    </row>
    <row r="4" spans="1:5" s="6" customFormat="1">
      <c r="A4" s="76"/>
      <c r="B4" s="76"/>
      <c r="C4" s="163"/>
      <c r="D4" s="163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>
        <f>'ფორმა N1'!D4</f>
        <v>0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2"/>
      <c r="B8" s="162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297</v>
      </c>
      <c r="B10" s="98"/>
      <c r="C10" s="4"/>
      <c r="D10" s="4"/>
      <c r="E10" s="93"/>
    </row>
    <row r="11" spans="1:5" s="10" customFormat="1">
      <c r="A11" s="98" t="s">
        <v>298</v>
      </c>
      <c r="B11" s="98"/>
      <c r="C11" s="4"/>
      <c r="D11" s="4"/>
      <c r="E11" s="94"/>
    </row>
    <row r="12" spans="1:5" s="10" customFormat="1">
      <c r="A12" s="98" t="s">
        <v>299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9">
      <c r="A17" s="99"/>
      <c r="B17" s="99" t="s">
        <v>335</v>
      </c>
      <c r="C17" s="86">
        <f>SUM(C10:C16)</f>
        <v>0</v>
      </c>
      <c r="D17" s="86">
        <f>SUM(D10:D16)</f>
        <v>0</v>
      </c>
      <c r="E17" s="96"/>
    </row>
    <row r="18" spans="1:9">
      <c r="A18" s="43"/>
      <c r="B18" s="43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5"/>
      <c r="B29" s="65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G20" sqref="G20"/>
    </sheetView>
  </sheetViews>
  <sheetFormatPr defaultRowHeight="15"/>
  <cols>
    <col min="1" max="1" width="12.85546875" style="29" customWidth="1"/>
    <col min="2" max="2" width="65.5703125" style="28" customWidth="1"/>
    <col min="3" max="3" width="14.85546875" style="2" customWidth="1"/>
    <col min="4" max="4" width="14.14062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1"/>
      <c r="C1" s="718" t="s">
        <v>198</v>
      </c>
      <c r="D1" s="718"/>
      <c r="E1" s="105"/>
    </row>
    <row r="2" spans="1:5">
      <c r="A2" s="76" t="s">
        <v>140</v>
      </c>
      <c r="B2" s="121"/>
      <c r="C2" s="77"/>
      <c r="D2" s="697" t="s">
        <v>1835</v>
      </c>
      <c r="E2" s="698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>
        <f>'ფორმა N1'!D4</f>
        <v>0</v>
      </c>
      <c r="B5" s="120"/>
      <c r="C5" s="120"/>
      <c r="D5" s="58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113</v>
      </c>
      <c r="B8" s="124" t="s">
        <v>190</v>
      </c>
      <c r="C8" s="124" t="s">
        <v>303</v>
      </c>
      <c r="D8" s="124" t="s">
        <v>257</v>
      </c>
      <c r="E8" s="105"/>
    </row>
    <row r="9" spans="1:5">
      <c r="A9" s="48"/>
      <c r="B9" s="49"/>
      <c r="C9" s="158"/>
      <c r="D9" s="158"/>
      <c r="E9" s="105"/>
    </row>
    <row r="10" spans="1:5">
      <c r="A10" s="50" t="s">
        <v>191</v>
      </c>
      <c r="B10" s="51"/>
      <c r="C10" s="125">
        <f>SUM(C11,C34)</f>
        <v>237226</v>
      </c>
      <c r="D10" s="125">
        <f>SUM(D11,D34)</f>
        <v>261239</v>
      </c>
      <c r="E10" s="105"/>
    </row>
    <row r="11" spans="1:5">
      <c r="A11" s="52" t="s">
        <v>192</v>
      </c>
      <c r="B11" s="53"/>
      <c r="C11" s="85">
        <f>SUM(C12:C32)</f>
        <v>58677</v>
      </c>
      <c r="D11" s="85">
        <f>SUM(D12:D32)</f>
        <v>81550</v>
      </c>
      <c r="E11" s="105"/>
    </row>
    <row r="12" spans="1:5">
      <c r="A12" s="56">
        <v>1110</v>
      </c>
      <c r="B12" s="55" t="s">
        <v>142</v>
      </c>
      <c r="C12" s="8"/>
      <c r="D12" s="8"/>
      <c r="E12" s="105"/>
    </row>
    <row r="13" spans="1:5">
      <c r="A13" s="56">
        <v>1120</v>
      </c>
      <c r="B13" s="55" t="s">
        <v>143</v>
      </c>
      <c r="C13" s="8"/>
      <c r="D13" s="8"/>
      <c r="E13" s="105"/>
    </row>
    <row r="14" spans="1:5">
      <c r="A14" s="56">
        <v>1211</v>
      </c>
      <c r="B14" s="55" t="s">
        <v>144</v>
      </c>
      <c r="C14" s="8">
        <v>30577</v>
      </c>
      <c r="D14" s="8">
        <v>55854</v>
      </c>
      <c r="E14" s="105"/>
    </row>
    <row r="15" spans="1:5">
      <c r="A15" s="56">
        <v>1212</v>
      </c>
      <c r="B15" s="55" t="s">
        <v>145</v>
      </c>
      <c r="C15" s="8"/>
      <c r="D15" s="8"/>
      <c r="E15" s="105"/>
    </row>
    <row r="16" spans="1:5">
      <c r="A16" s="56">
        <v>1213</v>
      </c>
      <c r="B16" s="55" t="s">
        <v>146</v>
      </c>
      <c r="C16" s="8"/>
      <c r="D16" s="8"/>
      <c r="E16" s="105"/>
    </row>
    <row r="17" spans="1:5">
      <c r="A17" s="56">
        <v>1214</v>
      </c>
      <c r="B17" s="55" t="s">
        <v>147</v>
      </c>
      <c r="C17" s="8"/>
      <c r="D17" s="8"/>
      <c r="E17" s="105"/>
    </row>
    <row r="18" spans="1:5">
      <c r="A18" s="56">
        <v>1215</v>
      </c>
      <c r="B18" s="55" t="s">
        <v>148</v>
      </c>
      <c r="C18" s="8"/>
      <c r="D18" s="8"/>
      <c r="E18" s="105"/>
    </row>
    <row r="19" spans="1:5">
      <c r="A19" s="56">
        <v>1300</v>
      </c>
      <c r="B19" s="55" t="s">
        <v>149</v>
      </c>
      <c r="C19" s="8"/>
      <c r="D19" s="8"/>
      <c r="E19" s="105"/>
    </row>
    <row r="20" spans="1:5">
      <c r="A20" s="56">
        <v>1410</v>
      </c>
      <c r="B20" s="55" t="s">
        <v>150</v>
      </c>
      <c r="C20" s="8"/>
      <c r="D20" s="8"/>
      <c r="E20" s="105"/>
    </row>
    <row r="21" spans="1:5">
      <c r="A21" s="56">
        <v>1421</v>
      </c>
      <c r="B21" s="55" t="s">
        <v>151</v>
      </c>
      <c r="C21" s="8"/>
      <c r="D21" s="8"/>
      <c r="E21" s="105"/>
    </row>
    <row r="22" spans="1:5">
      <c r="A22" s="56">
        <v>1422</v>
      </c>
      <c r="B22" s="55" t="s">
        <v>152</v>
      </c>
      <c r="C22" s="8"/>
      <c r="D22" s="8"/>
      <c r="E22" s="105"/>
    </row>
    <row r="23" spans="1:5">
      <c r="A23" s="56">
        <v>1423</v>
      </c>
      <c r="B23" s="55" t="s">
        <v>153</v>
      </c>
      <c r="C23" s="8"/>
      <c r="D23" s="8"/>
      <c r="E23" s="105"/>
    </row>
    <row r="24" spans="1:5">
      <c r="A24" s="56">
        <v>1431</v>
      </c>
      <c r="B24" s="55" t="s">
        <v>154</v>
      </c>
      <c r="C24" s="8">
        <v>167</v>
      </c>
      <c r="D24" s="8">
        <v>167</v>
      </c>
      <c r="E24" s="105"/>
    </row>
    <row r="25" spans="1:5">
      <c r="A25" s="56">
        <v>1432</v>
      </c>
      <c r="B25" s="55" t="s">
        <v>155</v>
      </c>
      <c r="C25" s="8"/>
      <c r="D25" s="8"/>
      <c r="E25" s="105"/>
    </row>
    <row r="26" spans="1:5">
      <c r="A26" s="56">
        <v>1433</v>
      </c>
      <c r="B26" s="55" t="s">
        <v>156</v>
      </c>
      <c r="C26" s="8"/>
      <c r="D26" s="8"/>
      <c r="E26" s="105"/>
    </row>
    <row r="27" spans="1:5">
      <c r="A27" s="56">
        <v>1441</v>
      </c>
      <c r="B27" s="55" t="s">
        <v>157</v>
      </c>
      <c r="C27" s="8">
        <v>19722</v>
      </c>
      <c r="D27" s="8">
        <f>9266+6549+1503</f>
        <v>17318</v>
      </c>
      <c r="E27" s="105"/>
    </row>
    <row r="28" spans="1:5">
      <c r="A28" s="56">
        <v>1442</v>
      </c>
      <c r="B28" s="55" t="s">
        <v>158</v>
      </c>
      <c r="C28" s="8">
        <v>2477</v>
      </c>
      <c r="D28" s="8">
        <v>2477</v>
      </c>
      <c r="E28" s="105"/>
    </row>
    <row r="29" spans="1:5">
      <c r="A29" s="56">
        <v>1443</v>
      </c>
      <c r="B29" s="55" t="s">
        <v>159</v>
      </c>
      <c r="C29" s="8"/>
      <c r="D29" s="8"/>
      <c r="E29" s="105"/>
    </row>
    <row r="30" spans="1:5">
      <c r="A30" s="56">
        <v>1444</v>
      </c>
      <c r="B30" s="55" t="s">
        <v>160</v>
      </c>
      <c r="C30" s="8"/>
      <c r="D30" s="8"/>
      <c r="E30" s="105"/>
    </row>
    <row r="31" spans="1:5">
      <c r="A31" s="56">
        <v>1445</v>
      </c>
      <c r="B31" s="55" t="s">
        <v>161</v>
      </c>
      <c r="C31" s="8"/>
      <c r="D31" s="8"/>
      <c r="E31" s="105"/>
    </row>
    <row r="32" spans="1:5">
      <c r="A32" s="56">
        <v>1446</v>
      </c>
      <c r="B32" s="55" t="s">
        <v>162</v>
      </c>
      <c r="C32" s="8">
        <v>5734</v>
      </c>
      <c r="D32" s="8">
        <v>5734</v>
      </c>
      <c r="E32" s="105"/>
    </row>
    <row r="33" spans="1:5">
      <c r="A33" s="30"/>
      <c r="E33" s="105"/>
    </row>
    <row r="34" spans="1:5">
      <c r="A34" s="57" t="s">
        <v>193</v>
      </c>
      <c r="B34" s="55"/>
      <c r="C34" s="85">
        <f>SUM(C35:C42)</f>
        <v>178549</v>
      </c>
      <c r="D34" s="85">
        <f>SUM(D35:D42)</f>
        <v>179689</v>
      </c>
      <c r="E34" s="105"/>
    </row>
    <row r="35" spans="1:5">
      <c r="A35" s="56">
        <v>2110</v>
      </c>
      <c r="B35" s="55" t="s">
        <v>100</v>
      </c>
      <c r="C35" s="8"/>
      <c r="D35" s="8"/>
      <c r="E35" s="105"/>
    </row>
    <row r="36" spans="1:5">
      <c r="A36" s="56">
        <v>2120</v>
      </c>
      <c r="B36" s="55" t="s">
        <v>163</v>
      </c>
      <c r="C36" s="8">
        <v>101962</v>
      </c>
      <c r="D36" s="8">
        <v>101962</v>
      </c>
      <c r="E36" s="105"/>
    </row>
    <row r="37" spans="1:5">
      <c r="A37" s="56">
        <v>2130</v>
      </c>
      <c r="B37" s="55" t="s">
        <v>101</v>
      </c>
      <c r="C37" s="8"/>
      <c r="D37" s="8"/>
      <c r="E37" s="105"/>
    </row>
    <row r="38" spans="1:5">
      <c r="A38" s="56">
        <v>2140</v>
      </c>
      <c r="B38" s="55" t="s">
        <v>412</v>
      </c>
      <c r="C38" s="8"/>
      <c r="D38" s="8"/>
      <c r="E38" s="105"/>
    </row>
    <row r="39" spans="1:5">
      <c r="A39" s="56">
        <v>2150</v>
      </c>
      <c r="B39" s="55" t="s">
        <v>416</v>
      </c>
      <c r="C39" s="8"/>
      <c r="D39" s="8"/>
      <c r="E39" s="105"/>
    </row>
    <row r="40" spans="1:5">
      <c r="A40" s="56">
        <v>2220</v>
      </c>
      <c r="B40" s="55" t="s">
        <v>102</v>
      </c>
      <c r="C40" s="8">
        <v>75552</v>
      </c>
      <c r="D40" s="8">
        <v>76692</v>
      </c>
      <c r="E40" s="105"/>
    </row>
    <row r="41" spans="1:5">
      <c r="A41" s="56">
        <v>2300</v>
      </c>
      <c r="B41" s="55" t="s">
        <v>164</v>
      </c>
      <c r="C41" s="8"/>
      <c r="D41" s="8"/>
      <c r="E41" s="105"/>
    </row>
    <row r="42" spans="1:5">
      <c r="A42" s="56">
        <v>2400</v>
      </c>
      <c r="B42" s="55" t="s">
        <v>165</v>
      </c>
      <c r="C42" s="8">
        <v>1035</v>
      </c>
      <c r="D42" s="8">
        <v>1035</v>
      </c>
      <c r="E42" s="105"/>
    </row>
    <row r="43" spans="1:5">
      <c r="A43" s="31"/>
      <c r="E43" s="105"/>
    </row>
    <row r="44" spans="1:5">
      <c r="A44" s="54" t="s">
        <v>197</v>
      </c>
      <c r="B44" s="55"/>
      <c r="C44" s="85">
        <f>SUM(C45,C64)</f>
        <v>237226</v>
      </c>
      <c r="D44" s="85">
        <f>SUM(D45,D64)</f>
        <v>261239</v>
      </c>
      <c r="E44" s="105"/>
    </row>
    <row r="45" spans="1:5">
      <c r="A45" s="57" t="s">
        <v>194</v>
      </c>
      <c r="B45" s="55"/>
      <c r="C45" s="85">
        <f>SUM(C46:C61)</f>
        <v>220404</v>
      </c>
      <c r="D45" s="85">
        <f>SUM(D46:D61)</f>
        <v>224140</v>
      </c>
      <c r="E45" s="105"/>
    </row>
    <row r="46" spans="1:5">
      <c r="A46" s="56">
        <v>3100</v>
      </c>
      <c r="B46" s="55" t="s">
        <v>166</v>
      </c>
      <c r="C46" s="8"/>
      <c r="D46" s="8"/>
      <c r="E46" s="105"/>
    </row>
    <row r="47" spans="1:5">
      <c r="A47" s="56">
        <v>3210</v>
      </c>
      <c r="B47" s="55" t="s">
        <v>167</v>
      </c>
      <c r="C47" s="8">
        <v>207583</v>
      </c>
      <c r="D47" s="8">
        <v>211582</v>
      </c>
      <c r="E47" s="105"/>
    </row>
    <row r="48" spans="1:5">
      <c r="A48" s="56">
        <v>3221</v>
      </c>
      <c r="B48" s="55" t="s">
        <v>168</v>
      </c>
      <c r="C48" s="8"/>
      <c r="D48" s="8"/>
      <c r="E48" s="105"/>
    </row>
    <row r="49" spans="1:5">
      <c r="A49" s="56">
        <v>3222</v>
      </c>
      <c r="B49" s="55" t="s">
        <v>169</v>
      </c>
      <c r="C49" s="8">
        <v>12721</v>
      </c>
      <c r="D49" s="8">
        <v>12458</v>
      </c>
      <c r="E49" s="105"/>
    </row>
    <row r="50" spans="1:5">
      <c r="A50" s="56">
        <v>3223</v>
      </c>
      <c r="B50" s="55" t="s">
        <v>170</v>
      </c>
      <c r="C50" s="8"/>
      <c r="D50" s="8"/>
      <c r="E50" s="105"/>
    </row>
    <row r="51" spans="1:5">
      <c r="A51" s="56">
        <v>3224</v>
      </c>
      <c r="B51" s="55" t="s">
        <v>171</v>
      </c>
      <c r="C51" s="8">
        <v>100</v>
      </c>
      <c r="D51" s="8">
        <v>100</v>
      </c>
      <c r="E51" s="105"/>
    </row>
    <row r="52" spans="1:5">
      <c r="A52" s="56">
        <v>3231</v>
      </c>
      <c r="B52" s="55" t="s">
        <v>172</v>
      </c>
      <c r="C52" s="8"/>
      <c r="D52" s="8"/>
      <c r="E52" s="105"/>
    </row>
    <row r="53" spans="1:5">
      <c r="A53" s="56">
        <v>3232</v>
      </c>
      <c r="B53" s="55" t="s">
        <v>173</v>
      </c>
      <c r="C53" s="8"/>
      <c r="D53" s="8"/>
      <c r="E53" s="105"/>
    </row>
    <row r="54" spans="1:5">
      <c r="A54" s="56">
        <v>3234</v>
      </c>
      <c r="B54" s="55" t="s">
        <v>174</v>
      </c>
      <c r="C54" s="8"/>
      <c r="D54" s="8"/>
      <c r="E54" s="105"/>
    </row>
    <row r="55" spans="1:5" ht="30">
      <c r="A55" s="56">
        <v>3236</v>
      </c>
      <c r="B55" s="55" t="s">
        <v>189</v>
      </c>
      <c r="C55" s="8"/>
      <c r="D55" s="8"/>
      <c r="E55" s="105"/>
    </row>
    <row r="56" spans="1:5" ht="45">
      <c r="A56" s="56">
        <v>3237</v>
      </c>
      <c r="B56" s="55" t="s">
        <v>175</v>
      </c>
      <c r="C56" s="8"/>
      <c r="D56" s="8"/>
      <c r="E56" s="105"/>
    </row>
    <row r="57" spans="1:5">
      <c r="A57" s="56">
        <v>3241</v>
      </c>
      <c r="B57" s="55" t="s">
        <v>176</v>
      </c>
      <c r="C57" s="8"/>
      <c r="D57" s="8"/>
      <c r="E57" s="105"/>
    </row>
    <row r="58" spans="1:5">
      <c r="A58" s="56">
        <v>3242</v>
      </c>
      <c r="B58" s="55" t="s">
        <v>177</v>
      </c>
      <c r="C58" s="8"/>
      <c r="D58" s="8"/>
      <c r="E58" s="105"/>
    </row>
    <row r="59" spans="1:5">
      <c r="A59" s="56">
        <v>3243</v>
      </c>
      <c r="B59" s="55" t="s">
        <v>178</v>
      </c>
      <c r="C59" s="8"/>
      <c r="D59" s="8"/>
      <c r="E59" s="105"/>
    </row>
    <row r="60" spans="1:5">
      <c r="A60" s="56">
        <v>3245</v>
      </c>
      <c r="B60" s="55" t="s">
        <v>179</v>
      </c>
      <c r="C60" s="8"/>
      <c r="D60" s="8"/>
      <c r="E60" s="105"/>
    </row>
    <row r="61" spans="1:5">
      <c r="A61" s="56">
        <v>3246</v>
      </c>
      <c r="B61" s="55" t="s">
        <v>180</v>
      </c>
      <c r="C61" s="8"/>
      <c r="D61" s="8"/>
      <c r="E61" s="105"/>
    </row>
    <row r="62" spans="1:5">
      <c r="A62" s="31"/>
      <c r="E62" s="105"/>
    </row>
    <row r="63" spans="1:5">
      <c r="A63" s="32"/>
      <c r="E63" s="105"/>
    </row>
    <row r="64" spans="1:5">
      <c r="A64" s="57" t="s">
        <v>195</v>
      </c>
      <c r="B64" s="55"/>
      <c r="C64" s="85">
        <f>SUM(C65:C67)</f>
        <v>16822</v>
      </c>
      <c r="D64" s="85">
        <f>SUM(D65:D67)</f>
        <v>37099</v>
      </c>
      <c r="E64" s="105"/>
    </row>
    <row r="65" spans="1:5">
      <c r="A65" s="56">
        <v>5100</v>
      </c>
      <c r="B65" s="55" t="s">
        <v>255</v>
      </c>
      <c r="C65" s="8">
        <v>16822</v>
      </c>
      <c r="D65" s="8">
        <v>37099</v>
      </c>
      <c r="E65" s="105"/>
    </row>
    <row r="66" spans="1:5">
      <c r="A66" s="56">
        <v>5220</v>
      </c>
      <c r="B66" s="55" t="s">
        <v>436</v>
      </c>
      <c r="C66" s="8"/>
      <c r="D66" s="8"/>
      <c r="E66" s="105"/>
    </row>
    <row r="67" spans="1:5">
      <c r="A67" s="56">
        <v>5230</v>
      </c>
      <c r="B67" s="55" t="s">
        <v>437</v>
      </c>
      <c r="C67" s="8"/>
      <c r="D67" s="8"/>
      <c r="E67" s="105"/>
    </row>
    <row r="68" spans="1:5">
      <c r="A68" s="31"/>
      <c r="E68" s="105"/>
    </row>
    <row r="69" spans="1:5">
      <c r="A69" s="2"/>
      <c r="E69" s="105"/>
    </row>
    <row r="70" spans="1:5">
      <c r="A70" s="54" t="s">
        <v>196</v>
      </c>
      <c r="B70" s="55"/>
      <c r="C70" s="8"/>
      <c r="D70" s="8"/>
      <c r="E70" s="105"/>
    </row>
    <row r="71" spans="1:5" ht="30">
      <c r="A71" s="56">
        <v>1</v>
      </c>
      <c r="B71" s="55" t="s">
        <v>181</v>
      </c>
      <c r="C71" s="8"/>
      <c r="D71" s="8"/>
      <c r="E71" s="105"/>
    </row>
    <row r="72" spans="1:5">
      <c r="A72" s="56">
        <v>2</v>
      </c>
      <c r="B72" s="55" t="s">
        <v>182</v>
      </c>
      <c r="C72" s="8"/>
      <c r="D72" s="8"/>
      <c r="E72" s="105"/>
    </row>
    <row r="73" spans="1:5">
      <c r="A73" s="56">
        <v>3</v>
      </c>
      <c r="B73" s="55" t="s">
        <v>183</v>
      </c>
      <c r="C73" s="8"/>
      <c r="D73" s="8"/>
      <c r="E73" s="105"/>
    </row>
    <row r="74" spans="1:5">
      <c r="A74" s="56">
        <v>4</v>
      </c>
      <c r="B74" s="55" t="s">
        <v>367</v>
      </c>
      <c r="C74" s="8"/>
      <c r="D74" s="8"/>
      <c r="E74" s="105"/>
    </row>
    <row r="75" spans="1:5">
      <c r="A75" s="56">
        <v>5</v>
      </c>
      <c r="B75" s="55" t="s">
        <v>184</v>
      </c>
      <c r="C75" s="8"/>
      <c r="D75" s="8"/>
      <c r="E75" s="105"/>
    </row>
    <row r="76" spans="1:5">
      <c r="A76" s="56">
        <v>6</v>
      </c>
      <c r="B76" s="55" t="s">
        <v>185</v>
      </c>
      <c r="C76" s="8"/>
      <c r="D76" s="8"/>
      <c r="E76" s="105"/>
    </row>
    <row r="77" spans="1:5">
      <c r="A77" s="56">
        <v>7</v>
      </c>
      <c r="B77" s="55" t="s">
        <v>186</v>
      </c>
      <c r="C77" s="8"/>
      <c r="D77" s="8"/>
      <c r="E77" s="105"/>
    </row>
    <row r="78" spans="1:5">
      <c r="A78" s="56">
        <v>8</v>
      </c>
      <c r="B78" s="55" t="s">
        <v>187</v>
      </c>
      <c r="C78" s="8"/>
      <c r="D78" s="8"/>
      <c r="E78" s="105"/>
    </row>
    <row r="79" spans="1:5">
      <c r="A79" s="56">
        <v>9</v>
      </c>
      <c r="B79" s="55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454</v>
      </c>
      <c r="B1" s="76"/>
      <c r="C1" s="76"/>
      <c r="D1" s="76"/>
      <c r="E1" s="76"/>
      <c r="F1" s="76"/>
      <c r="G1" s="76"/>
      <c r="H1" s="76"/>
      <c r="I1" s="707" t="s">
        <v>109</v>
      </c>
      <c r="J1" s="707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697" t="s">
        <v>1835</v>
      </c>
      <c r="J2" s="698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24">
        <f>'ფორმა N1'!D4</f>
        <v>0</v>
      </c>
      <c r="B5" s="549"/>
      <c r="C5" s="549"/>
      <c r="D5" s="549"/>
      <c r="E5" s="549"/>
      <c r="F5" s="550"/>
      <c r="G5" s="549"/>
      <c r="H5" s="549"/>
      <c r="I5" s="549"/>
      <c r="J5" s="549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5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5"/>
    </row>
    <row r="10" spans="1:11" s="27" customFormat="1" ht="30">
      <c r="A10" s="159">
        <v>1</v>
      </c>
      <c r="B10" s="175" t="s">
        <v>207</v>
      </c>
      <c r="C10" s="176" t="s">
        <v>596</v>
      </c>
      <c r="D10" s="573" t="s">
        <v>221</v>
      </c>
      <c r="E10" s="574">
        <v>40087</v>
      </c>
      <c r="F10" s="575">
        <v>30577</v>
      </c>
      <c r="G10" s="575">
        <v>54087</v>
      </c>
      <c r="H10" s="575">
        <v>28810</v>
      </c>
      <c r="I10" s="575">
        <f>F10+G10-H10</f>
        <v>55854</v>
      </c>
      <c r="J10" s="575"/>
      <c r="K10" s="105"/>
    </row>
    <row r="11" spans="1:11" ht="45">
      <c r="A11" s="159">
        <v>2</v>
      </c>
      <c r="B11" s="175" t="s">
        <v>207</v>
      </c>
      <c r="C11" s="176" t="s">
        <v>597</v>
      </c>
      <c r="D11" s="576" t="s">
        <v>598</v>
      </c>
      <c r="E11" s="574">
        <v>40087</v>
      </c>
      <c r="F11" s="575">
        <v>0</v>
      </c>
      <c r="G11" s="575">
        <v>0</v>
      </c>
      <c r="H11" s="575">
        <v>0</v>
      </c>
      <c r="I11" s="575">
        <f>F11+G11-H11</f>
        <v>0</v>
      </c>
      <c r="J11" s="575"/>
    </row>
    <row r="12" spans="1:11" ht="30">
      <c r="A12" s="159">
        <v>3</v>
      </c>
      <c r="B12" s="175" t="s">
        <v>207</v>
      </c>
      <c r="C12" s="176" t="s">
        <v>599</v>
      </c>
      <c r="D12" s="576" t="s">
        <v>600</v>
      </c>
      <c r="E12" s="574">
        <v>40087</v>
      </c>
      <c r="F12" s="575">
        <v>0</v>
      </c>
      <c r="G12" s="575">
        <v>0</v>
      </c>
      <c r="H12" s="575">
        <v>0</v>
      </c>
      <c r="I12" s="575">
        <f>F12+G12-H12</f>
        <v>0</v>
      </c>
      <c r="J12" s="575"/>
    </row>
    <row r="13" spans="1:11" ht="45">
      <c r="A13" s="159">
        <v>4</v>
      </c>
      <c r="B13" s="175" t="s">
        <v>207</v>
      </c>
      <c r="C13" s="176" t="s">
        <v>601</v>
      </c>
      <c r="D13" s="576" t="s">
        <v>602</v>
      </c>
      <c r="E13" s="574">
        <v>40087</v>
      </c>
      <c r="F13" s="575">
        <v>0</v>
      </c>
      <c r="G13" s="575">
        <v>0</v>
      </c>
      <c r="H13" s="575">
        <v>0</v>
      </c>
      <c r="I13" s="575">
        <v>0</v>
      </c>
      <c r="J13" s="575"/>
    </row>
    <row r="14" spans="1:11" ht="30">
      <c r="A14" s="159">
        <v>5</v>
      </c>
      <c r="B14" s="175" t="s">
        <v>207</v>
      </c>
      <c r="C14" s="176" t="s">
        <v>603</v>
      </c>
      <c r="D14" s="161"/>
      <c r="E14" s="161"/>
      <c r="F14" s="575">
        <v>0</v>
      </c>
      <c r="G14" s="575">
        <v>0</v>
      </c>
      <c r="H14" s="575">
        <v>0</v>
      </c>
      <c r="I14" s="575">
        <v>0</v>
      </c>
      <c r="J14" s="577"/>
    </row>
    <row r="15" spans="1:11" ht="30">
      <c r="A15" s="160">
        <v>6</v>
      </c>
      <c r="B15" s="175" t="s">
        <v>207</v>
      </c>
      <c r="C15" s="176" t="s">
        <v>604</v>
      </c>
      <c r="D15" s="161"/>
      <c r="E15" s="161"/>
      <c r="F15" s="575">
        <v>0</v>
      </c>
      <c r="G15" s="575">
        <v>0</v>
      </c>
      <c r="H15" s="575">
        <v>0</v>
      </c>
      <c r="I15" s="575">
        <v>0</v>
      </c>
      <c r="J15" s="577"/>
    </row>
    <row r="16" spans="1:11" ht="30">
      <c r="A16" s="160">
        <v>7</v>
      </c>
      <c r="B16" s="175" t="s">
        <v>207</v>
      </c>
      <c r="C16" s="176" t="s">
        <v>605</v>
      </c>
      <c r="D16" s="161"/>
      <c r="E16" s="161"/>
      <c r="F16" s="575">
        <v>0</v>
      </c>
      <c r="G16" s="575">
        <v>0</v>
      </c>
      <c r="H16" s="575">
        <v>0</v>
      </c>
      <c r="I16" s="575">
        <v>0</v>
      </c>
      <c r="J16" s="577"/>
    </row>
    <row r="17" spans="1:10">
      <c r="A17" s="104"/>
      <c r="B17" s="235" t="s">
        <v>107</v>
      </c>
      <c r="C17" s="104"/>
      <c r="D17" s="104"/>
      <c r="E17" s="104"/>
      <c r="F17" s="236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86"/>
      <c r="D19" s="104"/>
      <c r="E19" s="104"/>
      <c r="F19" s="286"/>
      <c r="G19" s="287"/>
      <c r="H19" s="287"/>
      <c r="I19" s="101"/>
      <c r="J19" s="101"/>
    </row>
    <row r="20" spans="1:10" customFormat="1">
      <c r="A20" s="101"/>
      <c r="B20" s="104"/>
      <c r="C20" s="237" t="s">
        <v>268</v>
      </c>
      <c r="D20" s="237"/>
      <c r="E20" s="104"/>
      <c r="F20" s="104" t="s">
        <v>273</v>
      </c>
      <c r="G20" s="101"/>
      <c r="H20" s="101"/>
      <c r="I20" s="101"/>
      <c r="J20" s="101"/>
    </row>
    <row r="21" spans="1:10" customFormat="1">
      <c r="A21" s="101"/>
      <c r="B21" s="104"/>
      <c r="C21" s="238" t="s">
        <v>139</v>
      </c>
      <c r="D21" s="104"/>
      <c r="E21" s="104"/>
      <c r="F21" s="104" t="s">
        <v>269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8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</sheetData>
  <mergeCells count="2">
    <mergeCell ref="I1:J1"/>
    <mergeCell ref="I2:J2"/>
  </mergeCell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301</v>
      </c>
      <c r="B1" s="76"/>
      <c r="C1" s="707" t="s">
        <v>109</v>
      </c>
      <c r="D1" s="707"/>
      <c r="E1" s="108"/>
    </row>
    <row r="2" spans="1:7">
      <c r="A2" s="76" t="s">
        <v>140</v>
      </c>
      <c r="B2" s="76"/>
      <c r="C2" s="697" t="s">
        <v>1835</v>
      </c>
      <c r="D2" s="698"/>
      <c r="E2" s="108"/>
    </row>
    <row r="3" spans="1:7">
      <c r="A3" s="74"/>
      <c r="B3" s="76"/>
      <c r="C3" s="75"/>
      <c r="D3" s="75"/>
      <c r="E3" s="108"/>
    </row>
    <row r="4" spans="1:7">
      <c r="A4" s="77" t="s">
        <v>274</v>
      </c>
      <c r="B4" s="102"/>
      <c r="C4" s="103"/>
      <c r="D4" s="76"/>
      <c r="E4" s="108"/>
    </row>
    <row r="5" spans="1:7">
      <c r="A5" s="557">
        <f>'ფორმა N1'!D4</f>
        <v>0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249</v>
      </c>
      <c r="C8" s="79" t="s">
        <v>66</v>
      </c>
      <c r="D8" s="79" t="s">
        <v>67</v>
      </c>
      <c r="E8" s="108"/>
    </row>
    <row r="9" spans="1:7" s="7" customFormat="1" ht="16.5" customHeight="1">
      <c r="A9" s="242">
        <v>1</v>
      </c>
      <c r="B9" s="242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308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81</v>
      </c>
      <c r="B13" s="97" t="s">
        <v>311</v>
      </c>
      <c r="C13" s="8"/>
      <c r="D13" s="8"/>
      <c r="E13" s="108"/>
    </row>
    <row r="14" spans="1:7" s="3" customFormat="1" ht="16.5" customHeight="1">
      <c r="A14" s="97" t="s">
        <v>506</v>
      </c>
      <c r="B14" s="97" t="s">
        <v>505</v>
      </c>
      <c r="C14" s="8"/>
      <c r="D14" s="8"/>
      <c r="E14" s="108"/>
    </row>
    <row r="15" spans="1:7" s="3" customFormat="1" ht="16.5" customHeight="1">
      <c r="A15" s="97" t="s">
        <v>507</v>
      </c>
      <c r="B15" s="97" t="s">
        <v>97</v>
      </c>
      <c r="C15" s="8"/>
      <c r="D15" s="8"/>
      <c r="E15" s="108"/>
    </row>
    <row r="16" spans="1:7" s="3" customFormat="1" ht="16.5" customHeigh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84</v>
      </c>
      <c r="B17" s="97" t="s">
        <v>86</v>
      </c>
      <c r="C17" s="8"/>
      <c r="D17" s="8"/>
      <c r="E17" s="108"/>
    </row>
    <row r="18" spans="1:5" s="3" customFormat="1" ht="30">
      <c r="A18" s="97" t="s">
        <v>85</v>
      </c>
      <c r="B18" s="97" t="s">
        <v>110</v>
      </c>
      <c r="C18" s="8"/>
      <c r="D18" s="8"/>
      <c r="E18" s="108"/>
    </row>
    <row r="19" spans="1:5" s="3" customFormat="1" ht="16.5" customHeight="1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88</v>
      </c>
      <c r="B20" s="97" t="s">
        <v>89</v>
      </c>
      <c r="C20" s="8"/>
      <c r="D20" s="8"/>
      <c r="E20" s="108"/>
    </row>
    <row r="21" spans="1:5" s="3" customFormat="1" ht="30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>
      <c r="A23" s="97" t="s">
        <v>94</v>
      </c>
      <c r="B23" s="97" t="s">
        <v>446</v>
      </c>
      <c r="C23" s="8"/>
      <c r="D23" s="8"/>
      <c r="E23" s="108"/>
    </row>
    <row r="24" spans="1:5" s="3" customFormat="1" ht="16.5" customHeight="1">
      <c r="A24" s="88" t="s">
        <v>95</v>
      </c>
      <c r="B24" s="88" t="s">
        <v>447</v>
      </c>
      <c r="C24" s="277"/>
      <c r="D24" s="8"/>
      <c r="E24" s="108"/>
    </row>
    <row r="25" spans="1:5" s="3" customFormat="1">
      <c r="A25" s="88" t="s">
        <v>251</v>
      </c>
      <c r="B25" s="88" t="s">
        <v>453</v>
      </c>
      <c r="C25" s="8"/>
      <c r="D25" s="8"/>
      <c r="E25" s="108"/>
    </row>
    <row r="26" spans="1:5" ht="16.5" customHeight="1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08"/>
    </row>
    <row r="28" spans="1:5">
      <c r="A28" s="250" t="s">
        <v>98</v>
      </c>
      <c r="B28" s="250" t="s">
        <v>309</v>
      </c>
      <c r="C28" s="8"/>
      <c r="D28" s="8"/>
      <c r="E28" s="108"/>
    </row>
    <row r="29" spans="1:5">
      <c r="A29" s="250" t="s">
        <v>99</v>
      </c>
      <c r="B29" s="250" t="s">
        <v>312</v>
      </c>
      <c r="C29" s="8"/>
      <c r="D29" s="8"/>
      <c r="E29" s="108"/>
    </row>
    <row r="30" spans="1:5">
      <c r="A30" s="250" t="s">
        <v>455</v>
      </c>
      <c r="B30" s="250" t="s">
        <v>310</v>
      </c>
      <c r="C30" s="8"/>
      <c r="D30" s="8"/>
      <c r="E30" s="108"/>
    </row>
    <row r="31" spans="1:5">
      <c r="A31" s="88" t="s">
        <v>33</v>
      </c>
      <c r="B31" s="88" t="s">
        <v>505</v>
      </c>
      <c r="C31" s="107">
        <f>SUM(C32:C34)</f>
        <v>0</v>
      </c>
      <c r="D31" s="107">
        <f>SUM(D32:D34)</f>
        <v>0</v>
      </c>
      <c r="E31" s="108"/>
    </row>
    <row r="32" spans="1:5">
      <c r="A32" s="250" t="s">
        <v>12</v>
      </c>
      <c r="B32" s="250" t="s">
        <v>508</v>
      </c>
      <c r="C32" s="8"/>
      <c r="D32" s="8"/>
      <c r="E32" s="108"/>
    </row>
    <row r="33" spans="1:9">
      <c r="A33" s="250" t="s">
        <v>13</v>
      </c>
      <c r="B33" s="250" t="s">
        <v>509</v>
      </c>
      <c r="C33" s="8"/>
      <c r="D33" s="8"/>
      <c r="E33" s="108"/>
    </row>
    <row r="34" spans="1:9">
      <c r="A34" s="250" t="s">
        <v>281</v>
      </c>
      <c r="B34" s="250" t="s">
        <v>510</v>
      </c>
      <c r="C34" s="8"/>
      <c r="D34" s="8"/>
      <c r="E34" s="108"/>
    </row>
    <row r="35" spans="1:9">
      <c r="A35" s="88" t="s">
        <v>34</v>
      </c>
      <c r="B35" s="264" t="s">
        <v>452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107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271</v>
      </c>
      <c r="D43" s="111"/>
      <c r="E43" s="110"/>
      <c r="F43" s="110"/>
      <c r="G43"/>
      <c r="H43"/>
      <c r="I43"/>
    </row>
    <row r="44" spans="1:9">
      <c r="A44"/>
      <c r="B44" s="2" t="s">
        <v>270</v>
      </c>
      <c r="D44" s="111"/>
      <c r="E44" s="110"/>
      <c r="F44" s="110"/>
      <c r="G44"/>
      <c r="H44"/>
      <c r="I44"/>
    </row>
    <row r="45" spans="1:9" customFormat="1" ht="12.75">
      <c r="B45" s="65" t="s">
        <v>139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4" t="s">
        <v>370</v>
      </c>
      <c r="B1" s="76"/>
      <c r="C1" s="76"/>
      <c r="D1" s="76"/>
      <c r="E1" s="76"/>
      <c r="F1" s="76"/>
      <c r="G1" s="166" t="s">
        <v>109</v>
      </c>
      <c r="H1" s="167"/>
    </row>
    <row r="2" spans="1:8">
      <c r="A2" s="76" t="s">
        <v>140</v>
      </c>
      <c r="B2" s="76"/>
      <c r="C2" s="76"/>
      <c r="D2" s="76"/>
      <c r="E2" s="76"/>
      <c r="F2" s="76"/>
      <c r="G2" s="697" t="s">
        <v>1835</v>
      </c>
      <c r="H2" s="698"/>
    </row>
    <row r="3" spans="1:8">
      <c r="A3" s="76"/>
      <c r="B3" s="76"/>
      <c r="C3" s="76"/>
      <c r="D3" s="76"/>
      <c r="E3" s="76"/>
      <c r="F3" s="76"/>
      <c r="G3" s="102"/>
      <c r="H3" s="167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4">
        <f>'ფორმა N1'!D4</f>
        <v>0</v>
      </c>
      <c r="B5" s="224"/>
      <c r="C5" s="224"/>
      <c r="D5" s="224"/>
      <c r="E5" s="224"/>
      <c r="F5" s="224"/>
      <c r="G5" s="224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5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5"/>
    </row>
    <row r="10" spans="1:8" ht="15.75">
      <c r="A10" s="171">
        <v>1</v>
      </c>
      <c r="B10" s="157"/>
      <c r="C10" s="175"/>
      <c r="D10" s="176"/>
      <c r="E10" s="176"/>
      <c r="F10" s="176"/>
      <c r="G10" s="177" t="str">
        <f>IF(ISBLANK(B10),"",G9+C10-D10)</f>
        <v/>
      </c>
      <c r="H10" s="105"/>
    </row>
    <row r="11" spans="1:8" ht="15.75">
      <c r="A11" s="171">
        <v>2</v>
      </c>
      <c r="B11" s="157"/>
      <c r="C11" s="175"/>
      <c r="D11" s="176"/>
      <c r="E11" s="176"/>
      <c r="F11" s="176"/>
      <c r="G11" s="177" t="str">
        <f t="shared" ref="G11:G38" si="0">IF(ISBLANK(B11),"",G10+C11-D11)</f>
        <v/>
      </c>
      <c r="H11" s="105"/>
    </row>
    <row r="12" spans="1:8" ht="15.75">
      <c r="A12" s="171">
        <v>3</v>
      </c>
      <c r="B12" s="157"/>
      <c r="C12" s="175"/>
      <c r="D12" s="176"/>
      <c r="E12" s="176"/>
      <c r="F12" s="176"/>
      <c r="G12" s="177" t="str">
        <f t="shared" si="0"/>
        <v/>
      </c>
      <c r="H12" s="105"/>
    </row>
    <row r="13" spans="1:8" ht="15.75">
      <c r="A13" s="171">
        <v>4</v>
      </c>
      <c r="B13" s="157"/>
      <c r="C13" s="175"/>
      <c r="D13" s="176"/>
      <c r="E13" s="176"/>
      <c r="F13" s="176"/>
      <c r="G13" s="177" t="str">
        <f t="shared" si="0"/>
        <v/>
      </c>
      <c r="H13" s="105"/>
    </row>
    <row r="14" spans="1:8" ht="15.75">
      <c r="A14" s="171">
        <v>5</v>
      </c>
      <c r="B14" s="157"/>
      <c r="C14" s="175"/>
      <c r="D14" s="176"/>
      <c r="E14" s="176"/>
      <c r="F14" s="176"/>
      <c r="G14" s="177" t="str">
        <f t="shared" si="0"/>
        <v/>
      </c>
      <c r="H14" s="105"/>
    </row>
    <row r="15" spans="1:8" ht="15.75">
      <c r="A15" s="171">
        <v>6</v>
      </c>
      <c r="B15" s="157"/>
      <c r="C15" s="175"/>
      <c r="D15" s="176"/>
      <c r="E15" s="176"/>
      <c r="F15" s="176"/>
      <c r="G15" s="177" t="str">
        <f t="shared" si="0"/>
        <v/>
      </c>
      <c r="H15" s="105"/>
    </row>
    <row r="16" spans="1:8" ht="15.75">
      <c r="A16" s="171">
        <v>7</v>
      </c>
      <c r="B16" s="157"/>
      <c r="C16" s="175"/>
      <c r="D16" s="176"/>
      <c r="E16" s="176"/>
      <c r="F16" s="176"/>
      <c r="G16" s="177" t="str">
        <f t="shared" si="0"/>
        <v/>
      </c>
      <c r="H16" s="105"/>
    </row>
    <row r="17" spans="1:8" ht="15.75">
      <c r="A17" s="171">
        <v>8</v>
      </c>
      <c r="B17" s="157"/>
      <c r="C17" s="175"/>
      <c r="D17" s="176"/>
      <c r="E17" s="176"/>
      <c r="F17" s="176"/>
      <c r="G17" s="177" t="str">
        <f t="shared" si="0"/>
        <v/>
      </c>
      <c r="H17" s="105"/>
    </row>
    <row r="18" spans="1:8" ht="15.75">
      <c r="A18" s="171">
        <v>9</v>
      </c>
      <c r="B18" s="157"/>
      <c r="C18" s="175"/>
      <c r="D18" s="176"/>
      <c r="E18" s="176"/>
      <c r="F18" s="176"/>
      <c r="G18" s="177" t="str">
        <f t="shared" si="0"/>
        <v/>
      </c>
      <c r="H18" s="105"/>
    </row>
    <row r="19" spans="1:8" ht="15.75">
      <c r="A19" s="171">
        <v>10</v>
      </c>
      <c r="B19" s="157"/>
      <c r="C19" s="175"/>
      <c r="D19" s="176"/>
      <c r="E19" s="176"/>
      <c r="F19" s="176"/>
      <c r="G19" s="177" t="str">
        <f t="shared" si="0"/>
        <v/>
      </c>
      <c r="H19" s="105"/>
    </row>
    <row r="20" spans="1:8" ht="15.75">
      <c r="A20" s="171">
        <v>11</v>
      </c>
      <c r="B20" s="157"/>
      <c r="C20" s="175"/>
      <c r="D20" s="176"/>
      <c r="E20" s="176"/>
      <c r="F20" s="176"/>
      <c r="G20" s="177" t="str">
        <f t="shared" si="0"/>
        <v/>
      </c>
      <c r="H20" s="105"/>
    </row>
    <row r="21" spans="1:8" ht="15.75">
      <c r="A21" s="171">
        <v>12</v>
      </c>
      <c r="B21" s="157"/>
      <c r="C21" s="175"/>
      <c r="D21" s="176"/>
      <c r="E21" s="176"/>
      <c r="F21" s="176"/>
      <c r="G21" s="177" t="str">
        <f t="shared" si="0"/>
        <v/>
      </c>
      <c r="H21" s="105"/>
    </row>
    <row r="22" spans="1:8" ht="15.75">
      <c r="A22" s="171">
        <v>13</v>
      </c>
      <c r="B22" s="157"/>
      <c r="C22" s="175"/>
      <c r="D22" s="176"/>
      <c r="E22" s="176"/>
      <c r="F22" s="176"/>
      <c r="G22" s="177" t="str">
        <f t="shared" si="0"/>
        <v/>
      </c>
      <c r="H22" s="105"/>
    </row>
    <row r="23" spans="1:8" ht="15.75">
      <c r="A23" s="171">
        <v>14</v>
      </c>
      <c r="B23" s="157"/>
      <c r="C23" s="175"/>
      <c r="D23" s="176"/>
      <c r="E23" s="176"/>
      <c r="F23" s="176"/>
      <c r="G23" s="177" t="str">
        <f t="shared" si="0"/>
        <v/>
      </c>
      <c r="H23" s="105"/>
    </row>
    <row r="24" spans="1:8" ht="15.75">
      <c r="A24" s="171">
        <v>15</v>
      </c>
      <c r="B24" s="157"/>
      <c r="C24" s="175"/>
      <c r="D24" s="176"/>
      <c r="E24" s="176"/>
      <c r="F24" s="176"/>
      <c r="G24" s="177" t="str">
        <f t="shared" si="0"/>
        <v/>
      </c>
      <c r="H24" s="105"/>
    </row>
    <row r="25" spans="1:8" ht="15.75">
      <c r="A25" s="171">
        <v>16</v>
      </c>
      <c r="B25" s="157"/>
      <c r="C25" s="175"/>
      <c r="D25" s="176"/>
      <c r="E25" s="176"/>
      <c r="F25" s="176"/>
      <c r="G25" s="177" t="str">
        <f t="shared" si="0"/>
        <v/>
      </c>
      <c r="H25" s="105"/>
    </row>
    <row r="26" spans="1:8" ht="15.75">
      <c r="A26" s="171">
        <v>17</v>
      </c>
      <c r="B26" s="157"/>
      <c r="C26" s="175"/>
      <c r="D26" s="176"/>
      <c r="E26" s="176"/>
      <c r="F26" s="176"/>
      <c r="G26" s="177" t="str">
        <f t="shared" si="0"/>
        <v/>
      </c>
      <c r="H26" s="105"/>
    </row>
    <row r="27" spans="1:8" ht="15.75">
      <c r="A27" s="171">
        <v>18</v>
      </c>
      <c r="B27" s="157"/>
      <c r="C27" s="175"/>
      <c r="D27" s="176"/>
      <c r="E27" s="176"/>
      <c r="F27" s="176"/>
      <c r="G27" s="177" t="str">
        <f t="shared" si="0"/>
        <v/>
      </c>
      <c r="H27" s="105"/>
    </row>
    <row r="28" spans="1:8" ht="15.75">
      <c r="A28" s="171">
        <v>19</v>
      </c>
      <c r="B28" s="157"/>
      <c r="C28" s="175"/>
      <c r="D28" s="176"/>
      <c r="E28" s="176"/>
      <c r="F28" s="176"/>
      <c r="G28" s="177" t="str">
        <f t="shared" si="0"/>
        <v/>
      </c>
      <c r="H28" s="105"/>
    </row>
    <row r="29" spans="1:8" ht="15.75">
      <c r="A29" s="171">
        <v>20</v>
      </c>
      <c r="B29" s="157"/>
      <c r="C29" s="175"/>
      <c r="D29" s="176"/>
      <c r="E29" s="176"/>
      <c r="F29" s="176"/>
      <c r="G29" s="177" t="str">
        <f t="shared" si="0"/>
        <v/>
      </c>
      <c r="H29" s="105"/>
    </row>
    <row r="30" spans="1:8" ht="15.75">
      <c r="A30" s="171">
        <v>21</v>
      </c>
      <c r="B30" s="157"/>
      <c r="C30" s="178"/>
      <c r="D30" s="179"/>
      <c r="E30" s="179"/>
      <c r="F30" s="179"/>
      <c r="G30" s="177" t="str">
        <f t="shared" si="0"/>
        <v/>
      </c>
      <c r="H30" s="105"/>
    </row>
    <row r="31" spans="1:8" ht="15.75">
      <c r="A31" s="171">
        <v>22</v>
      </c>
      <c r="B31" s="157"/>
      <c r="C31" s="178"/>
      <c r="D31" s="179"/>
      <c r="E31" s="179"/>
      <c r="F31" s="179"/>
      <c r="G31" s="177" t="str">
        <f t="shared" si="0"/>
        <v/>
      </c>
      <c r="H31" s="105"/>
    </row>
    <row r="32" spans="1:8" ht="15.75">
      <c r="A32" s="171">
        <v>23</v>
      </c>
      <c r="B32" s="157"/>
      <c r="C32" s="178"/>
      <c r="D32" s="179"/>
      <c r="E32" s="179"/>
      <c r="F32" s="179"/>
      <c r="G32" s="177" t="str">
        <f t="shared" si="0"/>
        <v/>
      </c>
      <c r="H32" s="105"/>
    </row>
    <row r="33" spans="1:10" ht="15.75">
      <c r="A33" s="171">
        <v>24</v>
      </c>
      <c r="B33" s="157"/>
      <c r="C33" s="178"/>
      <c r="D33" s="179"/>
      <c r="E33" s="179"/>
      <c r="F33" s="179"/>
      <c r="G33" s="177" t="str">
        <f t="shared" si="0"/>
        <v/>
      </c>
      <c r="H33" s="105"/>
    </row>
    <row r="34" spans="1:10" ht="15.75">
      <c r="A34" s="171">
        <v>25</v>
      </c>
      <c r="B34" s="157"/>
      <c r="C34" s="178"/>
      <c r="D34" s="179"/>
      <c r="E34" s="179"/>
      <c r="F34" s="179"/>
      <c r="G34" s="177" t="str">
        <f t="shared" si="0"/>
        <v/>
      </c>
      <c r="H34" s="105"/>
    </row>
    <row r="35" spans="1:10" ht="15.75">
      <c r="A35" s="171">
        <v>26</v>
      </c>
      <c r="B35" s="157"/>
      <c r="C35" s="178"/>
      <c r="D35" s="179"/>
      <c r="E35" s="179"/>
      <c r="F35" s="179"/>
      <c r="G35" s="177" t="str">
        <f t="shared" si="0"/>
        <v/>
      </c>
      <c r="H35" s="105"/>
    </row>
    <row r="36" spans="1:10" ht="15.75">
      <c r="A36" s="171">
        <v>27</v>
      </c>
      <c r="B36" s="157"/>
      <c r="C36" s="178"/>
      <c r="D36" s="179"/>
      <c r="E36" s="179"/>
      <c r="F36" s="179"/>
      <c r="G36" s="177" t="str">
        <f t="shared" si="0"/>
        <v/>
      </c>
      <c r="H36" s="105"/>
    </row>
    <row r="37" spans="1:10" ht="15.75">
      <c r="A37" s="171">
        <v>28</v>
      </c>
      <c r="B37" s="157"/>
      <c r="C37" s="178"/>
      <c r="D37" s="179"/>
      <c r="E37" s="179"/>
      <c r="F37" s="179"/>
      <c r="G37" s="177" t="str">
        <f t="shared" si="0"/>
        <v/>
      </c>
      <c r="H37" s="105"/>
    </row>
    <row r="38" spans="1:10" ht="15.75">
      <c r="A38" s="171">
        <v>29</v>
      </c>
      <c r="B38" s="157"/>
      <c r="C38" s="178"/>
      <c r="D38" s="179"/>
      <c r="E38" s="179"/>
      <c r="F38" s="179"/>
      <c r="G38" s="177" t="str">
        <f t="shared" si="0"/>
        <v/>
      </c>
      <c r="H38" s="105"/>
    </row>
    <row r="39" spans="1:10" ht="15.75">
      <c r="A39" s="171" t="s">
        <v>278</v>
      </c>
      <c r="B39" s="157"/>
      <c r="C39" s="178"/>
      <c r="D39" s="179"/>
      <c r="E39" s="179"/>
      <c r="F39" s="179"/>
      <c r="G39" s="177" t="str">
        <f>IF(ISBLANK(B39),"",#REF!+C39-D39)</f>
        <v/>
      </c>
      <c r="H39" s="105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5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3" zoomScale="80" zoomScaleNormal="100" zoomScaleSheetLayoutView="80" workbookViewId="0">
      <selection activeCell="G32" sqref="G3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304</v>
      </c>
      <c r="B1" s="138"/>
      <c r="C1" s="138"/>
      <c r="D1" s="138"/>
      <c r="E1" s="138"/>
      <c r="F1" s="78"/>
      <c r="G1" s="78"/>
      <c r="H1" s="78"/>
      <c r="I1" s="717" t="s">
        <v>109</v>
      </c>
      <c r="J1" s="717"/>
      <c r="K1" s="144"/>
    </row>
    <row r="2" spans="1:12" s="23" customFormat="1" ht="15">
      <c r="A2" s="105" t="s">
        <v>140</v>
      </c>
      <c r="B2" s="138"/>
      <c r="C2" s="138"/>
      <c r="D2" s="138"/>
      <c r="E2" s="138"/>
      <c r="F2" s="139"/>
      <c r="G2" s="140"/>
      <c r="H2" s="140"/>
      <c r="I2" s="697" t="s">
        <v>1835</v>
      </c>
      <c r="J2" s="698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>
        <f>'ფორმა N1'!D4</f>
        <v>0</v>
      </c>
      <c r="B5" s="120"/>
      <c r="C5" s="120"/>
      <c r="D5" s="120"/>
      <c r="E5" s="120"/>
      <c r="F5" s="58"/>
      <c r="G5" s="58"/>
      <c r="H5" s="58"/>
      <c r="I5" s="132"/>
      <c r="J5" s="58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719" t="s">
        <v>220</v>
      </c>
      <c r="C7" s="719"/>
      <c r="D7" s="719" t="s">
        <v>292</v>
      </c>
      <c r="E7" s="719"/>
      <c r="F7" s="719" t="s">
        <v>293</v>
      </c>
      <c r="G7" s="719"/>
      <c r="H7" s="156" t="s">
        <v>279</v>
      </c>
      <c r="I7" s="719" t="s">
        <v>223</v>
      </c>
      <c r="J7" s="719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59" t="s">
        <v>116</v>
      </c>
      <c r="B9" s="82">
        <f>SUM(B10,B14,B17)</f>
        <v>732</v>
      </c>
      <c r="C9" s="82">
        <f>SUM(C10,C14,C17)</f>
        <v>102997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732</v>
      </c>
      <c r="J9" s="82">
        <f t="shared" si="0"/>
        <v>102997</v>
      </c>
      <c r="K9" s="145"/>
    </row>
    <row r="10" spans="1:12" ht="15">
      <c r="A10" s="60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0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0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0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0" t="s">
        <v>121</v>
      </c>
      <c r="B14" s="133">
        <f>SUM(B15:B16)</f>
        <v>730</v>
      </c>
      <c r="C14" s="133">
        <f>SUM(C15:C16)</f>
        <v>101962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730</v>
      </c>
      <c r="J14" s="133">
        <f t="shared" si="2"/>
        <v>101962</v>
      </c>
      <c r="K14" s="145"/>
    </row>
    <row r="15" spans="1:12" ht="15">
      <c r="A15" s="60" t="s">
        <v>122</v>
      </c>
      <c r="B15" s="26">
        <v>2</v>
      </c>
      <c r="C15" s="26">
        <v>16240</v>
      </c>
      <c r="D15" s="26"/>
      <c r="E15" s="26"/>
      <c r="F15" s="26"/>
      <c r="G15" s="26"/>
      <c r="H15" s="26"/>
      <c r="I15" s="26">
        <v>2</v>
      </c>
      <c r="J15" s="26">
        <v>16240</v>
      </c>
      <c r="K15" s="145"/>
    </row>
    <row r="16" spans="1:12" ht="15">
      <c r="A16" s="60" t="s">
        <v>123</v>
      </c>
      <c r="B16" s="26">
        <v>728</v>
      </c>
      <c r="C16" s="26">
        <v>85722</v>
      </c>
      <c r="D16" s="26"/>
      <c r="E16" s="26"/>
      <c r="F16" s="26"/>
      <c r="G16" s="26"/>
      <c r="H16" s="26"/>
      <c r="I16" s="26">
        <v>728</v>
      </c>
      <c r="J16" s="26">
        <v>85722</v>
      </c>
      <c r="K16" s="145"/>
    </row>
    <row r="17" spans="1:11" ht="15">
      <c r="A17" s="60" t="s">
        <v>124</v>
      </c>
      <c r="B17" s="133">
        <f>SUM(B18:B19,B22,B23)</f>
        <v>2</v>
      </c>
      <c r="C17" s="133">
        <f>SUM(C18:C19,C22,C23)</f>
        <v>1035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2</v>
      </c>
      <c r="J17" s="133">
        <f t="shared" si="3"/>
        <v>1035</v>
      </c>
      <c r="K17" s="145"/>
    </row>
    <row r="18" spans="1:11" ht="15">
      <c r="A18" s="60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0" t="s">
        <v>126</v>
      </c>
      <c r="B19" s="133">
        <f>SUM(B20:B21)</f>
        <v>2</v>
      </c>
      <c r="C19" s="133">
        <f>SUM(C20:C21)</f>
        <v>1035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2</v>
      </c>
      <c r="J19" s="133">
        <f t="shared" si="4"/>
        <v>1035</v>
      </c>
      <c r="K19" s="145"/>
    </row>
    <row r="20" spans="1:11" ht="15">
      <c r="A20" s="60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0" t="s">
        <v>128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5"/>
    </row>
    <row r="22" spans="1:11" ht="15">
      <c r="A22" s="60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0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59" t="s">
        <v>131</v>
      </c>
      <c r="B24" s="82">
        <f>SUM(B25:B31)</f>
        <v>1596</v>
      </c>
      <c r="C24" s="82">
        <f t="shared" ref="C24:J24" si="5">SUM(C25:C31)</f>
        <v>75552</v>
      </c>
      <c r="D24" s="82">
        <f t="shared" si="5"/>
        <v>16968</v>
      </c>
      <c r="E24" s="82">
        <f t="shared" si="5"/>
        <v>6527</v>
      </c>
      <c r="F24" s="82">
        <f t="shared" si="5"/>
        <v>7468</v>
      </c>
      <c r="G24" s="82">
        <f t="shared" si="5"/>
        <v>5387</v>
      </c>
      <c r="H24" s="82">
        <f t="shared" si="5"/>
        <v>0</v>
      </c>
      <c r="I24" s="82">
        <f t="shared" si="5"/>
        <v>11096</v>
      </c>
      <c r="J24" s="82">
        <f t="shared" si="5"/>
        <v>76692</v>
      </c>
      <c r="K24" s="145"/>
    </row>
    <row r="25" spans="1:11" ht="15">
      <c r="A25" s="60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0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0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0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0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0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0" t="s">
        <v>264</v>
      </c>
      <c r="B31" s="26">
        <v>1596</v>
      </c>
      <c r="C31" s="26">
        <v>75552</v>
      </c>
      <c r="D31" s="26">
        <v>16968</v>
      </c>
      <c r="E31" s="26">
        <v>6527</v>
      </c>
      <c r="F31" s="26">
        <v>7468</v>
      </c>
      <c r="G31" s="26">
        <v>5387</v>
      </c>
      <c r="H31" s="26"/>
      <c r="I31" s="26">
        <v>11096</v>
      </c>
      <c r="J31" s="26">
        <v>76692</v>
      </c>
      <c r="K31" s="145"/>
    </row>
    <row r="32" spans="1:11" ht="15">
      <c r="A32" s="59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0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0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0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59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0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0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0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0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0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0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268</v>
      </c>
      <c r="F49" s="12" t="s">
        <v>273</v>
      </c>
      <c r="G49" s="72"/>
      <c r="I49"/>
      <c r="J49"/>
    </row>
    <row r="50" spans="1:10" s="2" customFormat="1" ht="15">
      <c r="B50" s="65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32" sqref="H3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5"/>
  </cols>
  <sheetData>
    <row r="1" spans="1:12" s="23" customFormat="1" ht="15">
      <c r="A1" s="137" t="s">
        <v>305</v>
      </c>
      <c r="B1" s="138"/>
      <c r="C1" s="138"/>
      <c r="D1" s="138"/>
      <c r="E1" s="138"/>
      <c r="F1" s="138"/>
      <c r="G1" s="144"/>
      <c r="H1" s="100" t="s">
        <v>198</v>
      </c>
      <c r="I1" s="144"/>
      <c r="J1" s="66"/>
      <c r="K1" s="66"/>
      <c r="L1" s="66"/>
    </row>
    <row r="2" spans="1:12" s="23" customFormat="1" ht="15">
      <c r="A2" s="105" t="s">
        <v>140</v>
      </c>
      <c r="B2" s="138"/>
      <c r="C2" s="138"/>
      <c r="D2" s="138"/>
      <c r="E2" s="138"/>
      <c r="F2" s="138"/>
      <c r="G2" s="146"/>
      <c r="H2" s="697" t="s">
        <v>1835</v>
      </c>
      <c r="I2" s="698"/>
      <c r="J2" s="66"/>
      <c r="K2" s="66"/>
      <c r="L2" s="66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8"/>
      <c r="F4" s="138"/>
      <c r="G4" s="138"/>
      <c r="H4" s="138"/>
      <c r="I4" s="144"/>
      <c r="J4" s="63"/>
      <c r="K4" s="63"/>
      <c r="L4" s="23"/>
    </row>
    <row r="5" spans="1:12" s="2" customFormat="1" ht="15">
      <c r="A5" s="119">
        <f>'ფორმა N1'!D4</f>
        <v>0</v>
      </c>
      <c r="B5" s="120"/>
      <c r="C5" s="120"/>
      <c r="D5" s="120"/>
      <c r="E5" s="148"/>
      <c r="F5" s="149"/>
      <c r="G5" s="149"/>
      <c r="H5" s="149"/>
      <c r="I5" s="144"/>
      <c r="J5" s="63"/>
      <c r="K5" s="63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3"/>
      <c r="K6" s="63"/>
      <c r="L6" s="63"/>
    </row>
    <row r="7" spans="1:12" ht="30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7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7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7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7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7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7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157"/>
      <c r="H15" s="26"/>
      <c r="I15" s="144"/>
      <c r="J15" s="63"/>
      <c r="K15" s="63"/>
      <c r="L15" s="63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157"/>
      <c r="H16" s="26"/>
      <c r="I16" s="144"/>
      <c r="J16" s="63"/>
      <c r="K16" s="63"/>
      <c r="L16" s="63"/>
    </row>
    <row r="17" spans="1:12" s="23" customFormat="1" ht="15">
      <c r="A17" s="67">
        <v>9</v>
      </c>
      <c r="B17" s="26"/>
      <c r="C17" s="26"/>
      <c r="D17" s="26"/>
      <c r="E17" s="26"/>
      <c r="F17" s="26"/>
      <c r="G17" s="157"/>
      <c r="H17" s="26"/>
      <c r="I17" s="144"/>
      <c r="J17" s="63"/>
      <c r="K17" s="63"/>
      <c r="L17" s="63"/>
    </row>
    <row r="18" spans="1:12" s="23" customFormat="1" ht="15">
      <c r="A18" s="67">
        <v>10</v>
      </c>
      <c r="B18" s="26"/>
      <c r="C18" s="26"/>
      <c r="D18" s="26"/>
      <c r="E18" s="26"/>
      <c r="F18" s="26"/>
      <c r="G18" s="157"/>
      <c r="H18" s="26"/>
      <c r="I18" s="144"/>
      <c r="J18" s="63"/>
      <c r="K18" s="63"/>
      <c r="L18" s="63"/>
    </row>
    <row r="19" spans="1:12" s="23" customFormat="1" ht="15">
      <c r="A19" s="67">
        <v>11</v>
      </c>
      <c r="B19" s="26"/>
      <c r="C19" s="26"/>
      <c r="D19" s="26"/>
      <c r="E19" s="26"/>
      <c r="F19" s="26"/>
      <c r="G19" s="157"/>
      <c r="H19" s="26"/>
      <c r="I19" s="144"/>
      <c r="J19" s="63"/>
      <c r="K19" s="63"/>
      <c r="L19" s="63"/>
    </row>
    <row r="20" spans="1:12" s="23" customFormat="1" ht="15">
      <c r="A20" s="67">
        <v>12</v>
      </c>
      <c r="B20" s="26"/>
      <c r="C20" s="26"/>
      <c r="D20" s="26"/>
      <c r="E20" s="26"/>
      <c r="F20" s="26"/>
      <c r="G20" s="157"/>
      <c r="H20" s="26"/>
      <c r="I20" s="144"/>
      <c r="J20" s="63"/>
      <c r="K20" s="63"/>
      <c r="L20" s="63"/>
    </row>
    <row r="21" spans="1:12" s="23" customFormat="1" ht="15">
      <c r="A21" s="67">
        <v>13</v>
      </c>
      <c r="B21" s="26"/>
      <c r="C21" s="26"/>
      <c r="D21" s="26"/>
      <c r="E21" s="26"/>
      <c r="F21" s="26"/>
      <c r="G21" s="157"/>
      <c r="H21" s="26"/>
      <c r="I21" s="144"/>
      <c r="J21" s="63"/>
      <c r="K21" s="63"/>
      <c r="L21" s="63"/>
    </row>
    <row r="22" spans="1:12" s="23" customFormat="1" ht="15">
      <c r="A22" s="67">
        <v>14</v>
      </c>
      <c r="B22" s="26"/>
      <c r="C22" s="26"/>
      <c r="D22" s="26"/>
      <c r="E22" s="26"/>
      <c r="F22" s="26"/>
      <c r="G22" s="157"/>
      <c r="H22" s="26"/>
      <c r="I22" s="144"/>
      <c r="J22" s="63"/>
      <c r="K22" s="63"/>
      <c r="L22" s="63"/>
    </row>
    <row r="23" spans="1:12" s="23" customFormat="1" ht="15">
      <c r="A23" s="67">
        <v>15</v>
      </c>
      <c r="B23" s="26"/>
      <c r="C23" s="26"/>
      <c r="D23" s="26"/>
      <c r="E23" s="26"/>
      <c r="F23" s="26"/>
      <c r="G23" s="157"/>
      <c r="H23" s="26"/>
      <c r="I23" s="144"/>
      <c r="J23" s="63"/>
      <c r="K23" s="63"/>
      <c r="L23" s="63"/>
    </row>
    <row r="24" spans="1:12" s="23" customFormat="1" ht="15">
      <c r="A24" s="67">
        <v>16</v>
      </c>
      <c r="B24" s="26"/>
      <c r="C24" s="26"/>
      <c r="D24" s="26"/>
      <c r="E24" s="26"/>
      <c r="F24" s="26"/>
      <c r="G24" s="157"/>
      <c r="H24" s="26"/>
      <c r="I24" s="144"/>
      <c r="J24" s="63"/>
      <c r="K24" s="63"/>
      <c r="L24" s="63"/>
    </row>
    <row r="25" spans="1:12" s="23" customFormat="1" ht="15">
      <c r="A25" s="67">
        <v>17</v>
      </c>
      <c r="B25" s="26"/>
      <c r="C25" s="26"/>
      <c r="D25" s="26"/>
      <c r="E25" s="26"/>
      <c r="F25" s="26"/>
      <c r="G25" s="157"/>
      <c r="H25" s="26"/>
      <c r="I25" s="144"/>
      <c r="J25" s="63"/>
      <c r="K25" s="63"/>
      <c r="L25" s="63"/>
    </row>
    <row r="26" spans="1:12" s="23" customFormat="1" ht="15">
      <c r="A26" s="67">
        <v>18</v>
      </c>
      <c r="B26" s="26"/>
      <c r="C26" s="26"/>
      <c r="D26" s="26"/>
      <c r="E26" s="26"/>
      <c r="F26" s="26"/>
      <c r="G26" s="157"/>
      <c r="H26" s="26"/>
      <c r="I26" s="144"/>
      <c r="J26" s="63"/>
      <c r="K26" s="63"/>
      <c r="L26" s="63"/>
    </row>
    <row r="27" spans="1:12" s="23" customFormat="1" ht="15">
      <c r="A27" s="67" t="s">
        <v>278</v>
      </c>
      <c r="B27" s="26"/>
      <c r="C27" s="26"/>
      <c r="D27" s="26"/>
      <c r="E27" s="26"/>
      <c r="F27" s="26"/>
      <c r="G27" s="157"/>
      <c r="H27" s="26"/>
      <c r="I27" s="144"/>
      <c r="J27" s="63"/>
      <c r="K27" s="63"/>
      <c r="L27" s="63"/>
    </row>
    <row r="28" spans="1:12" s="23" customFormat="1">
      <c r="J28" s="63"/>
      <c r="K28" s="63"/>
      <c r="L28" s="63"/>
    </row>
    <row r="29" spans="1:12" s="23" customFormat="1"/>
    <row r="30" spans="1:12" s="23" customFormat="1">
      <c r="A30" s="25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>
      <c r="A34"/>
      <c r="C34" s="65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36" sqref="H36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4.7109375" style="23" customWidth="1"/>
    <col min="10" max="10" width="1" style="64" customWidth="1"/>
    <col min="11" max="16384" width="9.140625" style="25"/>
  </cols>
  <sheetData>
    <row r="1" spans="1:12" s="23" customFormat="1" ht="15">
      <c r="A1" s="137" t="s">
        <v>306</v>
      </c>
      <c r="B1" s="138"/>
      <c r="C1" s="138"/>
      <c r="D1" s="138"/>
      <c r="E1" s="138"/>
      <c r="F1" s="138"/>
      <c r="G1" s="138"/>
      <c r="H1" s="144"/>
      <c r="I1" s="387" t="s">
        <v>198</v>
      </c>
      <c r="J1" s="151"/>
    </row>
    <row r="2" spans="1:12" s="2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697" t="s">
        <v>1835</v>
      </c>
      <c r="J2" s="698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47"/>
      <c r="J4" s="104"/>
      <c r="L4" s="23"/>
    </row>
    <row r="5" spans="1:12" s="2" customFormat="1" ht="15">
      <c r="A5" s="119">
        <f>'ფორმა N1'!D4</f>
        <v>0</v>
      </c>
      <c r="B5" s="120"/>
      <c r="C5" s="120"/>
      <c r="D5" s="120"/>
      <c r="E5" s="148"/>
      <c r="F5" s="149"/>
      <c r="G5" s="149"/>
      <c r="H5" s="149"/>
      <c r="I5" s="148"/>
      <c r="J5" s="104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578">
        <v>1</v>
      </c>
      <c r="B9" s="579" t="s">
        <v>606</v>
      </c>
      <c r="C9" s="580" t="s">
        <v>607</v>
      </c>
      <c r="D9" s="580" t="s">
        <v>608</v>
      </c>
      <c r="E9" s="580">
        <v>2007</v>
      </c>
      <c r="F9" s="580" t="s">
        <v>609</v>
      </c>
      <c r="G9" s="580">
        <v>50448</v>
      </c>
      <c r="H9" s="581">
        <v>40907</v>
      </c>
      <c r="I9" s="580" t="s">
        <v>610</v>
      </c>
      <c r="J9" s="152"/>
    </row>
    <row r="10" spans="1:12" ht="30">
      <c r="A10" s="578">
        <v>2</v>
      </c>
      <c r="B10" s="579" t="s">
        <v>606</v>
      </c>
      <c r="C10" s="580" t="s">
        <v>611</v>
      </c>
      <c r="D10" s="578" t="s">
        <v>612</v>
      </c>
      <c r="E10" s="578">
        <v>2004</v>
      </c>
      <c r="F10" s="578" t="s">
        <v>613</v>
      </c>
      <c r="G10" s="578">
        <v>15376</v>
      </c>
      <c r="H10" s="582">
        <v>41583</v>
      </c>
      <c r="I10" s="580" t="s">
        <v>610</v>
      </c>
      <c r="J10" s="152"/>
    </row>
    <row r="11" spans="1:12" ht="15">
      <c r="A11" s="67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7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7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7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7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7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7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7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7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7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7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7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7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7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7" t="s">
        <v>278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3"/>
    </row>
    <row r="29" spans="1:10" s="23" customFormat="1"/>
    <row r="30" spans="1:10" s="23" customFormat="1">
      <c r="A30" s="25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10" s="2" customFormat="1" ht="15">
      <c r="A34"/>
      <c r="C34" s="65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3"/>
    </row>
    <row r="38" spans="1:10" s="23" customFormat="1">
      <c r="J38" s="63"/>
    </row>
    <row r="39" spans="1:10" s="23" customFormat="1">
      <c r="J39" s="63"/>
    </row>
    <row r="40" spans="1:10" s="23" customFormat="1">
      <c r="J40" s="63"/>
    </row>
    <row r="41" spans="1:10" s="23" customFormat="1">
      <c r="J41" s="63"/>
    </row>
    <row r="42" spans="1:10" s="23" customFormat="1">
      <c r="J42" s="63"/>
    </row>
    <row r="43" spans="1:10" s="23" customFormat="1">
      <c r="J43" s="63"/>
    </row>
    <row r="44" spans="1:10" s="23" customFormat="1">
      <c r="J44" s="63"/>
    </row>
    <row r="45" spans="1:10" s="23" customFormat="1">
      <c r="J45" s="63"/>
    </row>
    <row r="46" spans="1:10" s="23" customFormat="1">
      <c r="J46" s="63"/>
    </row>
    <row r="47" spans="1:10" s="23" customFormat="1">
      <c r="J47" s="63"/>
    </row>
    <row r="48" spans="1:10" s="23" customFormat="1">
      <c r="J48" s="63"/>
    </row>
    <row r="49" spans="10:10" s="23" customFormat="1">
      <c r="J49" s="63"/>
    </row>
    <row r="50" spans="10:10" s="23" customFormat="1">
      <c r="J50" s="63"/>
    </row>
    <row r="51" spans="10:10" s="23" customFormat="1">
      <c r="J51" s="63"/>
    </row>
    <row r="52" spans="10:10" s="23" customFormat="1">
      <c r="J52" s="63"/>
    </row>
    <row r="53" spans="10:10" s="23" customFormat="1">
      <c r="J53" s="63"/>
    </row>
    <row r="54" spans="10:10" s="23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E23" sqref="E23"/>
    </sheetView>
  </sheetViews>
  <sheetFormatPr defaultRowHeight="12.75"/>
  <cols>
    <col min="1" max="1" width="4.85546875" style="214" customWidth="1"/>
    <col min="2" max="2" width="37.42578125" style="214" customWidth="1"/>
    <col min="3" max="3" width="26.5703125" style="214" customWidth="1"/>
    <col min="4" max="4" width="21.5703125" style="214" customWidth="1"/>
    <col min="5" max="5" width="18.7109375" style="693" customWidth="1"/>
    <col min="6" max="6" width="38.57031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686"/>
      <c r="F1" s="78"/>
      <c r="G1" s="78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687"/>
      <c r="F2" s="197"/>
      <c r="G2" s="697" t="s">
        <v>1835</v>
      </c>
      <c r="H2" s="698"/>
    </row>
    <row r="3" spans="1:8" s="198" customFormat="1">
      <c r="A3" s="199"/>
      <c r="B3" s="196"/>
      <c r="C3" s="196"/>
      <c r="D3" s="196"/>
      <c r="E3" s="687"/>
      <c r="F3" s="197"/>
      <c r="G3" s="197"/>
      <c r="H3" s="199"/>
    </row>
    <row r="4" spans="1:8" s="198" customFormat="1" ht="15">
      <c r="A4" s="114" t="s">
        <v>274</v>
      </c>
      <c r="B4" s="196"/>
      <c r="C4" s="196"/>
      <c r="D4" s="196"/>
      <c r="E4" s="688"/>
      <c r="F4" s="200"/>
      <c r="G4" s="197"/>
      <c r="H4" s="199"/>
    </row>
    <row r="5" spans="1:8" s="198" customFormat="1">
      <c r="A5" s="201">
        <f>'ფორმა N1'!D4</f>
        <v>0</v>
      </c>
      <c r="B5" s="201"/>
      <c r="C5" s="201"/>
      <c r="D5" s="201"/>
      <c r="E5" s="689"/>
      <c r="F5" s="201"/>
      <c r="G5" s="202"/>
      <c r="H5" s="199"/>
    </row>
    <row r="6" spans="1:8" s="215" customFormat="1">
      <c r="A6" s="203"/>
      <c r="B6" s="203"/>
      <c r="C6" s="203"/>
      <c r="D6" s="203"/>
      <c r="E6" s="690"/>
      <c r="F6" s="203"/>
      <c r="G6" s="203"/>
      <c r="H6" s="200"/>
    </row>
    <row r="7" spans="1:8" s="198" customFormat="1" ht="51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 t="s">
        <v>1824</v>
      </c>
      <c r="C9" s="207" t="s">
        <v>1825</v>
      </c>
      <c r="D9" s="208" t="s">
        <v>1826</v>
      </c>
      <c r="E9" s="216">
        <v>5</v>
      </c>
      <c r="F9" s="207" t="s">
        <v>1827</v>
      </c>
      <c r="G9" s="207"/>
      <c r="H9" s="199"/>
    </row>
    <row r="10" spans="1:8" s="198" customFormat="1">
      <c r="A10" s="216">
        <v>2</v>
      </c>
      <c r="B10" s="207" t="s">
        <v>1828</v>
      </c>
      <c r="C10" s="207" t="s">
        <v>1825</v>
      </c>
      <c r="D10" s="208" t="s">
        <v>1826</v>
      </c>
      <c r="E10" s="216">
        <v>10</v>
      </c>
      <c r="F10" s="207" t="s">
        <v>1829</v>
      </c>
      <c r="G10" s="207"/>
      <c r="H10" s="199"/>
    </row>
    <row r="11" spans="1:8" s="198" customFormat="1">
      <c r="A11" s="216">
        <v>3</v>
      </c>
      <c r="B11" s="207" t="s">
        <v>1830</v>
      </c>
      <c r="C11" s="207" t="s">
        <v>1825</v>
      </c>
      <c r="D11" s="208" t="s">
        <v>1826</v>
      </c>
      <c r="E11" s="216">
        <v>5</v>
      </c>
      <c r="F11" s="207" t="s">
        <v>1831</v>
      </c>
      <c r="G11" s="207"/>
      <c r="H11" s="199"/>
    </row>
    <row r="12" spans="1:8" s="198" customFormat="1">
      <c r="A12" s="216">
        <v>4</v>
      </c>
      <c r="B12" s="207" t="s">
        <v>1832</v>
      </c>
      <c r="C12" s="207" t="s">
        <v>1825</v>
      </c>
      <c r="D12" s="208" t="s">
        <v>1826</v>
      </c>
      <c r="E12" s="216">
        <v>10</v>
      </c>
      <c r="F12" s="207" t="s">
        <v>1858</v>
      </c>
      <c r="G12" s="207"/>
      <c r="H12" s="199"/>
    </row>
    <row r="13" spans="1:8" s="198" customFormat="1">
      <c r="A13" s="216">
        <v>5</v>
      </c>
      <c r="B13" s="207" t="s">
        <v>1832</v>
      </c>
      <c r="C13" s="207" t="s">
        <v>1825</v>
      </c>
      <c r="D13" s="208" t="s">
        <v>1833</v>
      </c>
      <c r="E13" s="216">
        <v>3</v>
      </c>
      <c r="F13" s="207" t="s">
        <v>1859</v>
      </c>
      <c r="G13" s="207"/>
      <c r="H13" s="199"/>
    </row>
    <row r="14" spans="1:8" s="198" customFormat="1">
      <c r="A14" s="216">
        <v>6</v>
      </c>
      <c r="B14" s="207"/>
      <c r="C14" s="207"/>
      <c r="D14" s="208"/>
      <c r="E14" s="216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16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16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16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16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16"/>
      <c r="F19" s="207"/>
      <c r="G19" s="207"/>
      <c r="H19" s="199"/>
    </row>
    <row r="22" spans="1:11" s="198" customFormat="1">
      <c r="E22" s="691"/>
    </row>
    <row r="23" spans="1:11" s="198" customFormat="1">
      <c r="E23" s="691"/>
    </row>
    <row r="24" spans="1:11" s="21" customFormat="1" ht="15">
      <c r="B24" s="209" t="s">
        <v>107</v>
      </c>
      <c r="C24" s="209"/>
      <c r="E24" s="692"/>
    </row>
    <row r="25" spans="1:11" s="21" customFormat="1" ht="15">
      <c r="B25" s="209"/>
      <c r="C25" s="209"/>
      <c r="E25" s="692"/>
    </row>
    <row r="26" spans="1:11" s="21" customFormat="1" ht="15">
      <c r="C26" s="211"/>
      <c r="E26" s="692"/>
      <c r="F26" s="211"/>
      <c r="G26" s="211"/>
      <c r="H26" s="210"/>
    </row>
    <row r="27" spans="1:11" s="21" customFormat="1" ht="15">
      <c r="C27" s="212" t="s">
        <v>268</v>
      </c>
      <c r="E27" s="692"/>
      <c r="F27" s="209" t="s">
        <v>319</v>
      </c>
      <c r="J27" s="210"/>
      <c r="K27" s="210"/>
    </row>
    <row r="28" spans="1:11" s="21" customFormat="1" ht="15">
      <c r="C28" s="212" t="s">
        <v>139</v>
      </c>
      <c r="E28" s="692"/>
      <c r="F28" s="213" t="s">
        <v>269</v>
      </c>
      <c r="J28" s="210"/>
      <c r="K28" s="210"/>
    </row>
    <row r="29" spans="1:11" s="198" customFormat="1" ht="15">
      <c r="C29" s="212"/>
      <c r="E29" s="691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7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A10" zoomScale="80" zoomScaleNormal="80" zoomScaleSheetLayoutView="80" workbookViewId="0">
      <selection activeCell="G18" sqref="G18"/>
    </sheetView>
  </sheetViews>
  <sheetFormatPr defaultRowHeight="12.75"/>
  <cols>
    <col min="2" max="2" width="20.7109375" customWidth="1"/>
    <col min="3" max="3" width="14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78" t="s">
        <v>109</v>
      </c>
    </row>
    <row r="2" spans="1:12" ht="15">
      <c r="A2" s="105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697" t="s">
        <v>1835</v>
      </c>
      <c r="L2" s="698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38"/>
      <c r="J4" s="138"/>
      <c r="K4" s="147"/>
    </row>
    <row r="5" spans="1:12" s="187" customFormat="1" ht="15">
      <c r="A5" s="224">
        <f>'ფორმა N1'!D4</f>
        <v>0</v>
      </c>
      <c r="B5" s="80"/>
      <c r="C5" s="80"/>
      <c r="D5" s="80"/>
      <c r="E5" s="225"/>
      <c r="F5" s="226"/>
      <c r="G5" s="226"/>
      <c r="H5" s="226"/>
      <c r="I5" s="226"/>
      <c r="J5" s="226"/>
      <c r="K5" s="225"/>
    </row>
    <row r="6" spans="1:12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381</v>
      </c>
      <c r="C7" s="136" t="s">
        <v>382</v>
      </c>
      <c r="D7" s="136" t="s">
        <v>384</v>
      </c>
      <c r="E7" s="136" t="s">
        <v>383</v>
      </c>
      <c r="F7" s="136" t="s">
        <v>392</v>
      </c>
      <c r="G7" s="136" t="s">
        <v>393</v>
      </c>
      <c r="H7" s="136" t="s">
        <v>387</v>
      </c>
      <c r="I7" s="136" t="s">
        <v>388</v>
      </c>
      <c r="J7" s="136" t="s">
        <v>400</v>
      </c>
      <c r="K7" s="136" t="s">
        <v>389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60">
      <c r="A9" s="583">
        <v>1</v>
      </c>
      <c r="B9" s="584" t="s">
        <v>614</v>
      </c>
      <c r="C9" s="585" t="s">
        <v>615</v>
      </c>
      <c r="D9" s="586" t="s">
        <v>616</v>
      </c>
      <c r="E9" s="587">
        <v>113</v>
      </c>
      <c r="F9" s="587">
        <v>565</v>
      </c>
      <c r="G9" s="588"/>
      <c r="H9" s="589"/>
      <c r="I9" s="589"/>
      <c r="J9" s="590" t="s">
        <v>617</v>
      </c>
      <c r="K9" s="584" t="s">
        <v>618</v>
      </c>
    </row>
    <row r="10" spans="1:12" ht="30">
      <c r="A10" s="583">
        <v>2</v>
      </c>
      <c r="B10" s="584" t="s">
        <v>619</v>
      </c>
      <c r="C10" s="585" t="s">
        <v>615</v>
      </c>
      <c r="D10" s="585" t="s">
        <v>620</v>
      </c>
      <c r="E10" s="591">
        <v>417.02</v>
      </c>
      <c r="F10" s="591">
        <v>13200</v>
      </c>
      <c r="G10" s="592"/>
      <c r="H10" s="593"/>
      <c r="I10" s="593"/>
      <c r="J10" s="594">
        <v>205143824</v>
      </c>
      <c r="K10" s="595" t="s">
        <v>621</v>
      </c>
    </row>
    <row r="11" spans="1:12" ht="45">
      <c r="A11" s="583">
        <v>3</v>
      </c>
      <c r="B11" s="584" t="s">
        <v>622</v>
      </c>
      <c r="C11" s="585" t="s">
        <v>615</v>
      </c>
      <c r="D11" s="585" t="s">
        <v>623</v>
      </c>
      <c r="E11" s="596">
        <v>116</v>
      </c>
      <c r="F11" s="26">
        <v>1797</v>
      </c>
      <c r="G11" s="597" t="s">
        <v>624</v>
      </c>
      <c r="H11" s="222" t="s">
        <v>625</v>
      </c>
      <c r="I11" s="222" t="s">
        <v>626</v>
      </c>
      <c r="J11" s="222"/>
      <c r="K11" s="26"/>
    </row>
    <row r="12" spans="1:12" ht="30">
      <c r="A12" s="583">
        <v>4</v>
      </c>
      <c r="B12" s="584" t="s">
        <v>627</v>
      </c>
      <c r="C12" s="585" t="s">
        <v>615</v>
      </c>
      <c r="D12" s="585" t="s">
        <v>623</v>
      </c>
      <c r="E12" s="26">
        <v>116.28</v>
      </c>
      <c r="F12" s="26">
        <v>2100</v>
      </c>
      <c r="G12" s="597" t="s">
        <v>628</v>
      </c>
      <c r="H12" s="222" t="s">
        <v>629</v>
      </c>
      <c r="I12" s="222" t="s">
        <v>630</v>
      </c>
      <c r="J12" s="222"/>
      <c r="K12" s="26"/>
    </row>
    <row r="13" spans="1:12" ht="30">
      <c r="A13" s="583">
        <v>5</v>
      </c>
      <c r="B13" s="26" t="s">
        <v>631</v>
      </c>
      <c r="C13" s="585" t="s">
        <v>615</v>
      </c>
      <c r="D13" s="586" t="s">
        <v>632</v>
      </c>
      <c r="E13" s="26">
        <v>108.12</v>
      </c>
      <c r="F13" s="26">
        <v>845</v>
      </c>
      <c r="G13" s="67">
        <v>33001056327</v>
      </c>
      <c r="H13" s="222" t="s">
        <v>633</v>
      </c>
      <c r="I13" s="222" t="s">
        <v>634</v>
      </c>
      <c r="J13" s="222"/>
      <c r="K13" s="26"/>
    </row>
    <row r="14" spans="1:12" ht="30">
      <c r="A14" s="583">
        <v>6</v>
      </c>
      <c r="B14" s="584" t="s">
        <v>635</v>
      </c>
      <c r="C14" s="585" t="s">
        <v>615</v>
      </c>
      <c r="D14" s="26" t="s">
        <v>623</v>
      </c>
      <c r="E14" s="26">
        <v>95.42</v>
      </c>
      <c r="F14" s="26">
        <v>750</v>
      </c>
      <c r="G14" s="598" t="s">
        <v>636</v>
      </c>
      <c r="H14" s="222" t="s">
        <v>637</v>
      </c>
      <c r="I14" s="222" t="s">
        <v>638</v>
      </c>
      <c r="J14" s="222"/>
      <c r="K14" s="26"/>
    </row>
    <row r="15" spans="1:12" ht="30">
      <c r="A15" s="583">
        <v>7</v>
      </c>
      <c r="B15" s="26" t="s">
        <v>639</v>
      </c>
      <c r="C15" s="585" t="s">
        <v>615</v>
      </c>
      <c r="D15" s="26" t="s">
        <v>640</v>
      </c>
      <c r="E15" s="26">
        <v>282.75</v>
      </c>
      <c r="F15" s="26">
        <v>1680</v>
      </c>
      <c r="G15" s="67">
        <v>28001002744</v>
      </c>
      <c r="H15" s="222" t="s">
        <v>641</v>
      </c>
      <c r="I15" s="222" t="s">
        <v>642</v>
      </c>
      <c r="J15" s="222"/>
      <c r="K15" s="26"/>
    </row>
    <row r="16" spans="1:12" ht="30">
      <c r="A16" s="583">
        <v>8</v>
      </c>
      <c r="B16" s="584" t="s">
        <v>643</v>
      </c>
      <c r="C16" s="585" t="s">
        <v>615</v>
      </c>
      <c r="D16" s="26" t="s">
        <v>644</v>
      </c>
      <c r="E16" s="596">
        <v>92.79</v>
      </c>
      <c r="F16" s="26">
        <v>1564.8</v>
      </c>
      <c r="G16" s="598" t="s">
        <v>645</v>
      </c>
      <c r="H16" s="222" t="s">
        <v>646</v>
      </c>
      <c r="I16" s="599" t="s">
        <v>647</v>
      </c>
      <c r="J16" s="222"/>
      <c r="K16" s="26"/>
    </row>
    <row r="17" spans="1:11" ht="30">
      <c r="A17" s="583">
        <v>9</v>
      </c>
      <c r="B17" s="26" t="s">
        <v>648</v>
      </c>
      <c r="C17" s="585" t="s">
        <v>615</v>
      </c>
      <c r="D17" s="26" t="s">
        <v>649</v>
      </c>
      <c r="E17" s="596">
        <v>97</v>
      </c>
      <c r="F17" s="26">
        <v>388.8</v>
      </c>
      <c r="G17" s="67">
        <v>53001012530</v>
      </c>
      <c r="H17" s="222" t="s">
        <v>650</v>
      </c>
      <c r="I17" s="222" t="s">
        <v>651</v>
      </c>
      <c r="J17" s="222"/>
      <c r="K17" s="26"/>
    </row>
    <row r="18" spans="1:11" ht="30">
      <c r="A18" s="583">
        <v>10</v>
      </c>
      <c r="B18" s="26" t="s">
        <v>652</v>
      </c>
      <c r="C18" s="585" t="s">
        <v>615</v>
      </c>
      <c r="D18" s="26" t="s">
        <v>653</v>
      </c>
      <c r="E18" s="26">
        <v>372.05</v>
      </c>
      <c r="F18" s="26">
        <v>4200</v>
      </c>
      <c r="G18" s="67">
        <v>61001025501</v>
      </c>
      <c r="H18" s="222" t="s">
        <v>654</v>
      </c>
      <c r="I18" s="222" t="s">
        <v>655</v>
      </c>
      <c r="J18" s="222"/>
      <c r="K18" s="26"/>
    </row>
    <row r="19" spans="1:11" ht="30">
      <c r="A19" s="583">
        <v>11</v>
      </c>
      <c r="B19" s="584" t="s">
        <v>656</v>
      </c>
      <c r="C19" s="585" t="s">
        <v>615</v>
      </c>
      <c r="D19" s="26" t="s">
        <v>644</v>
      </c>
      <c r="E19" s="26">
        <v>70</v>
      </c>
      <c r="F19" s="26">
        <v>1320</v>
      </c>
      <c r="G19" s="598" t="s">
        <v>657</v>
      </c>
      <c r="H19" s="222" t="s">
        <v>658</v>
      </c>
      <c r="I19" s="222" t="s">
        <v>659</v>
      </c>
      <c r="J19" s="222"/>
      <c r="K19" s="26"/>
    </row>
    <row r="20" spans="1:11" ht="45">
      <c r="A20" s="583">
        <v>12</v>
      </c>
      <c r="B20" s="584" t="s">
        <v>660</v>
      </c>
      <c r="C20" s="585" t="s">
        <v>615</v>
      </c>
      <c r="D20" s="26" t="s">
        <v>653</v>
      </c>
      <c r="E20" s="26">
        <v>60</v>
      </c>
      <c r="F20" s="26">
        <v>1200</v>
      </c>
      <c r="G20" s="598" t="s">
        <v>661</v>
      </c>
      <c r="H20" s="222" t="s">
        <v>654</v>
      </c>
      <c r="I20" s="222" t="s">
        <v>662</v>
      </c>
      <c r="J20" s="222"/>
      <c r="K20" s="26"/>
    </row>
    <row r="21" spans="1:11" ht="45">
      <c r="A21" s="583">
        <v>13</v>
      </c>
      <c r="B21" s="584" t="s">
        <v>663</v>
      </c>
      <c r="C21" s="585" t="s">
        <v>615</v>
      </c>
      <c r="D21" s="26" t="s">
        <v>623</v>
      </c>
      <c r="E21" s="26">
        <v>48.3</v>
      </c>
      <c r="F21" s="26">
        <v>960</v>
      </c>
      <c r="G21" s="598" t="s">
        <v>664</v>
      </c>
      <c r="H21" s="222" t="s">
        <v>665</v>
      </c>
      <c r="I21" s="222" t="s">
        <v>666</v>
      </c>
      <c r="J21" s="222"/>
      <c r="K21" s="26"/>
    </row>
    <row r="22" spans="1:11" ht="45">
      <c r="A22" s="583">
        <v>14</v>
      </c>
      <c r="B22" s="584" t="s">
        <v>667</v>
      </c>
      <c r="C22" s="585" t="s">
        <v>615</v>
      </c>
      <c r="D22" s="26" t="s">
        <v>623</v>
      </c>
      <c r="E22" s="26">
        <v>48.3</v>
      </c>
      <c r="F22" s="26">
        <v>960</v>
      </c>
      <c r="G22" s="598" t="s">
        <v>668</v>
      </c>
      <c r="H22" s="222" t="s">
        <v>669</v>
      </c>
      <c r="I22" s="222" t="s">
        <v>670</v>
      </c>
      <c r="J22" s="222"/>
      <c r="K22" s="26"/>
    </row>
    <row r="23" spans="1:11" ht="30">
      <c r="A23" s="583">
        <v>15</v>
      </c>
      <c r="B23" s="584" t="s">
        <v>671</v>
      </c>
      <c r="C23" s="585" t="s">
        <v>615</v>
      </c>
      <c r="D23" s="26" t="s">
        <v>623</v>
      </c>
      <c r="E23" s="26"/>
      <c r="F23" s="26">
        <v>1200</v>
      </c>
      <c r="G23" s="598" t="s">
        <v>672</v>
      </c>
      <c r="H23" s="222" t="s">
        <v>673</v>
      </c>
      <c r="I23" s="222" t="s">
        <v>674</v>
      </c>
      <c r="J23" s="222"/>
      <c r="K23" s="26"/>
    </row>
    <row r="24" spans="1:11" ht="30">
      <c r="A24" s="583">
        <v>16</v>
      </c>
      <c r="B24" s="26" t="s">
        <v>675</v>
      </c>
      <c r="C24" s="585" t="s">
        <v>615</v>
      </c>
      <c r="D24" s="26" t="s">
        <v>676</v>
      </c>
      <c r="E24" s="26">
        <v>516.20000000000005</v>
      </c>
      <c r="F24" s="26">
        <v>3960</v>
      </c>
      <c r="G24" s="67">
        <v>19001002777</v>
      </c>
      <c r="H24" s="222" t="s">
        <v>677</v>
      </c>
      <c r="I24" s="222" t="s">
        <v>678</v>
      </c>
      <c r="J24" s="222"/>
      <c r="K24" s="26"/>
    </row>
    <row r="25" spans="1:11" ht="30">
      <c r="A25" s="583">
        <v>17</v>
      </c>
      <c r="B25" s="26" t="s">
        <v>679</v>
      </c>
      <c r="C25" s="585" t="s">
        <v>615</v>
      </c>
      <c r="D25" s="26" t="s">
        <v>680</v>
      </c>
      <c r="E25" s="26">
        <v>61.89</v>
      </c>
      <c r="F25" s="26">
        <v>1575</v>
      </c>
      <c r="G25" s="67">
        <v>60002009910</v>
      </c>
      <c r="H25" s="222" t="s">
        <v>681</v>
      </c>
      <c r="I25" s="222" t="s">
        <v>682</v>
      </c>
      <c r="J25" s="222"/>
      <c r="K25" s="26"/>
    </row>
    <row r="26" spans="1:11" ht="30">
      <c r="A26" s="583">
        <v>18</v>
      </c>
      <c r="B26" s="26" t="s">
        <v>683</v>
      </c>
      <c r="C26" s="585" t="s">
        <v>615</v>
      </c>
      <c r="D26" s="26" t="s">
        <v>684</v>
      </c>
      <c r="E26" s="26">
        <v>180.8</v>
      </c>
      <c r="F26" s="26">
        <v>3375</v>
      </c>
      <c r="G26" s="67">
        <v>60002006906</v>
      </c>
      <c r="H26" s="222" t="s">
        <v>685</v>
      </c>
      <c r="I26" s="222" t="s">
        <v>686</v>
      </c>
      <c r="J26" s="222"/>
      <c r="K26" s="26"/>
    </row>
    <row r="27" spans="1:11" ht="15">
      <c r="A27" s="67" t="s">
        <v>278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1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720"/>
      <c r="D32" s="720"/>
      <c r="F32" s="70"/>
      <c r="G32" s="73"/>
    </row>
    <row r="33" spans="2:6" ht="15">
      <c r="B33" s="2"/>
      <c r="C33" s="69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5" t="s">
        <v>139</v>
      </c>
    </row>
  </sheetData>
  <mergeCells count="2">
    <mergeCell ref="C32:D32"/>
    <mergeCell ref="K2:L2"/>
  </mergeCells>
  <pageMargins left="0.7" right="0.7" top="0.75" bottom="0.75" header="0.3" footer="0.3"/>
  <pageSetup scale="54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1" zoomScale="80" zoomScaleNormal="100" zoomScaleSheetLayoutView="80" workbookViewId="0">
      <selection activeCell="L2" sqref="L2:M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30.85546875" style="187" customWidth="1"/>
    <col min="13" max="16384" width="9.140625" style="187"/>
  </cols>
  <sheetData>
    <row r="1" spans="1:13" customFormat="1" ht="15">
      <c r="A1" s="137" t="s">
        <v>462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8" t="s">
        <v>109</v>
      </c>
    </row>
    <row r="2" spans="1:13" customFormat="1" ht="15">
      <c r="A2" s="105" t="s">
        <v>140</v>
      </c>
      <c r="B2" s="105"/>
      <c r="C2" s="138"/>
      <c r="D2" s="138"/>
      <c r="E2" s="138"/>
      <c r="F2" s="138"/>
      <c r="G2" s="138"/>
      <c r="H2" s="138"/>
      <c r="I2" s="138"/>
      <c r="J2" s="138"/>
      <c r="K2" s="144"/>
      <c r="L2" s="697" t="s">
        <v>1835</v>
      </c>
      <c r="M2" s="698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7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7"/>
      <c r="G4" s="138"/>
      <c r="H4" s="138"/>
      <c r="I4" s="138"/>
      <c r="J4" s="138"/>
      <c r="K4" s="138"/>
      <c r="L4" s="138"/>
    </row>
    <row r="5" spans="1:13" ht="15">
      <c r="A5" s="224">
        <f>'ფორმა N1'!D4</f>
        <v>0</v>
      </c>
      <c r="B5" s="224"/>
      <c r="C5" s="80"/>
      <c r="D5" s="80"/>
      <c r="E5" s="80"/>
      <c r="F5" s="225"/>
      <c r="G5" s="226"/>
      <c r="H5" s="226"/>
      <c r="I5" s="226"/>
      <c r="J5" s="226"/>
      <c r="K5" s="226"/>
      <c r="L5" s="225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354</v>
      </c>
      <c r="F7" s="136" t="s">
        <v>247</v>
      </c>
      <c r="G7" s="136" t="s">
        <v>391</v>
      </c>
      <c r="H7" s="136" t="s">
        <v>393</v>
      </c>
      <c r="I7" s="136" t="s">
        <v>387</v>
      </c>
      <c r="J7" s="136" t="s">
        <v>388</v>
      </c>
      <c r="K7" s="136" t="s">
        <v>400</v>
      </c>
      <c r="L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7">
        <v>1</v>
      </c>
      <c r="B9" s="67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7">
        <v>2</v>
      </c>
      <c r="B10" s="67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7">
        <v>3</v>
      </c>
      <c r="B11" s="67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7">
        <v>4</v>
      </c>
      <c r="B12" s="67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7">
        <v>5</v>
      </c>
      <c r="B13" s="67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7">
        <v>6</v>
      </c>
      <c r="B14" s="67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7">
        <v>7</v>
      </c>
      <c r="B15" s="67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7">
        <v>8</v>
      </c>
      <c r="B16" s="67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7">
        <v>9</v>
      </c>
      <c r="B17" s="67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7">
        <v>10</v>
      </c>
      <c r="B18" s="67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7">
        <v>11</v>
      </c>
      <c r="B19" s="67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7">
        <v>12</v>
      </c>
      <c r="B20" s="67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7">
        <v>13</v>
      </c>
      <c r="B21" s="67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7">
        <v>14</v>
      </c>
      <c r="B22" s="67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7">
        <v>15</v>
      </c>
      <c r="B23" s="67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7">
        <v>16</v>
      </c>
      <c r="B24" s="67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7">
        <v>17</v>
      </c>
      <c r="B25" s="67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7">
        <v>18</v>
      </c>
      <c r="B26" s="67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7" t="s">
        <v>278</v>
      </c>
      <c r="B27" s="67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3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31.5703125" style="187" customWidth="1"/>
    <col min="10" max="16384" width="9.140625" style="187"/>
  </cols>
  <sheetData>
    <row r="1" spans="1:13" customFormat="1" ht="15">
      <c r="A1" s="137" t="s">
        <v>463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697" t="s">
        <v>1835</v>
      </c>
      <c r="J2" s="698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7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7"/>
    </row>
    <row r="5" spans="1:13" ht="15">
      <c r="A5" s="224">
        <f>'ფორმა N1'!D4</f>
        <v>0</v>
      </c>
      <c r="B5" s="80"/>
      <c r="C5" s="80"/>
      <c r="D5" s="226"/>
      <c r="E5" s="226"/>
      <c r="F5" s="226"/>
      <c r="G5" s="226"/>
      <c r="H5" s="226"/>
      <c r="I5" s="22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385</v>
      </c>
      <c r="C7" s="136" t="s">
        <v>386</v>
      </c>
      <c r="D7" s="136" t="s">
        <v>391</v>
      </c>
      <c r="E7" s="136" t="s">
        <v>393</v>
      </c>
      <c r="F7" s="136" t="s">
        <v>387</v>
      </c>
      <c r="G7" s="136" t="s">
        <v>388</v>
      </c>
      <c r="H7" s="136" t="s">
        <v>400</v>
      </c>
      <c r="I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7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7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7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7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7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7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7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7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7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7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7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7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7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7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7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7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7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7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3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mergeCells count="1">
    <mergeCell ref="I2:J2"/>
  </mergeCells>
  <pageMargins left="0.7" right="0.7" top="0.75" bottom="0.75" header="0.3" footer="0.3"/>
  <pageSetup scale="7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7"/>
  <sheetViews>
    <sheetView view="pageBreakPreview" zoomScale="80" zoomScaleNormal="100" zoomScaleSheetLayoutView="80" workbookViewId="0">
      <selection activeCell="B566" sqref="B566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5" width="29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4" t="s">
        <v>405</v>
      </c>
      <c r="B1" s="76"/>
      <c r="C1" s="76"/>
      <c r="D1" s="76"/>
      <c r="E1" s="76"/>
      <c r="F1" s="76"/>
      <c r="G1" s="76"/>
      <c r="H1" s="76"/>
      <c r="I1" s="166" t="s">
        <v>198</v>
      </c>
      <c r="J1" s="167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697" t="s">
        <v>1835</v>
      </c>
      <c r="J2" s="698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7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4">
        <f>'ფორმა N1'!D4</f>
        <v>0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8" t="s">
        <v>64</v>
      </c>
      <c r="B8" s="547" t="s">
        <v>377</v>
      </c>
      <c r="C8" s="548" t="s">
        <v>439</v>
      </c>
      <c r="D8" s="548" t="s">
        <v>440</v>
      </c>
      <c r="E8" s="548" t="s">
        <v>378</v>
      </c>
      <c r="F8" s="548" t="s">
        <v>397</v>
      </c>
      <c r="G8" s="548" t="s">
        <v>398</v>
      </c>
      <c r="H8" s="548" t="s">
        <v>444</v>
      </c>
      <c r="I8" s="169" t="s">
        <v>399</v>
      </c>
      <c r="J8" s="105"/>
    </row>
    <row r="9" spans="1:10">
      <c r="A9" s="600">
        <v>1</v>
      </c>
      <c r="B9" s="601">
        <v>41083</v>
      </c>
      <c r="C9" s="602" t="s">
        <v>687</v>
      </c>
      <c r="D9" s="603" t="s">
        <v>688</v>
      </c>
      <c r="E9" s="604" t="s">
        <v>689</v>
      </c>
      <c r="F9" s="605">
        <v>162.5</v>
      </c>
      <c r="G9" s="605">
        <v>162.5</v>
      </c>
      <c r="H9" s="606"/>
      <c r="I9" s="605">
        <v>162.5</v>
      </c>
      <c r="J9" s="105"/>
    </row>
    <row r="10" spans="1:10">
      <c r="A10" s="600">
        <v>2</v>
      </c>
      <c r="B10" s="601">
        <v>41083</v>
      </c>
      <c r="C10" s="602" t="s">
        <v>690</v>
      </c>
      <c r="D10" s="603" t="s">
        <v>691</v>
      </c>
      <c r="E10" s="604" t="s">
        <v>689</v>
      </c>
      <c r="F10" s="605">
        <v>125</v>
      </c>
      <c r="G10" s="605">
        <v>125</v>
      </c>
      <c r="H10" s="606"/>
      <c r="I10" s="605">
        <v>125</v>
      </c>
      <c r="J10" s="105"/>
    </row>
    <row r="11" spans="1:10">
      <c r="A11" s="600">
        <v>3</v>
      </c>
      <c r="B11" s="601">
        <v>41083</v>
      </c>
      <c r="C11" s="602" t="s">
        <v>692</v>
      </c>
      <c r="D11" s="603" t="s">
        <v>693</v>
      </c>
      <c r="E11" s="604" t="s">
        <v>689</v>
      </c>
      <c r="F11" s="605">
        <v>125</v>
      </c>
      <c r="G11" s="605">
        <v>125</v>
      </c>
      <c r="H11" s="606"/>
      <c r="I11" s="605">
        <v>125</v>
      </c>
      <c r="J11" s="105"/>
    </row>
    <row r="12" spans="1:10">
      <c r="A12" s="600">
        <v>4</v>
      </c>
      <c r="B12" s="601">
        <v>41084</v>
      </c>
      <c r="C12" s="602" t="s">
        <v>694</v>
      </c>
      <c r="D12" s="603" t="s">
        <v>695</v>
      </c>
      <c r="E12" s="604" t="s">
        <v>689</v>
      </c>
      <c r="F12" s="605">
        <v>125</v>
      </c>
      <c r="G12" s="605">
        <v>125</v>
      </c>
      <c r="H12" s="606"/>
      <c r="I12" s="605">
        <v>125</v>
      </c>
      <c r="J12" s="105"/>
    </row>
    <row r="13" spans="1:10">
      <c r="A13" s="600">
        <v>5</v>
      </c>
      <c r="B13" s="601">
        <v>41084</v>
      </c>
      <c r="C13" s="602" t="s">
        <v>696</v>
      </c>
      <c r="D13" s="603" t="s">
        <v>697</v>
      </c>
      <c r="E13" s="604" t="s">
        <v>689</v>
      </c>
      <c r="F13" s="605">
        <v>125</v>
      </c>
      <c r="G13" s="605">
        <v>125</v>
      </c>
      <c r="H13" s="606"/>
      <c r="I13" s="605">
        <v>125</v>
      </c>
      <c r="J13" s="105"/>
    </row>
    <row r="14" spans="1:10">
      <c r="A14" s="600">
        <v>6</v>
      </c>
      <c r="B14" s="601">
        <v>41083</v>
      </c>
      <c r="C14" s="602" t="s">
        <v>698</v>
      </c>
      <c r="D14" s="603" t="s">
        <v>699</v>
      </c>
      <c r="E14" s="604" t="s">
        <v>689</v>
      </c>
      <c r="F14" s="605">
        <v>125</v>
      </c>
      <c r="G14" s="605">
        <v>125</v>
      </c>
      <c r="H14" s="606"/>
      <c r="I14" s="605">
        <v>125</v>
      </c>
      <c r="J14" s="105"/>
    </row>
    <row r="15" spans="1:10">
      <c r="A15" s="607">
        <v>7</v>
      </c>
      <c r="B15" s="608">
        <v>41083</v>
      </c>
      <c r="C15" s="609" t="s">
        <v>700</v>
      </c>
      <c r="D15" s="610" t="s">
        <v>701</v>
      </c>
      <c r="E15" s="611" t="s">
        <v>689</v>
      </c>
      <c r="F15" s="612">
        <v>162.5</v>
      </c>
      <c r="G15" s="612">
        <v>162.5</v>
      </c>
      <c r="H15" s="613"/>
      <c r="I15" s="612">
        <v>162.5</v>
      </c>
      <c r="J15" s="105"/>
    </row>
    <row r="16" spans="1:10">
      <c r="A16" s="600">
        <v>8</v>
      </c>
      <c r="B16" s="601">
        <v>41083</v>
      </c>
      <c r="C16" s="602" t="s">
        <v>702</v>
      </c>
      <c r="D16" s="603" t="s">
        <v>703</v>
      </c>
      <c r="E16" s="604" t="s">
        <v>689</v>
      </c>
      <c r="F16" s="605">
        <v>125</v>
      </c>
      <c r="G16" s="605">
        <v>125</v>
      </c>
      <c r="H16" s="606"/>
      <c r="I16" s="605">
        <v>125</v>
      </c>
      <c r="J16" s="105"/>
    </row>
    <row r="17" spans="1:10">
      <c r="A17" s="607">
        <v>9</v>
      </c>
      <c r="B17" s="608">
        <v>41083</v>
      </c>
      <c r="C17" s="609" t="s">
        <v>704</v>
      </c>
      <c r="D17" s="610" t="s">
        <v>705</v>
      </c>
      <c r="E17" s="611" t="s">
        <v>689</v>
      </c>
      <c r="F17" s="612">
        <v>162.5</v>
      </c>
      <c r="G17" s="612">
        <v>162.5</v>
      </c>
      <c r="H17" s="613"/>
      <c r="I17" s="612">
        <v>162.5</v>
      </c>
      <c r="J17" s="105"/>
    </row>
    <row r="18" spans="1:10">
      <c r="A18" s="600">
        <v>10</v>
      </c>
      <c r="B18" s="601">
        <v>41083</v>
      </c>
      <c r="C18" s="602" t="s">
        <v>706</v>
      </c>
      <c r="D18" s="603" t="s">
        <v>707</v>
      </c>
      <c r="E18" s="604" t="s">
        <v>689</v>
      </c>
      <c r="F18" s="605">
        <v>162.5</v>
      </c>
      <c r="G18" s="605">
        <v>162.5</v>
      </c>
      <c r="H18" s="606"/>
      <c r="I18" s="605">
        <v>162.5</v>
      </c>
      <c r="J18" s="105"/>
    </row>
    <row r="19" spans="1:10">
      <c r="A19" s="607">
        <v>11</v>
      </c>
      <c r="B19" s="608">
        <v>41083</v>
      </c>
      <c r="C19" s="609" t="s">
        <v>708</v>
      </c>
      <c r="D19" s="610" t="s">
        <v>709</v>
      </c>
      <c r="E19" s="611" t="s">
        <v>689</v>
      </c>
      <c r="F19" s="612">
        <v>125</v>
      </c>
      <c r="G19" s="612">
        <v>125</v>
      </c>
      <c r="H19" s="613"/>
      <c r="I19" s="612">
        <v>125</v>
      </c>
      <c r="J19" s="105"/>
    </row>
    <row r="20" spans="1:10">
      <c r="A20" s="600">
        <v>12</v>
      </c>
      <c r="B20" s="601">
        <v>41083</v>
      </c>
      <c r="C20" s="602" t="s">
        <v>710</v>
      </c>
      <c r="D20" s="603" t="s">
        <v>711</v>
      </c>
      <c r="E20" s="604" t="s">
        <v>689</v>
      </c>
      <c r="F20" s="605">
        <v>125</v>
      </c>
      <c r="G20" s="605">
        <v>125</v>
      </c>
      <c r="H20" s="606"/>
      <c r="I20" s="605">
        <v>125</v>
      </c>
      <c r="J20" s="105"/>
    </row>
    <row r="21" spans="1:10">
      <c r="A21" s="607">
        <v>13</v>
      </c>
      <c r="B21" s="608">
        <v>41084</v>
      </c>
      <c r="C21" s="609" t="s">
        <v>712</v>
      </c>
      <c r="D21" s="610" t="s">
        <v>713</v>
      </c>
      <c r="E21" s="611" t="s">
        <v>689</v>
      </c>
      <c r="F21" s="612">
        <v>162.5</v>
      </c>
      <c r="G21" s="612">
        <v>162.5</v>
      </c>
      <c r="H21" s="613"/>
      <c r="I21" s="612">
        <v>162.5</v>
      </c>
      <c r="J21" s="105"/>
    </row>
    <row r="22" spans="1:10">
      <c r="A22" s="600">
        <v>14</v>
      </c>
      <c r="B22" s="601">
        <v>41083</v>
      </c>
      <c r="C22" s="602" t="s">
        <v>714</v>
      </c>
      <c r="D22" s="603" t="s">
        <v>715</v>
      </c>
      <c r="E22" s="604" t="s">
        <v>689</v>
      </c>
      <c r="F22" s="605">
        <v>162.5</v>
      </c>
      <c r="G22" s="605">
        <v>162.5</v>
      </c>
      <c r="H22" s="606"/>
      <c r="I22" s="605">
        <v>162.5</v>
      </c>
      <c r="J22" s="105"/>
    </row>
    <row r="23" spans="1:10">
      <c r="A23" s="600">
        <v>15</v>
      </c>
      <c r="B23" s="601">
        <v>41083</v>
      </c>
      <c r="C23" s="602" t="s">
        <v>716</v>
      </c>
      <c r="D23" s="603" t="s">
        <v>717</v>
      </c>
      <c r="E23" s="604" t="s">
        <v>689</v>
      </c>
      <c r="F23" s="605">
        <v>162.5</v>
      </c>
      <c r="G23" s="605">
        <v>162.5</v>
      </c>
      <c r="H23" s="606"/>
      <c r="I23" s="605">
        <v>162.5</v>
      </c>
      <c r="J23" s="105"/>
    </row>
    <row r="24" spans="1:10">
      <c r="A24" s="607">
        <v>16</v>
      </c>
      <c r="B24" s="608">
        <v>41083</v>
      </c>
      <c r="C24" s="609" t="s">
        <v>718</v>
      </c>
      <c r="D24" s="610" t="s">
        <v>719</v>
      </c>
      <c r="E24" s="611" t="s">
        <v>689</v>
      </c>
      <c r="F24" s="612">
        <v>162.5</v>
      </c>
      <c r="G24" s="612">
        <v>162.5</v>
      </c>
      <c r="H24" s="613"/>
      <c r="I24" s="612">
        <v>162.5</v>
      </c>
      <c r="J24" s="105"/>
    </row>
    <row r="25" spans="1:10">
      <c r="A25" s="600">
        <v>17</v>
      </c>
      <c r="B25" s="601">
        <v>41085</v>
      </c>
      <c r="C25" s="602" t="s">
        <v>720</v>
      </c>
      <c r="D25" s="603" t="s">
        <v>721</v>
      </c>
      <c r="E25" s="604" t="s">
        <v>689</v>
      </c>
      <c r="F25" s="605">
        <v>125</v>
      </c>
      <c r="G25" s="605">
        <v>125</v>
      </c>
      <c r="H25" s="606"/>
      <c r="I25" s="605">
        <v>125</v>
      </c>
      <c r="J25" s="105"/>
    </row>
    <row r="26" spans="1:10">
      <c r="A26" s="607">
        <v>18</v>
      </c>
      <c r="B26" s="608">
        <v>41083</v>
      </c>
      <c r="C26" s="609" t="s">
        <v>722</v>
      </c>
      <c r="D26" s="610" t="s">
        <v>723</v>
      </c>
      <c r="E26" s="611" t="s">
        <v>689</v>
      </c>
      <c r="F26" s="612">
        <v>100</v>
      </c>
      <c r="G26" s="612">
        <v>100</v>
      </c>
      <c r="H26" s="613"/>
      <c r="I26" s="612">
        <v>100</v>
      </c>
      <c r="J26" s="105"/>
    </row>
    <row r="27" spans="1:10">
      <c r="A27" s="607">
        <v>19</v>
      </c>
      <c r="B27" s="608">
        <v>41083</v>
      </c>
      <c r="C27" s="609" t="s">
        <v>724</v>
      </c>
      <c r="D27" s="610" t="s">
        <v>725</v>
      </c>
      <c r="E27" s="611" t="s">
        <v>689</v>
      </c>
      <c r="F27" s="612">
        <v>162.5</v>
      </c>
      <c r="G27" s="612">
        <v>162.5</v>
      </c>
      <c r="H27" s="613"/>
      <c r="I27" s="612">
        <v>162.5</v>
      </c>
      <c r="J27" s="105"/>
    </row>
    <row r="28" spans="1:10">
      <c r="A28" s="607">
        <v>20</v>
      </c>
      <c r="B28" s="608">
        <v>41083</v>
      </c>
      <c r="C28" s="609" t="s">
        <v>726</v>
      </c>
      <c r="D28" s="610" t="s">
        <v>727</v>
      </c>
      <c r="E28" s="611" t="s">
        <v>689</v>
      </c>
      <c r="F28" s="612">
        <v>162.5</v>
      </c>
      <c r="G28" s="612">
        <v>162.5</v>
      </c>
      <c r="H28" s="613"/>
      <c r="I28" s="612">
        <v>162.5</v>
      </c>
      <c r="J28" s="105"/>
    </row>
    <row r="29" spans="1:10">
      <c r="A29" s="607">
        <v>21</v>
      </c>
      <c r="B29" s="608">
        <v>41083</v>
      </c>
      <c r="C29" s="609" t="s">
        <v>728</v>
      </c>
      <c r="D29" s="610" t="s">
        <v>729</v>
      </c>
      <c r="E29" s="611" t="s">
        <v>689</v>
      </c>
      <c r="F29" s="612">
        <v>162.5</v>
      </c>
      <c r="G29" s="612">
        <v>162.5</v>
      </c>
      <c r="H29" s="613"/>
      <c r="I29" s="612">
        <v>162.5</v>
      </c>
      <c r="J29" s="105"/>
    </row>
    <row r="30" spans="1:10">
      <c r="A30" s="607">
        <v>22</v>
      </c>
      <c r="B30" s="608">
        <v>41083</v>
      </c>
      <c r="C30" s="609" t="s">
        <v>730</v>
      </c>
      <c r="D30" s="610" t="s">
        <v>731</v>
      </c>
      <c r="E30" s="611" t="s">
        <v>689</v>
      </c>
      <c r="F30" s="612">
        <v>162.5</v>
      </c>
      <c r="G30" s="612">
        <v>162.5</v>
      </c>
      <c r="H30" s="613"/>
      <c r="I30" s="612">
        <v>162.5</v>
      </c>
      <c r="J30" s="105"/>
    </row>
    <row r="31" spans="1:10">
      <c r="A31" s="607">
        <v>23</v>
      </c>
      <c r="B31" s="608">
        <v>41084</v>
      </c>
      <c r="C31" s="609" t="s">
        <v>732</v>
      </c>
      <c r="D31" s="610" t="s">
        <v>733</v>
      </c>
      <c r="E31" s="611" t="s">
        <v>689</v>
      </c>
      <c r="F31" s="612">
        <v>162.5</v>
      </c>
      <c r="G31" s="612">
        <v>162.5</v>
      </c>
      <c r="H31" s="613"/>
      <c r="I31" s="612">
        <v>162.5</v>
      </c>
      <c r="J31" s="105"/>
    </row>
    <row r="32" spans="1:10">
      <c r="A32" s="600">
        <v>24</v>
      </c>
      <c r="B32" s="601">
        <v>41084</v>
      </c>
      <c r="C32" s="602" t="s">
        <v>734</v>
      </c>
      <c r="D32" s="603" t="s">
        <v>735</v>
      </c>
      <c r="E32" s="604" t="s">
        <v>689</v>
      </c>
      <c r="F32" s="605">
        <v>162.5</v>
      </c>
      <c r="G32" s="605">
        <v>162.5</v>
      </c>
      <c r="H32" s="606"/>
      <c r="I32" s="605">
        <v>162.5</v>
      </c>
      <c r="J32" s="105"/>
    </row>
    <row r="33" spans="1:12">
      <c r="A33" s="600">
        <v>25</v>
      </c>
      <c r="B33" s="601">
        <v>41084</v>
      </c>
      <c r="C33" s="602" t="s">
        <v>736</v>
      </c>
      <c r="D33" s="603" t="s">
        <v>737</v>
      </c>
      <c r="E33" s="604" t="s">
        <v>689</v>
      </c>
      <c r="F33" s="605">
        <v>162.5</v>
      </c>
      <c r="G33" s="605">
        <v>162.5</v>
      </c>
      <c r="H33" s="606"/>
      <c r="I33" s="605">
        <v>162.5</v>
      </c>
      <c r="J33" s="105"/>
    </row>
    <row r="34" spans="1:12">
      <c r="A34" s="600">
        <v>26</v>
      </c>
      <c r="B34" s="601">
        <v>41084</v>
      </c>
      <c r="C34" s="602" t="s">
        <v>738</v>
      </c>
      <c r="D34" s="603" t="s">
        <v>739</v>
      </c>
      <c r="E34" s="604" t="s">
        <v>689</v>
      </c>
      <c r="F34" s="605">
        <v>162.5</v>
      </c>
      <c r="G34" s="605">
        <v>162.5</v>
      </c>
      <c r="H34" s="606"/>
      <c r="I34" s="605">
        <v>162.5</v>
      </c>
      <c r="J34" s="105"/>
    </row>
    <row r="35" spans="1:12">
      <c r="A35" s="600">
        <v>27</v>
      </c>
      <c r="B35" s="601">
        <v>41072</v>
      </c>
      <c r="C35" s="602" t="s">
        <v>740</v>
      </c>
      <c r="D35" s="603" t="s">
        <v>741</v>
      </c>
      <c r="E35" s="604" t="s">
        <v>689</v>
      </c>
      <c r="F35" s="605">
        <v>162.5</v>
      </c>
      <c r="G35" s="605">
        <v>162.5</v>
      </c>
      <c r="H35" s="606"/>
      <c r="I35" s="605">
        <v>162.5</v>
      </c>
      <c r="J35" s="105"/>
    </row>
    <row r="36" spans="1:12">
      <c r="A36" s="600">
        <v>28</v>
      </c>
      <c r="B36" s="601">
        <v>41084</v>
      </c>
      <c r="C36" s="602" t="s">
        <v>742</v>
      </c>
      <c r="D36" s="603" t="s">
        <v>743</v>
      </c>
      <c r="E36" s="604" t="s">
        <v>689</v>
      </c>
      <c r="F36" s="605">
        <v>162.5</v>
      </c>
      <c r="G36" s="605">
        <v>162.5</v>
      </c>
      <c r="H36" s="606"/>
      <c r="I36" s="605">
        <v>162.5</v>
      </c>
      <c r="J36" s="105"/>
    </row>
    <row r="37" spans="1:12">
      <c r="A37" s="607">
        <v>29</v>
      </c>
      <c r="B37" s="608">
        <v>41084</v>
      </c>
      <c r="C37" s="609" t="s">
        <v>744</v>
      </c>
      <c r="D37" s="610" t="s">
        <v>745</v>
      </c>
      <c r="E37" s="611" t="s">
        <v>689</v>
      </c>
      <c r="F37" s="612">
        <v>125</v>
      </c>
      <c r="G37" s="612">
        <v>125</v>
      </c>
      <c r="H37" s="613"/>
      <c r="I37" s="612">
        <v>125</v>
      </c>
      <c r="J37" s="105"/>
    </row>
    <row r="38" spans="1:12">
      <c r="A38" s="600">
        <v>30</v>
      </c>
      <c r="B38" s="601">
        <v>41072</v>
      </c>
      <c r="C38" s="602" t="s">
        <v>746</v>
      </c>
      <c r="D38" s="603" t="s">
        <v>747</v>
      </c>
      <c r="E38" s="604" t="s">
        <v>689</v>
      </c>
      <c r="F38" s="605">
        <v>162.5</v>
      </c>
      <c r="G38" s="605">
        <v>162.5</v>
      </c>
      <c r="H38" s="606"/>
      <c r="I38" s="605">
        <v>162.5</v>
      </c>
      <c r="J38" s="105"/>
    </row>
    <row r="39" spans="1:12">
      <c r="A39" s="600">
        <v>31</v>
      </c>
      <c r="B39" s="601">
        <v>41084</v>
      </c>
      <c r="C39" s="602" t="s">
        <v>748</v>
      </c>
      <c r="D39" s="603" t="s">
        <v>749</v>
      </c>
      <c r="E39" s="604" t="s">
        <v>689</v>
      </c>
      <c r="F39" s="605">
        <v>162.5</v>
      </c>
      <c r="G39" s="605">
        <v>162.5</v>
      </c>
      <c r="H39" s="606"/>
      <c r="I39" s="605">
        <v>162.5</v>
      </c>
    </row>
    <row r="40" spans="1:12">
      <c r="A40" s="600">
        <v>32</v>
      </c>
      <c r="B40" s="601">
        <v>41084</v>
      </c>
      <c r="C40" s="602" t="s">
        <v>750</v>
      </c>
      <c r="D40" s="603" t="s">
        <v>751</v>
      </c>
      <c r="E40" s="604" t="s">
        <v>689</v>
      </c>
      <c r="F40" s="605">
        <v>162.5</v>
      </c>
      <c r="G40" s="605">
        <v>162.5</v>
      </c>
      <c r="H40" s="606"/>
      <c r="I40" s="605">
        <v>162.5</v>
      </c>
    </row>
    <row r="41" spans="1:12">
      <c r="A41" s="600">
        <v>33</v>
      </c>
      <c r="B41" s="601">
        <v>41084</v>
      </c>
      <c r="C41" s="602" t="s">
        <v>752</v>
      </c>
      <c r="D41" s="603" t="s">
        <v>753</v>
      </c>
      <c r="E41" s="604" t="s">
        <v>689</v>
      </c>
      <c r="F41" s="605">
        <v>125</v>
      </c>
      <c r="G41" s="605">
        <v>125</v>
      </c>
      <c r="H41" s="606"/>
      <c r="I41" s="605">
        <v>125</v>
      </c>
    </row>
    <row r="42" spans="1:12">
      <c r="A42" s="600">
        <v>34</v>
      </c>
      <c r="B42" s="601">
        <v>41084</v>
      </c>
      <c r="C42" s="602" t="s">
        <v>754</v>
      </c>
      <c r="D42" s="603" t="s">
        <v>755</v>
      </c>
      <c r="E42" s="604" t="s">
        <v>689</v>
      </c>
      <c r="F42" s="605">
        <v>162.5</v>
      </c>
      <c r="G42" s="605">
        <v>162.5</v>
      </c>
      <c r="H42" s="606"/>
      <c r="I42" s="605">
        <v>162.5</v>
      </c>
    </row>
    <row r="43" spans="1:12">
      <c r="A43" s="600">
        <v>35</v>
      </c>
      <c r="B43" s="601">
        <v>41085</v>
      </c>
      <c r="C43" s="602" t="s">
        <v>756</v>
      </c>
      <c r="D43" s="603" t="s">
        <v>757</v>
      </c>
      <c r="E43" s="604" t="s">
        <v>689</v>
      </c>
      <c r="F43" s="605">
        <v>100</v>
      </c>
      <c r="G43" s="605">
        <v>100</v>
      </c>
      <c r="H43" s="606"/>
      <c r="I43" s="605">
        <v>100</v>
      </c>
      <c r="J43" s="187"/>
      <c r="K43" s="187"/>
      <c r="L43" s="187"/>
    </row>
    <row r="44" spans="1:12">
      <c r="A44" s="600">
        <v>36</v>
      </c>
      <c r="B44" s="601">
        <v>41085</v>
      </c>
      <c r="C44" s="602" t="s">
        <v>758</v>
      </c>
      <c r="D44" s="603" t="s">
        <v>759</v>
      </c>
      <c r="E44" s="604" t="s">
        <v>689</v>
      </c>
      <c r="F44" s="605">
        <v>100</v>
      </c>
      <c r="G44" s="605">
        <v>100</v>
      </c>
      <c r="H44" s="606"/>
      <c r="I44" s="605">
        <v>100</v>
      </c>
      <c r="J44" s="187"/>
      <c r="K44" s="187"/>
      <c r="L44" s="187"/>
    </row>
    <row r="45" spans="1:12">
      <c r="A45" s="600">
        <v>37</v>
      </c>
      <c r="B45" s="601">
        <v>41085</v>
      </c>
      <c r="C45" s="602" t="s">
        <v>760</v>
      </c>
      <c r="D45" s="603" t="s">
        <v>761</v>
      </c>
      <c r="E45" s="604" t="s">
        <v>689</v>
      </c>
      <c r="F45" s="605">
        <v>162.5</v>
      </c>
      <c r="G45" s="605">
        <v>162.5</v>
      </c>
      <c r="H45" s="606"/>
      <c r="I45" s="605">
        <v>162.5</v>
      </c>
      <c r="J45" s="187"/>
      <c r="K45" s="187"/>
      <c r="L45" s="187"/>
    </row>
    <row r="46" spans="1:12">
      <c r="A46" s="600">
        <v>38</v>
      </c>
      <c r="B46" s="601">
        <v>41085</v>
      </c>
      <c r="C46" s="602" t="s">
        <v>762</v>
      </c>
      <c r="D46" s="603" t="s">
        <v>763</v>
      </c>
      <c r="E46" s="604" t="s">
        <v>689</v>
      </c>
      <c r="F46" s="605">
        <v>162.5</v>
      </c>
      <c r="G46" s="605">
        <v>162.5</v>
      </c>
      <c r="H46" s="606"/>
      <c r="I46" s="605">
        <v>162.5</v>
      </c>
      <c r="J46" s="187"/>
      <c r="K46" s="187"/>
      <c r="L46" s="187"/>
    </row>
    <row r="47" spans="1:12" s="187" customFormat="1">
      <c r="A47" s="600">
        <v>39</v>
      </c>
      <c r="B47" s="601">
        <v>41084</v>
      </c>
      <c r="C47" s="602" t="s">
        <v>764</v>
      </c>
      <c r="D47" s="603" t="s">
        <v>765</v>
      </c>
      <c r="E47" s="604" t="s">
        <v>689</v>
      </c>
      <c r="F47" s="605">
        <v>125</v>
      </c>
      <c r="G47" s="605">
        <v>125</v>
      </c>
      <c r="H47" s="606"/>
      <c r="I47" s="605">
        <v>125</v>
      </c>
    </row>
    <row r="48" spans="1:12" s="187" customFormat="1">
      <c r="A48" s="626">
        <v>40</v>
      </c>
      <c r="B48" s="629">
        <v>41084</v>
      </c>
      <c r="C48" s="628" t="s">
        <v>766</v>
      </c>
      <c r="D48" s="620" t="s">
        <v>767</v>
      </c>
      <c r="E48" s="630" t="s">
        <v>689</v>
      </c>
      <c r="F48" s="621">
        <v>162.5</v>
      </c>
      <c r="G48" s="621">
        <v>162.5</v>
      </c>
      <c r="H48" s="175"/>
      <c r="I48" s="621">
        <v>162.5</v>
      </c>
    </row>
    <row r="49" spans="1:9" s="187" customFormat="1">
      <c r="A49" s="626">
        <v>41</v>
      </c>
      <c r="B49" s="629">
        <v>41083</v>
      </c>
      <c r="C49" s="628" t="s">
        <v>768</v>
      </c>
      <c r="D49" s="620" t="s">
        <v>769</v>
      </c>
      <c r="E49" s="630" t="s">
        <v>689</v>
      </c>
      <c r="F49" s="621">
        <v>125</v>
      </c>
      <c r="G49" s="621">
        <v>125</v>
      </c>
      <c r="H49" s="175"/>
      <c r="I49" s="621">
        <v>125</v>
      </c>
    </row>
    <row r="50" spans="1:9" s="187" customFormat="1">
      <c r="A50" s="626">
        <v>42</v>
      </c>
      <c r="B50" s="629">
        <v>41083</v>
      </c>
      <c r="C50" s="628" t="s">
        <v>770</v>
      </c>
      <c r="D50" s="620" t="s">
        <v>771</v>
      </c>
      <c r="E50" s="630" t="s">
        <v>689</v>
      </c>
      <c r="F50" s="621">
        <v>125</v>
      </c>
      <c r="G50" s="621">
        <v>125</v>
      </c>
      <c r="H50" s="175"/>
      <c r="I50" s="621">
        <v>125</v>
      </c>
    </row>
    <row r="51" spans="1:9" s="187" customFormat="1">
      <c r="A51" s="626">
        <v>43</v>
      </c>
      <c r="B51" s="629">
        <v>41085</v>
      </c>
      <c r="C51" s="628" t="s">
        <v>772</v>
      </c>
      <c r="D51" s="620" t="s">
        <v>773</v>
      </c>
      <c r="E51" s="630" t="s">
        <v>689</v>
      </c>
      <c r="F51" s="621">
        <v>162.5</v>
      </c>
      <c r="G51" s="621">
        <v>162.5</v>
      </c>
      <c r="H51" s="175"/>
      <c r="I51" s="621">
        <v>162.5</v>
      </c>
    </row>
    <row r="52" spans="1:9">
      <c r="A52" s="626">
        <v>44</v>
      </c>
      <c r="B52" s="629">
        <v>41085</v>
      </c>
      <c r="C52" s="628" t="s">
        <v>774</v>
      </c>
      <c r="D52" s="620" t="s">
        <v>775</v>
      </c>
      <c r="E52" s="630" t="s">
        <v>689</v>
      </c>
      <c r="F52" s="621">
        <v>162.5</v>
      </c>
      <c r="G52" s="621">
        <v>162.5</v>
      </c>
      <c r="H52" s="175"/>
      <c r="I52" s="621">
        <v>162.5</v>
      </c>
    </row>
    <row r="53" spans="1:9">
      <c r="A53" s="626">
        <v>45</v>
      </c>
      <c r="B53" s="629">
        <v>41085</v>
      </c>
      <c r="C53" s="628" t="s">
        <v>776</v>
      </c>
      <c r="D53" s="620" t="s">
        <v>777</v>
      </c>
      <c r="E53" s="630" t="s">
        <v>689</v>
      </c>
      <c r="F53" s="621">
        <v>125</v>
      </c>
      <c r="G53" s="621">
        <v>125</v>
      </c>
      <c r="H53" s="175"/>
      <c r="I53" s="621">
        <v>125</v>
      </c>
    </row>
    <row r="54" spans="1:9">
      <c r="A54" s="626">
        <v>46</v>
      </c>
      <c r="B54" s="629">
        <v>41085</v>
      </c>
      <c r="C54" s="628" t="s">
        <v>778</v>
      </c>
      <c r="D54" s="620" t="s">
        <v>779</v>
      </c>
      <c r="E54" s="630" t="s">
        <v>689</v>
      </c>
      <c r="F54" s="621">
        <v>125</v>
      </c>
      <c r="G54" s="621">
        <v>125</v>
      </c>
      <c r="H54" s="175"/>
      <c r="I54" s="621">
        <v>125</v>
      </c>
    </row>
    <row r="55" spans="1:9">
      <c r="A55" s="626">
        <v>47</v>
      </c>
      <c r="B55" s="629">
        <v>41085</v>
      </c>
      <c r="C55" s="628" t="s">
        <v>780</v>
      </c>
      <c r="D55" s="620" t="s">
        <v>781</v>
      </c>
      <c r="E55" s="630" t="s">
        <v>689</v>
      </c>
      <c r="F55" s="621">
        <v>162.5</v>
      </c>
      <c r="G55" s="621">
        <v>162.5</v>
      </c>
      <c r="H55" s="175"/>
      <c r="I55" s="621">
        <v>162.5</v>
      </c>
    </row>
    <row r="56" spans="1:9">
      <c r="A56" s="626">
        <v>48</v>
      </c>
      <c r="B56" s="629">
        <v>41086</v>
      </c>
      <c r="C56" s="628" t="s">
        <v>782</v>
      </c>
      <c r="D56" s="620" t="s">
        <v>783</v>
      </c>
      <c r="E56" s="630" t="s">
        <v>689</v>
      </c>
      <c r="F56" s="621">
        <v>162.5</v>
      </c>
      <c r="G56" s="621">
        <v>162.5</v>
      </c>
      <c r="H56" s="175"/>
      <c r="I56" s="621">
        <v>162.5</v>
      </c>
    </row>
    <row r="57" spans="1:9">
      <c r="A57" s="626">
        <v>49</v>
      </c>
      <c r="B57" s="629">
        <v>41086</v>
      </c>
      <c r="C57" s="628" t="s">
        <v>784</v>
      </c>
      <c r="D57" s="620" t="s">
        <v>785</v>
      </c>
      <c r="E57" s="630" t="s">
        <v>689</v>
      </c>
      <c r="F57" s="621">
        <v>162.5</v>
      </c>
      <c r="G57" s="621">
        <v>162.5</v>
      </c>
      <c r="H57" s="175"/>
      <c r="I57" s="621">
        <v>162.5</v>
      </c>
    </row>
    <row r="58" spans="1:9">
      <c r="A58" s="626">
        <v>50</v>
      </c>
      <c r="B58" s="629">
        <v>41086</v>
      </c>
      <c r="C58" s="628" t="s">
        <v>786</v>
      </c>
      <c r="D58" s="620" t="s">
        <v>787</v>
      </c>
      <c r="E58" s="630" t="s">
        <v>689</v>
      </c>
      <c r="F58" s="621">
        <v>162.5</v>
      </c>
      <c r="G58" s="621">
        <v>162.5</v>
      </c>
      <c r="H58" s="175"/>
      <c r="I58" s="621">
        <v>162.5</v>
      </c>
    </row>
    <row r="59" spans="1:9">
      <c r="A59" s="626">
        <v>51</v>
      </c>
      <c r="B59" s="629">
        <v>41086</v>
      </c>
      <c r="C59" s="628" t="s">
        <v>788</v>
      </c>
      <c r="D59" s="620" t="s">
        <v>789</v>
      </c>
      <c r="E59" s="630" t="s">
        <v>689</v>
      </c>
      <c r="F59" s="621">
        <v>125</v>
      </c>
      <c r="G59" s="621">
        <v>125</v>
      </c>
      <c r="H59" s="175"/>
      <c r="I59" s="621">
        <v>125</v>
      </c>
    </row>
    <row r="60" spans="1:9">
      <c r="A60" s="626">
        <v>52</v>
      </c>
      <c r="B60" s="629">
        <v>41086</v>
      </c>
      <c r="C60" s="628" t="s">
        <v>790</v>
      </c>
      <c r="D60" s="620" t="s">
        <v>791</v>
      </c>
      <c r="E60" s="630" t="s">
        <v>689</v>
      </c>
      <c r="F60" s="621">
        <v>125</v>
      </c>
      <c r="G60" s="621">
        <v>125</v>
      </c>
      <c r="H60" s="175"/>
      <c r="I60" s="621">
        <v>125</v>
      </c>
    </row>
    <row r="61" spans="1:9">
      <c r="A61" s="626">
        <v>53</v>
      </c>
      <c r="B61" s="629">
        <v>41085</v>
      </c>
      <c r="C61" s="628" t="s">
        <v>792</v>
      </c>
      <c r="D61" s="620" t="s">
        <v>793</v>
      </c>
      <c r="E61" s="630" t="s">
        <v>689</v>
      </c>
      <c r="F61" s="621">
        <v>100</v>
      </c>
      <c r="G61" s="621">
        <v>100</v>
      </c>
      <c r="H61" s="175"/>
      <c r="I61" s="621">
        <v>100</v>
      </c>
    </row>
    <row r="62" spans="1:9">
      <c r="A62" s="626">
        <v>54</v>
      </c>
      <c r="B62" s="629">
        <v>41085</v>
      </c>
      <c r="C62" s="628" t="s">
        <v>794</v>
      </c>
      <c r="D62" s="620" t="s">
        <v>795</v>
      </c>
      <c r="E62" s="630" t="s">
        <v>689</v>
      </c>
      <c r="F62" s="621">
        <v>100</v>
      </c>
      <c r="G62" s="621">
        <v>100</v>
      </c>
      <c r="H62" s="175"/>
      <c r="I62" s="621">
        <v>100</v>
      </c>
    </row>
    <row r="63" spans="1:9">
      <c r="A63" s="626">
        <v>55</v>
      </c>
      <c r="B63" s="629">
        <v>41085</v>
      </c>
      <c r="C63" s="628" t="s">
        <v>796</v>
      </c>
      <c r="D63" s="620" t="s">
        <v>797</v>
      </c>
      <c r="E63" s="630" t="s">
        <v>689</v>
      </c>
      <c r="F63" s="621">
        <v>100</v>
      </c>
      <c r="G63" s="621">
        <v>100</v>
      </c>
      <c r="H63" s="175"/>
      <c r="I63" s="621">
        <v>100</v>
      </c>
    </row>
    <row r="64" spans="1:9">
      <c r="A64" s="626">
        <v>56</v>
      </c>
      <c r="B64" s="629">
        <v>41085</v>
      </c>
      <c r="C64" s="628" t="s">
        <v>798</v>
      </c>
      <c r="D64" s="620" t="s">
        <v>799</v>
      </c>
      <c r="E64" s="630" t="s">
        <v>689</v>
      </c>
      <c r="F64" s="621">
        <v>125</v>
      </c>
      <c r="G64" s="621">
        <v>125</v>
      </c>
      <c r="H64" s="175"/>
      <c r="I64" s="621">
        <v>125</v>
      </c>
    </row>
    <row r="65" spans="1:9">
      <c r="A65" s="626">
        <v>57</v>
      </c>
      <c r="B65" s="629">
        <v>41085</v>
      </c>
      <c r="C65" s="628" t="s">
        <v>800</v>
      </c>
      <c r="D65" s="620" t="s">
        <v>801</v>
      </c>
      <c r="E65" s="630" t="s">
        <v>689</v>
      </c>
      <c r="F65" s="621">
        <v>125</v>
      </c>
      <c r="G65" s="621">
        <v>125</v>
      </c>
      <c r="H65" s="175"/>
      <c r="I65" s="621">
        <v>125</v>
      </c>
    </row>
    <row r="66" spans="1:9">
      <c r="A66" s="626">
        <v>58</v>
      </c>
      <c r="B66" s="629">
        <v>41085</v>
      </c>
      <c r="C66" s="628" t="s">
        <v>802</v>
      </c>
      <c r="D66" s="620" t="s">
        <v>803</v>
      </c>
      <c r="E66" s="630" t="s">
        <v>689</v>
      </c>
      <c r="F66" s="621">
        <v>125</v>
      </c>
      <c r="G66" s="621">
        <v>125</v>
      </c>
      <c r="H66" s="175"/>
      <c r="I66" s="621">
        <v>125</v>
      </c>
    </row>
    <row r="67" spans="1:9">
      <c r="A67" s="626">
        <v>59</v>
      </c>
      <c r="B67" s="629">
        <v>41085</v>
      </c>
      <c r="C67" s="628" t="s">
        <v>804</v>
      </c>
      <c r="D67" s="620" t="s">
        <v>805</v>
      </c>
      <c r="E67" s="630" t="s">
        <v>689</v>
      </c>
      <c r="F67" s="621">
        <v>100</v>
      </c>
      <c r="G67" s="621">
        <v>100</v>
      </c>
      <c r="H67" s="175"/>
      <c r="I67" s="621">
        <v>100</v>
      </c>
    </row>
    <row r="68" spans="1:9">
      <c r="A68" s="626">
        <v>60</v>
      </c>
      <c r="B68" s="629">
        <v>41085</v>
      </c>
      <c r="C68" s="628" t="s">
        <v>806</v>
      </c>
      <c r="D68" s="620" t="s">
        <v>807</v>
      </c>
      <c r="E68" s="630" t="s">
        <v>689</v>
      </c>
      <c r="F68" s="621">
        <v>100</v>
      </c>
      <c r="G68" s="621">
        <v>100</v>
      </c>
      <c r="H68" s="175"/>
      <c r="I68" s="621">
        <v>100</v>
      </c>
    </row>
    <row r="69" spans="1:9">
      <c r="A69" s="626">
        <v>61</v>
      </c>
      <c r="B69" s="629">
        <v>41085</v>
      </c>
      <c r="C69" s="628" t="s">
        <v>808</v>
      </c>
      <c r="D69" s="620" t="s">
        <v>809</v>
      </c>
      <c r="E69" s="630" t="s">
        <v>689</v>
      </c>
      <c r="F69" s="621">
        <v>100</v>
      </c>
      <c r="G69" s="621">
        <v>100</v>
      </c>
      <c r="H69" s="175"/>
      <c r="I69" s="621">
        <v>100</v>
      </c>
    </row>
    <row r="70" spans="1:9">
      <c r="A70" s="626">
        <v>62</v>
      </c>
      <c r="B70" s="629">
        <v>41086</v>
      </c>
      <c r="C70" s="628" t="s">
        <v>810</v>
      </c>
      <c r="D70" s="620" t="s">
        <v>811</v>
      </c>
      <c r="E70" s="630" t="s">
        <v>689</v>
      </c>
      <c r="F70" s="621">
        <v>100</v>
      </c>
      <c r="G70" s="621">
        <v>100</v>
      </c>
      <c r="H70" s="175"/>
      <c r="I70" s="621">
        <v>100</v>
      </c>
    </row>
    <row r="71" spans="1:9">
      <c r="A71" s="626">
        <v>63</v>
      </c>
      <c r="B71" s="629">
        <v>41086</v>
      </c>
      <c r="C71" s="628" t="s">
        <v>812</v>
      </c>
      <c r="D71" s="620" t="s">
        <v>813</v>
      </c>
      <c r="E71" s="630" t="s">
        <v>689</v>
      </c>
      <c r="F71" s="621">
        <v>100</v>
      </c>
      <c r="G71" s="621">
        <v>100</v>
      </c>
      <c r="H71" s="175"/>
      <c r="I71" s="621">
        <v>100</v>
      </c>
    </row>
    <row r="72" spans="1:9">
      <c r="A72" s="626">
        <v>64</v>
      </c>
      <c r="B72" s="629">
        <v>41086</v>
      </c>
      <c r="C72" s="628" t="s">
        <v>814</v>
      </c>
      <c r="D72" s="620" t="s">
        <v>815</v>
      </c>
      <c r="E72" s="630" t="s">
        <v>689</v>
      </c>
      <c r="F72" s="621">
        <v>100</v>
      </c>
      <c r="G72" s="621">
        <v>100</v>
      </c>
      <c r="H72" s="175"/>
      <c r="I72" s="621">
        <v>100</v>
      </c>
    </row>
    <row r="73" spans="1:9">
      <c r="A73" s="626">
        <v>65</v>
      </c>
      <c r="B73" s="629">
        <v>41086</v>
      </c>
      <c r="C73" s="628" t="s">
        <v>816</v>
      </c>
      <c r="D73" s="620" t="s">
        <v>817</v>
      </c>
      <c r="E73" s="630" t="s">
        <v>689</v>
      </c>
      <c r="F73" s="621">
        <v>100</v>
      </c>
      <c r="G73" s="621">
        <v>100</v>
      </c>
      <c r="H73" s="175"/>
      <c r="I73" s="621">
        <v>100</v>
      </c>
    </row>
    <row r="74" spans="1:9">
      <c r="A74" s="626">
        <v>66</v>
      </c>
      <c r="B74" s="629">
        <v>41086</v>
      </c>
      <c r="C74" s="628" t="s">
        <v>818</v>
      </c>
      <c r="D74" s="620" t="s">
        <v>819</v>
      </c>
      <c r="E74" s="630" t="s">
        <v>689</v>
      </c>
      <c r="F74" s="621">
        <v>162.5</v>
      </c>
      <c r="G74" s="621">
        <v>162.5</v>
      </c>
      <c r="H74" s="175"/>
      <c r="I74" s="621">
        <v>162.5</v>
      </c>
    </row>
    <row r="75" spans="1:9">
      <c r="A75" s="626">
        <v>67</v>
      </c>
      <c r="B75" s="629">
        <v>41086</v>
      </c>
      <c r="C75" s="628" t="s">
        <v>820</v>
      </c>
      <c r="D75" s="620" t="s">
        <v>821</v>
      </c>
      <c r="E75" s="630" t="s">
        <v>689</v>
      </c>
      <c r="F75" s="621">
        <v>100</v>
      </c>
      <c r="G75" s="621">
        <v>100</v>
      </c>
      <c r="H75" s="175"/>
      <c r="I75" s="621">
        <v>100</v>
      </c>
    </row>
    <row r="76" spans="1:9">
      <c r="A76" s="626">
        <v>68</v>
      </c>
      <c r="B76" s="629">
        <v>41086</v>
      </c>
      <c r="C76" s="628" t="s">
        <v>822</v>
      </c>
      <c r="D76" s="620" t="s">
        <v>823</v>
      </c>
      <c r="E76" s="630" t="s">
        <v>689</v>
      </c>
      <c r="F76" s="621">
        <v>100</v>
      </c>
      <c r="G76" s="621">
        <v>100</v>
      </c>
      <c r="H76" s="175"/>
      <c r="I76" s="621">
        <v>100</v>
      </c>
    </row>
    <row r="77" spans="1:9">
      <c r="A77" s="626">
        <v>69</v>
      </c>
      <c r="B77" s="629">
        <v>41086</v>
      </c>
      <c r="C77" s="628" t="s">
        <v>824</v>
      </c>
      <c r="D77" s="620" t="s">
        <v>825</v>
      </c>
      <c r="E77" s="630" t="s">
        <v>689</v>
      </c>
      <c r="F77" s="621">
        <v>125</v>
      </c>
      <c r="G77" s="621">
        <v>125</v>
      </c>
      <c r="H77" s="175"/>
      <c r="I77" s="621">
        <v>125</v>
      </c>
    </row>
    <row r="78" spans="1:9">
      <c r="A78" s="626">
        <v>70</v>
      </c>
      <c r="B78" s="629">
        <v>41086</v>
      </c>
      <c r="C78" s="628" t="s">
        <v>826</v>
      </c>
      <c r="D78" s="620" t="s">
        <v>827</v>
      </c>
      <c r="E78" s="630" t="s">
        <v>689</v>
      </c>
      <c r="F78" s="621">
        <v>125</v>
      </c>
      <c r="G78" s="621">
        <v>125</v>
      </c>
      <c r="H78" s="175"/>
      <c r="I78" s="621">
        <v>125</v>
      </c>
    </row>
    <row r="79" spans="1:9">
      <c r="A79" s="626">
        <v>71</v>
      </c>
      <c r="B79" s="629">
        <v>41086</v>
      </c>
      <c r="C79" s="628" t="s">
        <v>828</v>
      </c>
      <c r="D79" s="620" t="s">
        <v>829</v>
      </c>
      <c r="E79" s="630" t="s">
        <v>689</v>
      </c>
      <c r="F79" s="621">
        <v>125</v>
      </c>
      <c r="G79" s="621">
        <v>125</v>
      </c>
      <c r="H79" s="175"/>
      <c r="I79" s="621">
        <v>125</v>
      </c>
    </row>
    <row r="80" spans="1:9">
      <c r="A80" s="626">
        <v>72</v>
      </c>
      <c r="B80" s="629">
        <v>41086</v>
      </c>
      <c r="C80" s="628" t="s">
        <v>830</v>
      </c>
      <c r="D80" s="620" t="s">
        <v>831</v>
      </c>
      <c r="E80" s="630" t="s">
        <v>689</v>
      </c>
      <c r="F80" s="621">
        <v>125</v>
      </c>
      <c r="G80" s="621">
        <v>125</v>
      </c>
      <c r="H80" s="175"/>
      <c r="I80" s="621">
        <v>125</v>
      </c>
    </row>
    <row r="81" spans="1:9">
      <c r="A81" s="626">
        <v>73</v>
      </c>
      <c r="B81" s="629">
        <v>41086</v>
      </c>
      <c r="C81" s="628" t="s">
        <v>832</v>
      </c>
      <c r="D81" s="620" t="s">
        <v>833</v>
      </c>
      <c r="E81" s="630" t="s">
        <v>689</v>
      </c>
      <c r="F81" s="621">
        <v>100</v>
      </c>
      <c r="G81" s="621">
        <v>100</v>
      </c>
      <c r="H81" s="175"/>
      <c r="I81" s="621">
        <v>100</v>
      </c>
    </row>
    <row r="82" spans="1:9">
      <c r="A82" s="626">
        <v>74</v>
      </c>
      <c r="B82" s="629">
        <v>41086</v>
      </c>
      <c r="C82" s="628" t="s">
        <v>834</v>
      </c>
      <c r="D82" s="620" t="s">
        <v>835</v>
      </c>
      <c r="E82" s="630" t="s">
        <v>689</v>
      </c>
      <c r="F82" s="621">
        <v>100</v>
      </c>
      <c r="G82" s="621">
        <v>100</v>
      </c>
      <c r="H82" s="175"/>
      <c r="I82" s="621">
        <v>100</v>
      </c>
    </row>
    <row r="83" spans="1:9">
      <c r="A83" s="626">
        <v>75</v>
      </c>
      <c r="B83" s="629">
        <v>41086</v>
      </c>
      <c r="C83" s="628" t="s">
        <v>836</v>
      </c>
      <c r="D83" s="620" t="s">
        <v>837</v>
      </c>
      <c r="E83" s="630" t="s">
        <v>689</v>
      </c>
      <c r="F83" s="621">
        <v>100</v>
      </c>
      <c r="G83" s="621">
        <v>100</v>
      </c>
      <c r="H83" s="175"/>
      <c r="I83" s="621">
        <v>100</v>
      </c>
    </row>
    <row r="84" spans="1:9">
      <c r="A84" s="626">
        <v>76</v>
      </c>
      <c r="B84" s="629">
        <v>41086</v>
      </c>
      <c r="C84" s="628" t="s">
        <v>838</v>
      </c>
      <c r="D84" s="620" t="s">
        <v>839</v>
      </c>
      <c r="E84" s="630" t="s">
        <v>689</v>
      </c>
      <c r="F84" s="621">
        <v>100</v>
      </c>
      <c r="G84" s="621">
        <v>100</v>
      </c>
      <c r="H84" s="175"/>
      <c r="I84" s="621">
        <v>100</v>
      </c>
    </row>
    <row r="85" spans="1:9">
      <c r="A85" s="626">
        <v>77</v>
      </c>
      <c r="B85" s="629">
        <v>41086</v>
      </c>
      <c r="C85" s="628" t="s">
        <v>840</v>
      </c>
      <c r="D85" s="620" t="s">
        <v>841</v>
      </c>
      <c r="E85" s="630" t="s">
        <v>689</v>
      </c>
      <c r="F85" s="621">
        <v>100</v>
      </c>
      <c r="G85" s="621">
        <v>100</v>
      </c>
      <c r="H85" s="175"/>
      <c r="I85" s="621">
        <v>100</v>
      </c>
    </row>
    <row r="86" spans="1:9">
      <c r="A86" s="626">
        <v>78</v>
      </c>
      <c r="B86" s="629">
        <v>41084</v>
      </c>
      <c r="C86" s="628" t="s">
        <v>842</v>
      </c>
      <c r="D86" s="620" t="s">
        <v>843</v>
      </c>
      <c r="E86" s="630" t="s">
        <v>689</v>
      </c>
      <c r="F86" s="621">
        <v>100</v>
      </c>
      <c r="G86" s="621">
        <v>100</v>
      </c>
      <c r="H86" s="175"/>
      <c r="I86" s="621">
        <v>100</v>
      </c>
    </row>
    <row r="87" spans="1:9">
      <c r="A87" s="626">
        <v>79</v>
      </c>
      <c r="B87" s="629">
        <v>41084</v>
      </c>
      <c r="C87" s="628" t="s">
        <v>844</v>
      </c>
      <c r="D87" s="620" t="s">
        <v>845</v>
      </c>
      <c r="E87" s="630" t="s">
        <v>689</v>
      </c>
      <c r="F87" s="621">
        <v>100</v>
      </c>
      <c r="G87" s="621">
        <v>100</v>
      </c>
      <c r="H87" s="175"/>
      <c r="I87" s="621">
        <v>100</v>
      </c>
    </row>
    <row r="88" spans="1:9">
      <c r="A88" s="626">
        <v>80</v>
      </c>
      <c r="B88" s="629">
        <v>41084</v>
      </c>
      <c r="C88" s="628" t="s">
        <v>846</v>
      </c>
      <c r="D88" s="620" t="s">
        <v>847</v>
      </c>
      <c r="E88" s="630" t="s">
        <v>689</v>
      </c>
      <c r="F88" s="621">
        <v>100</v>
      </c>
      <c r="G88" s="621">
        <v>100</v>
      </c>
      <c r="H88" s="175"/>
      <c r="I88" s="621">
        <v>100</v>
      </c>
    </row>
    <row r="89" spans="1:9">
      <c r="A89" s="626">
        <v>81</v>
      </c>
      <c r="B89" s="629">
        <v>41086</v>
      </c>
      <c r="C89" s="628" t="s">
        <v>848</v>
      </c>
      <c r="D89" s="620" t="s">
        <v>849</v>
      </c>
      <c r="E89" s="630" t="s">
        <v>689</v>
      </c>
      <c r="F89" s="621">
        <v>100</v>
      </c>
      <c r="G89" s="621">
        <v>100</v>
      </c>
      <c r="H89" s="175"/>
      <c r="I89" s="621">
        <v>100</v>
      </c>
    </row>
    <row r="90" spans="1:9">
      <c r="A90" s="626">
        <v>82</v>
      </c>
      <c r="B90" s="629">
        <v>41086</v>
      </c>
      <c r="C90" s="628" t="s">
        <v>850</v>
      </c>
      <c r="D90" s="620" t="s">
        <v>851</v>
      </c>
      <c r="E90" s="630" t="s">
        <v>689</v>
      </c>
      <c r="F90" s="621">
        <v>100</v>
      </c>
      <c r="G90" s="621">
        <v>100</v>
      </c>
      <c r="H90" s="175"/>
      <c r="I90" s="621">
        <v>100</v>
      </c>
    </row>
    <row r="91" spans="1:9">
      <c r="A91" s="626">
        <v>83</v>
      </c>
      <c r="B91" s="629">
        <v>41086</v>
      </c>
      <c r="C91" s="628" t="s">
        <v>852</v>
      </c>
      <c r="D91" s="620" t="s">
        <v>853</v>
      </c>
      <c r="E91" s="630" t="s">
        <v>689</v>
      </c>
      <c r="F91" s="621">
        <v>125</v>
      </c>
      <c r="G91" s="621">
        <v>125</v>
      </c>
      <c r="H91" s="175"/>
      <c r="I91" s="621">
        <v>125</v>
      </c>
    </row>
    <row r="92" spans="1:9">
      <c r="A92" s="626">
        <v>84</v>
      </c>
      <c r="B92" s="629">
        <v>41085</v>
      </c>
      <c r="C92" s="628" t="s">
        <v>854</v>
      </c>
      <c r="D92" s="620" t="s">
        <v>855</v>
      </c>
      <c r="E92" s="630" t="s">
        <v>689</v>
      </c>
      <c r="F92" s="621">
        <v>100</v>
      </c>
      <c r="G92" s="621">
        <v>100</v>
      </c>
      <c r="H92" s="175"/>
      <c r="I92" s="621">
        <v>100</v>
      </c>
    </row>
    <row r="93" spans="1:9">
      <c r="A93" s="626">
        <v>85</v>
      </c>
      <c r="B93" s="629">
        <v>41085</v>
      </c>
      <c r="C93" s="628" t="s">
        <v>856</v>
      </c>
      <c r="D93" s="620" t="s">
        <v>857</v>
      </c>
      <c r="E93" s="630" t="s">
        <v>689</v>
      </c>
      <c r="F93" s="621">
        <v>100</v>
      </c>
      <c r="G93" s="621">
        <v>100</v>
      </c>
      <c r="H93" s="175"/>
      <c r="I93" s="621">
        <v>100</v>
      </c>
    </row>
    <row r="94" spans="1:9">
      <c r="A94" s="626">
        <v>86</v>
      </c>
      <c r="B94" s="629">
        <v>41086</v>
      </c>
      <c r="C94" s="628" t="s">
        <v>858</v>
      </c>
      <c r="D94" s="620" t="s">
        <v>859</v>
      </c>
      <c r="E94" s="630" t="s">
        <v>689</v>
      </c>
      <c r="F94" s="621">
        <v>162.5</v>
      </c>
      <c r="G94" s="621">
        <v>162.5</v>
      </c>
      <c r="H94" s="175"/>
      <c r="I94" s="621">
        <v>162.5</v>
      </c>
    </row>
    <row r="95" spans="1:9">
      <c r="A95" s="626">
        <v>87</v>
      </c>
      <c r="B95" s="629">
        <v>41086</v>
      </c>
      <c r="C95" s="628" t="s">
        <v>860</v>
      </c>
      <c r="D95" s="620" t="s">
        <v>861</v>
      </c>
      <c r="E95" s="630" t="s">
        <v>689</v>
      </c>
      <c r="F95" s="621">
        <v>162.5</v>
      </c>
      <c r="G95" s="621">
        <v>162.5</v>
      </c>
      <c r="H95" s="175"/>
      <c r="I95" s="621">
        <v>162.5</v>
      </c>
    </row>
    <row r="96" spans="1:9">
      <c r="A96" s="626">
        <v>88</v>
      </c>
      <c r="B96" s="629">
        <v>41085</v>
      </c>
      <c r="C96" s="628" t="s">
        <v>862</v>
      </c>
      <c r="D96" s="620" t="s">
        <v>863</v>
      </c>
      <c r="E96" s="630" t="s">
        <v>689</v>
      </c>
      <c r="F96" s="621">
        <v>125</v>
      </c>
      <c r="G96" s="621">
        <v>125</v>
      </c>
      <c r="H96" s="175"/>
      <c r="I96" s="621">
        <v>125</v>
      </c>
    </row>
    <row r="97" spans="1:9">
      <c r="A97" s="626">
        <v>89</v>
      </c>
      <c r="B97" s="629">
        <v>41085</v>
      </c>
      <c r="C97" s="628" t="s">
        <v>864</v>
      </c>
      <c r="D97" s="620" t="s">
        <v>865</v>
      </c>
      <c r="E97" s="630" t="s">
        <v>689</v>
      </c>
      <c r="F97" s="621">
        <v>125</v>
      </c>
      <c r="G97" s="621">
        <v>125</v>
      </c>
      <c r="H97" s="175"/>
      <c r="I97" s="621">
        <v>125</v>
      </c>
    </row>
    <row r="98" spans="1:9">
      <c r="A98" s="626">
        <v>90</v>
      </c>
      <c r="B98" s="629">
        <v>41085</v>
      </c>
      <c r="C98" s="628" t="s">
        <v>866</v>
      </c>
      <c r="D98" s="620" t="s">
        <v>867</v>
      </c>
      <c r="E98" s="630" t="s">
        <v>689</v>
      </c>
      <c r="F98" s="621">
        <v>162.5</v>
      </c>
      <c r="G98" s="621">
        <v>162.5</v>
      </c>
      <c r="H98" s="175"/>
      <c r="I98" s="621">
        <v>162.5</v>
      </c>
    </row>
    <row r="99" spans="1:9">
      <c r="A99" s="626">
        <v>91</v>
      </c>
      <c r="B99" s="629">
        <v>41085</v>
      </c>
      <c r="C99" s="628" t="s">
        <v>868</v>
      </c>
      <c r="D99" s="620" t="s">
        <v>869</v>
      </c>
      <c r="E99" s="630" t="s">
        <v>689</v>
      </c>
      <c r="F99" s="621">
        <v>125</v>
      </c>
      <c r="G99" s="621">
        <v>125</v>
      </c>
      <c r="H99" s="175"/>
      <c r="I99" s="621">
        <v>125</v>
      </c>
    </row>
    <row r="100" spans="1:9">
      <c r="A100" s="631">
        <v>92</v>
      </c>
      <c r="B100" s="629">
        <v>41085</v>
      </c>
      <c r="C100" s="632" t="s">
        <v>870</v>
      </c>
      <c r="D100" s="620" t="s">
        <v>871</v>
      </c>
      <c r="E100" s="630" t="s">
        <v>689</v>
      </c>
      <c r="F100" s="621">
        <v>100</v>
      </c>
      <c r="G100" s="621">
        <v>100</v>
      </c>
      <c r="H100" s="175"/>
      <c r="I100" s="621">
        <v>100</v>
      </c>
    </row>
    <row r="101" spans="1:9">
      <c r="A101" s="633">
        <v>93</v>
      </c>
      <c r="B101" s="629">
        <v>41085</v>
      </c>
      <c r="C101" s="634" t="s">
        <v>872</v>
      </c>
      <c r="D101" s="620" t="s">
        <v>873</v>
      </c>
      <c r="E101" s="630" t="s">
        <v>689</v>
      </c>
      <c r="F101" s="621">
        <v>100</v>
      </c>
      <c r="G101" s="621">
        <v>100</v>
      </c>
      <c r="H101" s="175"/>
      <c r="I101" s="621">
        <v>100</v>
      </c>
    </row>
    <row r="102" spans="1:9">
      <c r="A102" s="626">
        <v>94</v>
      </c>
      <c r="B102" s="629">
        <v>41085</v>
      </c>
      <c r="C102" s="628" t="s">
        <v>874</v>
      </c>
      <c r="D102" s="620" t="s">
        <v>875</v>
      </c>
      <c r="E102" s="630" t="s">
        <v>689</v>
      </c>
      <c r="F102" s="621">
        <v>162.5</v>
      </c>
      <c r="G102" s="621">
        <v>162.5</v>
      </c>
      <c r="H102" s="175"/>
      <c r="I102" s="621">
        <v>162.5</v>
      </c>
    </row>
    <row r="103" spans="1:9">
      <c r="A103" s="626">
        <v>95</v>
      </c>
      <c r="B103" s="629">
        <v>41085</v>
      </c>
      <c r="C103" s="628" t="s">
        <v>876</v>
      </c>
      <c r="D103" s="620" t="s">
        <v>877</v>
      </c>
      <c r="E103" s="630" t="s">
        <v>689</v>
      </c>
      <c r="F103" s="621">
        <v>162.5</v>
      </c>
      <c r="G103" s="621">
        <v>162.5</v>
      </c>
      <c r="H103" s="175"/>
      <c r="I103" s="621">
        <v>162.5</v>
      </c>
    </row>
    <row r="104" spans="1:9">
      <c r="A104" s="626">
        <v>96</v>
      </c>
      <c r="B104" s="629">
        <v>41085</v>
      </c>
      <c r="C104" s="628" t="s">
        <v>878</v>
      </c>
      <c r="D104" s="620" t="s">
        <v>879</v>
      </c>
      <c r="E104" s="630" t="s">
        <v>689</v>
      </c>
      <c r="F104" s="621">
        <v>125</v>
      </c>
      <c r="G104" s="621">
        <v>125</v>
      </c>
      <c r="H104" s="175"/>
      <c r="I104" s="621">
        <v>125</v>
      </c>
    </row>
    <row r="105" spans="1:9">
      <c r="A105" s="626">
        <v>97</v>
      </c>
      <c r="B105" s="629">
        <v>41085</v>
      </c>
      <c r="C105" s="628" t="s">
        <v>880</v>
      </c>
      <c r="D105" s="620" t="s">
        <v>881</v>
      </c>
      <c r="E105" s="630" t="s">
        <v>689</v>
      </c>
      <c r="F105" s="621">
        <v>125</v>
      </c>
      <c r="G105" s="621">
        <v>125</v>
      </c>
      <c r="H105" s="175"/>
      <c r="I105" s="621">
        <v>125</v>
      </c>
    </row>
    <row r="106" spans="1:9">
      <c r="A106" s="626">
        <v>98</v>
      </c>
      <c r="B106" s="629">
        <v>41085</v>
      </c>
      <c r="C106" s="628" t="s">
        <v>882</v>
      </c>
      <c r="D106" s="620" t="s">
        <v>883</v>
      </c>
      <c r="E106" s="630" t="s">
        <v>689</v>
      </c>
      <c r="F106" s="621">
        <v>100</v>
      </c>
      <c r="G106" s="621">
        <v>100</v>
      </c>
      <c r="H106" s="175"/>
      <c r="I106" s="621">
        <v>100</v>
      </c>
    </row>
    <row r="107" spans="1:9">
      <c r="A107" s="626">
        <v>99</v>
      </c>
      <c r="B107" s="629">
        <v>41085</v>
      </c>
      <c r="C107" s="628" t="s">
        <v>884</v>
      </c>
      <c r="D107" s="620" t="s">
        <v>885</v>
      </c>
      <c r="E107" s="630" t="s">
        <v>689</v>
      </c>
      <c r="F107" s="621">
        <v>100</v>
      </c>
      <c r="G107" s="621">
        <v>100</v>
      </c>
      <c r="H107" s="175"/>
      <c r="I107" s="621">
        <v>100</v>
      </c>
    </row>
    <row r="108" spans="1:9">
      <c r="A108" s="626">
        <v>100</v>
      </c>
      <c r="B108" s="629">
        <v>41085</v>
      </c>
      <c r="C108" s="628" t="s">
        <v>886</v>
      </c>
      <c r="D108" s="620" t="s">
        <v>887</v>
      </c>
      <c r="E108" s="630" t="s">
        <v>689</v>
      </c>
      <c r="F108" s="621">
        <v>162.5</v>
      </c>
      <c r="G108" s="621">
        <v>162.5</v>
      </c>
      <c r="H108" s="175"/>
      <c r="I108" s="621">
        <v>162.5</v>
      </c>
    </row>
    <row r="109" spans="1:9">
      <c r="A109" s="626">
        <v>101</v>
      </c>
      <c r="B109" s="629">
        <v>41085</v>
      </c>
      <c r="C109" s="628" t="s">
        <v>888</v>
      </c>
      <c r="D109" s="620" t="s">
        <v>889</v>
      </c>
      <c r="E109" s="630" t="s">
        <v>689</v>
      </c>
      <c r="F109" s="621">
        <v>162.5</v>
      </c>
      <c r="G109" s="621">
        <v>162.5</v>
      </c>
      <c r="H109" s="175"/>
      <c r="I109" s="621">
        <v>162.5</v>
      </c>
    </row>
    <row r="110" spans="1:9">
      <c r="A110" s="626">
        <v>102</v>
      </c>
      <c r="B110" s="629">
        <v>41087</v>
      </c>
      <c r="C110" s="628" t="s">
        <v>890</v>
      </c>
      <c r="D110" s="620" t="s">
        <v>891</v>
      </c>
      <c r="E110" s="630" t="s">
        <v>689</v>
      </c>
      <c r="F110" s="621">
        <v>100</v>
      </c>
      <c r="G110" s="621">
        <v>100</v>
      </c>
      <c r="H110" s="175"/>
      <c r="I110" s="621">
        <v>100</v>
      </c>
    </row>
    <row r="111" spans="1:9">
      <c r="A111" s="626">
        <v>103</v>
      </c>
      <c r="B111" s="629">
        <v>41087</v>
      </c>
      <c r="C111" s="628" t="s">
        <v>892</v>
      </c>
      <c r="D111" s="620" t="s">
        <v>893</v>
      </c>
      <c r="E111" s="630" t="s">
        <v>689</v>
      </c>
      <c r="F111" s="621">
        <v>100</v>
      </c>
      <c r="G111" s="621">
        <v>100</v>
      </c>
      <c r="H111" s="175"/>
      <c r="I111" s="621">
        <v>100</v>
      </c>
    </row>
    <row r="112" spans="1:9">
      <c r="A112" s="626">
        <v>104</v>
      </c>
      <c r="B112" s="629">
        <v>41085</v>
      </c>
      <c r="C112" s="628" t="s">
        <v>894</v>
      </c>
      <c r="D112" s="620" t="s">
        <v>895</v>
      </c>
      <c r="E112" s="630" t="s">
        <v>689</v>
      </c>
      <c r="F112" s="621">
        <v>162.5</v>
      </c>
      <c r="G112" s="621">
        <v>162.5</v>
      </c>
      <c r="H112" s="175"/>
      <c r="I112" s="621">
        <v>162.5</v>
      </c>
    </row>
    <row r="113" spans="1:9">
      <c r="A113" s="626">
        <v>105</v>
      </c>
      <c r="B113" s="629">
        <v>41085</v>
      </c>
      <c r="C113" s="628" t="s">
        <v>896</v>
      </c>
      <c r="D113" s="620" t="s">
        <v>897</v>
      </c>
      <c r="E113" s="630" t="s">
        <v>689</v>
      </c>
      <c r="F113" s="621">
        <v>125</v>
      </c>
      <c r="G113" s="621">
        <v>125</v>
      </c>
      <c r="H113" s="175"/>
      <c r="I113" s="621">
        <v>125</v>
      </c>
    </row>
    <row r="114" spans="1:9">
      <c r="A114" s="626">
        <v>106</v>
      </c>
      <c r="B114" s="629">
        <v>41083</v>
      </c>
      <c r="C114" s="628" t="s">
        <v>898</v>
      </c>
      <c r="D114" s="620" t="s">
        <v>899</v>
      </c>
      <c r="E114" s="630" t="s">
        <v>689</v>
      </c>
      <c r="F114" s="621">
        <v>162.5</v>
      </c>
      <c r="G114" s="621">
        <v>162.5</v>
      </c>
      <c r="H114" s="175"/>
      <c r="I114" s="621">
        <v>162.5</v>
      </c>
    </row>
    <row r="115" spans="1:9">
      <c r="A115" s="626">
        <v>107</v>
      </c>
      <c r="B115" s="629">
        <v>41083</v>
      </c>
      <c r="C115" s="628" t="s">
        <v>900</v>
      </c>
      <c r="D115" s="620" t="s">
        <v>901</v>
      </c>
      <c r="E115" s="630" t="s">
        <v>689</v>
      </c>
      <c r="F115" s="621">
        <v>162.5</v>
      </c>
      <c r="G115" s="621">
        <v>162.5</v>
      </c>
      <c r="H115" s="175"/>
      <c r="I115" s="621">
        <v>162.5</v>
      </c>
    </row>
    <row r="116" spans="1:9">
      <c r="A116" s="626">
        <v>108</v>
      </c>
      <c r="B116" s="629">
        <v>41083</v>
      </c>
      <c r="C116" s="628" t="s">
        <v>902</v>
      </c>
      <c r="D116" s="620" t="s">
        <v>903</v>
      </c>
      <c r="E116" s="630" t="s">
        <v>689</v>
      </c>
      <c r="F116" s="621">
        <v>125</v>
      </c>
      <c r="G116" s="621">
        <v>125</v>
      </c>
      <c r="H116" s="175"/>
      <c r="I116" s="621">
        <v>125</v>
      </c>
    </row>
    <row r="117" spans="1:9">
      <c r="A117" s="626">
        <v>109</v>
      </c>
      <c r="B117" s="629">
        <v>41083</v>
      </c>
      <c r="C117" s="628" t="s">
        <v>904</v>
      </c>
      <c r="D117" s="620" t="s">
        <v>905</v>
      </c>
      <c r="E117" s="630" t="s">
        <v>689</v>
      </c>
      <c r="F117" s="621">
        <v>162.5</v>
      </c>
      <c r="G117" s="621">
        <v>162.5</v>
      </c>
      <c r="H117" s="175"/>
      <c r="I117" s="621">
        <v>162.5</v>
      </c>
    </row>
    <row r="118" spans="1:9">
      <c r="A118" s="626">
        <v>110</v>
      </c>
      <c r="B118" s="629">
        <v>41083</v>
      </c>
      <c r="C118" s="628" t="s">
        <v>906</v>
      </c>
      <c r="D118" s="620" t="s">
        <v>907</v>
      </c>
      <c r="E118" s="630" t="s">
        <v>689</v>
      </c>
      <c r="F118" s="621">
        <v>100</v>
      </c>
      <c r="G118" s="621">
        <v>100</v>
      </c>
      <c r="H118" s="175"/>
      <c r="I118" s="621">
        <v>100</v>
      </c>
    </row>
    <row r="119" spans="1:9">
      <c r="A119" s="626">
        <v>111</v>
      </c>
      <c r="B119" s="629">
        <v>41083</v>
      </c>
      <c r="C119" s="628" t="s">
        <v>908</v>
      </c>
      <c r="D119" s="620" t="s">
        <v>909</v>
      </c>
      <c r="E119" s="630" t="s">
        <v>689</v>
      </c>
      <c r="F119" s="621">
        <v>100</v>
      </c>
      <c r="G119" s="621">
        <v>100</v>
      </c>
      <c r="H119" s="175"/>
      <c r="I119" s="621">
        <v>100</v>
      </c>
    </row>
    <row r="120" spans="1:9">
      <c r="A120" s="626">
        <v>112</v>
      </c>
      <c r="B120" s="629">
        <v>41083</v>
      </c>
      <c r="C120" s="628" t="s">
        <v>910</v>
      </c>
      <c r="D120" s="620" t="s">
        <v>911</v>
      </c>
      <c r="E120" s="630" t="s">
        <v>689</v>
      </c>
      <c r="F120" s="621">
        <v>162.5</v>
      </c>
      <c r="G120" s="621">
        <v>162.5</v>
      </c>
      <c r="H120" s="175"/>
      <c r="I120" s="621">
        <v>162.5</v>
      </c>
    </row>
    <row r="121" spans="1:9">
      <c r="A121" s="626">
        <v>113</v>
      </c>
      <c r="B121" s="629">
        <v>41083</v>
      </c>
      <c r="C121" s="628" t="s">
        <v>912</v>
      </c>
      <c r="D121" s="620" t="s">
        <v>913</v>
      </c>
      <c r="E121" s="630" t="s">
        <v>689</v>
      </c>
      <c r="F121" s="621">
        <v>162.5</v>
      </c>
      <c r="G121" s="621">
        <v>162.5</v>
      </c>
      <c r="H121" s="175"/>
      <c r="I121" s="621">
        <v>162.5</v>
      </c>
    </row>
    <row r="122" spans="1:9">
      <c r="A122" s="635">
        <v>114</v>
      </c>
      <c r="B122" s="636">
        <v>41083</v>
      </c>
      <c r="C122" s="637" t="s">
        <v>914</v>
      </c>
      <c r="D122" s="638" t="s">
        <v>915</v>
      </c>
      <c r="E122" s="639" t="s">
        <v>689</v>
      </c>
      <c r="F122" s="640">
        <v>125</v>
      </c>
      <c r="G122" s="640">
        <v>125</v>
      </c>
      <c r="H122" s="641"/>
      <c r="I122" s="640">
        <v>125</v>
      </c>
    </row>
    <row r="123" spans="1:9">
      <c r="A123" s="626">
        <v>115</v>
      </c>
      <c r="B123" s="629">
        <v>41083</v>
      </c>
      <c r="C123" s="628" t="s">
        <v>916</v>
      </c>
      <c r="D123" s="620" t="s">
        <v>917</v>
      </c>
      <c r="E123" s="630" t="s">
        <v>689</v>
      </c>
      <c r="F123" s="621">
        <v>125</v>
      </c>
      <c r="G123" s="621">
        <v>125</v>
      </c>
      <c r="H123" s="175"/>
      <c r="I123" s="621">
        <v>125</v>
      </c>
    </row>
    <row r="124" spans="1:9">
      <c r="A124" s="626">
        <v>116</v>
      </c>
      <c r="B124" s="629">
        <v>41083</v>
      </c>
      <c r="C124" s="628" t="s">
        <v>918</v>
      </c>
      <c r="D124" s="620" t="s">
        <v>919</v>
      </c>
      <c r="E124" s="630" t="s">
        <v>689</v>
      </c>
      <c r="F124" s="621">
        <v>162.5</v>
      </c>
      <c r="G124" s="621">
        <v>162.5</v>
      </c>
      <c r="H124" s="175"/>
      <c r="I124" s="621">
        <v>162.5</v>
      </c>
    </row>
    <row r="125" spans="1:9">
      <c r="A125" s="626">
        <v>117</v>
      </c>
      <c r="B125" s="629">
        <v>41083</v>
      </c>
      <c r="C125" s="628" t="s">
        <v>920</v>
      </c>
      <c r="D125" s="620" t="s">
        <v>921</v>
      </c>
      <c r="E125" s="630" t="s">
        <v>689</v>
      </c>
      <c r="F125" s="621">
        <v>162.5</v>
      </c>
      <c r="G125" s="621">
        <v>162.5</v>
      </c>
      <c r="H125" s="175"/>
      <c r="I125" s="621">
        <v>162.5</v>
      </c>
    </row>
    <row r="126" spans="1:9">
      <c r="A126" s="626">
        <v>118</v>
      </c>
      <c r="B126" s="629">
        <v>41083</v>
      </c>
      <c r="C126" s="628" t="s">
        <v>922</v>
      </c>
      <c r="D126" s="620" t="s">
        <v>923</v>
      </c>
      <c r="E126" s="630" t="s">
        <v>689</v>
      </c>
      <c r="F126" s="621">
        <v>162.5</v>
      </c>
      <c r="G126" s="621">
        <v>162.5</v>
      </c>
      <c r="H126" s="175"/>
      <c r="I126" s="621">
        <v>162.5</v>
      </c>
    </row>
    <row r="127" spans="1:9">
      <c r="A127" s="626">
        <v>119</v>
      </c>
      <c r="B127" s="629">
        <v>41083</v>
      </c>
      <c r="C127" s="628" t="s">
        <v>924</v>
      </c>
      <c r="D127" s="620" t="s">
        <v>925</v>
      </c>
      <c r="E127" s="630" t="s">
        <v>689</v>
      </c>
      <c r="F127" s="621">
        <v>125</v>
      </c>
      <c r="G127" s="621">
        <v>125</v>
      </c>
      <c r="H127" s="175"/>
      <c r="I127" s="621">
        <v>125</v>
      </c>
    </row>
    <row r="128" spans="1:9">
      <c r="A128" s="626">
        <v>120</v>
      </c>
      <c r="B128" s="629">
        <v>41083</v>
      </c>
      <c r="C128" s="642" t="s">
        <v>926</v>
      </c>
      <c r="D128" s="620" t="s">
        <v>927</v>
      </c>
      <c r="E128" s="630" t="s">
        <v>689</v>
      </c>
      <c r="F128" s="621">
        <v>162.5</v>
      </c>
      <c r="G128" s="621">
        <v>162.5</v>
      </c>
      <c r="H128" s="175"/>
      <c r="I128" s="621">
        <v>162.5</v>
      </c>
    </row>
    <row r="129" spans="1:9">
      <c r="A129" s="626">
        <v>121</v>
      </c>
      <c r="B129" s="629">
        <v>41083</v>
      </c>
      <c r="C129" s="628" t="s">
        <v>928</v>
      </c>
      <c r="D129" s="620" t="s">
        <v>929</v>
      </c>
      <c r="E129" s="630" t="s">
        <v>689</v>
      </c>
      <c r="F129" s="621">
        <v>162.5</v>
      </c>
      <c r="G129" s="621">
        <v>162.5</v>
      </c>
      <c r="H129" s="175"/>
      <c r="I129" s="621">
        <v>162.5</v>
      </c>
    </row>
    <row r="130" spans="1:9">
      <c r="A130" s="626">
        <v>122</v>
      </c>
      <c r="B130" s="629">
        <v>41083</v>
      </c>
      <c r="C130" s="628" t="s">
        <v>930</v>
      </c>
      <c r="D130" s="620" t="s">
        <v>931</v>
      </c>
      <c r="E130" s="630" t="s">
        <v>689</v>
      </c>
      <c r="F130" s="621">
        <v>125</v>
      </c>
      <c r="G130" s="621">
        <v>125</v>
      </c>
      <c r="H130" s="175"/>
      <c r="I130" s="621">
        <v>125</v>
      </c>
    </row>
    <row r="131" spans="1:9">
      <c r="A131" s="626">
        <v>123</v>
      </c>
      <c r="B131" s="629">
        <v>41083</v>
      </c>
      <c r="C131" s="628" t="s">
        <v>932</v>
      </c>
      <c r="D131" s="620" t="s">
        <v>933</v>
      </c>
      <c r="E131" s="630" t="s">
        <v>689</v>
      </c>
      <c r="F131" s="621">
        <v>125</v>
      </c>
      <c r="G131" s="621">
        <v>125</v>
      </c>
      <c r="H131" s="175"/>
      <c r="I131" s="621">
        <v>125</v>
      </c>
    </row>
    <row r="132" spans="1:9">
      <c r="A132" s="626">
        <v>124</v>
      </c>
      <c r="B132" s="629">
        <v>41083</v>
      </c>
      <c r="C132" s="628" t="s">
        <v>934</v>
      </c>
      <c r="D132" s="620" t="s">
        <v>935</v>
      </c>
      <c r="E132" s="630" t="s">
        <v>689</v>
      </c>
      <c r="F132" s="621">
        <v>125</v>
      </c>
      <c r="G132" s="621">
        <v>125</v>
      </c>
      <c r="H132" s="175"/>
      <c r="I132" s="621">
        <v>125</v>
      </c>
    </row>
    <row r="133" spans="1:9">
      <c r="A133" s="626">
        <v>125</v>
      </c>
      <c r="B133" s="629">
        <v>41083</v>
      </c>
      <c r="C133" s="628" t="s">
        <v>936</v>
      </c>
      <c r="D133" s="620" t="s">
        <v>937</v>
      </c>
      <c r="E133" s="630" t="s">
        <v>689</v>
      </c>
      <c r="F133" s="621">
        <v>125</v>
      </c>
      <c r="G133" s="621">
        <v>125</v>
      </c>
      <c r="H133" s="175"/>
      <c r="I133" s="621">
        <v>125</v>
      </c>
    </row>
    <row r="134" spans="1:9">
      <c r="A134" s="626">
        <v>126</v>
      </c>
      <c r="B134" s="629">
        <v>41083</v>
      </c>
      <c r="C134" s="628" t="s">
        <v>938</v>
      </c>
      <c r="D134" s="620" t="s">
        <v>939</v>
      </c>
      <c r="E134" s="630" t="s">
        <v>689</v>
      </c>
      <c r="F134" s="621">
        <v>162.5</v>
      </c>
      <c r="G134" s="621">
        <v>162.5</v>
      </c>
      <c r="H134" s="175"/>
      <c r="I134" s="621">
        <v>162.5</v>
      </c>
    </row>
    <row r="135" spans="1:9">
      <c r="A135" s="626">
        <v>127</v>
      </c>
      <c r="B135" s="629">
        <v>41083</v>
      </c>
      <c r="C135" s="628" t="s">
        <v>940</v>
      </c>
      <c r="D135" s="620" t="s">
        <v>941</v>
      </c>
      <c r="E135" s="630" t="s">
        <v>689</v>
      </c>
      <c r="F135" s="621">
        <v>162.5</v>
      </c>
      <c r="G135" s="621">
        <v>162.5</v>
      </c>
      <c r="H135" s="175"/>
      <c r="I135" s="621">
        <v>162.5</v>
      </c>
    </row>
    <row r="136" spans="1:9">
      <c r="A136" s="626">
        <v>128</v>
      </c>
      <c r="B136" s="629">
        <v>41083</v>
      </c>
      <c r="C136" s="628" t="s">
        <v>942</v>
      </c>
      <c r="D136" s="620" t="s">
        <v>943</v>
      </c>
      <c r="E136" s="630" t="s">
        <v>689</v>
      </c>
      <c r="F136" s="621">
        <v>100</v>
      </c>
      <c r="G136" s="621">
        <v>100</v>
      </c>
      <c r="H136" s="175"/>
      <c r="I136" s="621">
        <v>100</v>
      </c>
    </row>
    <row r="137" spans="1:9">
      <c r="A137" s="626">
        <v>129</v>
      </c>
      <c r="B137" s="629">
        <v>41083</v>
      </c>
      <c r="C137" s="628" t="s">
        <v>944</v>
      </c>
      <c r="D137" s="620" t="s">
        <v>945</v>
      </c>
      <c r="E137" s="630" t="s">
        <v>689</v>
      </c>
      <c r="F137" s="621">
        <v>162.5</v>
      </c>
      <c r="G137" s="621">
        <v>162.5</v>
      </c>
      <c r="H137" s="175"/>
      <c r="I137" s="621">
        <v>162.5</v>
      </c>
    </row>
    <row r="138" spans="1:9">
      <c r="A138" s="626">
        <v>130</v>
      </c>
      <c r="B138" s="629">
        <v>41083</v>
      </c>
      <c r="C138" s="628" t="s">
        <v>946</v>
      </c>
      <c r="D138" s="620" t="s">
        <v>947</v>
      </c>
      <c r="E138" s="630" t="s">
        <v>689</v>
      </c>
      <c r="F138" s="621">
        <v>125</v>
      </c>
      <c r="G138" s="621">
        <v>125</v>
      </c>
      <c r="H138" s="175"/>
      <c r="I138" s="621">
        <v>125</v>
      </c>
    </row>
    <row r="139" spans="1:9">
      <c r="A139" s="626">
        <v>131</v>
      </c>
      <c r="B139" s="629">
        <v>41083</v>
      </c>
      <c r="C139" s="628" t="s">
        <v>948</v>
      </c>
      <c r="D139" s="620" t="s">
        <v>949</v>
      </c>
      <c r="E139" s="630" t="s">
        <v>689</v>
      </c>
      <c r="F139" s="621">
        <v>100</v>
      </c>
      <c r="G139" s="621">
        <v>100</v>
      </c>
      <c r="H139" s="175"/>
      <c r="I139" s="621">
        <v>100</v>
      </c>
    </row>
    <row r="140" spans="1:9">
      <c r="A140" s="626">
        <v>132</v>
      </c>
      <c r="B140" s="636">
        <v>41085</v>
      </c>
      <c r="C140" s="628" t="s">
        <v>950</v>
      </c>
      <c r="D140" s="620" t="s">
        <v>951</v>
      </c>
      <c r="E140" s="630" t="s">
        <v>689</v>
      </c>
      <c r="F140" s="621">
        <v>125</v>
      </c>
      <c r="G140" s="621">
        <v>125</v>
      </c>
      <c r="H140" s="175"/>
      <c r="I140" s="621">
        <v>125</v>
      </c>
    </row>
    <row r="141" spans="1:9">
      <c r="A141" s="626">
        <v>133</v>
      </c>
      <c r="B141" s="636">
        <v>41083</v>
      </c>
      <c r="C141" s="628" t="s">
        <v>952</v>
      </c>
      <c r="D141" s="620" t="s">
        <v>953</v>
      </c>
      <c r="E141" s="630" t="s">
        <v>689</v>
      </c>
      <c r="F141" s="621">
        <v>162.5</v>
      </c>
      <c r="G141" s="621">
        <v>162.5</v>
      </c>
      <c r="H141" s="175"/>
      <c r="I141" s="621">
        <v>162.5</v>
      </c>
    </row>
    <row r="142" spans="1:9">
      <c r="A142" s="626">
        <v>134</v>
      </c>
      <c r="B142" s="636">
        <v>41099</v>
      </c>
      <c r="C142" s="628" t="s">
        <v>954</v>
      </c>
      <c r="D142" s="620" t="s">
        <v>955</v>
      </c>
      <c r="E142" s="630" t="s">
        <v>689</v>
      </c>
      <c r="F142" s="621">
        <v>125</v>
      </c>
      <c r="G142" s="621">
        <v>125</v>
      </c>
      <c r="H142" s="175"/>
      <c r="I142" s="621">
        <v>125</v>
      </c>
    </row>
    <row r="143" spans="1:9">
      <c r="A143" s="626">
        <v>135</v>
      </c>
      <c r="B143" s="636">
        <v>41099</v>
      </c>
      <c r="C143" s="628" t="s">
        <v>956</v>
      </c>
      <c r="D143" s="620" t="s">
        <v>957</v>
      </c>
      <c r="E143" s="630" t="s">
        <v>689</v>
      </c>
      <c r="F143" s="621">
        <v>125</v>
      </c>
      <c r="G143" s="621">
        <v>125</v>
      </c>
      <c r="H143" s="175"/>
      <c r="I143" s="621">
        <v>125</v>
      </c>
    </row>
    <row r="144" spans="1:9">
      <c r="A144" s="626">
        <v>136</v>
      </c>
      <c r="B144" s="636">
        <v>41099</v>
      </c>
      <c r="C144" s="628" t="s">
        <v>958</v>
      </c>
      <c r="D144" s="620" t="s">
        <v>959</v>
      </c>
      <c r="E144" s="630" t="s">
        <v>689</v>
      </c>
      <c r="F144" s="621">
        <v>125</v>
      </c>
      <c r="G144" s="621">
        <v>125</v>
      </c>
      <c r="H144" s="175"/>
      <c r="I144" s="621">
        <v>125</v>
      </c>
    </row>
    <row r="145" spans="1:9">
      <c r="A145" s="626">
        <v>137</v>
      </c>
      <c r="B145" s="636">
        <v>41099</v>
      </c>
      <c r="C145" s="628" t="s">
        <v>960</v>
      </c>
      <c r="D145" s="620" t="s">
        <v>961</v>
      </c>
      <c r="E145" s="630" t="s">
        <v>689</v>
      </c>
      <c r="F145" s="621">
        <v>125</v>
      </c>
      <c r="G145" s="621">
        <v>125</v>
      </c>
      <c r="H145" s="175"/>
      <c r="I145" s="621">
        <v>125</v>
      </c>
    </row>
    <row r="146" spans="1:9">
      <c r="A146" s="626">
        <v>138</v>
      </c>
      <c r="B146" s="636">
        <v>41099</v>
      </c>
      <c r="C146" s="628" t="s">
        <v>962</v>
      </c>
      <c r="D146" s="620" t="s">
        <v>963</v>
      </c>
      <c r="E146" s="630" t="s">
        <v>689</v>
      </c>
      <c r="F146" s="621">
        <v>125</v>
      </c>
      <c r="G146" s="621">
        <v>125</v>
      </c>
      <c r="H146" s="175"/>
      <c r="I146" s="621">
        <v>125</v>
      </c>
    </row>
    <row r="147" spans="1:9">
      <c r="A147" s="626">
        <v>139</v>
      </c>
      <c r="B147" s="636">
        <v>41099</v>
      </c>
      <c r="C147" s="628" t="s">
        <v>964</v>
      </c>
      <c r="D147" s="620" t="s">
        <v>965</v>
      </c>
      <c r="E147" s="630" t="s">
        <v>689</v>
      </c>
      <c r="F147" s="621">
        <v>125</v>
      </c>
      <c r="G147" s="621">
        <v>125</v>
      </c>
      <c r="H147" s="175"/>
      <c r="I147" s="621">
        <v>125</v>
      </c>
    </row>
    <row r="148" spans="1:9">
      <c r="A148" s="626">
        <v>140</v>
      </c>
      <c r="B148" s="636">
        <v>41067</v>
      </c>
      <c r="C148" s="628" t="s">
        <v>966</v>
      </c>
      <c r="D148" s="620" t="s">
        <v>967</v>
      </c>
      <c r="E148" s="630" t="s">
        <v>689</v>
      </c>
      <c r="F148" s="621">
        <v>125</v>
      </c>
      <c r="G148" s="621">
        <v>125</v>
      </c>
      <c r="H148" s="175"/>
      <c r="I148" s="621">
        <v>125</v>
      </c>
    </row>
    <row r="149" spans="1:9">
      <c r="A149" s="626">
        <v>141</v>
      </c>
      <c r="B149" s="636">
        <v>41067</v>
      </c>
      <c r="C149" s="628" t="s">
        <v>968</v>
      </c>
      <c r="D149" s="620" t="s">
        <v>969</v>
      </c>
      <c r="E149" s="630" t="s">
        <v>689</v>
      </c>
      <c r="F149" s="621">
        <v>125</v>
      </c>
      <c r="G149" s="621">
        <v>125</v>
      </c>
      <c r="H149" s="175"/>
      <c r="I149" s="621">
        <v>125</v>
      </c>
    </row>
    <row r="150" spans="1:9">
      <c r="A150" s="626">
        <v>142</v>
      </c>
      <c r="B150" s="636">
        <v>41068</v>
      </c>
      <c r="C150" s="628" t="s">
        <v>970</v>
      </c>
      <c r="D150" s="620" t="s">
        <v>971</v>
      </c>
      <c r="E150" s="630" t="s">
        <v>689</v>
      </c>
      <c r="F150" s="621">
        <v>125</v>
      </c>
      <c r="G150" s="621">
        <v>125</v>
      </c>
      <c r="H150" s="175"/>
      <c r="I150" s="621">
        <v>125</v>
      </c>
    </row>
    <row r="151" spans="1:9">
      <c r="A151" s="626">
        <v>143</v>
      </c>
      <c r="B151" s="636">
        <v>41067</v>
      </c>
      <c r="C151" s="628" t="s">
        <v>972</v>
      </c>
      <c r="D151" s="620" t="s">
        <v>973</v>
      </c>
      <c r="E151" s="630" t="s">
        <v>689</v>
      </c>
      <c r="F151" s="621">
        <v>125</v>
      </c>
      <c r="G151" s="621">
        <v>125</v>
      </c>
      <c r="H151" s="175"/>
      <c r="I151" s="621">
        <v>125</v>
      </c>
    </row>
    <row r="152" spans="1:9">
      <c r="A152" s="626">
        <v>144</v>
      </c>
      <c r="B152" s="636">
        <v>41068</v>
      </c>
      <c r="C152" s="628" t="s">
        <v>974</v>
      </c>
      <c r="D152" s="620" t="s">
        <v>975</v>
      </c>
      <c r="E152" s="630" t="s">
        <v>689</v>
      </c>
      <c r="F152" s="621">
        <v>125</v>
      </c>
      <c r="G152" s="621">
        <v>125</v>
      </c>
      <c r="H152" s="175"/>
      <c r="I152" s="621">
        <v>125</v>
      </c>
    </row>
    <row r="153" spans="1:9">
      <c r="A153" s="626">
        <v>145</v>
      </c>
      <c r="B153" s="636">
        <v>41099</v>
      </c>
      <c r="C153" s="628" t="s">
        <v>976</v>
      </c>
      <c r="D153" s="620" t="s">
        <v>977</v>
      </c>
      <c r="E153" s="630" t="s">
        <v>689</v>
      </c>
      <c r="F153" s="621">
        <v>125</v>
      </c>
      <c r="G153" s="621">
        <v>125</v>
      </c>
      <c r="H153" s="175"/>
      <c r="I153" s="621">
        <v>125</v>
      </c>
    </row>
    <row r="154" spans="1:9">
      <c r="A154" s="626">
        <v>146</v>
      </c>
      <c r="B154" s="636">
        <v>41067</v>
      </c>
      <c r="C154" s="628" t="s">
        <v>978</v>
      </c>
      <c r="D154" s="620" t="s">
        <v>979</v>
      </c>
      <c r="E154" s="630" t="s">
        <v>689</v>
      </c>
      <c r="F154" s="621">
        <v>125</v>
      </c>
      <c r="G154" s="621">
        <v>125</v>
      </c>
      <c r="H154" s="175"/>
      <c r="I154" s="621">
        <v>125</v>
      </c>
    </row>
    <row r="155" spans="1:9">
      <c r="A155" s="626">
        <v>147</v>
      </c>
      <c r="B155" s="636">
        <v>41083</v>
      </c>
      <c r="C155" s="628" t="s">
        <v>980</v>
      </c>
      <c r="D155" s="620" t="s">
        <v>981</v>
      </c>
      <c r="E155" s="630" t="s">
        <v>689</v>
      </c>
      <c r="F155" s="621">
        <v>162.5</v>
      </c>
      <c r="G155" s="621">
        <v>162.5</v>
      </c>
      <c r="H155" s="175"/>
      <c r="I155" s="621">
        <v>162.5</v>
      </c>
    </row>
    <row r="156" spans="1:9">
      <c r="A156" s="626">
        <v>148</v>
      </c>
      <c r="B156" s="636">
        <v>41083</v>
      </c>
      <c r="C156" s="628" t="s">
        <v>982</v>
      </c>
      <c r="D156" s="620" t="s">
        <v>983</v>
      </c>
      <c r="E156" s="630" t="s">
        <v>689</v>
      </c>
      <c r="F156" s="621">
        <v>100</v>
      </c>
      <c r="G156" s="621">
        <v>100</v>
      </c>
      <c r="H156" s="175"/>
      <c r="I156" s="621">
        <v>100</v>
      </c>
    </row>
    <row r="157" spans="1:9">
      <c r="A157" s="626">
        <v>149</v>
      </c>
      <c r="B157" s="636">
        <v>41083</v>
      </c>
      <c r="C157" s="628" t="s">
        <v>984</v>
      </c>
      <c r="D157" s="620" t="s">
        <v>985</v>
      </c>
      <c r="E157" s="630" t="s">
        <v>689</v>
      </c>
      <c r="F157" s="621">
        <v>125</v>
      </c>
      <c r="G157" s="621">
        <v>125</v>
      </c>
      <c r="H157" s="175"/>
      <c r="I157" s="621">
        <v>125</v>
      </c>
    </row>
    <row r="158" spans="1:9">
      <c r="A158" s="626">
        <v>150</v>
      </c>
      <c r="B158" s="636">
        <v>41083</v>
      </c>
      <c r="C158" s="628" t="s">
        <v>986</v>
      </c>
      <c r="D158" s="620" t="s">
        <v>987</v>
      </c>
      <c r="E158" s="630" t="s">
        <v>689</v>
      </c>
      <c r="F158" s="621">
        <v>125</v>
      </c>
      <c r="G158" s="621">
        <v>125</v>
      </c>
      <c r="H158" s="175"/>
      <c r="I158" s="621">
        <v>125</v>
      </c>
    </row>
    <row r="159" spans="1:9">
      <c r="A159" s="626">
        <v>151</v>
      </c>
      <c r="B159" s="636">
        <v>41083</v>
      </c>
      <c r="C159" s="642" t="s">
        <v>988</v>
      </c>
      <c r="D159" s="620" t="s">
        <v>989</v>
      </c>
      <c r="E159" s="630" t="s">
        <v>689</v>
      </c>
      <c r="F159" s="621">
        <v>125</v>
      </c>
      <c r="G159" s="621">
        <v>125</v>
      </c>
      <c r="H159" s="175"/>
      <c r="I159" s="621">
        <v>125</v>
      </c>
    </row>
    <row r="160" spans="1:9">
      <c r="A160" s="626">
        <v>152</v>
      </c>
      <c r="B160" s="636">
        <v>41083</v>
      </c>
      <c r="C160" s="628" t="s">
        <v>990</v>
      </c>
      <c r="D160" s="620" t="s">
        <v>991</v>
      </c>
      <c r="E160" s="630" t="s">
        <v>689</v>
      </c>
      <c r="F160" s="621">
        <v>100</v>
      </c>
      <c r="G160" s="621">
        <v>100</v>
      </c>
      <c r="H160" s="175"/>
      <c r="I160" s="621">
        <v>100</v>
      </c>
    </row>
    <row r="161" spans="1:9">
      <c r="A161" s="626">
        <v>153</v>
      </c>
      <c r="B161" s="636">
        <v>41083</v>
      </c>
      <c r="C161" s="628" t="s">
        <v>992</v>
      </c>
      <c r="D161" s="620" t="s">
        <v>993</v>
      </c>
      <c r="E161" s="630" t="s">
        <v>689</v>
      </c>
      <c r="F161" s="621">
        <v>125</v>
      </c>
      <c r="G161" s="621">
        <v>125</v>
      </c>
      <c r="H161" s="175"/>
      <c r="I161" s="621">
        <v>125</v>
      </c>
    </row>
    <row r="162" spans="1:9">
      <c r="A162" s="626">
        <v>154</v>
      </c>
      <c r="B162" s="636">
        <v>41083</v>
      </c>
      <c r="C162" s="628" t="s">
        <v>994</v>
      </c>
      <c r="D162" s="620" t="s">
        <v>995</v>
      </c>
      <c r="E162" s="630" t="s">
        <v>689</v>
      </c>
      <c r="F162" s="621">
        <v>162.5</v>
      </c>
      <c r="G162" s="621">
        <v>162.5</v>
      </c>
      <c r="H162" s="175"/>
      <c r="I162" s="621">
        <v>162.5</v>
      </c>
    </row>
    <row r="163" spans="1:9">
      <c r="A163" s="626">
        <v>155</v>
      </c>
      <c r="B163" s="636">
        <v>41083</v>
      </c>
      <c r="C163" s="628" t="s">
        <v>996</v>
      </c>
      <c r="D163" s="620" t="s">
        <v>997</v>
      </c>
      <c r="E163" s="630" t="s">
        <v>689</v>
      </c>
      <c r="F163" s="621">
        <v>162.5</v>
      </c>
      <c r="G163" s="621">
        <v>162.5</v>
      </c>
      <c r="H163" s="175"/>
      <c r="I163" s="621">
        <v>162.5</v>
      </c>
    </row>
    <row r="164" spans="1:9">
      <c r="A164" s="626">
        <v>156</v>
      </c>
      <c r="B164" s="636">
        <v>41083</v>
      </c>
      <c r="C164" s="628" t="s">
        <v>998</v>
      </c>
      <c r="D164" s="620" t="s">
        <v>999</v>
      </c>
      <c r="E164" s="630" t="s">
        <v>689</v>
      </c>
      <c r="F164" s="621">
        <v>125</v>
      </c>
      <c r="G164" s="621">
        <v>125</v>
      </c>
      <c r="H164" s="175"/>
      <c r="I164" s="621">
        <v>125</v>
      </c>
    </row>
    <row r="165" spans="1:9">
      <c r="A165" s="626">
        <v>157</v>
      </c>
      <c r="B165" s="636">
        <v>41083</v>
      </c>
      <c r="C165" s="628" t="s">
        <v>1000</v>
      </c>
      <c r="D165" s="620" t="s">
        <v>1001</v>
      </c>
      <c r="E165" s="630" t="s">
        <v>689</v>
      </c>
      <c r="F165" s="621">
        <v>162.5</v>
      </c>
      <c r="G165" s="621">
        <v>162.5</v>
      </c>
      <c r="H165" s="175"/>
      <c r="I165" s="621">
        <v>162.5</v>
      </c>
    </row>
    <row r="166" spans="1:9">
      <c r="A166" s="626">
        <v>158</v>
      </c>
      <c r="B166" s="636">
        <v>41083</v>
      </c>
      <c r="C166" s="628" t="s">
        <v>1002</v>
      </c>
      <c r="D166" s="620" t="s">
        <v>1003</v>
      </c>
      <c r="E166" s="630" t="s">
        <v>689</v>
      </c>
      <c r="F166" s="621">
        <v>125</v>
      </c>
      <c r="G166" s="621">
        <v>125</v>
      </c>
      <c r="H166" s="175"/>
      <c r="I166" s="621">
        <v>125</v>
      </c>
    </row>
    <row r="167" spans="1:9">
      <c r="A167" s="626">
        <v>159</v>
      </c>
      <c r="B167" s="636">
        <v>41083</v>
      </c>
      <c r="C167" s="628" t="s">
        <v>1004</v>
      </c>
      <c r="D167" s="620" t="s">
        <v>1005</v>
      </c>
      <c r="E167" s="630" t="s">
        <v>689</v>
      </c>
      <c r="F167" s="621">
        <v>162.5</v>
      </c>
      <c r="G167" s="621">
        <v>162.5</v>
      </c>
      <c r="H167" s="175"/>
      <c r="I167" s="621">
        <v>162.5</v>
      </c>
    </row>
    <row r="168" spans="1:9">
      <c r="A168" s="626">
        <v>160</v>
      </c>
      <c r="B168" s="636">
        <v>41083</v>
      </c>
      <c r="C168" s="628" t="s">
        <v>1006</v>
      </c>
      <c r="D168" s="620" t="s">
        <v>1007</v>
      </c>
      <c r="E168" s="630" t="s">
        <v>689</v>
      </c>
      <c r="F168" s="621">
        <v>162.5</v>
      </c>
      <c r="G168" s="621">
        <v>162.5</v>
      </c>
      <c r="H168" s="175"/>
      <c r="I168" s="621">
        <v>162.5</v>
      </c>
    </row>
    <row r="169" spans="1:9">
      <c r="A169" s="626">
        <v>161</v>
      </c>
      <c r="B169" s="636">
        <v>41083</v>
      </c>
      <c r="C169" s="628" t="s">
        <v>1008</v>
      </c>
      <c r="D169" s="620" t="s">
        <v>1009</v>
      </c>
      <c r="E169" s="630" t="s">
        <v>689</v>
      </c>
      <c r="F169" s="621">
        <v>125</v>
      </c>
      <c r="G169" s="621">
        <v>125</v>
      </c>
      <c r="H169" s="175"/>
      <c r="I169" s="621">
        <v>125</v>
      </c>
    </row>
    <row r="170" spans="1:9">
      <c r="A170" s="626">
        <v>162</v>
      </c>
      <c r="B170" s="636">
        <v>41083</v>
      </c>
      <c r="C170" s="628" t="s">
        <v>1010</v>
      </c>
      <c r="D170" s="620" t="s">
        <v>1011</v>
      </c>
      <c r="E170" s="630" t="s">
        <v>689</v>
      </c>
      <c r="F170" s="621">
        <v>162.5</v>
      </c>
      <c r="G170" s="621">
        <v>162.5</v>
      </c>
      <c r="H170" s="175"/>
      <c r="I170" s="621">
        <v>162.5</v>
      </c>
    </row>
    <row r="171" spans="1:9">
      <c r="A171" s="626">
        <v>163</v>
      </c>
      <c r="B171" s="636">
        <v>41083</v>
      </c>
      <c r="C171" s="628" t="s">
        <v>1012</v>
      </c>
      <c r="D171" s="620" t="s">
        <v>1013</v>
      </c>
      <c r="E171" s="630" t="s">
        <v>689</v>
      </c>
      <c r="F171" s="621">
        <v>162.5</v>
      </c>
      <c r="G171" s="621">
        <v>162.5</v>
      </c>
      <c r="H171" s="175"/>
      <c r="I171" s="621">
        <v>162.5</v>
      </c>
    </row>
    <row r="172" spans="1:9">
      <c r="A172" s="626">
        <v>164</v>
      </c>
      <c r="B172" s="636">
        <v>41083</v>
      </c>
      <c r="C172" s="628" t="s">
        <v>1014</v>
      </c>
      <c r="D172" s="620" t="s">
        <v>1015</v>
      </c>
      <c r="E172" s="630" t="s">
        <v>689</v>
      </c>
      <c r="F172" s="621">
        <v>125</v>
      </c>
      <c r="G172" s="621">
        <v>125</v>
      </c>
      <c r="H172" s="175"/>
      <c r="I172" s="621">
        <v>125</v>
      </c>
    </row>
    <row r="173" spans="1:9">
      <c r="A173" s="626">
        <v>165</v>
      </c>
      <c r="B173" s="636">
        <v>41083</v>
      </c>
      <c r="C173" s="628" t="s">
        <v>1016</v>
      </c>
      <c r="D173" s="620" t="s">
        <v>1017</v>
      </c>
      <c r="E173" s="630" t="s">
        <v>689</v>
      </c>
      <c r="F173" s="621">
        <v>100</v>
      </c>
      <c r="G173" s="621">
        <v>100</v>
      </c>
      <c r="H173" s="175"/>
      <c r="I173" s="621">
        <v>100</v>
      </c>
    </row>
    <row r="174" spans="1:9">
      <c r="A174" s="626">
        <v>166</v>
      </c>
      <c r="B174" s="636">
        <v>41083</v>
      </c>
      <c r="C174" s="628" t="s">
        <v>1018</v>
      </c>
      <c r="D174" s="620" t="s">
        <v>1019</v>
      </c>
      <c r="E174" s="630" t="s">
        <v>689</v>
      </c>
      <c r="F174" s="621">
        <v>125</v>
      </c>
      <c r="G174" s="621">
        <v>125</v>
      </c>
      <c r="H174" s="175"/>
      <c r="I174" s="621">
        <v>125</v>
      </c>
    </row>
    <row r="175" spans="1:9">
      <c r="A175" s="626">
        <v>167</v>
      </c>
      <c r="B175" s="636">
        <v>41083</v>
      </c>
      <c r="C175" s="628" t="s">
        <v>1020</v>
      </c>
      <c r="D175" s="620" t="s">
        <v>1021</v>
      </c>
      <c r="E175" s="630" t="s">
        <v>689</v>
      </c>
      <c r="F175" s="621">
        <v>125</v>
      </c>
      <c r="G175" s="621">
        <v>125</v>
      </c>
      <c r="H175" s="175"/>
      <c r="I175" s="621">
        <v>125</v>
      </c>
    </row>
    <row r="176" spans="1:9">
      <c r="A176" s="626">
        <v>168</v>
      </c>
      <c r="B176" s="636">
        <v>41083</v>
      </c>
      <c r="C176" s="628" t="s">
        <v>1022</v>
      </c>
      <c r="D176" s="620" t="s">
        <v>1023</v>
      </c>
      <c r="E176" s="630" t="s">
        <v>689</v>
      </c>
      <c r="F176" s="621">
        <v>162.5</v>
      </c>
      <c r="G176" s="621">
        <v>162.5</v>
      </c>
      <c r="H176" s="175"/>
      <c r="I176" s="621">
        <v>162.5</v>
      </c>
    </row>
    <row r="177" spans="1:9">
      <c r="A177" s="626">
        <v>169</v>
      </c>
      <c r="B177" s="636">
        <v>41083</v>
      </c>
      <c r="C177" s="628" t="s">
        <v>1024</v>
      </c>
      <c r="D177" s="620" t="s">
        <v>1025</v>
      </c>
      <c r="E177" s="630" t="s">
        <v>689</v>
      </c>
      <c r="F177" s="621">
        <v>125</v>
      </c>
      <c r="G177" s="621">
        <v>125</v>
      </c>
      <c r="H177" s="175"/>
      <c r="I177" s="621">
        <v>125</v>
      </c>
    </row>
    <row r="178" spans="1:9">
      <c r="A178" s="626">
        <v>170</v>
      </c>
      <c r="B178" s="636">
        <v>41083</v>
      </c>
      <c r="C178" s="628" t="s">
        <v>1026</v>
      </c>
      <c r="D178" s="620" t="s">
        <v>1027</v>
      </c>
      <c r="E178" s="630" t="s">
        <v>689</v>
      </c>
      <c r="F178" s="621">
        <v>125</v>
      </c>
      <c r="G178" s="621">
        <v>125</v>
      </c>
      <c r="H178" s="175"/>
      <c r="I178" s="621">
        <v>125</v>
      </c>
    </row>
    <row r="179" spans="1:9">
      <c r="A179" s="626">
        <v>171</v>
      </c>
      <c r="B179" s="636">
        <v>41083</v>
      </c>
      <c r="C179" s="628" t="s">
        <v>1028</v>
      </c>
      <c r="D179" s="620" t="s">
        <v>1029</v>
      </c>
      <c r="E179" s="630" t="s">
        <v>689</v>
      </c>
      <c r="F179" s="621">
        <v>162.5</v>
      </c>
      <c r="G179" s="621">
        <v>162.5</v>
      </c>
      <c r="H179" s="175"/>
      <c r="I179" s="621">
        <v>162.5</v>
      </c>
    </row>
    <row r="180" spans="1:9">
      <c r="A180" s="626">
        <v>172</v>
      </c>
      <c r="B180" s="636">
        <v>41083</v>
      </c>
      <c r="C180" s="628" t="s">
        <v>1030</v>
      </c>
      <c r="D180" s="620" t="s">
        <v>1031</v>
      </c>
      <c r="E180" s="630" t="s">
        <v>689</v>
      </c>
      <c r="F180" s="621">
        <v>162.5</v>
      </c>
      <c r="G180" s="621">
        <v>162.5</v>
      </c>
      <c r="H180" s="175"/>
      <c r="I180" s="621">
        <v>162.5</v>
      </c>
    </row>
    <row r="181" spans="1:9">
      <c r="A181" s="626">
        <v>173</v>
      </c>
      <c r="B181" s="636">
        <v>41083</v>
      </c>
      <c r="C181" s="628" t="s">
        <v>1032</v>
      </c>
      <c r="D181" s="620" t="s">
        <v>1033</v>
      </c>
      <c r="E181" s="630" t="s">
        <v>689</v>
      </c>
      <c r="F181" s="621">
        <v>162.5</v>
      </c>
      <c r="G181" s="621">
        <v>162.5</v>
      </c>
      <c r="H181" s="175"/>
      <c r="I181" s="621">
        <v>162.5</v>
      </c>
    </row>
    <row r="182" spans="1:9">
      <c r="A182" s="626">
        <v>174</v>
      </c>
      <c r="B182" s="636">
        <v>41083</v>
      </c>
      <c r="C182" s="628" t="s">
        <v>1034</v>
      </c>
      <c r="D182" s="620" t="s">
        <v>1035</v>
      </c>
      <c r="E182" s="630" t="s">
        <v>689</v>
      </c>
      <c r="F182" s="621">
        <v>162.5</v>
      </c>
      <c r="G182" s="621">
        <v>162.5</v>
      </c>
      <c r="H182" s="175"/>
      <c r="I182" s="621">
        <v>162.5</v>
      </c>
    </row>
    <row r="183" spans="1:9">
      <c r="A183" s="626">
        <v>175</v>
      </c>
      <c r="B183" s="636">
        <v>41083</v>
      </c>
      <c r="C183" s="628" t="s">
        <v>1036</v>
      </c>
      <c r="D183" s="620" t="s">
        <v>1037</v>
      </c>
      <c r="E183" s="630" t="s">
        <v>689</v>
      </c>
      <c r="F183" s="621">
        <v>162.5</v>
      </c>
      <c r="G183" s="621">
        <v>162.5</v>
      </c>
      <c r="H183" s="175"/>
      <c r="I183" s="621">
        <v>162.5</v>
      </c>
    </row>
    <row r="184" spans="1:9">
      <c r="A184" s="626">
        <v>176</v>
      </c>
      <c r="B184" s="636">
        <v>41083</v>
      </c>
      <c r="C184" s="628" t="s">
        <v>1038</v>
      </c>
      <c r="D184" s="620" t="s">
        <v>1039</v>
      </c>
      <c r="E184" s="630" t="s">
        <v>689</v>
      </c>
      <c r="F184" s="621">
        <v>125</v>
      </c>
      <c r="G184" s="621">
        <v>125</v>
      </c>
      <c r="H184" s="175"/>
      <c r="I184" s="621">
        <v>125</v>
      </c>
    </row>
    <row r="185" spans="1:9">
      <c r="A185" s="626">
        <v>177</v>
      </c>
      <c r="B185" s="636">
        <v>41083</v>
      </c>
      <c r="C185" s="628" t="s">
        <v>1040</v>
      </c>
      <c r="D185" s="620" t="s">
        <v>1041</v>
      </c>
      <c r="E185" s="630" t="s">
        <v>689</v>
      </c>
      <c r="F185" s="621">
        <v>125</v>
      </c>
      <c r="G185" s="621">
        <v>125</v>
      </c>
      <c r="H185" s="175"/>
      <c r="I185" s="621">
        <v>125</v>
      </c>
    </row>
    <row r="186" spans="1:9">
      <c r="A186" s="626">
        <v>178</v>
      </c>
      <c r="B186" s="636">
        <v>41083</v>
      </c>
      <c r="C186" s="628" t="s">
        <v>1042</v>
      </c>
      <c r="D186" s="620" t="s">
        <v>1043</v>
      </c>
      <c r="E186" s="630" t="s">
        <v>689</v>
      </c>
      <c r="F186" s="621">
        <v>162.5</v>
      </c>
      <c r="G186" s="621">
        <v>162.5</v>
      </c>
      <c r="H186" s="175"/>
      <c r="I186" s="621">
        <v>162.5</v>
      </c>
    </row>
    <row r="187" spans="1:9">
      <c r="A187" s="626">
        <v>179</v>
      </c>
      <c r="B187" s="636">
        <v>41083</v>
      </c>
      <c r="C187" s="628" t="s">
        <v>1044</v>
      </c>
      <c r="D187" s="620" t="s">
        <v>1045</v>
      </c>
      <c r="E187" s="630" t="s">
        <v>689</v>
      </c>
      <c r="F187" s="621">
        <v>162.5</v>
      </c>
      <c r="G187" s="621">
        <v>162.5</v>
      </c>
      <c r="H187" s="175"/>
      <c r="I187" s="621">
        <v>162.5</v>
      </c>
    </row>
    <row r="188" spans="1:9">
      <c r="A188" s="626">
        <v>180</v>
      </c>
      <c r="B188" s="636">
        <v>41083</v>
      </c>
      <c r="C188" s="628" t="s">
        <v>1046</v>
      </c>
      <c r="D188" s="620" t="s">
        <v>1047</v>
      </c>
      <c r="E188" s="630" t="s">
        <v>689</v>
      </c>
      <c r="F188" s="621">
        <v>162.5</v>
      </c>
      <c r="G188" s="621">
        <v>162.5</v>
      </c>
      <c r="H188" s="175"/>
      <c r="I188" s="621">
        <v>162.5</v>
      </c>
    </row>
    <row r="189" spans="1:9">
      <c r="A189" s="626">
        <v>181</v>
      </c>
      <c r="B189" s="636">
        <v>41083</v>
      </c>
      <c r="C189" s="628" t="s">
        <v>1048</v>
      </c>
      <c r="D189" s="620" t="s">
        <v>1049</v>
      </c>
      <c r="E189" s="630" t="s">
        <v>689</v>
      </c>
      <c r="F189" s="621">
        <v>162.5</v>
      </c>
      <c r="G189" s="621">
        <v>162.5</v>
      </c>
      <c r="H189" s="175"/>
      <c r="I189" s="621">
        <v>162.5</v>
      </c>
    </row>
    <row r="190" spans="1:9">
      <c r="A190" s="626">
        <v>182</v>
      </c>
      <c r="B190" s="636">
        <v>41083</v>
      </c>
      <c r="C190" s="628" t="s">
        <v>1050</v>
      </c>
      <c r="D190" s="620" t="s">
        <v>1051</v>
      </c>
      <c r="E190" s="630" t="s">
        <v>689</v>
      </c>
      <c r="F190" s="621">
        <v>100</v>
      </c>
      <c r="G190" s="621">
        <v>100</v>
      </c>
      <c r="H190" s="175"/>
      <c r="I190" s="621">
        <v>100</v>
      </c>
    </row>
    <row r="191" spans="1:9">
      <c r="A191" s="626">
        <v>183</v>
      </c>
      <c r="B191" s="636">
        <v>41083</v>
      </c>
      <c r="C191" s="628" t="s">
        <v>1052</v>
      </c>
      <c r="D191" s="620" t="s">
        <v>1053</v>
      </c>
      <c r="E191" s="630" t="s">
        <v>689</v>
      </c>
      <c r="F191" s="621">
        <v>162.5</v>
      </c>
      <c r="G191" s="621">
        <v>162.5</v>
      </c>
      <c r="H191" s="175"/>
      <c r="I191" s="621">
        <v>162.5</v>
      </c>
    </row>
    <row r="192" spans="1:9">
      <c r="A192" s="626">
        <v>184</v>
      </c>
      <c r="B192" s="636">
        <v>41083</v>
      </c>
      <c r="C192" s="628" t="s">
        <v>1054</v>
      </c>
      <c r="D192" s="620" t="s">
        <v>1055</v>
      </c>
      <c r="E192" s="630" t="s">
        <v>689</v>
      </c>
      <c r="F192" s="621">
        <v>100</v>
      </c>
      <c r="G192" s="621">
        <v>100</v>
      </c>
      <c r="H192" s="175"/>
      <c r="I192" s="621">
        <v>100</v>
      </c>
    </row>
    <row r="193" spans="1:9">
      <c r="A193" s="626">
        <v>185</v>
      </c>
      <c r="B193" s="636">
        <v>41083</v>
      </c>
      <c r="C193" s="628" t="s">
        <v>1056</v>
      </c>
      <c r="D193" s="620" t="s">
        <v>1057</v>
      </c>
      <c r="E193" s="630" t="s">
        <v>689</v>
      </c>
      <c r="F193" s="621">
        <v>100</v>
      </c>
      <c r="G193" s="621">
        <v>100</v>
      </c>
      <c r="H193" s="175"/>
      <c r="I193" s="621">
        <v>100</v>
      </c>
    </row>
    <row r="194" spans="1:9">
      <c r="A194" s="626">
        <v>186</v>
      </c>
      <c r="B194" s="636">
        <v>41083</v>
      </c>
      <c r="C194" s="628" t="s">
        <v>1058</v>
      </c>
      <c r="D194" s="620" t="s">
        <v>1059</v>
      </c>
      <c r="E194" s="630" t="s">
        <v>689</v>
      </c>
      <c r="F194" s="621">
        <v>162.5</v>
      </c>
      <c r="G194" s="621">
        <v>162.5</v>
      </c>
      <c r="H194" s="175"/>
      <c r="I194" s="621">
        <v>162.5</v>
      </c>
    </row>
    <row r="195" spans="1:9">
      <c r="A195" s="626">
        <v>187</v>
      </c>
      <c r="B195" s="636">
        <v>41083</v>
      </c>
      <c r="C195" s="628" t="s">
        <v>1060</v>
      </c>
      <c r="D195" s="620" t="s">
        <v>1061</v>
      </c>
      <c r="E195" s="630" t="s">
        <v>689</v>
      </c>
      <c r="F195" s="621">
        <v>162.5</v>
      </c>
      <c r="G195" s="621">
        <v>162.5</v>
      </c>
      <c r="H195" s="175"/>
      <c r="I195" s="621">
        <v>162.5</v>
      </c>
    </row>
    <row r="196" spans="1:9">
      <c r="A196" s="626">
        <v>188</v>
      </c>
      <c r="B196" s="636">
        <v>41083</v>
      </c>
      <c r="C196" s="628" t="s">
        <v>1062</v>
      </c>
      <c r="D196" s="620" t="s">
        <v>1063</v>
      </c>
      <c r="E196" s="630" t="s">
        <v>689</v>
      </c>
      <c r="F196" s="621">
        <v>125</v>
      </c>
      <c r="G196" s="621">
        <v>125</v>
      </c>
      <c r="H196" s="175"/>
      <c r="I196" s="621">
        <v>125</v>
      </c>
    </row>
    <row r="197" spans="1:9">
      <c r="A197" s="626">
        <v>189</v>
      </c>
      <c r="B197" s="636">
        <v>41083</v>
      </c>
      <c r="C197" s="628" t="s">
        <v>1064</v>
      </c>
      <c r="D197" s="620" t="s">
        <v>1065</v>
      </c>
      <c r="E197" s="630" t="s">
        <v>689</v>
      </c>
      <c r="F197" s="621">
        <v>125</v>
      </c>
      <c r="G197" s="621">
        <v>125</v>
      </c>
      <c r="H197" s="175"/>
      <c r="I197" s="621">
        <v>125</v>
      </c>
    </row>
    <row r="198" spans="1:9">
      <c r="A198" s="626">
        <v>190</v>
      </c>
      <c r="B198" s="636">
        <v>41083</v>
      </c>
      <c r="C198" s="628" t="s">
        <v>1066</v>
      </c>
      <c r="D198" s="620" t="s">
        <v>1067</v>
      </c>
      <c r="E198" s="630" t="s">
        <v>689</v>
      </c>
      <c r="F198" s="621">
        <v>100</v>
      </c>
      <c r="G198" s="621">
        <v>100</v>
      </c>
      <c r="H198" s="175"/>
      <c r="I198" s="621">
        <v>100</v>
      </c>
    </row>
    <row r="199" spans="1:9">
      <c r="A199" s="626">
        <v>191</v>
      </c>
      <c r="B199" s="636">
        <v>41083</v>
      </c>
      <c r="C199" s="628" t="s">
        <v>1068</v>
      </c>
      <c r="D199" s="620" t="s">
        <v>1069</v>
      </c>
      <c r="E199" s="630" t="s">
        <v>689</v>
      </c>
      <c r="F199" s="621">
        <v>125</v>
      </c>
      <c r="G199" s="621">
        <v>125</v>
      </c>
      <c r="H199" s="175"/>
      <c r="I199" s="621">
        <v>125</v>
      </c>
    </row>
    <row r="200" spans="1:9">
      <c r="A200" s="626">
        <v>192</v>
      </c>
      <c r="B200" s="636">
        <v>41083</v>
      </c>
      <c r="C200" s="628" t="s">
        <v>1070</v>
      </c>
      <c r="D200" s="620" t="s">
        <v>1071</v>
      </c>
      <c r="E200" s="630" t="s">
        <v>689</v>
      </c>
      <c r="F200" s="621">
        <v>162.5</v>
      </c>
      <c r="G200" s="621">
        <v>162.5</v>
      </c>
      <c r="H200" s="175"/>
      <c r="I200" s="621">
        <v>162.5</v>
      </c>
    </row>
    <row r="201" spans="1:9">
      <c r="A201" s="626">
        <v>193</v>
      </c>
      <c r="B201" s="636">
        <v>41083</v>
      </c>
      <c r="C201" s="628" t="s">
        <v>1072</v>
      </c>
      <c r="D201" s="620" t="s">
        <v>1073</v>
      </c>
      <c r="E201" s="630" t="s">
        <v>689</v>
      </c>
      <c r="F201" s="621">
        <v>100</v>
      </c>
      <c r="G201" s="621">
        <v>100</v>
      </c>
      <c r="H201" s="175"/>
      <c r="I201" s="621">
        <v>100</v>
      </c>
    </row>
    <row r="202" spans="1:9">
      <c r="A202" s="626">
        <v>194</v>
      </c>
      <c r="B202" s="636">
        <v>41083</v>
      </c>
      <c r="C202" s="628" t="s">
        <v>1074</v>
      </c>
      <c r="D202" s="620" t="s">
        <v>1075</v>
      </c>
      <c r="E202" s="630" t="s">
        <v>689</v>
      </c>
      <c r="F202" s="621">
        <v>125</v>
      </c>
      <c r="G202" s="621">
        <v>125</v>
      </c>
      <c r="H202" s="175"/>
      <c r="I202" s="621">
        <v>125</v>
      </c>
    </row>
    <row r="203" spans="1:9">
      <c r="A203" s="626">
        <v>195</v>
      </c>
      <c r="B203" s="636">
        <v>41083</v>
      </c>
      <c r="C203" s="628" t="s">
        <v>1076</v>
      </c>
      <c r="D203" s="620" t="s">
        <v>1077</v>
      </c>
      <c r="E203" s="630" t="s">
        <v>689</v>
      </c>
      <c r="F203" s="621">
        <v>125</v>
      </c>
      <c r="G203" s="621">
        <v>125</v>
      </c>
      <c r="H203" s="175"/>
      <c r="I203" s="621">
        <v>125</v>
      </c>
    </row>
    <row r="204" spans="1:9">
      <c r="A204" s="626">
        <v>196</v>
      </c>
      <c r="B204" s="636">
        <v>41083</v>
      </c>
      <c r="C204" s="628" t="s">
        <v>1078</v>
      </c>
      <c r="D204" s="620" t="s">
        <v>1079</v>
      </c>
      <c r="E204" s="630" t="s">
        <v>689</v>
      </c>
      <c r="F204" s="621">
        <v>162.5</v>
      </c>
      <c r="G204" s="621">
        <v>162.5</v>
      </c>
      <c r="H204" s="175"/>
      <c r="I204" s="621">
        <v>162.5</v>
      </c>
    </row>
    <row r="205" spans="1:9">
      <c r="A205" s="626">
        <v>197</v>
      </c>
      <c r="B205" s="636">
        <v>41083</v>
      </c>
      <c r="C205" s="628" t="s">
        <v>1080</v>
      </c>
      <c r="D205" s="620" t="s">
        <v>1081</v>
      </c>
      <c r="E205" s="630" t="s">
        <v>689</v>
      </c>
      <c r="F205" s="621">
        <v>100</v>
      </c>
      <c r="G205" s="621">
        <v>100</v>
      </c>
      <c r="H205" s="175"/>
      <c r="I205" s="621">
        <v>100</v>
      </c>
    </row>
    <row r="206" spans="1:9">
      <c r="A206" s="626">
        <v>198</v>
      </c>
      <c r="B206" s="636">
        <v>41083</v>
      </c>
      <c r="C206" s="628" t="s">
        <v>1082</v>
      </c>
      <c r="D206" s="620" t="s">
        <v>1083</v>
      </c>
      <c r="E206" s="630" t="s">
        <v>689</v>
      </c>
      <c r="F206" s="621">
        <v>162.5</v>
      </c>
      <c r="G206" s="621">
        <v>162.5</v>
      </c>
      <c r="H206" s="175"/>
      <c r="I206" s="621">
        <v>162.5</v>
      </c>
    </row>
    <row r="207" spans="1:9">
      <c r="A207" s="626">
        <v>199</v>
      </c>
      <c r="B207" s="636">
        <v>41083</v>
      </c>
      <c r="C207" s="628" t="s">
        <v>692</v>
      </c>
      <c r="D207" s="620" t="s">
        <v>1084</v>
      </c>
      <c r="E207" s="630" t="s">
        <v>689</v>
      </c>
      <c r="F207" s="621">
        <v>100</v>
      </c>
      <c r="G207" s="621">
        <v>100</v>
      </c>
      <c r="H207" s="175"/>
      <c r="I207" s="621">
        <v>100</v>
      </c>
    </row>
    <row r="208" spans="1:9">
      <c r="A208" s="626">
        <v>200</v>
      </c>
      <c r="B208" s="636">
        <v>41083</v>
      </c>
      <c r="C208" s="628" t="s">
        <v>1085</v>
      </c>
      <c r="D208" s="620" t="s">
        <v>1086</v>
      </c>
      <c r="E208" s="630" t="s">
        <v>689</v>
      </c>
      <c r="F208" s="621">
        <v>125</v>
      </c>
      <c r="G208" s="621">
        <v>125</v>
      </c>
      <c r="H208" s="175"/>
      <c r="I208" s="621">
        <v>125</v>
      </c>
    </row>
    <row r="209" spans="1:9">
      <c r="A209" s="626">
        <v>201</v>
      </c>
      <c r="B209" s="636">
        <v>41083</v>
      </c>
      <c r="C209" s="628" t="s">
        <v>1087</v>
      </c>
      <c r="D209" s="620" t="s">
        <v>1088</v>
      </c>
      <c r="E209" s="630" t="s">
        <v>689</v>
      </c>
      <c r="F209" s="621">
        <v>100</v>
      </c>
      <c r="G209" s="621">
        <v>100</v>
      </c>
      <c r="H209" s="175"/>
      <c r="I209" s="621">
        <v>100</v>
      </c>
    </row>
    <row r="210" spans="1:9">
      <c r="A210" s="626">
        <v>202</v>
      </c>
      <c r="B210" s="636">
        <v>41083</v>
      </c>
      <c r="C210" s="628" t="s">
        <v>1089</v>
      </c>
      <c r="D210" s="620" t="s">
        <v>1090</v>
      </c>
      <c r="E210" s="630" t="s">
        <v>689</v>
      </c>
      <c r="F210" s="621">
        <v>100</v>
      </c>
      <c r="G210" s="621">
        <v>100</v>
      </c>
      <c r="H210" s="175"/>
      <c r="I210" s="621">
        <v>100</v>
      </c>
    </row>
    <row r="211" spans="1:9">
      <c r="A211" s="626">
        <v>203</v>
      </c>
      <c r="B211" s="636">
        <v>41083</v>
      </c>
      <c r="C211" s="628" t="s">
        <v>1091</v>
      </c>
      <c r="D211" s="620" t="s">
        <v>1092</v>
      </c>
      <c r="E211" s="630" t="s">
        <v>689</v>
      </c>
      <c r="F211" s="621">
        <v>100</v>
      </c>
      <c r="G211" s="621">
        <v>100</v>
      </c>
      <c r="H211" s="175"/>
      <c r="I211" s="621">
        <v>100</v>
      </c>
    </row>
    <row r="212" spans="1:9">
      <c r="A212" s="626">
        <v>204</v>
      </c>
      <c r="B212" s="636">
        <v>41083</v>
      </c>
      <c r="C212" s="628" t="s">
        <v>1093</v>
      </c>
      <c r="D212" s="620" t="s">
        <v>1094</v>
      </c>
      <c r="E212" s="630" t="s">
        <v>689</v>
      </c>
      <c r="F212" s="621">
        <v>125</v>
      </c>
      <c r="G212" s="621">
        <v>125</v>
      </c>
      <c r="H212" s="175"/>
      <c r="I212" s="621">
        <v>125</v>
      </c>
    </row>
    <row r="213" spans="1:9">
      <c r="A213" s="626">
        <v>205</v>
      </c>
      <c r="B213" s="636">
        <v>41083</v>
      </c>
      <c r="C213" s="628" t="s">
        <v>1095</v>
      </c>
      <c r="D213" s="620" t="s">
        <v>1096</v>
      </c>
      <c r="E213" s="630" t="s">
        <v>689</v>
      </c>
      <c r="F213" s="621">
        <v>162.5</v>
      </c>
      <c r="G213" s="621">
        <v>162.5</v>
      </c>
      <c r="H213" s="175"/>
      <c r="I213" s="621">
        <v>162.5</v>
      </c>
    </row>
    <row r="214" spans="1:9">
      <c r="A214" s="626">
        <v>206</v>
      </c>
      <c r="B214" s="636">
        <v>41083</v>
      </c>
      <c r="C214" s="628" t="s">
        <v>1097</v>
      </c>
      <c r="D214" s="620" t="s">
        <v>1098</v>
      </c>
      <c r="E214" s="630" t="s">
        <v>689</v>
      </c>
      <c r="F214" s="621">
        <v>162.5</v>
      </c>
      <c r="G214" s="621">
        <v>162.5</v>
      </c>
      <c r="H214" s="175"/>
      <c r="I214" s="621">
        <v>162.5</v>
      </c>
    </row>
    <row r="215" spans="1:9">
      <c r="A215" s="626">
        <v>207</v>
      </c>
      <c r="B215" s="636">
        <v>41083</v>
      </c>
      <c r="C215" s="628" t="s">
        <v>1099</v>
      </c>
      <c r="D215" s="620" t="s">
        <v>1100</v>
      </c>
      <c r="E215" s="630" t="s">
        <v>689</v>
      </c>
      <c r="F215" s="621">
        <v>125</v>
      </c>
      <c r="G215" s="621">
        <v>125</v>
      </c>
      <c r="H215" s="175"/>
      <c r="I215" s="621">
        <v>125</v>
      </c>
    </row>
    <row r="216" spans="1:9">
      <c r="A216" s="626">
        <v>208</v>
      </c>
      <c r="B216" s="636">
        <v>41083</v>
      </c>
      <c r="C216" s="628" t="s">
        <v>1101</v>
      </c>
      <c r="D216" s="620" t="s">
        <v>1102</v>
      </c>
      <c r="E216" s="630" t="s">
        <v>689</v>
      </c>
      <c r="F216" s="621">
        <v>162.5</v>
      </c>
      <c r="G216" s="621">
        <v>162.5</v>
      </c>
      <c r="H216" s="175"/>
      <c r="I216" s="621">
        <v>162.5</v>
      </c>
    </row>
    <row r="217" spans="1:9">
      <c r="A217" s="626">
        <v>209</v>
      </c>
      <c r="B217" s="636">
        <v>41083</v>
      </c>
      <c r="C217" s="628" t="s">
        <v>1103</v>
      </c>
      <c r="D217" s="620" t="s">
        <v>1104</v>
      </c>
      <c r="E217" s="630" t="s">
        <v>689</v>
      </c>
      <c r="F217" s="621">
        <v>125</v>
      </c>
      <c r="G217" s="621">
        <v>125</v>
      </c>
      <c r="H217" s="175"/>
      <c r="I217" s="621">
        <v>125</v>
      </c>
    </row>
    <row r="218" spans="1:9">
      <c r="A218" s="626">
        <v>210</v>
      </c>
      <c r="B218" s="636">
        <v>41066</v>
      </c>
      <c r="C218" s="628" t="s">
        <v>1105</v>
      </c>
      <c r="D218" s="620" t="s">
        <v>1106</v>
      </c>
      <c r="E218" s="630" t="s">
        <v>689</v>
      </c>
      <c r="F218" s="621">
        <v>125</v>
      </c>
      <c r="G218" s="621">
        <v>125</v>
      </c>
      <c r="H218" s="175"/>
      <c r="I218" s="621">
        <v>125</v>
      </c>
    </row>
    <row r="219" spans="1:9">
      <c r="A219" s="626">
        <v>211</v>
      </c>
      <c r="B219" s="636">
        <v>41083</v>
      </c>
      <c r="C219" s="628" t="s">
        <v>1107</v>
      </c>
      <c r="D219" s="620" t="s">
        <v>1108</v>
      </c>
      <c r="E219" s="630" t="s">
        <v>689</v>
      </c>
      <c r="F219" s="621">
        <v>125</v>
      </c>
      <c r="G219" s="621">
        <v>125</v>
      </c>
      <c r="H219" s="175"/>
      <c r="I219" s="621">
        <v>125</v>
      </c>
    </row>
    <row r="220" spans="1:9">
      <c r="A220" s="626">
        <v>212</v>
      </c>
      <c r="B220" s="636">
        <v>41083</v>
      </c>
      <c r="C220" s="628" t="s">
        <v>1109</v>
      </c>
      <c r="D220" s="620" t="s">
        <v>1110</v>
      </c>
      <c r="E220" s="630" t="s">
        <v>689</v>
      </c>
      <c r="F220" s="621">
        <v>125</v>
      </c>
      <c r="G220" s="621">
        <v>125</v>
      </c>
      <c r="H220" s="175"/>
      <c r="I220" s="621">
        <v>125</v>
      </c>
    </row>
    <row r="221" spans="1:9">
      <c r="A221" s="635">
        <v>213</v>
      </c>
      <c r="B221" s="636">
        <v>41083</v>
      </c>
      <c r="C221" s="637" t="s">
        <v>1111</v>
      </c>
      <c r="D221" s="638" t="s">
        <v>1112</v>
      </c>
      <c r="E221" s="639" t="s">
        <v>689</v>
      </c>
      <c r="F221" s="640">
        <v>100</v>
      </c>
      <c r="G221" s="640">
        <v>100</v>
      </c>
      <c r="H221" s="641"/>
      <c r="I221" s="640">
        <v>100</v>
      </c>
    </row>
    <row r="222" spans="1:9">
      <c r="A222" s="626">
        <v>214</v>
      </c>
      <c r="B222" s="636">
        <v>41083</v>
      </c>
      <c r="C222" s="628" t="s">
        <v>1113</v>
      </c>
      <c r="D222" s="620" t="s">
        <v>1114</v>
      </c>
      <c r="E222" s="630" t="s">
        <v>689</v>
      </c>
      <c r="F222" s="621">
        <v>100</v>
      </c>
      <c r="G222" s="621">
        <v>100</v>
      </c>
      <c r="H222" s="175"/>
      <c r="I222" s="621">
        <v>100</v>
      </c>
    </row>
    <row r="223" spans="1:9">
      <c r="A223" s="626">
        <v>215</v>
      </c>
      <c r="B223" s="636">
        <v>41083</v>
      </c>
      <c r="C223" s="628" t="s">
        <v>1115</v>
      </c>
      <c r="D223" s="620" t="s">
        <v>1116</v>
      </c>
      <c r="E223" s="630" t="s">
        <v>689</v>
      </c>
      <c r="F223" s="621">
        <v>100</v>
      </c>
      <c r="G223" s="621">
        <v>100</v>
      </c>
      <c r="H223" s="175"/>
      <c r="I223" s="621">
        <v>100</v>
      </c>
    </row>
    <row r="224" spans="1:9">
      <c r="A224" s="626">
        <v>216</v>
      </c>
      <c r="B224" s="636">
        <v>41083</v>
      </c>
      <c r="C224" s="628" t="s">
        <v>1117</v>
      </c>
      <c r="D224" s="620" t="s">
        <v>1118</v>
      </c>
      <c r="E224" s="630" t="s">
        <v>689</v>
      </c>
      <c r="F224" s="621">
        <v>162.5</v>
      </c>
      <c r="G224" s="621">
        <v>162.5</v>
      </c>
      <c r="H224" s="175"/>
      <c r="I224" s="621">
        <v>162.5</v>
      </c>
    </row>
    <row r="225" spans="1:9">
      <c r="A225" s="626">
        <v>217</v>
      </c>
      <c r="B225" s="636">
        <v>41083</v>
      </c>
      <c r="C225" s="628" t="s">
        <v>1119</v>
      </c>
      <c r="D225" s="620" t="s">
        <v>1120</v>
      </c>
      <c r="E225" s="630" t="s">
        <v>689</v>
      </c>
      <c r="F225" s="621">
        <v>162.5</v>
      </c>
      <c r="G225" s="621">
        <v>162.5</v>
      </c>
      <c r="H225" s="175"/>
      <c r="I225" s="621">
        <v>162.5</v>
      </c>
    </row>
    <row r="226" spans="1:9">
      <c r="A226" s="626">
        <v>218</v>
      </c>
      <c r="B226" s="636">
        <v>41084</v>
      </c>
      <c r="C226" s="628" t="s">
        <v>1121</v>
      </c>
      <c r="D226" s="620" t="s">
        <v>1122</v>
      </c>
      <c r="E226" s="630" t="s">
        <v>689</v>
      </c>
      <c r="F226" s="621">
        <v>125</v>
      </c>
      <c r="G226" s="621">
        <v>125</v>
      </c>
      <c r="H226" s="175"/>
      <c r="I226" s="621">
        <v>125</v>
      </c>
    </row>
    <row r="227" spans="1:9">
      <c r="A227" s="626">
        <v>219</v>
      </c>
      <c r="B227" s="636">
        <v>41083</v>
      </c>
      <c r="C227" s="628" t="s">
        <v>1123</v>
      </c>
      <c r="D227" s="620" t="s">
        <v>1124</v>
      </c>
      <c r="E227" s="630" t="s">
        <v>689</v>
      </c>
      <c r="F227" s="621">
        <v>162.5</v>
      </c>
      <c r="G227" s="621">
        <v>162.5</v>
      </c>
      <c r="H227" s="175"/>
      <c r="I227" s="621">
        <v>162.5</v>
      </c>
    </row>
    <row r="228" spans="1:9">
      <c r="A228" s="626">
        <v>220</v>
      </c>
      <c r="B228" s="636">
        <v>41084</v>
      </c>
      <c r="C228" s="628" t="s">
        <v>1125</v>
      </c>
      <c r="D228" s="620" t="s">
        <v>1126</v>
      </c>
      <c r="E228" s="630" t="s">
        <v>689</v>
      </c>
      <c r="F228" s="621">
        <v>125</v>
      </c>
      <c r="G228" s="621">
        <v>125</v>
      </c>
      <c r="H228" s="175"/>
      <c r="I228" s="621">
        <v>125</v>
      </c>
    </row>
    <row r="229" spans="1:9">
      <c r="A229" s="635">
        <v>221</v>
      </c>
      <c r="B229" s="636">
        <v>41084</v>
      </c>
      <c r="C229" s="637" t="s">
        <v>1127</v>
      </c>
      <c r="D229" s="638" t="s">
        <v>1128</v>
      </c>
      <c r="E229" s="639" t="s">
        <v>689</v>
      </c>
      <c r="F229" s="640">
        <v>125</v>
      </c>
      <c r="G229" s="640">
        <v>125</v>
      </c>
      <c r="H229" s="641"/>
      <c r="I229" s="640">
        <v>125</v>
      </c>
    </row>
    <row r="230" spans="1:9">
      <c r="A230" s="635">
        <v>222</v>
      </c>
      <c r="B230" s="636">
        <v>41084</v>
      </c>
      <c r="C230" s="637" t="s">
        <v>1129</v>
      </c>
      <c r="D230" s="638" t="s">
        <v>1130</v>
      </c>
      <c r="E230" s="639" t="s">
        <v>689</v>
      </c>
      <c r="F230" s="640">
        <v>162.5</v>
      </c>
      <c r="G230" s="640">
        <v>162.5</v>
      </c>
      <c r="H230" s="641"/>
      <c r="I230" s="640">
        <v>162.5</v>
      </c>
    </row>
    <row r="231" spans="1:9">
      <c r="A231" s="635">
        <v>223</v>
      </c>
      <c r="B231" s="636">
        <v>41083</v>
      </c>
      <c r="C231" s="637" t="s">
        <v>1131</v>
      </c>
      <c r="D231" s="638" t="s">
        <v>1132</v>
      </c>
      <c r="E231" s="639" t="s">
        <v>689</v>
      </c>
      <c r="F231" s="640">
        <v>162.5</v>
      </c>
      <c r="G231" s="640">
        <v>162.5</v>
      </c>
      <c r="H231" s="641"/>
      <c r="I231" s="640">
        <v>162.5</v>
      </c>
    </row>
    <row r="232" spans="1:9">
      <c r="A232" s="635">
        <v>224</v>
      </c>
      <c r="B232" s="636">
        <v>41083</v>
      </c>
      <c r="C232" s="637" t="s">
        <v>1133</v>
      </c>
      <c r="D232" s="638" t="s">
        <v>1134</v>
      </c>
      <c r="E232" s="639" t="s">
        <v>689</v>
      </c>
      <c r="F232" s="640">
        <v>162.5</v>
      </c>
      <c r="G232" s="640">
        <v>162.5</v>
      </c>
      <c r="H232" s="641"/>
      <c r="I232" s="640">
        <v>162.5</v>
      </c>
    </row>
    <row r="233" spans="1:9">
      <c r="A233" s="635">
        <v>225</v>
      </c>
      <c r="B233" s="636">
        <v>41084</v>
      </c>
      <c r="C233" s="637" t="s">
        <v>1135</v>
      </c>
      <c r="D233" s="638" t="s">
        <v>1136</v>
      </c>
      <c r="E233" s="639" t="s">
        <v>689</v>
      </c>
      <c r="F233" s="640">
        <v>100</v>
      </c>
      <c r="G233" s="640">
        <v>100</v>
      </c>
      <c r="H233" s="641"/>
      <c r="I233" s="640">
        <v>100</v>
      </c>
    </row>
    <row r="234" spans="1:9">
      <c r="A234" s="635">
        <v>226</v>
      </c>
      <c r="B234" s="636">
        <v>41084</v>
      </c>
      <c r="C234" s="637" t="s">
        <v>1137</v>
      </c>
      <c r="D234" s="638" t="s">
        <v>1138</v>
      </c>
      <c r="E234" s="639" t="s">
        <v>689</v>
      </c>
      <c r="F234" s="640">
        <v>100</v>
      </c>
      <c r="G234" s="640">
        <v>100</v>
      </c>
      <c r="H234" s="641"/>
      <c r="I234" s="640">
        <v>100</v>
      </c>
    </row>
    <row r="235" spans="1:9">
      <c r="A235" s="635">
        <v>227</v>
      </c>
      <c r="B235" s="636">
        <v>41084</v>
      </c>
      <c r="C235" s="637" t="s">
        <v>1139</v>
      </c>
      <c r="D235" s="638" t="s">
        <v>1140</v>
      </c>
      <c r="E235" s="639" t="s">
        <v>689</v>
      </c>
      <c r="F235" s="640">
        <v>100</v>
      </c>
      <c r="G235" s="640">
        <v>100</v>
      </c>
      <c r="H235" s="641"/>
      <c r="I235" s="640">
        <v>100</v>
      </c>
    </row>
    <row r="236" spans="1:9">
      <c r="A236" s="635">
        <v>228</v>
      </c>
      <c r="B236" s="636">
        <v>41084</v>
      </c>
      <c r="C236" s="637" t="s">
        <v>1141</v>
      </c>
      <c r="D236" s="638" t="s">
        <v>1142</v>
      </c>
      <c r="E236" s="639" t="s">
        <v>689</v>
      </c>
      <c r="F236" s="640">
        <v>125</v>
      </c>
      <c r="G236" s="640">
        <v>125</v>
      </c>
      <c r="H236" s="641"/>
      <c r="I236" s="640">
        <v>125</v>
      </c>
    </row>
    <row r="237" spans="1:9">
      <c r="A237" s="635">
        <v>229</v>
      </c>
      <c r="B237" s="636">
        <v>41084</v>
      </c>
      <c r="C237" s="637" t="s">
        <v>1143</v>
      </c>
      <c r="D237" s="638" t="s">
        <v>1144</v>
      </c>
      <c r="E237" s="639" t="s">
        <v>689</v>
      </c>
      <c r="F237" s="640">
        <v>100</v>
      </c>
      <c r="G237" s="640">
        <v>100</v>
      </c>
      <c r="H237" s="641"/>
      <c r="I237" s="640">
        <v>100</v>
      </c>
    </row>
    <row r="238" spans="1:9">
      <c r="A238" s="635">
        <v>230</v>
      </c>
      <c r="B238" s="636">
        <v>41084</v>
      </c>
      <c r="C238" s="637" t="s">
        <v>1145</v>
      </c>
      <c r="D238" s="638" t="s">
        <v>1146</v>
      </c>
      <c r="E238" s="639" t="s">
        <v>689</v>
      </c>
      <c r="F238" s="640">
        <v>125</v>
      </c>
      <c r="G238" s="640">
        <v>125</v>
      </c>
      <c r="H238" s="641"/>
      <c r="I238" s="640">
        <v>125</v>
      </c>
    </row>
    <row r="239" spans="1:9">
      <c r="A239" s="635">
        <v>231</v>
      </c>
      <c r="B239" s="636">
        <v>41084</v>
      </c>
      <c r="C239" s="637" t="s">
        <v>1147</v>
      </c>
      <c r="D239" s="638" t="s">
        <v>1148</v>
      </c>
      <c r="E239" s="639" t="s">
        <v>689</v>
      </c>
      <c r="F239" s="640">
        <v>125</v>
      </c>
      <c r="G239" s="640">
        <v>125</v>
      </c>
      <c r="H239" s="641"/>
      <c r="I239" s="640">
        <v>125</v>
      </c>
    </row>
    <row r="240" spans="1:9">
      <c r="A240" s="635">
        <v>232</v>
      </c>
      <c r="B240" s="636">
        <v>41084</v>
      </c>
      <c r="C240" s="637" t="s">
        <v>1149</v>
      </c>
      <c r="D240" s="638" t="s">
        <v>1150</v>
      </c>
      <c r="E240" s="639" t="s">
        <v>689</v>
      </c>
      <c r="F240" s="640">
        <v>162.5</v>
      </c>
      <c r="G240" s="640">
        <v>162.5</v>
      </c>
      <c r="H240" s="641"/>
      <c r="I240" s="640">
        <v>162.5</v>
      </c>
    </row>
    <row r="241" spans="1:9">
      <c r="A241" s="635">
        <v>233</v>
      </c>
      <c r="B241" s="636">
        <v>41084</v>
      </c>
      <c r="C241" s="637" t="s">
        <v>1151</v>
      </c>
      <c r="D241" s="638" t="s">
        <v>1152</v>
      </c>
      <c r="E241" s="639" t="s">
        <v>689</v>
      </c>
      <c r="F241" s="640">
        <v>125</v>
      </c>
      <c r="G241" s="640">
        <v>125</v>
      </c>
      <c r="H241" s="641"/>
      <c r="I241" s="640">
        <v>125</v>
      </c>
    </row>
    <row r="242" spans="1:9">
      <c r="A242" s="626">
        <v>234</v>
      </c>
      <c r="B242" s="636">
        <v>41084</v>
      </c>
      <c r="C242" s="628" t="s">
        <v>1153</v>
      </c>
      <c r="D242" s="620" t="s">
        <v>1154</v>
      </c>
      <c r="E242" s="630" t="s">
        <v>689</v>
      </c>
      <c r="F242" s="621">
        <v>100</v>
      </c>
      <c r="G242" s="621">
        <v>100</v>
      </c>
      <c r="H242" s="175"/>
      <c r="I242" s="621">
        <v>100</v>
      </c>
    </row>
    <row r="243" spans="1:9">
      <c r="A243" s="626">
        <v>235</v>
      </c>
      <c r="B243" s="636">
        <v>41083</v>
      </c>
      <c r="C243" s="628" t="s">
        <v>1155</v>
      </c>
      <c r="D243" s="620" t="s">
        <v>1156</v>
      </c>
      <c r="E243" s="630" t="s">
        <v>689</v>
      </c>
      <c r="F243" s="621">
        <v>100</v>
      </c>
      <c r="G243" s="621">
        <v>100</v>
      </c>
      <c r="H243" s="175"/>
      <c r="I243" s="621">
        <v>100</v>
      </c>
    </row>
    <row r="244" spans="1:9">
      <c r="A244" s="626">
        <v>236</v>
      </c>
      <c r="B244" s="636">
        <v>41083</v>
      </c>
      <c r="C244" s="628" t="s">
        <v>1157</v>
      </c>
      <c r="D244" s="620" t="s">
        <v>1158</v>
      </c>
      <c r="E244" s="630" t="s">
        <v>689</v>
      </c>
      <c r="F244" s="621">
        <v>100</v>
      </c>
      <c r="G244" s="621">
        <v>100</v>
      </c>
      <c r="H244" s="175"/>
      <c r="I244" s="621">
        <v>100</v>
      </c>
    </row>
    <row r="245" spans="1:9">
      <c r="A245" s="626">
        <v>237</v>
      </c>
      <c r="B245" s="636">
        <v>41083</v>
      </c>
      <c r="C245" s="628" t="s">
        <v>1159</v>
      </c>
      <c r="D245" s="620" t="s">
        <v>1160</v>
      </c>
      <c r="E245" s="630" t="s">
        <v>689</v>
      </c>
      <c r="F245" s="621">
        <v>100</v>
      </c>
      <c r="G245" s="621">
        <v>100</v>
      </c>
      <c r="H245" s="175"/>
      <c r="I245" s="621">
        <v>100</v>
      </c>
    </row>
    <row r="246" spans="1:9">
      <c r="A246" s="626">
        <v>238</v>
      </c>
      <c r="B246" s="636">
        <v>41083</v>
      </c>
      <c r="C246" s="628" t="s">
        <v>1161</v>
      </c>
      <c r="D246" s="620" t="s">
        <v>1162</v>
      </c>
      <c r="E246" s="630" t="s">
        <v>689</v>
      </c>
      <c r="F246" s="621">
        <v>125</v>
      </c>
      <c r="G246" s="621">
        <v>125</v>
      </c>
      <c r="H246" s="175"/>
      <c r="I246" s="621">
        <v>125</v>
      </c>
    </row>
    <row r="247" spans="1:9">
      <c r="A247" s="626">
        <v>239</v>
      </c>
      <c r="B247" s="636">
        <v>41083</v>
      </c>
      <c r="C247" s="628" t="s">
        <v>1163</v>
      </c>
      <c r="D247" s="620" t="s">
        <v>1164</v>
      </c>
      <c r="E247" s="630" t="s">
        <v>689</v>
      </c>
      <c r="F247" s="621">
        <v>100</v>
      </c>
      <c r="G247" s="621">
        <v>100</v>
      </c>
      <c r="H247" s="175"/>
      <c r="I247" s="621">
        <v>100</v>
      </c>
    </row>
    <row r="248" spans="1:9">
      <c r="A248" s="626">
        <v>240</v>
      </c>
      <c r="B248" s="636">
        <v>41083</v>
      </c>
      <c r="C248" s="628" t="s">
        <v>1165</v>
      </c>
      <c r="D248" s="620" t="s">
        <v>1166</v>
      </c>
      <c r="E248" s="630" t="s">
        <v>689</v>
      </c>
      <c r="F248" s="621">
        <v>162.5</v>
      </c>
      <c r="G248" s="621">
        <v>162.5</v>
      </c>
      <c r="H248" s="175"/>
      <c r="I248" s="621">
        <v>162.5</v>
      </c>
    </row>
    <row r="249" spans="1:9">
      <c r="A249" s="626">
        <v>241</v>
      </c>
      <c r="B249" s="636">
        <v>41083</v>
      </c>
      <c r="C249" s="628" t="s">
        <v>1167</v>
      </c>
      <c r="D249" s="620" t="s">
        <v>1168</v>
      </c>
      <c r="E249" s="630" t="s">
        <v>689</v>
      </c>
      <c r="F249" s="621">
        <v>125</v>
      </c>
      <c r="G249" s="621">
        <v>125</v>
      </c>
      <c r="H249" s="175"/>
      <c r="I249" s="621">
        <v>125</v>
      </c>
    </row>
    <row r="250" spans="1:9">
      <c r="A250" s="626">
        <v>242</v>
      </c>
      <c r="B250" s="636">
        <v>41083</v>
      </c>
      <c r="C250" s="628" t="s">
        <v>1169</v>
      </c>
      <c r="D250" s="620" t="s">
        <v>1170</v>
      </c>
      <c r="E250" s="630" t="s">
        <v>689</v>
      </c>
      <c r="F250" s="621">
        <v>162.5</v>
      </c>
      <c r="G250" s="621">
        <v>162.5</v>
      </c>
      <c r="H250" s="175"/>
      <c r="I250" s="621">
        <v>162.5</v>
      </c>
    </row>
    <row r="251" spans="1:9">
      <c r="A251" s="626">
        <v>243</v>
      </c>
      <c r="B251" s="636">
        <v>41083</v>
      </c>
      <c r="C251" s="628" t="s">
        <v>1171</v>
      </c>
      <c r="D251" s="620" t="s">
        <v>1172</v>
      </c>
      <c r="E251" s="630" t="s">
        <v>689</v>
      </c>
      <c r="F251" s="621">
        <v>125</v>
      </c>
      <c r="G251" s="621">
        <v>125</v>
      </c>
      <c r="H251" s="175"/>
      <c r="I251" s="621">
        <v>125</v>
      </c>
    </row>
    <row r="252" spans="1:9">
      <c r="A252" s="626">
        <v>244</v>
      </c>
      <c r="B252" s="636">
        <v>41083</v>
      </c>
      <c r="C252" s="628" t="s">
        <v>1173</v>
      </c>
      <c r="D252" s="620" t="s">
        <v>1174</v>
      </c>
      <c r="E252" s="630" t="s">
        <v>689</v>
      </c>
      <c r="F252" s="621">
        <v>125</v>
      </c>
      <c r="G252" s="621">
        <v>125</v>
      </c>
      <c r="H252" s="175"/>
      <c r="I252" s="621">
        <v>125</v>
      </c>
    </row>
    <row r="253" spans="1:9">
      <c r="A253" s="626">
        <v>245</v>
      </c>
      <c r="B253" s="636">
        <v>41083</v>
      </c>
      <c r="C253" s="628" t="s">
        <v>1175</v>
      </c>
      <c r="D253" s="620" t="s">
        <v>1176</v>
      </c>
      <c r="E253" s="630" t="s">
        <v>689</v>
      </c>
      <c r="F253" s="621">
        <v>162.5</v>
      </c>
      <c r="G253" s="621">
        <v>162.5</v>
      </c>
      <c r="H253" s="175"/>
      <c r="I253" s="621">
        <v>162.5</v>
      </c>
    </row>
    <row r="254" spans="1:9">
      <c r="A254" s="626">
        <v>246</v>
      </c>
      <c r="B254" s="636">
        <v>41083</v>
      </c>
      <c r="C254" s="628" t="s">
        <v>1177</v>
      </c>
      <c r="D254" s="620" t="s">
        <v>1178</v>
      </c>
      <c r="E254" s="630" t="s">
        <v>689</v>
      </c>
      <c r="F254" s="621">
        <v>125</v>
      </c>
      <c r="G254" s="621">
        <v>125</v>
      </c>
      <c r="H254" s="175"/>
      <c r="I254" s="621">
        <v>125</v>
      </c>
    </row>
    <row r="255" spans="1:9">
      <c r="A255" s="626">
        <v>247</v>
      </c>
      <c r="B255" s="636">
        <v>41083</v>
      </c>
      <c r="C255" s="628" t="s">
        <v>1179</v>
      </c>
      <c r="D255" s="620" t="s">
        <v>1180</v>
      </c>
      <c r="E255" s="630" t="s">
        <v>689</v>
      </c>
      <c r="F255" s="621">
        <v>125</v>
      </c>
      <c r="G255" s="621">
        <v>125</v>
      </c>
      <c r="H255" s="175"/>
      <c r="I255" s="621">
        <v>125</v>
      </c>
    </row>
    <row r="256" spans="1:9">
      <c r="A256" s="626">
        <v>248</v>
      </c>
      <c r="B256" s="636">
        <v>41083</v>
      </c>
      <c r="C256" s="628" t="s">
        <v>1181</v>
      </c>
      <c r="D256" s="620" t="s">
        <v>1182</v>
      </c>
      <c r="E256" s="630" t="s">
        <v>689</v>
      </c>
      <c r="F256" s="621">
        <v>125</v>
      </c>
      <c r="G256" s="621">
        <v>125</v>
      </c>
      <c r="H256" s="175"/>
      <c r="I256" s="621">
        <v>125</v>
      </c>
    </row>
    <row r="257" spans="1:9">
      <c r="A257" s="626">
        <v>249</v>
      </c>
      <c r="B257" s="636">
        <v>41083</v>
      </c>
      <c r="C257" s="628" t="s">
        <v>1183</v>
      </c>
      <c r="D257" s="620" t="s">
        <v>1184</v>
      </c>
      <c r="E257" s="630" t="s">
        <v>689</v>
      </c>
      <c r="F257" s="621">
        <v>162.5</v>
      </c>
      <c r="G257" s="621">
        <v>162.5</v>
      </c>
      <c r="H257" s="175"/>
      <c r="I257" s="621">
        <v>162.5</v>
      </c>
    </row>
    <row r="258" spans="1:9">
      <c r="A258" s="626">
        <v>250</v>
      </c>
      <c r="B258" s="636">
        <v>41083</v>
      </c>
      <c r="C258" s="628" t="s">
        <v>1185</v>
      </c>
      <c r="D258" s="620" t="s">
        <v>1186</v>
      </c>
      <c r="E258" s="630" t="s">
        <v>689</v>
      </c>
      <c r="F258" s="621">
        <v>162.5</v>
      </c>
      <c r="G258" s="621">
        <v>162.5</v>
      </c>
      <c r="H258" s="175"/>
      <c r="I258" s="621">
        <v>162.5</v>
      </c>
    </row>
    <row r="259" spans="1:9">
      <c r="A259" s="626">
        <v>251</v>
      </c>
      <c r="B259" s="636">
        <v>41083</v>
      </c>
      <c r="C259" s="628" t="s">
        <v>1187</v>
      </c>
      <c r="D259" s="620" t="s">
        <v>1188</v>
      </c>
      <c r="E259" s="630" t="s">
        <v>689</v>
      </c>
      <c r="F259" s="621">
        <v>100</v>
      </c>
      <c r="G259" s="621">
        <v>100</v>
      </c>
      <c r="H259" s="175"/>
      <c r="I259" s="621">
        <v>100</v>
      </c>
    </row>
    <row r="260" spans="1:9">
      <c r="A260" s="626">
        <v>252</v>
      </c>
      <c r="B260" s="636">
        <v>41083</v>
      </c>
      <c r="C260" s="628" t="s">
        <v>1189</v>
      </c>
      <c r="D260" s="620" t="s">
        <v>1190</v>
      </c>
      <c r="E260" s="630" t="s">
        <v>689</v>
      </c>
      <c r="F260" s="621">
        <v>100</v>
      </c>
      <c r="G260" s="621">
        <v>100</v>
      </c>
      <c r="H260" s="175"/>
      <c r="I260" s="621">
        <v>100</v>
      </c>
    </row>
    <row r="261" spans="1:9">
      <c r="A261" s="626">
        <v>253</v>
      </c>
      <c r="B261" s="636">
        <v>41083</v>
      </c>
      <c r="C261" s="628" t="s">
        <v>1191</v>
      </c>
      <c r="D261" s="620" t="s">
        <v>1192</v>
      </c>
      <c r="E261" s="630" t="s">
        <v>689</v>
      </c>
      <c r="F261" s="621">
        <v>162.5</v>
      </c>
      <c r="G261" s="621">
        <v>162.5</v>
      </c>
      <c r="H261" s="175"/>
      <c r="I261" s="621">
        <v>162.5</v>
      </c>
    </row>
    <row r="262" spans="1:9">
      <c r="A262" s="626">
        <v>254</v>
      </c>
      <c r="B262" s="636">
        <v>41083</v>
      </c>
      <c r="C262" s="628" t="s">
        <v>1193</v>
      </c>
      <c r="D262" s="620" t="s">
        <v>1194</v>
      </c>
      <c r="E262" s="630" t="s">
        <v>689</v>
      </c>
      <c r="F262" s="621">
        <v>100</v>
      </c>
      <c r="G262" s="621">
        <v>100</v>
      </c>
      <c r="H262" s="175"/>
      <c r="I262" s="621">
        <v>100</v>
      </c>
    </row>
    <row r="263" spans="1:9">
      <c r="A263" s="626">
        <v>255</v>
      </c>
      <c r="B263" s="636">
        <v>41085</v>
      </c>
      <c r="C263" s="628" t="s">
        <v>1195</v>
      </c>
      <c r="D263" s="620" t="s">
        <v>1196</v>
      </c>
      <c r="E263" s="630" t="s">
        <v>689</v>
      </c>
      <c r="F263" s="621">
        <v>162.5</v>
      </c>
      <c r="G263" s="621">
        <v>162.5</v>
      </c>
      <c r="H263" s="175"/>
      <c r="I263" s="621">
        <v>162.5</v>
      </c>
    </row>
    <row r="264" spans="1:9">
      <c r="A264" s="626">
        <v>256</v>
      </c>
      <c r="B264" s="636">
        <v>41084</v>
      </c>
      <c r="C264" s="628" t="s">
        <v>1197</v>
      </c>
      <c r="D264" s="620" t="s">
        <v>1198</v>
      </c>
      <c r="E264" s="630" t="s">
        <v>689</v>
      </c>
      <c r="F264" s="621">
        <v>162.5</v>
      </c>
      <c r="G264" s="621">
        <v>162.5</v>
      </c>
      <c r="H264" s="175"/>
      <c r="I264" s="621">
        <v>162.5</v>
      </c>
    </row>
    <row r="265" spans="1:9">
      <c r="A265" s="626">
        <v>257</v>
      </c>
      <c r="B265" s="636">
        <v>41085</v>
      </c>
      <c r="C265" s="628" t="s">
        <v>1199</v>
      </c>
      <c r="D265" s="620" t="s">
        <v>1200</v>
      </c>
      <c r="E265" s="630" t="s">
        <v>689</v>
      </c>
      <c r="F265" s="621">
        <v>162.5</v>
      </c>
      <c r="G265" s="621">
        <v>162.5</v>
      </c>
      <c r="H265" s="175"/>
      <c r="I265" s="621">
        <v>162.5</v>
      </c>
    </row>
    <row r="266" spans="1:9">
      <c r="A266" s="626">
        <v>258</v>
      </c>
      <c r="B266" s="636">
        <v>41082</v>
      </c>
      <c r="C266" s="628" t="s">
        <v>1201</v>
      </c>
      <c r="D266" s="620" t="s">
        <v>1202</v>
      </c>
      <c r="E266" s="630" t="s">
        <v>689</v>
      </c>
      <c r="F266" s="621">
        <v>162.5</v>
      </c>
      <c r="G266" s="621">
        <v>162.5</v>
      </c>
      <c r="H266" s="175"/>
      <c r="I266" s="621">
        <v>162.5</v>
      </c>
    </row>
    <row r="267" spans="1:9">
      <c r="A267" s="626">
        <v>259</v>
      </c>
      <c r="B267" s="636">
        <v>41082</v>
      </c>
      <c r="C267" s="628" t="s">
        <v>1203</v>
      </c>
      <c r="D267" s="620" t="s">
        <v>1204</v>
      </c>
      <c r="E267" s="630" t="s">
        <v>689</v>
      </c>
      <c r="F267" s="621">
        <v>162.5</v>
      </c>
      <c r="G267" s="621">
        <v>162.5</v>
      </c>
      <c r="H267" s="175"/>
      <c r="I267" s="621">
        <v>162.5</v>
      </c>
    </row>
    <row r="268" spans="1:9">
      <c r="A268" s="635">
        <v>260</v>
      </c>
      <c r="B268" s="636">
        <v>41085</v>
      </c>
      <c r="C268" s="637" t="s">
        <v>1205</v>
      </c>
      <c r="D268" s="638" t="s">
        <v>1206</v>
      </c>
      <c r="E268" s="639" t="s">
        <v>689</v>
      </c>
      <c r="F268" s="640">
        <v>162.5</v>
      </c>
      <c r="G268" s="640">
        <v>162.5</v>
      </c>
      <c r="H268" s="641"/>
      <c r="I268" s="640">
        <v>162.5</v>
      </c>
    </row>
    <row r="269" spans="1:9">
      <c r="A269" s="626">
        <v>261</v>
      </c>
      <c r="B269" s="636">
        <v>41085</v>
      </c>
      <c r="C269" s="628" t="s">
        <v>1207</v>
      </c>
      <c r="D269" s="620" t="s">
        <v>1208</v>
      </c>
      <c r="E269" s="630" t="s">
        <v>689</v>
      </c>
      <c r="F269" s="621">
        <v>162.5</v>
      </c>
      <c r="G269" s="621">
        <v>162.5</v>
      </c>
      <c r="H269" s="175"/>
      <c r="I269" s="621">
        <v>162.5</v>
      </c>
    </row>
    <row r="270" spans="1:9">
      <c r="A270" s="635">
        <v>262</v>
      </c>
      <c r="B270" s="636">
        <v>41082</v>
      </c>
      <c r="C270" s="637" t="s">
        <v>1209</v>
      </c>
      <c r="D270" s="638" t="s">
        <v>1210</v>
      </c>
      <c r="E270" s="639" t="s">
        <v>689</v>
      </c>
      <c r="F270" s="640">
        <v>162.5</v>
      </c>
      <c r="G270" s="640">
        <v>162.5</v>
      </c>
      <c r="H270" s="641"/>
      <c r="I270" s="640">
        <v>162.5</v>
      </c>
    </row>
    <row r="271" spans="1:9">
      <c r="A271" s="626">
        <v>263</v>
      </c>
      <c r="B271" s="636">
        <v>41082</v>
      </c>
      <c r="C271" s="628" t="s">
        <v>1211</v>
      </c>
      <c r="D271" s="620" t="s">
        <v>1212</v>
      </c>
      <c r="E271" s="630" t="s">
        <v>689</v>
      </c>
      <c r="F271" s="621">
        <v>162.5</v>
      </c>
      <c r="G271" s="621">
        <v>162.5</v>
      </c>
      <c r="H271" s="175"/>
      <c r="I271" s="621">
        <v>162.5</v>
      </c>
    </row>
    <row r="272" spans="1:9">
      <c r="A272" s="626">
        <v>264</v>
      </c>
      <c r="B272" s="636">
        <v>41082</v>
      </c>
      <c r="C272" s="628" t="s">
        <v>1213</v>
      </c>
      <c r="D272" s="620" t="s">
        <v>1214</v>
      </c>
      <c r="E272" s="630" t="s">
        <v>689</v>
      </c>
      <c r="F272" s="621">
        <v>125</v>
      </c>
      <c r="G272" s="621">
        <v>125</v>
      </c>
      <c r="H272" s="175"/>
      <c r="I272" s="621">
        <v>125</v>
      </c>
    </row>
    <row r="273" spans="1:9">
      <c r="A273" s="626">
        <v>265</v>
      </c>
      <c r="B273" s="636">
        <v>41086</v>
      </c>
      <c r="C273" s="628" t="s">
        <v>1215</v>
      </c>
      <c r="D273" s="620" t="s">
        <v>1216</v>
      </c>
      <c r="E273" s="630" t="s">
        <v>689</v>
      </c>
      <c r="F273" s="621">
        <v>125</v>
      </c>
      <c r="G273" s="621">
        <v>125</v>
      </c>
      <c r="H273" s="175"/>
      <c r="I273" s="621">
        <v>125</v>
      </c>
    </row>
    <row r="274" spans="1:9">
      <c r="A274" s="635">
        <v>266</v>
      </c>
      <c r="B274" s="636">
        <v>41084</v>
      </c>
      <c r="C274" s="637" t="s">
        <v>1217</v>
      </c>
      <c r="D274" s="638" t="s">
        <v>1218</v>
      </c>
      <c r="E274" s="639" t="s">
        <v>689</v>
      </c>
      <c r="F274" s="640">
        <v>100</v>
      </c>
      <c r="G274" s="640">
        <v>100</v>
      </c>
      <c r="H274" s="641"/>
      <c r="I274" s="640">
        <v>100</v>
      </c>
    </row>
    <row r="275" spans="1:9">
      <c r="A275" s="626">
        <v>267</v>
      </c>
      <c r="B275" s="636">
        <v>41088</v>
      </c>
      <c r="C275" s="628" t="s">
        <v>1219</v>
      </c>
      <c r="D275" s="620" t="s">
        <v>1220</v>
      </c>
      <c r="E275" s="630" t="s">
        <v>689</v>
      </c>
      <c r="F275" s="621">
        <v>162.5</v>
      </c>
      <c r="G275" s="621">
        <v>162.5</v>
      </c>
      <c r="H275" s="175"/>
      <c r="I275" s="621">
        <v>162.5</v>
      </c>
    </row>
    <row r="276" spans="1:9">
      <c r="A276" s="626">
        <v>268</v>
      </c>
      <c r="B276" s="636">
        <v>41085</v>
      </c>
      <c r="C276" s="628" t="s">
        <v>1221</v>
      </c>
      <c r="D276" s="620" t="s">
        <v>1222</v>
      </c>
      <c r="E276" s="630" t="s">
        <v>689</v>
      </c>
      <c r="F276" s="621">
        <v>162.5</v>
      </c>
      <c r="G276" s="621">
        <v>162.5</v>
      </c>
      <c r="H276" s="175"/>
      <c r="I276" s="621">
        <v>162.5</v>
      </c>
    </row>
    <row r="277" spans="1:9">
      <c r="A277" s="626">
        <v>269</v>
      </c>
      <c r="B277" s="636">
        <v>41086</v>
      </c>
      <c r="C277" s="628" t="s">
        <v>1223</v>
      </c>
      <c r="D277" s="620" t="s">
        <v>1224</v>
      </c>
      <c r="E277" s="630" t="s">
        <v>689</v>
      </c>
      <c r="F277" s="621">
        <v>162.5</v>
      </c>
      <c r="G277" s="621">
        <v>162.5</v>
      </c>
      <c r="H277" s="175"/>
      <c r="I277" s="621">
        <v>162.5</v>
      </c>
    </row>
    <row r="278" spans="1:9">
      <c r="A278" s="626">
        <v>270</v>
      </c>
      <c r="B278" s="636">
        <v>41085</v>
      </c>
      <c r="C278" s="628" t="s">
        <v>1225</v>
      </c>
      <c r="D278" s="620" t="s">
        <v>1226</v>
      </c>
      <c r="E278" s="630" t="s">
        <v>689</v>
      </c>
      <c r="F278" s="621">
        <v>162.5</v>
      </c>
      <c r="G278" s="621">
        <v>162.5</v>
      </c>
      <c r="H278" s="175"/>
      <c r="I278" s="621">
        <v>162.5</v>
      </c>
    </row>
    <row r="279" spans="1:9">
      <c r="A279" s="626">
        <v>271</v>
      </c>
      <c r="B279" s="636">
        <v>41085</v>
      </c>
      <c r="C279" s="628" t="s">
        <v>1227</v>
      </c>
      <c r="D279" s="620" t="s">
        <v>1228</v>
      </c>
      <c r="E279" s="630" t="s">
        <v>689</v>
      </c>
      <c r="F279" s="621">
        <v>162.5</v>
      </c>
      <c r="G279" s="621">
        <v>162.5</v>
      </c>
      <c r="H279" s="175"/>
      <c r="I279" s="621">
        <v>162.5</v>
      </c>
    </row>
    <row r="280" spans="1:9">
      <c r="A280" s="626">
        <v>272</v>
      </c>
      <c r="B280" s="636">
        <v>41087</v>
      </c>
      <c r="C280" s="628" t="s">
        <v>1229</v>
      </c>
      <c r="D280" s="620" t="s">
        <v>1230</v>
      </c>
      <c r="E280" s="630" t="s">
        <v>689</v>
      </c>
      <c r="F280" s="621">
        <v>125</v>
      </c>
      <c r="G280" s="621">
        <v>125</v>
      </c>
      <c r="H280" s="175"/>
      <c r="I280" s="621">
        <v>125</v>
      </c>
    </row>
    <row r="281" spans="1:9">
      <c r="A281" s="635">
        <v>273</v>
      </c>
      <c r="B281" s="636">
        <v>41082</v>
      </c>
      <c r="C281" s="637" t="s">
        <v>1231</v>
      </c>
      <c r="D281" s="638" t="s">
        <v>1232</v>
      </c>
      <c r="E281" s="639" t="s">
        <v>689</v>
      </c>
      <c r="F281" s="640">
        <v>125</v>
      </c>
      <c r="G281" s="640">
        <v>125</v>
      </c>
      <c r="H281" s="641"/>
      <c r="I281" s="640">
        <v>125</v>
      </c>
    </row>
    <row r="282" spans="1:9">
      <c r="A282" s="626">
        <v>274</v>
      </c>
      <c r="B282" s="636">
        <v>41082</v>
      </c>
      <c r="C282" s="628" t="s">
        <v>1233</v>
      </c>
      <c r="D282" s="620" t="s">
        <v>1234</v>
      </c>
      <c r="E282" s="630" t="s">
        <v>689</v>
      </c>
      <c r="F282" s="621">
        <v>162.5</v>
      </c>
      <c r="G282" s="621">
        <v>162.5</v>
      </c>
      <c r="H282" s="175"/>
      <c r="I282" s="621">
        <v>162.5</v>
      </c>
    </row>
    <row r="283" spans="1:9">
      <c r="A283" s="626">
        <v>275</v>
      </c>
      <c r="B283" s="636">
        <v>41085</v>
      </c>
      <c r="C283" s="628" t="s">
        <v>1235</v>
      </c>
      <c r="D283" s="620" t="s">
        <v>1236</v>
      </c>
      <c r="E283" s="630" t="s">
        <v>689</v>
      </c>
      <c r="F283" s="621">
        <v>162.5</v>
      </c>
      <c r="G283" s="621">
        <v>162.5</v>
      </c>
      <c r="H283" s="175"/>
      <c r="I283" s="621">
        <v>162.5</v>
      </c>
    </row>
    <row r="284" spans="1:9">
      <c r="A284" s="635">
        <v>276</v>
      </c>
      <c r="B284" s="636">
        <v>41082</v>
      </c>
      <c r="C284" s="637" t="s">
        <v>1237</v>
      </c>
      <c r="D284" s="638" t="s">
        <v>1238</v>
      </c>
      <c r="E284" s="639" t="s">
        <v>689</v>
      </c>
      <c r="F284" s="640">
        <v>162.5</v>
      </c>
      <c r="G284" s="640">
        <v>162.5</v>
      </c>
      <c r="H284" s="641"/>
      <c r="I284" s="640">
        <v>162.5</v>
      </c>
    </row>
    <row r="285" spans="1:9">
      <c r="A285" s="626">
        <v>277</v>
      </c>
      <c r="B285" s="636">
        <v>41082</v>
      </c>
      <c r="C285" s="628" t="s">
        <v>1239</v>
      </c>
      <c r="D285" s="620" t="s">
        <v>1240</v>
      </c>
      <c r="E285" s="630" t="s">
        <v>689</v>
      </c>
      <c r="F285" s="621">
        <v>162.5</v>
      </c>
      <c r="G285" s="621">
        <v>162.5</v>
      </c>
      <c r="H285" s="175"/>
      <c r="I285" s="621">
        <v>162.5</v>
      </c>
    </row>
    <row r="286" spans="1:9">
      <c r="A286" s="626">
        <v>278</v>
      </c>
      <c r="B286" s="636">
        <v>41082</v>
      </c>
      <c r="C286" s="628" t="s">
        <v>1241</v>
      </c>
      <c r="D286" s="620" t="s">
        <v>1242</v>
      </c>
      <c r="E286" s="630" t="s">
        <v>689</v>
      </c>
      <c r="F286" s="621">
        <v>162.5</v>
      </c>
      <c r="G286" s="621">
        <v>162.5</v>
      </c>
      <c r="H286" s="175"/>
      <c r="I286" s="621">
        <v>162.5</v>
      </c>
    </row>
    <row r="287" spans="1:9">
      <c r="A287" s="626">
        <v>279</v>
      </c>
      <c r="B287" s="636">
        <v>41082</v>
      </c>
      <c r="C287" s="628" t="s">
        <v>1243</v>
      </c>
      <c r="D287" s="620" t="s">
        <v>1244</v>
      </c>
      <c r="E287" s="630" t="s">
        <v>689</v>
      </c>
      <c r="F287" s="621">
        <v>162.5</v>
      </c>
      <c r="G287" s="621">
        <v>162.5</v>
      </c>
      <c r="H287" s="175"/>
      <c r="I287" s="621">
        <v>162.5</v>
      </c>
    </row>
    <row r="288" spans="1:9">
      <c r="A288" s="626">
        <v>280</v>
      </c>
      <c r="B288" s="636">
        <v>41084</v>
      </c>
      <c r="C288" s="628" t="s">
        <v>1245</v>
      </c>
      <c r="D288" s="620" t="s">
        <v>1246</v>
      </c>
      <c r="E288" s="630" t="s">
        <v>689</v>
      </c>
      <c r="F288" s="621">
        <v>162.5</v>
      </c>
      <c r="G288" s="621">
        <v>162.5</v>
      </c>
      <c r="H288" s="175"/>
      <c r="I288" s="621">
        <v>162.5</v>
      </c>
    </row>
    <row r="289" spans="1:9">
      <c r="A289" s="626">
        <v>281</v>
      </c>
      <c r="B289" s="636">
        <v>41085</v>
      </c>
      <c r="C289" s="628" t="s">
        <v>1247</v>
      </c>
      <c r="D289" s="620" t="s">
        <v>1248</v>
      </c>
      <c r="E289" s="630" t="s">
        <v>689</v>
      </c>
      <c r="F289" s="621">
        <v>100</v>
      </c>
      <c r="G289" s="621">
        <v>100</v>
      </c>
      <c r="H289" s="175"/>
      <c r="I289" s="621">
        <v>100</v>
      </c>
    </row>
    <row r="290" spans="1:9">
      <c r="A290" s="626">
        <v>282</v>
      </c>
      <c r="B290" s="636">
        <v>41084</v>
      </c>
      <c r="C290" s="628" t="s">
        <v>1249</v>
      </c>
      <c r="D290" s="620" t="s">
        <v>1250</v>
      </c>
      <c r="E290" s="630" t="s">
        <v>689</v>
      </c>
      <c r="F290" s="621">
        <v>162.5</v>
      </c>
      <c r="G290" s="621">
        <v>162.5</v>
      </c>
      <c r="H290" s="175"/>
      <c r="I290" s="621">
        <v>162.5</v>
      </c>
    </row>
    <row r="291" spans="1:9">
      <c r="A291" s="626">
        <v>283</v>
      </c>
      <c r="B291" s="636">
        <v>41085</v>
      </c>
      <c r="C291" s="628" t="s">
        <v>1251</v>
      </c>
      <c r="D291" s="620" t="s">
        <v>1252</v>
      </c>
      <c r="E291" s="630" t="s">
        <v>689</v>
      </c>
      <c r="F291" s="621">
        <v>162.5</v>
      </c>
      <c r="G291" s="621">
        <v>162.5</v>
      </c>
      <c r="H291" s="175"/>
      <c r="I291" s="621">
        <v>162.5</v>
      </c>
    </row>
    <row r="292" spans="1:9">
      <c r="A292" s="626">
        <v>284</v>
      </c>
      <c r="B292" s="636">
        <v>41085</v>
      </c>
      <c r="C292" s="628" t="s">
        <v>1253</v>
      </c>
      <c r="D292" s="620" t="s">
        <v>1254</v>
      </c>
      <c r="E292" s="630" t="s">
        <v>689</v>
      </c>
      <c r="F292" s="621">
        <v>162.5</v>
      </c>
      <c r="G292" s="621">
        <v>162.5</v>
      </c>
      <c r="H292" s="175"/>
      <c r="I292" s="621">
        <v>162.5</v>
      </c>
    </row>
    <row r="293" spans="1:9">
      <c r="A293" s="626">
        <v>285</v>
      </c>
      <c r="B293" s="636">
        <v>41085</v>
      </c>
      <c r="C293" s="628" t="s">
        <v>1255</v>
      </c>
      <c r="D293" s="620" t="s">
        <v>1256</v>
      </c>
      <c r="E293" s="630" t="s">
        <v>689</v>
      </c>
      <c r="F293" s="621">
        <v>162.5</v>
      </c>
      <c r="G293" s="621">
        <v>162.5</v>
      </c>
      <c r="H293" s="175"/>
      <c r="I293" s="621">
        <v>162.5</v>
      </c>
    </row>
    <row r="294" spans="1:9">
      <c r="A294" s="626">
        <v>286</v>
      </c>
      <c r="B294" s="636">
        <v>41085</v>
      </c>
      <c r="C294" s="628" t="s">
        <v>1257</v>
      </c>
      <c r="D294" s="620" t="s">
        <v>1258</v>
      </c>
      <c r="E294" s="630" t="s">
        <v>689</v>
      </c>
      <c r="F294" s="621">
        <v>100</v>
      </c>
      <c r="G294" s="621">
        <v>100</v>
      </c>
      <c r="H294" s="175"/>
      <c r="I294" s="621">
        <v>100</v>
      </c>
    </row>
    <row r="295" spans="1:9">
      <c r="A295" s="626">
        <v>287</v>
      </c>
      <c r="B295" s="636">
        <v>41085</v>
      </c>
      <c r="C295" s="628" t="s">
        <v>1259</v>
      </c>
      <c r="D295" s="620" t="s">
        <v>1260</v>
      </c>
      <c r="E295" s="630" t="s">
        <v>689</v>
      </c>
      <c r="F295" s="621">
        <v>100</v>
      </c>
      <c r="G295" s="621">
        <v>100</v>
      </c>
      <c r="H295" s="175"/>
      <c r="I295" s="621">
        <v>100</v>
      </c>
    </row>
    <row r="296" spans="1:9">
      <c r="A296" s="626">
        <v>288</v>
      </c>
      <c r="B296" s="636">
        <v>41084</v>
      </c>
      <c r="C296" s="628" t="s">
        <v>1261</v>
      </c>
      <c r="D296" s="620" t="s">
        <v>1262</v>
      </c>
      <c r="E296" s="630" t="s">
        <v>689</v>
      </c>
      <c r="F296" s="621">
        <v>100</v>
      </c>
      <c r="G296" s="621">
        <v>100</v>
      </c>
      <c r="H296" s="175"/>
      <c r="I296" s="621">
        <v>100</v>
      </c>
    </row>
    <row r="297" spans="1:9">
      <c r="A297" s="626">
        <v>289</v>
      </c>
      <c r="B297" s="636">
        <v>41084</v>
      </c>
      <c r="C297" s="628" t="s">
        <v>1263</v>
      </c>
      <c r="D297" s="620" t="s">
        <v>1264</v>
      </c>
      <c r="E297" s="630" t="s">
        <v>689</v>
      </c>
      <c r="F297" s="621">
        <v>100</v>
      </c>
      <c r="G297" s="621">
        <v>100</v>
      </c>
      <c r="H297" s="175"/>
      <c r="I297" s="621">
        <v>100</v>
      </c>
    </row>
    <row r="298" spans="1:9">
      <c r="A298" s="626">
        <v>290</v>
      </c>
      <c r="B298" s="636">
        <v>41084</v>
      </c>
      <c r="C298" s="628" t="s">
        <v>1265</v>
      </c>
      <c r="D298" s="620" t="s">
        <v>1266</v>
      </c>
      <c r="E298" s="630" t="s">
        <v>689</v>
      </c>
      <c r="F298" s="621">
        <v>162.5</v>
      </c>
      <c r="G298" s="621">
        <v>162.5</v>
      </c>
      <c r="H298" s="175"/>
      <c r="I298" s="621">
        <v>162.5</v>
      </c>
    </row>
    <row r="299" spans="1:9">
      <c r="A299" s="626">
        <v>291</v>
      </c>
      <c r="B299" s="636">
        <v>41085</v>
      </c>
      <c r="C299" s="628" t="s">
        <v>1267</v>
      </c>
      <c r="D299" s="620" t="s">
        <v>1268</v>
      </c>
      <c r="E299" s="630" t="s">
        <v>689</v>
      </c>
      <c r="F299" s="621">
        <v>162.5</v>
      </c>
      <c r="G299" s="621">
        <v>162.5</v>
      </c>
      <c r="H299" s="175"/>
      <c r="I299" s="621">
        <v>162.5</v>
      </c>
    </row>
    <row r="300" spans="1:9" ht="30">
      <c r="A300" s="626">
        <v>292</v>
      </c>
      <c r="B300" s="636">
        <v>41082</v>
      </c>
      <c r="C300" s="628" t="s">
        <v>1269</v>
      </c>
      <c r="D300" s="620" t="s">
        <v>1270</v>
      </c>
      <c r="E300" s="630" t="s">
        <v>689</v>
      </c>
      <c r="F300" s="621">
        <v>125</v>
      </c>
      <c r="G300" s="621">
        <v>125</v>
      </c>
      <c r="H300" s="175"/>
      <c r="I300" s="621">
        <v>125</v>
      </c>
    </row>
    <row r="301" spans="1:9">
      <c r="A301" s="635">
        <v>293</v>
      </c>
      <c r="B301" s="636">
        <v>41082</v>
      </c>
      <c r="C301" s="637" t="s">
        <v>1271</v>
      </c>
      <c r="D301" s="638" t="s">
        <v>1272</v>
      </c>
      <c r="E301" s="639" t="s">
        <v>689</v>
      </c>
      <c r="F301" s="640">
        <v>162.5</v>
      </c>
      <c r="G301" s="640">
        <v>162.5</v>
      </c>
      <c r="H301" s="641"/>
      <c r="I301" s="640">
        <v>162.5</v>
      </c>
    </row>
    <row r="302" spans="1:9">
      <c r="A302" s="626">
        <v>294</v>
      </c>
      <c r="B302" s="636">
        <v>41086</v>
      </c>
      <c r="C302" s="628" t="s">
        <v>1273</v>
      </c>
      <c r="D302" s="620" t="s">
        <v>1274</v>
      </c>
      <c r="E302" s="630" t="s">
        <v>689</v>
      </c>
      <c r="F302" s="621">
        <v>125</v>
      </c>
      <c r="G302" s="621">
        <v>125</v>
      </c>
      <c r="H302" s="175"/>
      <c r="I302" s="621">
        <v>125</v>
      </c>
    </row>
    <row r="303" spans="1:9">
      <c r="A303" s="626">
        <v>295</v>
      </c>
      <c r="B303" s="636">
        <v>41087</v>
      </c>
      <c r="C303" s="628" t="s">
        <v>1275</v>
      </c>
      <c r="D303" s="620" t="s">
        <v>1276</v>
      </c>
      <c r="E303" s="630" t="s">
        <v>689</v>
      </c>
      <c r="F303" s="621">
        <v>125</v>
      </c>
      <c r="G303" s="621">
        <v>125</v>
      </c>
      <c r="H303" s="175"/>
      <c r="I303" s="621">
        <v>125</v>
      </c>
    </row>
    <row r="304" spans="1:9">
      <c r="A304" s="626">
        <v>296</v>
      </c>
      <c r="B304" s="636">
        <v>41084</v>
      </c>
      <c r="C304" s="628" t="s">
        <v>1277</v>
      </c>
      <c r="D304" s="620" t="s">
        <v>1278</v>
      </c>
      <c r="E304" s="630" t="s">
        <v>689</v>
      </c>
      <c r="F304" s="621">
        <v>162.5</v>
      </c>
      <c r="G304" s="621">
        <v>162.5</v>
      </c>
      <c r="H304" s="175"/>
      <c r="I304" s="621">
        <v>162.5</v>
      </c>
    </row>
    <row r="305" spans="1:9">
      <c r="A305" s="626">
        <v>297</v>
      </c>
      <c r="B305" s="636">
        <v>41084</v>
      </c>
      <c r="C305" s="628" t="s">
        <v>1279</v>
      </c>
      <c r="D305" s="620" t="s">
        <v>1280</v>
      </c>
      <c r="E305" s="630" t="s">
        <v>689</v>
      </c>
      <c r="F305" s="621">
        <v>162.5</v>
      </c>
      <c r="G305" s="621">
        <v>162.5</v>
      </c>
      <c r="H305" s="175"/>
      <c r="I305" s="621">
        <v>162.5</v>
      </c>
    </row>
    <row r="306" spans="1:9">
      <c r="A306" s="635">
        <v>298</v>
      </c>
      <c r="B306" s="636">
        <v>41086</v>
      </c>
      <c r="C306" s="637" t="s">
        <v>1281</v>
      </c>
      <c r="D306" s="638" t="s">
        <v>1282</v>
      </c>
      <c r="E306" s="639" t="s">
        <v>689</v>
      </c>
      <c r="F306" s="640">
        <v>125</v>
      </c>
      <c r="G306" s="640">
        <v>125</v>
      </c>
      <c r="H306" s="641"/>
      <c r="I306" s="640">
        <v>125</v>
      </c>
    </row>
    <row r="307" spans="1:9">
      <c r="A307" s="626">
        <v>299</v>
      </c>
      <c r="B307" s="636">
        <v>41084</v>
      </c>
      <c r="C307" s="628" t="s">
        <v>1283</v>
      </c>
      <c r="D307" s="620" t="s">
        <v>1284</v>
      </c>
      <c r="E307" s="630" t="s">
        <v>689</v>
      </c>
      <c r="F307" s="621">
        <v>162.5</v>
      </c>
      <c r="G307" s="621">
        <v>162.5</v>
      </c>
      <c r="H307" s="175"/>
      <c r="I307" s="621">
        <v>162.5</v>
      </c>
    </row>
    <row r="308" spans="1:9">
      <c r="A308" s="626">
        <v>300</v>
      </c>
      <c r="B308" s="636">
        <v>41085</v>
      </c>
      <c r="C308" s="628" t="s">
        <v>1285</v>
      </c>
      <c r="D308" s="620" t="s">
        <v>1286</v>
      </c>
      <c r="E308" s="630" t="s">
        <v>689</v>
      </c>
      <c r="F308" s="621">
        <v>162.5</v>
      </c>
      <c r="G308" s="621">
        <v>162.5</v>
      </c>
      <c r="H308" s="175"/>
      <c r="I308" s="621">
        <v>162.5</v>
      </c>
    </row>
    <row r="309" spans="1:9">
      <c r="A309" s="626">
        <v>301</v>
      </c>
      <c r="B309" s="636">
        <v>41085</v>
      </c>
      <c r="C309" s="628" t="s">
        <v>1287</v>
      </c>
      <c r="D309" s="620" t="s">
        <v>1288</v>
      </c>
      <c r="E309" s="630" t="s">
        <v>689</v>
      </c>
      <c r="F309" s="621">
        <v>162.5</v>
      </c>
      <c r="G309" s="621">
        <v>162.5</v>
      </c>
      <c r="H309" s="175"/>
      <c r="I309" s="621">
        <v>162.5</v>
      </c>
    </row>
    <row r="310" spans="1:9">
      <c r="A310" s="626">
        <v>302</v>
      </c>
      <c r="B310" s="636">
        <v>41085</v>
      </c>
      <c r="C310" s="628" t="s">
        <v>1289</v>
      </c>
      <c r="D310" s="620" t="s">
        <v>1290</v>
      </c>
      <c r="E310" s="630" t="s">
        <v>689</v>
      </c>
      <c r="F310" s="621">
        <v>125</v>
      </c>
      <c r="G310" s="621">
        <v>125</v>
      </c>
      <c r="H310" s="175"/>
      <c r="I310" s="621">
        <v>125</v>
      </c>
    </row>
    <row r="311" spans="1:9">
      <c r="A311" s="635">
        <v>303</v>
      </c>
      <c r="B311" s="643">
        <v>41085</v>
      </c>
      <c r="C311" s="644" t="s">
        <v>914</v>
      </c>
      <c r="D311" s="638" t="s">
        <v>1291</v>
      </c>
      <c r="E311" s="639" t="s">
        <v>689</v>
      </c>
      <c r="F311" s="640">
        <v>162.5</v>
      </c>
      <c r="G311" s="640">
        <v>162.5</v>
      </c>
      <c r="H311" s="641"/>
      <c r="I311" s="640">
        <v>162.5</v>
      </c>
    </row>
    <row r="312" spans="1:9">
      <c r="A312" s="626">
        <v>304</v>
      </c>
      <c r="B312" s="636">
        <v>41085</v>
      </c>
      <c r="C312" s="628" t="s">
        <v>1292</v>
      </c>
      <c r="D312" s="620" t="s">
        <v>1293</v>
      </c>
      <c r="E312" s="630" t="s">
        <v>689</v>
      </c>
      <c r="F312" s="621">
        <v>100</v>
      </c>
      <c r="G312" s="621">
        <v>100</v>
      </c>
      <c r="H312" s="175"/>
      <c r="I312" s="621">
        <v>100</v>
      </c>
    </row>
    <row r="313" spans="1:9">
      <c r="A313" s="626">
        <v>305</v>
      </c>
      <c r="B313" s="636">
        <v>41085</v>
      </c>
      <c r="C313" s="628" t="s">
        <v>1294</v>
      </c>
      <c r="D313" s="620" t="s">
        <v>1295</v>
      </c>
      <c r="E313" s="630" t="s">
        <v>689</v>
      </c>
      <c r="F313" s="621">
        <v>100</v>
      </c>
      <c r="G313" s="621">
        <v>100</v>
      </c>
      <c r="H313" s="175"/>
      <c r="I313" s="621">
        <v>100</v>
      </c>
    </row>
    <row r="314" spans="1:9">
      <c r="A314" s="635">
        <v>306</v>
      </c>
      <c r="B314" s="636">
        <v>41084</v>
      </c>
      <c r="C314" s="637" t="s">
        <v>1296</v>
      </c>
      <c r="D314" s="638" t="s">
        <v>1297</v>
      </c>
      <c r="E314" s="639" t="s">
        <v>689</v>
      </c>
      <c r="F314" s="640">
        <v>162.5</v>
      </c>
      <c r="G314" s="640">
        <v>162.5</v>
      </c>
      <c r="H314" s="641"/>
      <c r="I314" s="640">
        <v>162.5</v>
      </c>
    </row>
    <row r="315" spans="1:9">
      <c r="A315" s="626">
        <v>307</v>
      </c>
      <c r="B315" s="636">
        <v>41084</v>
      </c>
      <c r="C315" s="628" t="s">
        <v>1298</v>
      </c>
      <c r="D315" s="620" t="s">
        <v>1299</v>
      </c>
      <c r="E315" s="630" t="s">
        <v>689</v>
      </c>
      <c r="F315" s="621">
        <v>162.5</v>
      </c>
      <c r="G315" s="621">
        <v>162.5</v>
      </c>
      <c r="H315" s="175"/>
      <c r="I315" s="621">
        <v>162.5</v>
      </c>
    </row>
    <row r="316" spans="1:9">
      <c r="A316" s="626">
        <v>308</v>
      </c>
      <c r="B316" s="636">
        <v>41085</v>
      </c>
      <c r="C316" s="628" t="s">
        <v>1300</v>
      </c>
      <c r="D316" s="620" t="s">
        <v>1301</v>
      </c>
      <c r="E316" s="630" t="s">
        <v>689</v>
      </c>
      <c r="F316" s="621">
        <v>100</v>
      </c>
      <c r="G316" s="621">
        <v>100</v>
      </c>
      <c r="H316" s="175"/>
      <c r="I316" s="621">
        <v>100</v>
      </c>
    </row>
    <row r="317" spans="1:9">
      <c r="A317" s="635">
        <v>309</v>
      </c>
      <c r="B317" s="636">
        <v>41085</v>
      </c>
      <c r="C317" s="637" t="s">
        <v>1302</v>
      </c>
      <c r="D317" s="638" t="s">
        <v>1303</v>
      </c>
      <c r="E317" s="639" t="s">
        <v>689</v>
      </c>
      <c r="F317" s="640">
        <v>162.5</v>
      </c>
      <c r="G317" s="640">
        <v>162.5</v>
      </c>
      <c r="H317" s="641"/>
      <c r="I317" s="640">
        <v>162.5</v>
      </c>
    </row>
    <row r="318" spans="1:9">
      <c r="A318" s="626">
        <v>310</v>
      </c>
      <c r="B318" s="636">
        <v>41085</v>
      </c>
      <c r="C318" s="628" t="s">
        <v>1304</v>
      </c>
      <c r="D318" s="620" t="s">
        <v>1305</v>
      </c>
      <c r="E318" s="630" t="s">
        <v>689</v>
      </c>
      <c r="F318" s="621">
        <v>162.5</v>
      </c>
      <c r="G318" s="621">
        <v>162.5</v>
      </c>
      <c r="H318" s="175"/>
      <c r="I318" s="621">
        <v>162.5</v>
      </c>
    </row>
    <row r="319" spans="1:9">
      <c r="A319" s="626">
        <v>311</v>
      </c>
      <c r="B319" s="636">
        <v>41085</v>
      </c>
      <c r="C319" s="628" t="s">
        <v>1306</v>
      </c>
      <c r="D319" s="620" t="s">
        <v>1307</v>
      </c>
      <c r="E319" s="630" t="s">
        <v>689</v>
      </c>
      <c r="F319" s="621">
        <v>125</v>
      </c>
      <c r="G319" s="621">
        <v>125</v>
      </c>
      <c r="H319" s="175"/>
      <c r="I319" s="621">
        <v>125</v>
      </c>
    </row>
    <row r="320" spans="1:9">
      <c r="A320" s="635">
        <v>312</v>
      </c>
      <c r="B320" s="636">
        <v>41084</v>
      </c>
      <c r="C320" s="637" t="s">
        <v>1308</v>
      </c>
      <c r="D320" s="638" t="s">
        <v>1309</v>
      </c>
      <c r="E320" s="639" t="s">
        <v>689</v>
      </c>
      <c r="F320" s="640">
        <v>162.5</v>
      </c>
      <c r="G320" s="640">
        <v>162.5</v>
      </c>
      <c r="H320" s="641"/>
      <c r="I320" s="640">
        <v>162.5</v>
      </c>
    </row>
    <row r="321" spans="1:9">
      <c r="A321" s="626">
        <v>313</v>
      </c>
      <c r="B321" s="636">
        <v>41084</v>
      </c>
      <c r="C321" s="628" t="s">
        <v>1310</v>
      </c>
      <c r="D321" s="620" t="s">
        <v>1311</v>
      </c>
      <c r="E321" s="630" t="s">
        <v>689</v>
      </c>
      <c r="F321" s="621">
        <v>162.5</v>
      </c>
      <c r="G321" s="621">
        <v>162.5</v>
      </c>
      <c r="H321" s="175"/>
      <c r="I321" s="621">
        <v>162.5</v>
      </c>
    </row>
    <row r="322" spans="1:9">
      <c r="A322" s="626">
        <v>315</v>
      </c>
      <c r="B322" s="636">
        <v>41085</v>
      </c>
      <c r="C322" s="628" t="s">
        <v>1312</v>
      </c>
      <c r="D322" s="620" t="s">
        <v>1313</v>
      </c>
      <c r="E322" s="630" t="s">
        <v>689</v>
      </c>
      <c r="F322" s="621">
        <v>162.5</v>
      </c>
      <c r="G322" s="621">
        <v>162.5</v>
      </c>
      <c r="H322" s="175"/>
      <c r="I322" s="621">
        <v>162.5</v>
      </c>
    </row>
    <row r="323" spans="1:9">
      <c r="A323" s="626">
        <v>317</v>
      </c>
      <c r="B323" s="636">
        <v>41084</v>
      </c>
      <c r="C323" s="628" t="s">
        <v>1314</v>
      </c>
      <c r="D323" s="620" t="s">
        <v>1315</v>
      </c>
      <c r="E323" s="630" t="s">
        <v>689</v>
      </c>
      <c r="F323" s="621">
        <v>100</v>
      </c>
      <c r="G323" s="621">
        <v>100</v>
      </c>
      <c r="H323" s="175"/>
      <c r="I323" s="621">
        <v>100</v>
      </c>
    </row>
    <row r="324" spans="1:9">
      <c r="A324" s="626">
        <v>319</v>
      </c>
      <c r="B324" s="636">
        <v>41084</v>
      </c>
      <c r="C324" s="628" t="s">
        <v>1316</v>
      </c>
      <c r="D324" s="620" t="s">
        <v>1317</v>
      </c>
      <c r="E324" s="630" t="s">
        <v>689</v>
      </c>
      <c r="F324" s="621">
        <v>162.5</v>
      </c>
      <c r="G324" s="621">
        <v>162.5</v>
      </c>
      <c r="H324" s="175"/>
      <c r="I324" s="621">
        <v>162.5</v>
      </c>
    </row>
    <row r="325" spans="1:9">
      <c r="A325" s="626">
        <v>321</v>
      </c>
      <c r="B325" s="636">
        <v>41084</v>
      </c>
      <c r="C325" s="628" t="s">
        <v>1318</v>
      </c>
      <c r="D325" s="620" t="s">
        <v>1319</v>
      </c>
      <c r="E325" s="630" t="s">
        <v>689</v>
      </c>
      <c r="F325" s="621">
        <v>125</v>
      </c>
      <c r="G325" s="621">
        <v>125</v>
      </c>
      <c r="H325" s="175"/>
      <c r="I325" s="621">
        <v>125</v>
      </c>
    </row>
    <row r="326" spans="1:9">
      <c r="A326" s="626">
        <v>322</v>
      </c>
      <c r="B326" s="636">
        <v>41084</v>
      </c>
      <c r="C326" s="628" t="s">
        <v>1320</v>
      </c>
      <c r="D326" s="620" t="s">
        <v>1321</v>
      </c>
      <c r="E326" s="630" t="s">
        <v>689</v>
      </c>
      <c r="F326" s="621">
        <v>162.5</v>
      </c>
      <c r="G326" s="621">
        <v>162.5</v>
      </c>
      <c r="H326" s="175"/>
      <c r="I326" s="621">
        <v>162.5</v>
      </c>
    </row>
    <row r="327" spans="1:9">
      <c r="A327" s="626">
        <v>323</v>
      </c>
      <c r="B327" s="636">
        <v>41084</v>
      </c>
      <c r="C327" s="628" t="s">
        <v>1322</v>
      </c>
      <c r="D327" s="620" t="s">
        <v>1323</v>
      </c>
      <c r="E327" s="630" t="s">
        <v>689</v>
      </c>
      <c r="F327" s="621">
        <v>125</v>
      </c>
      <c r="G327" s="621">
        <v>125</v>
      </c>
      <c r="H327" s="175"/>
      <c r="I327" s="621">
        <v>125</v>
      </c>
    </row>
    <row r="328" spans="1:9">
      <c r="A328" s="626">
        <v>325</v>
      </c>
      <c r="B328" s="636">
        <v>41084</v>
      </c>
      <c r="C328" s="628" t="s">
        <v>1324</v>
      </c>
      <c r="D328" s="620" t="s">
        <v>1325</v>
      </c>
      <c r="E328" s="630" t="s">
        <v>689</v>
      </c>
      <c r="F328" s="621">
        <v>162.5</v>
      </c>
      <c r="G328" s="621">
        <v>162.5</v>
      </c>
      <c r="H328" s="175"/>
      <c r="I328" s="621">
        <v>162.5</v>
      </c>
    </row>
    <row r="329" spans="1:9">
      <c r="A329" s="626">
        <v>326</v>
      </c>
      <c r="B329" s="636">
        <v>41084</v>
      </c>
      <c r="C329" s="628" t="s">
        <v>1326</v>
      </c>
      <c r="D329" s="620" t="s">
        <v>1327</v>
      </c>
      <c r="E329" s="630" t="s">
        <v>689</v>
      </c>
      <c r="F329" s="621">
        <v>162.5</v>
      </c>
      <c r="G329" s="621">
        <v>162.5</v>
      </c>
      <c r="H329" s="175"/>
      <c r="I329" s="621">
        <v>162.5</v>
      </c>
    </row>
    <row r="330" spans="1:9">
      <c r="A330" s="626">
        <v>327</v>
      </c>
      <c r="B330" s="636">
        <v>41084</v>
      </c>
      <c r="C330" s="628" t="s">
        <v>1328</v>
      </c>
      <c r="D330" s="620" t="s">
        <v>1329</v>
      </c>
      <c r="E330" s="630" t="s">
        <v>689</v>
      </c>
      <c r="F330" s="621">
        <v>125</v>
      </c>
      <c r="G330" s="621">
        <v>125</v>
      </c>
      <c r="H330" s="175"/>
      <c r="I330" s="621">
        <v>125</v>
      </c>
    </row>
    <row r="331" spans="1:9">
      <c r="A331" s="626">
        <v>328</v>
      </c>
      <c r="B331" s="636">
        <v>41082</v>
      </c>
      <c r="C331" s="628" t="s">
        <v>1330</v>
      </c>
      <c r="D331" s="620" t="s">
        <v>1331</v>
      </c>
      <c r="E331" s="630" t="s">
        <v>689</v>
      </c>
      <c r="F331" s="621">
        <v>162.5</v>
      </c>
      <c r="G331" s="621">
        <v>162.5</v>
      </c>
      <c r="H331" s="175"/>
      <c r="I331" s="621">
        <v>162.5</v>
      </c>
    </row>
    <row r="332" spans="1:9">
      <c r="A332" s="626">
        <v>329</v>
      </c>
      <c r="B332" s="636">
        <v>41084</v>
      </c>
      <c r="C332" s="628" t="s">
        <v>1332</v>
      </c>
      <c r="D332" s="620" t="s">
        <v>1333</v>
      </c>
      <c r="E332" s="630" t="s">
        <v>689</v>
      </c>
      <c r="F332" s="621">
        <v>162.5</v>
      </c>
      <c r="G332" s="621">
        <v>162.5</v>
      </c>
      <c r="H332" s="175"/>
      <c r="I332" s="621">
        <v>162.5</v>
      </c>
    </row>
    <row r="333" spans="1:9">
      <c r="A333" s="626">
        <v>331</v>
      </c>
      <c r="B333" s="636">
        <v>41086</v>
      </c>
      <c r="C333" s="628" t="s">
        <v>1334</v>
      </c>
      <c r="D333" s="620" t="s">
        <v>1335</v>
      </c>
      <c r="E333" s="630" t="s">
        <v>689</v>
      </c>
      <c r="F333" s="621">
        <v>162.5</v>
      </c>
      <c r="G333" s="621">
        <v>162.5</v>
      </c>
      <c r="H333" s="175"/>
      <c r="I333" s="621">
        <v>162.5</v>
      </c>
    </row>
    <row r="334" spans="1:9">
      <c r="A334" s="626">
        <v>333</v>
      </c>
      <c r="B334" s="636">
        <v>41082</v>
      </c>
      <c r="C334" s="628" t="s">
        <v>1336</v>
      </c>
      <c r="D334" s="620" t="s">
        <v>1337</v>
      </c>
      <c r="E334" s="630" t="s">
        <v>689</v>
      </c>
      <c r="F334" s="621">
        <v>162.5</v>
      </c>
      <c r="G334" s="621">
        <v>162.5</v>
      </c>
      <c r="H334" s="175"/>
      <c r="I334" s="621">
        <v>162.5</v>
      </c>
    </row>
    <row r="335" spans="1:9">
      <c r="A335" s="626">
        <v>335</v>
      </c>
      <c r="B335" s="636">
        <v>41084</v>
      </c>
      <c r="C335" s="628" t="s">
        <v>1338</v>
      </c>
      <c r="D335" s="620" t="s">
        <v>1339</v>
      </c>
      <c r="E335" s="630" t="s">
        <v>689</v>
      </c>
      <c r="F335" s="621">
        <v>125</v>
      </c>
      <c r="G335" s="621">
        <v>125</v>
      </c>
      <c r="H335" s="175"/>
      <c r="I335" s="621">
        <v>125</v>
      </c>
    </row>
    <row r="336" spans="1:9">
      <c r="A336" s="626">
        <v>336</v>
      </c>
      <c r="B336" s="636">
        <v>41084</v>
      </c>
      <c r="C336" s="628" t="s">
        <v>1340</v>
      </c>
      <c r="D336" s="620" t="s">
        <v>1341</v>
      </c>
      <c r="E336" s="630" t="s">
        <v>689</v>
      </c>
      <c r="F336" s="621">
        <v>162.5</v>
      </c>
      <c r="G336" s="621">
        <v>162.5</v>
      </c>
      <c r="H336" s="175"/>
      <c r="I336" s="621">
        <v>162.5</v>
      </c>
    </row>
    <row r="337" spans="1:9">
      <c r="A337" s="626">
        <v>337</v>
      </c>
      <c r="B337" s="636">
        <v>41084</v>
      </c>
      <c r="C337" s="628" t="s">
        <v>1342</v>
      </c>
      <c r="D337" s="620" t="s">
        <v>1343</v>
      </c>
      <c r="E337" s="630" t="s">
        <v>689</v>
      </c>
      <c r="F337" s="621">
        <v>162.5</v>
      </c>
      <c r="G337" s="621">
        <v>162.5</v>
      </c>
      <c r="H337" s="175"/>
      <c r="I337" s="621">
        <v>162.5</v>
      </c>
    </row>
    <row r="338" spans="1:9">
      <c r="A338" s="626">
        <v>338</v>
      </c>
      <c r="B338" s="636">
        <v>41084</v>
      </c>
      <c r="C338" s="628" t="s">
        <v>1344</v>
      </c>
      <c r="D338" s="620" t="s">
        <v>1345</v>
      </c>
      <c r="E338" s="630" t="s">
        <v>689</v>
      </c>
      <c r="F338" s="621">
        <v>125</v>
      </c>
      <c r="G338" s="621">
        <v>125</v>
      </c>
      <c r="H338" s="175"/>
      <c r="I338" s="621">
        <v>125</v>
      </c>
    </row>
    <row r="339" spans="1:9">
      <c r="A339" s="626">
        <v>340</v>
      </c>
      <c r="B339" s="636">
        <v>41082</v>
      </c>
      <c r="C339" s="628" t="s">
        <v>1346</v>
      </c>
      <c r="D339" s="620" t="s">
        <v>1347</v>
      </c>
      <c r="E339" s="630" t="s">
        <v>689</v>
      </c>
      <c r="F339" s="621">
        <v>100</v>
      </c>
      <c r="G339" s="621">
        <v>100</v>
      </c>
      <c r="H339" s="175"/>
      <c r="I339" s="621">
        <v>100</v>
      </c>
    </row>
    <row r="340" spans="1:9">
      <c r="A340" s="635">
        <v>341</v>
      </c>
      <c r="B340" s="636">
        <v>41082</v>
      </c>
      <c r="C340" s="637" t="s">
        <v>1348</v>
      </c>
      <c r="D340" s="638" t="s">
        <v>1349</v>
      </c>
      <c r="E340" s="639" t="s">
        <v>689</v>
      </c>
      <c r="F340" s="640">
        <v>162.5</v>
      </c>
      <c r="G340" s="640">
        <v>162.5</v>
      </c>
      <c r="H340" s="641"/>
      <c r="I340" s="640">
        <v>162.5</v>
      </c>
    </row>
    <row r="341" spans="1:9">
      <c r="A341" s="635">
        <v>343</v>
      </c>
      <c r="B341" s="636">
        <v>41085</v>
      </c>
      <c r="C341" s="637" t="s">
        <v>1348</v>
      </c>
      <c r="D341" s="638" t="s">
        <v>1350</v>
      </c>
      <c r="E341" s="639" t="s">
        <v>689</v>
      </c>
      <c r="F341" s="640">
        <v>125</v>
      </c>
      <c r="G341" s="640">
        <v>125</v>
      </c>
      <c r="H341" s="641"/>
      <c r="I341" s="640">
        <v>125</v>
      </c>
    </row>
    <row r="342" spans="1:9">
      <c r="A342" s="626">
        <v>344</v>
      </c>
      <c r="B342" s="636">
        <v>41085</v>
      </c>
      <c r="C342" s="628" t="s">
        <v>1351</v>
      </c>
      <c r="D342" s="620" t="s">
        <v>1352</v>
      </c>
      <c r="E342" s="630" t="s">
        <v>689</v>
      </c>
      <c r="F342" s="621">
        <v>125</v>
      </c>
      <c r="G342" s="621">
        <v>125</v>
      </c>
      <c r="H342" s="175"/>
      <c r="I342" s="621">
        <v>125</v>
      </c>
    </row>
    <row r="343" spans="1:9">
      <c r="A343" s="626">
        <v>345</v>
      </c>
      <c r="B343" s="636">
        <v>41085</v>
      </c>
      <c r="C343" s="628" t="s">
        <v>1353</v>
      </c>
      <c r="D343" s="620" t="s">
        <v>1354</v>
      </c>
      <c r="E343" s="630" t="s">
        <v>689</v>
      </c>
      <c r="F343" s="621">
        <v>162.5</v>
      </c>
      <c r="G343" s="621">
        <v>162.5</v>
      </c>
      <c r="H343" s="175"/>
      <c r="I343" s="621">
        <v>162.5</v>
      </c>
    </row>
    <row r="344" spans="1:9">
      <c r="A344" s="626">
        <v>346</v>
      </c>
      <c r="B344" s="636">
        <v>41085</v>
      </c>
      <c r="C344" s="628" t="s">
        <v>1355</v>
      </c>
      <c r="D344" s="620" t="s">
        <v>1356</v>
      </c>
      <c r="E344" s="630" t="s">
        <v>689</v>
      </c>
      <c r="F344" s="621">
        <v>162.5</v>
      </c>
      <c r="G344" s="621">
        <v>162.5</v>
      </c>
      <c r="H344" s="175"/>
      <c r="I344" s="621">
        <v>162.5</v>
      </c>
    </row>
    <row r="345" spans="1:9">
      <c r="A345" s="626">
        <v>347</v>
      </c>
      <c r="B345" s="629">
        <v>41083</v>
      </c>
      <c r="C345" s="645" t="s">
        <v>1357</v>
      </c>
      <c r="D345" s="620" t="s">
        <v>1358</v>
      </c>
      <c r="E345" s="646" t="s">
        <v>689</v>
      </c>
      <c r="F345" s="647">
        <v>162.5</v>
      </c>
      <c r="G345" s="647">
        <v>162.5</v>
      </c>
      <c r="H345" s="175"/>
      <c r="I345" s="647">
        <v>162.5</v>
      </c>
    </row>
    <row r="346" spans="1:9">
      <c r="A346" s="626">
        <v>348</v>
      </c>
      <c r="B346" s="629">
        <v>41083</v>
      </c>
      <c r="C346" s="645" t="s">
        <v>1359</v>
      </c>
      <c r="D346" s="620" t="s">
        <v>1360</v>
      </c>
      <c r="E346" s="646" t="s">
        <v>689</v>
      </c>
      <c r="F346" s="647">
        <v>162.5</v>
      </c>
      <c r="G346" s="647">
        <v>162.5</v>
      </c>
      <c r="H346" s="175"/>
      <c r="I346" s="647">
        <v>162.5</v>
      </c>
    </row>
    <row r="347" spans="1:9">
      <c r="A347" s="626">
        <v>349</v>
      </c>
      <c r="B347" s="629">
        <v>41083</v>
      </c>
      <c r="C347" s="645" t="s">
        <v>1361</v>
      </c>
      <c r="D347" s="620" t="s">
        <v>1362</v>
      </c>
      <c r="E347" s="646" t="s">
        <v>689</v>
      </c>
      <c r="F347" s="647">
        <v>125</v>
      </c>
      <c r="G347" s="647">
        <v>125</v>
      </c>
      <c r="H347" s="175"/>
      <c r="I347" s="647">
        <v>125</v>
      </c>
    </row>
    <row r="348" spans="1:9">
      <c r="A348" s="626">
        <v>350</v>
      </c>
      <c r="B348" s="629">
        <v>41083</v>
      </c>
      <c r="C348" s="645" t="s">
        <v>1363</v>
      </c>
      <c r="D348" s="620" t="s">
        <v>1364</v>
      </c>
      <c r="E348" s="646" t="s">
        <v>689</v>
      </c>
      <c r="F348" s="647">
        <v>125</v>
      </c>
      <c r="G348" s="647">
        <v>125</v>
      </c>
      <c r="H348" s="175"/>
      <c r="I348" s="647">
        <v>125</v>
      </c>
    </row>
    <row r="349" spans="1:9">
      <c r="A349" s="626">
        <v>351</v>
      </c>
      <c r="B349" s="629">
        <v>41083</v>
      </c>
      <c r="C349" s="645" t="s">
        <v>1365</v>
      </c>
      <c r="D349" s="620" t="s">
        <v>1366</v>
      </c>
      <c r="E349" s="646" t="s">
        <v>689</v>
      </c>
      <c r="F349" s="647">
        <v>100</v>
      </c>
      <c r="G349" s="647">
        <v>100</v>
      </c>
      <c r="H349" s="175"/>
      <c r="I349" s="647">
        <v>100</v>
      </c>
    </row>
    <row r="350" spans="1:9">
      <c r="A350" s="626">
        <v>352</v>
      </c>
      <c r="B350" s="629">
        <v>41083</v>
      </c>
      <c r="C350" s="645" t="s">
        <v>1367</v>
      </c>
      <c r="D350" s="620" t="s">
        <v>1368</v>
      </c>
      <c r="E350" s="646" t="s">
        <v>689</v>
      </c>
      <c r="F350" s="647">
        <v>100</v>
      </c>
      <c r="G350" s="647">
        <v>100</v>
      </c>
      <c r="H350" s="175"/>
      <c r="I350" s="647">
        <v>100</v>
      </c>
    </row>
    <row r="351" spans="1:9">
      <c r="A351" s="626">
        <v>353</v>
      </c>
      <c r="B351" s="629">
        <v>41083</v>
      </c>
      <c r="C351" s="645" t="s">
        <v>1369</v>
      </c>
      <c r="D351" s="620" t="s">
        <v>1370</v>
      </c>
      <c r="E351" s="646" t="s">
        <v>689</v>
      </c>
      <c r="F351" s="647">
        <v>100</v>
      </c>
      <c r="G351" s="647">
        <v>100</v>
      </c>
      <c r="H351" s="175"/>
      <c r="I351" s="647">
        <v>100</v>
      </c>
    </row>
    <row r="352" spans="1:9">
      <c r="A352" s="626">
        <v>354</v>
      </c>
      <c r="B352" s="629">
        <v>41083</v>
      </c>
      <c r="C352" s="645" t="s">
        <v>1371</v>
      </c>
      <c r="D352" s="620" t="s">
        <v>1372</v>
      </c>
      <c r="E352" s="646" t="s">
        <v>689</v>
      </c>
      <c r="F352" s="647">
        <v>162.5</v>
      </c>
      <c r="G352" s="647">
        <v>162.5</v>
      </c>
      <c r="H352" s="175"/>
      <c r="I352" s="647">
        <v>162.5</v>
      </c>
    </row>
    <row r="353" spans="1:9">
      <c r="A353" s="626">
        <v>355</v>
      </c>
      <c r="B353" s="629">
        <v>41083</v>
      </c>
      <c r="C353" s="645" t="s">
        <v>1373</v>
      </c>
      <c r="D353" s="620" t="s">
        <v>1374</v>
      </c>
      <c r="E353" s="646" t="s">
        <v>689</v>
      </c>
      <c r="F353" s="647">
        <v>162.5</v>
      </c>
      <c r="G353" s="647">
        <v>162.5</v>
      </c>
      <c r="H353" s="175"/>
      <c r="I353" s="647">
        <v>162.5</v>
      </c>
    </row>
    <row r="354" spans="1:9">
      <c r="A354" s="635">
        <v>356</v>
      </c>
      <c r="B354" s="636">
        <v>41083</v>
      </c>
      <c r="C354" s="648" t="s">
        <v>1375</v>
      </c>
      <c r="D354" s="638" t="s">
        <v>1376</v>
      </c>
      <c r="E354" s="646" t="s">
        <v>689</v>
      </c>
      <c r="F354" s="647">
        <v>125</v>
      </c>
      <c r="G354" s="647">
        <v>125</v>
      </c>
      <c r="H354" s="641"/>
      <c r="I354" s="647">
        <v>125</v>
      </c>
    </row>
    <row r="355" spans="1:9">
      <c r="A355" s="626">
        <v>357</v>
      </c>
      <c r="B355" s="629">
        <v>41085</v>
      </c>
      <c r="C355" s="645" t="s">
        <v>1377</v>
      </c>
      <c r="D355" s="620" t="s">
        <v>1378</v>
      </c>
      <c r="E355" s="646" t="s">
        <v>689</v>
      </c>
      <c r="F355" s="647">
        <v>162.5</v>
      </c>
      <c r="G355" s="647">
        <v>162.5</v>
      </c>
      <c r="H355" s="175"/>
      <c r="I355" s="647">
        <v>162.5</v>
      </c>
    </row>
    <row r="356" spans="1:9">
      <c r="A356" s="626">
        <v>358</v>
      </c>
      <c r="B356" s="629">
        <v>41086</v>
      </c>
      <c r="C356" s="645" t="s">
        <v>1379</v>
      </c>
      <c r="D356" s="620" t="s">
        <v>1380</v>
      </c>
      <c r="E356" s="646" t="s">
        <v>689</v>
      </c>
      <c r="F356" s="647">
        <v>125</v>
      </c>
      <c r="G356" s="647">
        <v>125</v>
      </c>
      <c r="H356" s="175"/>
      <c r="I356" s="647">
        <v>125</v>
      </c>
    </row>
    <row r="357" spans="1:9">
      <c r="A357" s="626">
        <v>359</v>
      </c>
      <c r="B357" s="629">
        <v>41083</v>
      </c>
      <c r="C357" s="645" t="s">
        <v>1381</v>
      </c>
      <c r="D357" s="620" t="s">
        <v>1382</v>
      </c>
      <c r="E357" s="646" t="s">
        <v>689</v>
      </c>
      <c r="F357" s="647">
        <v>162.5</v>
      </c>
      <c r="G357" s="647">
        <v>162.5</v>
      </c>
      <c r="H357" s="175"/>
      <c r="I357" s="647">
        <v>162.5</v>
      </c>
    </row>
    <row r="358" spans="1:9">
      <c r="A358" s="626">
        <v>360</v>
      </c>
      <c r="B358" s="629">
        <v>41083</v>
      </c>
      <c r="C358" s="645" t="s">
        <v>1383</v>
      </c>
      <c r="D358" s="620" t="s">
        <v>1384</v>
      </c>
      <c r="E358" s="646" t="s">
        <v>689</v>
      </c>
      <c r="F358" s="647">
        <v>162.5</v>
      </c>
      <c r="G358" s="647">
        <v>162.5</v>
      </c>
      <c r="H358" s="175"/>
      <c r="I358" s="647">
        <v>162.5</v>
      </c>
    </row>
    <row r="359" spans="1:9">
      <c r="A359" s="626">
        <v>361</v>
      </c>
      <c r="B359" s="629">
        <v>41085</v>
      </c>
      <c r="C359" s="628" t="s">
        <v>1385</v>
      </c>
      <c r="D359" s="620" t="s">
        <v>1386</v>
      </c>
      <c r="E359" s="646" t="s">
        <v>689</v>
      </c>
      <c r="F359" s="647">
        <v>162.5</v>
      </c>
      <c r="G359" s="647">
        <v>162.5</v>
      </c>
      <c r="H359" s="175"/>
      <c r="I359" s="647">
        <v>162.5</v>
      </c>
    </row>
    <row r="360" spans="1:9">
      <c r="A360" s="626">
        <v>362</v>
      </c>
      <c r="B360" s="629">
        <v>41086</v>
      </c>
      <c r="C360" s="628" t="s">
        <v>1387</v>
      </c>
      <c r="D360" s="620" t="s">
        <v>1388</v>
      </c>
      <c r="E360" s="646" t="s">
        <v>689</v>
      </c>
      <c r="F360" s="647">
        <v>100</v>
      </c>
      <c r="G360" s="647">
        <v>100</v>
      </c>
      <c r="H360" s="175"/>
      <c r="I360" s="647">
        <v>100</v>
      </c>
    </row>
    <row r="361" spans="1:9">
      <c r="A361" s="626">
        <v>363</v>
      </c>
      <c r="B361" s="629">
        <v>41086</v>
      </c>
      <c r="C361" s="628" t="s">
        <v>1389</v>
      </c>
      <c r="D361" s="620" t="s">
        <v>1390</v>
      </c>
      <c r="E361" s="646" t="s">
        <v>689</v>
      </c>
      <c r="F361" s="647">
        <v>100</v>
      </c>
      <c r="G361" s="647">
        <v>100</v>
      </c>
      <c r="H361" s="175"/>
      <c r="I361" s="647">
        <v>100</v>
      </c>
    </row>
    <row r="362" spans="1:9">
      <c r="A362" s="626">
        <v>364</v>
      </c>
      <c r="B362" s="629">
        <v>41084</v>
      </c>
      <c r="C362" s="628" t="s">
        <v>1391</v>
      </c>
      <c r="D362" s="620" t="s">
        <v>1392</v>
      </c>
      <c r="E362" s="646" t="s">
        <v>689</v>
      </c>
      <c r="F362" s="647">
        <v>162.5</v>
      </c>
      <c r="G362" s="647">
        <v>162.5</v>
      </c>
      <c r="H362" s="175"/>
      <c r="I362" s="647">
        <v>162.5</v>
      </c>
    </row>
    <row r="363" spans="1:9">
      <c r="A363" s="626">
        <v>365</v>
      </c>
      <c r="B363" s="629">
        <v>41084</v>
      </c>
      <c r="C363" s="628" t="s">
        <v>1393</v>
      </c>
      <c r="D363" s="620" t="s">
        <v>1394</v>
      </c>
      <c r="E363" s="646" t="s">
        <v>689</v>
      </c>
      <c r="F363" s="647">
        <v>162.5</v>
      </c>
      <c r="G363" s="647">
        <v>162.5</v>
      </c>
      <c r="H363" s="175"/>
      <c r="I363" s="647">
        <v>162.5</v>
      </c>
    </row>
    <row r="364" spans="1:9">
      <c r="A364" s="626">
        <v>366</v>
      </c>
      <c r="B364" s="629">
        <v>41086</v>
      </c>
      <c r="C364" s="628" t="s">
        <v>1395</v>
      </c>
      <c r="D364" s="620" t="s">
        <v>1396</v>
      </c>
      <c r="E364" s="646" t="s">
        <v>689</v>
      </c>
      <c r="F364" s="647">
        <v>125</v>
      </c>
      <c r="G364" s="647">
        <v>125</v>
      </c>
      <c r="H364" s="175"/>
      <c r="I364" s="647">
        <v>125</v>
      </c>
    </row>
    <row r="365" spans="1:9">
      <c r="A365" s="626">
        <v>367</v>
      </c>
      <c r="B365" s="629">
        <v>41086</v>
      </c>
      <c r="C365" s="628" t="s">
        <v>1397</v>
      </c>
      <c r="D365" s="620" t="s">
        <v>1398</v>
      </c>
      <c r="E365" s="646" t="s">
        <v>689</v>
      </c>
      <c r="F365" s="647">
        <v>125</v>
      </c>
      <c r="G365" s="647">
        <v>125</v>
      </c>
      <c r="H365" s="175"/>
      <c r="I365" s="647">
        <v>125</v>
      </c>
    </row>
    <row r="366" spans="1:9">
      <c r="A366" s="626">
        <v>369</v>
      </c>
      <c r="B366" s="629">
        <v>41085</v>
      </c>
      <c r="C366" s="628" t="s">
        <v>1399</v>
      </c>
      <c r="D366" s="620" t="s">
        <v>1400</v>
      </c>
      <c r="E366" s="646" t="s">
        <v>689</v>
      </c>
      <c r="F366" s="647">
        <v>100</v>
      </c>
      <c r="G366" s="647">
        <v>100</v>
      </c>
      <c r="H366" s="175"/>
      <c r="I366" s="647">
        <v>100</v>
      </c>
    </row>
    <row r="367" spans="1:9">
      <c r="A367" s="626">
        <v>370</v>
      </c>
      <c r="B367" s="629">
        <v>41085</v>
      </c>
      <c r="C367" s="628" t="s">
        <v>1401</v>
      </c>
      <c r="D367" s="620" t="s">
        <v>1402</v>
      </c>
      <c r="E367" s="646" t="s">
        <v>689</v>
      </c>
      <c r="F367" s="647">
        <v>125</v>
      </c>
      <c r="G367" s="647">
        <v>125</v>
      </c>
      <c r="H367" s="175"/>
      <c r="I367" s="647">
        <v>125</v>
      </c>
    </row>
    <row r="368" spans="1:9">
      <c r="A368" s="626">
        <v>372</v>
      </c>
      <c r="B368" s="629">
        <v>41085</v>
      </c>
      <c r="C368" s="628" t="s">
        <v>1403</v>
      </c>
      <c r="D368" s="620" t="s">
        <v>1404</v>
      </c>
      <c r="E368" s="646" t="s">
        <v>689</v>
      </c>
      <c r="F368" s="647">
        <v>100</v>
      </c>
      <c r="G368" s="647">
        <v>100</v>
      </c>
      <c r="H368" s="175"/>
      <c r="I368" s="647">
        <v>100</v>
      </c>
    </row>
    <row r="369" spans="1:9">
      <c r="A369" s="626">
        <v>374</v>
      </c>
      <c r="B369" s="629">
        <v>41085</v>
      </c>
      <c r="C369" s="628" t="s">
        <v>1405</v>
      </c>
      <c r="D369" s="620" t="s">
        <v>1406</v>
      </c>
      <c r="E369" s="646" t="s">
        <v>689</v>
      </c>
      <c r="F369" s="647">
        <v>162.5</v>
      </c>
      <c r="G369" s="647">
        <v>162.5</v>
      </c>
      <c r="H369" s="175"/>
      <c r="I369" s="647">
        <v>162.5</v>
      </c>
    </row>
    <row r="370" spans="1:9">
      <c r="A370" s="626">
        <v>375</v>
      </c>
      <c r="B370" s="629">
        <v>41087</v>
      </c>
      <c r="C370" s="628" t="s">
        <v>1407</v>
      </c>
      <c r="D370" s="620" t="s">
        <v>1408</v>
      </c>
      <c r="E370" s="646" t="s">
        <v>689</v>
      </c>
      <c r="F370" s="647">
        <v>125</v>
      </c>
      <c r="G370" s="647">
        <v>125</v>
      </c>
      <c r="H370" s="175"/>
      <c r="I370" s="647">
        <v>125</v>
      </c>
    </row>
    <row r="371" spans="1:9">
      <c r="A371" s="626">
        <v>376</v>
      </c>
      <c r="B371" s="629">
        <v>41086</v>
      </c>
      <c r="C371" s="628" t="s">
        <v>1409</v>
      </c>
      <c r="D371" s="620" t="s">
        <v>1410</v>
      </c>
      <c r="E371" s="646" t="s">
        <v>689</v>
      </c>
      <c r="F371" s="647">
        <v>125</v>
      </c>
      <c r="G371" s="647">
        <v>125</v>
      </c>
      <c r="H371" s="175"/>
      <c r="I371" s="647">
        <v>125</v>
      </c>
    </row>
    <row r="372" spans="1:9">
      <c r="A372" s="626">
        <v>377</v>
      </c>
      <c r="B372" s="629">
        <v>41085</v>
      </c>
      <c r="C372" s="628" t="s">
        <v>1411</v>
      </c>
      <c r="D372" s="620" t="s">
        <v>1412</v>
      </c>
      <c r="E372" s="646" t="s">
        <v>689</v>
      </c>
      <c r="F372" s="647">
        <v>125</v>
      </c>
      <c r="G372" s="647">
        <v>125</v>
      </c>
      <c r="H372" s="175"/>
      <c r="I372" s="647">
        <v>125</v>
      </c>
    </row>
    <row r="373" spans="1:9">
      <c r="A373" s="626">
        <v>379</v>
      </c>
      <c r="B373" s="629">
        <v>41085</v>
      </c>
      <c r="C373" s="628" t="s">
        <v>1413</v>
      </c>
      <c r="D373" s="620" t="s">
        <v>1414</v>
      </c>
      <c r="E373" s="646" t="s">
        <v>689</v>
      </c>
      <c r="F373" s="647">
        <v>162.5</v>
      </c>
      <c r="G373" s="647">
        <v>162.5</v>
      </c>
      <c r="H373" s="175"/>
      <c r="I373" s="647">
        <v>162.5</v>
      </c>
    </row>
    <row r="374" spans="1:9">
      <c r="A374" s="626">
        <v>380</v>
      </c>
      <c r="B374" s="629">
        <v>41085</v>
      </c>
      <c r="C374" s="628" t="s">
        <v>1415</v>
      </c>
      <c r="D374" s="620" t="s">
        <v>1416</v>
      </c>
      <c r="E374" s="646" t="s">
        <v>689</v>
      </c>
      <c r="F374" s="647">
        <v>125</v>
      </c>
      <c r="G374" s="647">
        <v>125</v>
      </c>
      <c r="H374" s="175"/>
      <c r="I374" s="647">
        <v>125</v>
      </c>
    </row>
    <row r="375" spans="1:9">
      <c r="A375" s="626">
        <v>381</v>
      </c>
      <c r="B375" s="629">
        <v>41085</v>
      </c>
      <c r="C375" s="628" t="s">
        <v>1417</v>
      </c>
      <c r="D375" s="620" t="s">
        <v>1418</v>
      </c>
      <c r="E375" s="646" t="s">
        <v>689</v>
      </c>
      <c r="F375" s="647">
        <v>125</v>
      </c>
      <c r="G375" s="647">
        <v>125</v>
      </c>
      <c r="H375" s="175"/>
      <c r="I375" s="647">
        <v>125</v>
      </c>
    </row>
    <row r="376" spans="1:9">
      <c r="A376" s="626">
        <v>382</v>
      </c>
      <c r="B376" s="629">
        <v>41085</v>
      </c>
      <c r="C376" s="628" t="s">
        <v>1419</v>
      </c>
      <c r="D376" s="620" t="s">
        <v>1420</v>
      </c>
      <c r="E376" s="646" t="s">
        <v>689</v>
      </c>
      <c r="F376" s="647">
        <v>100</v>
      </c>
      <c r="G376" s="647">
        <v>100</v>
      </c>
      <c r="H376" s="175"/>
      <c r="I376" s="647">
        <v>100</v>
      </c>
    </row>
    <row r="377" spans="1:9">
      <c r="A377" s="626">
        <v>383</v>
      </c>
      <c r="B377" s="629">
        <v>41085</v>
      </c>
      <c r="C377" s="628" t="s">
        <v>1421</v>
      </c>
      <c r="D377" s="620" t="s">
        <v>1422</v>
      </c>
      <c r="E377" s="646" t="s">
        <v>689</v>
      </c>
      <c r="F377" s="647">
        <v>125</v>
      </c>
      <c r="G377" s="647">
        <v>125</v>
      </c>
      <c r="H377" s="175"/>
      <c r="I377" s="647">
        <v>125</v>
      </c>
    </row>
    <row r="378" spans="1:9">
      <c r="A378" s="626">
        <v>384</v>
      </c>
      <c r="B378" s="629">
        <v>41085</v>
      </c>
      <c r="C378" s="628" t="s">
        <v>1423</v>
      </c>
      <c r="D378" s="620" t="s">
        <v>1424</v>
      </c>
      <c r="E378" s="646" t="s">
        <v>689</v>
      </c>
      <c r="F378" s="647">
        <v>100</v>
      </c>
      <c r="G378" s="647">
        <v>100</v>
      </c>
      <c r="H378" s="175"/>
      <c r="I378" s="647">
        <v>100</v>
      </c>
    </row>
    <row r="379" spans="1:9">
      <c r="A379" s="626">
        <v>385</v>
      </c>
      <c r="B379" s="629">
        <v>41084</v>
      </c>
      <c r="C379" s="628" t="s">
        <v>1425</v>
      </c>
      <c r="D379" s="620" t="s">
        <v>1426</v>
      </c>
      <c r="E379" s="646" t="s">
        <v>689</v>
      </c>
      <c r="F379" s="647">
        <v>162.5</v>
      </c>
      <c r="G379" s="647">
        <v>162.5</v>
      </c>
      <c r="H379" s="175"/>
      <c r="I379" s="647">
        <v>162.5</v>
      </c>
    </row>
    <row r="380" spans="1:9">
      <c r="A380" s="626">
        <v>386</v>
      </c>
      <c r="B380" s="629">
        <v>41084</v>
      </c>
      <c r="C380" s="628" t="s">
        <v>1427</v>
      </c>
      <c r="D380" s="620" t="s">
        <v>1428</v>
      </c>
      <c r="E380" s="646" t="s">
        <v>689</v>
      </c>
      <c r="F380" s="647">
        <v>162.5</v>
      </c>
      <c r="G380" s="647">
        <v>162.5</v>
      </c>
      <c r="H380" s="175"/>
      <c r="I380" s="647">
        <v>162.5</v>
      </c>
    </row>
    <row r="381" spans="1:9">
      <c r="A381" s="626">
        <v>388</v>
      </c>
      <c r="B381" s="629">
        <v>41084</v>
      </c>
      <c r="C381" s="628" t="s">
        <v>1429</v>
      </c>
      <c r="D381" s="620" t="s">
        <v>1430</v>
      </c>
      <c r="E381" s="646" t="s">
        <v>689</v>
      </c>
      <c r="F381" s="647">
        <v>162.5</v>
      </c>
      <c r="G381" s="647">
        <v>162.5</v>
      </c>
      <c r="H381" s="175"/>
      <c r="I381" s="647">
        <v>162.5</v>
      </c>
    </row>
    <row r="382" spans="1:9">
      <c r="A382" s="626">
        <v>389</v>
      </c>
      <c r="B382" s="629">
        <v>41086</v>
      </c>
      <c r="C382" s="628" t="s">
        <v>1431</v>
      </c>
      <c r="D382" s="620" t="s">
        <v>1432</v>
      </c>
      <c r="E382" s="646" t="s">
        <v>689</v>
      </c>
      <c r="F382" s="647">
        <v>100</v>
      </c>
      <c r="G382" s="647">
        <v>100</v>
      </c>
      <c r="H382" s="175"/>
      <c r="I382" s="647">
        <v>100</v>
      </c>
    </row>
    <row r="383" spans="1:9">
      <c r="A383" s="626">
        <v>390</v>
      </c>
      <c r="B383" s="629">
        <v>41086</v>
      </c>
      <c r="C383" s="628" t="s">
        <v>1433</v>
      </c>
      <c r="D383" s="620" t="s">
        <v>1434</v>
      </c>
      <c r="E383" s="646" t="s">
        <v>689</v>
      </c>
      <c r="F383" s="647">
        <v>162.5</v>
      </c>
      <c r="G383" s="647">
        <v>162.5</v>
      </c>
      <c r="H383" s="175"/>
      <c r="I383" s="647">
        <v>162.5</v>
      </c>
    </row>
    <row r="384" spans="1:9">
      <c r="A384" s="626">
        <v>391</v>
      </c>
      <c r="B384" s="629">
        <v>41084</v>
      </c>
      <c r="C384" s="628" t="s">
        <v>1435</v>
      </c>
      <c r="D384" s="620" t="s">
        <v>1436</v>
      </c>
      <c r="E384" s="646" t="s">
        <v>689</v>
      </c>
      <c r="F384" s="647">
        <v>162.5</v>
      </c>
      <c r="G384" s="647">
        <v>162.5</v>
      </c>
      <c r="H384" s="175"/>
      <c r="I384" s="647">
        <v>162.5</v>
      </c>
    </row>
    <row r="385" spans="1:9">
      <c r="A385" s="626">
        <v>392</v>
      </c>
      <c r="B385" s="629">
        <v>41084</v>
      </c>
      <c r="C385" s="628" t="s">
        <v>1437</v>
      </c>
      <c r="D385" s="620" t="s">
        <v>1438</v>
      </c>
      <c r="E385" s="646" t="s">
        <v>689</v>
      </c>
      <c r="F385" s="647">
        <v>162.5</v>
      </c>
      <c r="G385" s="647">
        <v>162.5</v>
      </c>
      <c r="H385" s="175"/>
      <c r="I385" s="647">
        <v>162.5</v>
      </c>
    </row>
    <row r="386" spans="1:9">
      <c r="A386" s="626">
        <v>393</v>
      </c>
      <c r="B386" s="629">
        <v>41086</v>
      </c>
      <c r="C386" s="628" t="s">
        <v>1439</v>
      </c>
      <c r="D386" s="620" t="s">
        <v>1440</v>
      </c>
      <c r="E386" s="646" t="s">
        <v>689</v>
      </c>
      <c r="F386" s="647">
        <v>100</v>
      </c>
      <c r="G386" s="647">
        <v>100</v>
      </c>
      <c r="H386" s="175"/>
      <c r="I386" s="647">
        <v>100</v>
      </c>
    </row>
    <row r="387" spans="1:9">
      <c r="A387" s="626">
        <v>394</v>
      </c>
      <c r="B387" s="629">
        <v>41086</v>
      </c>
      <c r="C387" s="628" t="s">
        <v>1441</v>
      </c>
      <c r="D387" s="620" t="s">
        <v>1442</v>
      </c>
      <c r="E387" s="646" t="s">
        <v>689</v>
      </c>
      <c r="F387" s="647">
        <v>125</v>
      </c>
      <c r="G387" s="647">
        <v>125</v>
      </c>
      <c r="H387" s="175"/>
      <c r="I387" s="647">
        <v>125</v>
      </c>
    </row>
    <row r="388" spans="1:9">
      <c r="A388" s="626">
        <v>395</v>
      </c>
      <c r="B388" s="629">
        <v>41085</v>
      </c>
      <c r="C388" s="628" t="s">
        <v>1443</v>
      </c>
      <c r="D388" s="620" t="s">
        <v>1444</v>
      </c>
      <c r="E388" s="646" t="s">
        <v>689</v>
      </c>
      <c r="F388" s="647">
        <v>125</v>
      </c>
      <c r="G388" s="647">
        <v>125</v>
      </c>
      <c r="H388" s="175"/>
      <c r="I388" s="647">
        <v>125</v>
      </c>
    </row>
    <row r="389" spans="1:9">
      <c r="A389" s="626">
        <v>397</v>
      </c>
      <c r="B389" s="629">
        <v>41086</v>
      </c>
      <c r="C389" s="628" t="s">
        <v>1445</v>
      </c>
      <c r="D389" s="620" t="s">
        <v>1446</v>
      </c>
      <c r="E389" s="646" t="s">
        <v>689</v>
      </c>
      <c r="F389" s="647">
        <v>100</v>
      </c>
      <c r="G389" s="647">
        <v>100</v>
      </c>
      <c r="H389" s="175"/>
      <c r="I389" s="647">
        <v>100</v>
      </c>
    </row>
    <row r="390" spans="1:9">
      <c r="A390" s="626">
        <v>398</v>
      </c>
      <c r="B390" s="629">
        <v>41086</v>
      </c>
      <c r="C390" s="628" t="s">
        <v>1447</v>
      </c>
      <c r="D390" s="620" t="s">
        <v>1448</v>
      </c>
      <c r="E390" s="646" t="s">
        <v>689</v>
      </c>
      <c r="F390" s="647">
        <v>100</v>
      </c>
      <c r="G390" s="647">
        <v>100</v>
      </c>
      <c r="H390" s="175"/>
      <c r="I390" s="647">
        <v>100</v>
      </c>
    </row>
    <row r="391" spans="1:9">
      <c r="A391" s="626">
        <v>399</v>
      </c>
      <c r="B391" s="629">
        <v>41085</v>
      </c>
      <c r="C391" s="628" t="s">
        <v>1449</v>
      </c>
      <c r="D391" s="620" t="s">
        <v>1450</v>
      </c>
      <c r="E391" s="646" t="s">
        <v>689</v>
      </c>
      <c r="F391" s="647">
        <v>162.5</v>
      </c>
      <c r="G391" s="647">
        <v>162.5</v>
      </c>
      <c r="H391" s="175"/>
      <c r="I391" s="647">
        <v>162.5</v>
      </c>
    </row>
    <row r="392" spans="1:9">
      <c r="A392" s="626">
        <v>400</v>
      </c>
      <c r="B392" s="629">
        <v>41087</v>
      </c>
      <c r="C392" s="628" t="s">
        <v>1451</v>
      </c>
      <c r="D392" s="620" t="s">
        <v>1452</v>
      </c>
      <c r="E392" s="646" t="s">
        <v>689</v>
      </c>
      <c r="F392" s="647">
        <v>100</v>
      </c>
      <c r="G392" s="647">
        <v>100</v>
      </c>
      <c r="H392" s="175"/>
      <c r="I392" s="647">
        <v>100</v>
      </c>
    </row>
    <row r="393" spans="1:9">
      <c r="A393" s="626">
        <v>401</v>
      </c>
      <c r="B393" s="629">
        <v>41087</v>
      </c>
      <c r="C393" s="649" t="s">
        <v>1453</v>
      </c>
      <c r="D393" s="620" t="s">
        <v>1454</v>
      </c>
      <c r="E393" s="646" t="s">
        <v>689</v>
      </c>
      <c r="F393" s="647">
        <v>100</v>
      </c>
      <c r="G393" s="647">
        <v>100</v>
      </c>
      <c r="H393" s="175"/>
      <c r="I393" s="647">
        <v>100</v>
      </c>
    </row>
    <row r="394" spans="1:9">
      <c r="A394" s="626">
        <v>402</v>
      </c>
      <c r="B394" s="629">
        <v>41085</v>
      </c>
      <c r="C394" s="628" t="s">
        <v>1455</v>
      </c>
      <c r="D394" s="620" t="s">
        <v>1456</v>
      </c>
      <c r="E394" s="646" t="s">
        <v>689</v>
      </c>
      <c r="F394" s="647">
        <v>125</v>
      </c>
      <c r="G394" s="647">
        <v>125</v>
      </c>
      <c r="H394" s="175"/>
      <c r="I394" s="647">
        <v>125</v>
      </c>
    </row>
    <row r="395" spans="1:9">
      <c r="A395" s="626">
        <v>403</v>
      </c>
      <c r="B395" s="629">
        <v>41085</v>
      </c>
      <c r="C395" s="628" t="s">
        <v>1457</v>
      </c>
      <c r="D395" s="620" t="s">
        <v>1458</v>
      </c>
      <c r="E395" s="646" t="s">
        <v>689</v>
      </c>
      <c r="F395" s="647">
        <v>125</v>
      </c>
      <c r="G395" s="647">
        <v>125</v>
      </c>
      <c r="H395" s="175"/>
      <c r="I395" s="647">
        <v>125</v>
      </c>
    </row>
    <row r="396" spans="1:9">
      <c r="A396" s="626">
        <v>404</v>
      </c>
      <c r="B396" s="629">
        <v>41085</v>
      </c>
      <c r="C396" s="628" t="s">
        <v>1459</v>
      </c>
      <c r="D396" s="620" t="s">
        <v>1460</v>
      </c>
      <c r="E396" s="646" t="s">
        <v>689</v>
      </c>
      <c r="F396" s="647">
        <v>162.5</v>
      </c>
      <c r="G396" s="647">
        <v>162.5</v>
      </c>
      <c r="H396" s="175"/>
      <c r="I396" s="647">
        <v>162.5</v>
      </c>
    </row>
    <row r="397" spans="1:9">
      <c r="A397" s="626">
        <v>406</v>
      </c>
      <c r="B397" s="629">
        <v>41086</v>
      </c>
      <c r="C397" s="628" t="s">
        <v>1461</v>
      </c>
      <c r="D397" s="620" t="s">
        <v>1462</v>
      </c>
      <c r="E397" s="646" t="s">
        <v>689</v>
      </c>
      <c r="F397" s="647">
        <v>162.5</v>
      </c>
      <c r="G397" s="647">
        <v>162.5</v>
      </c>
      <c r="H397" s="175"/>
      <c r="I397" s="647">
        <v>162.5</v>
      </c>
    </row>
    <row r="398" spans="1:9">
      <c r="A398" s="626">
        <v>408</v>
      </c>
      <c r="B398" s="629">
        <v>41085</v>
      </c>
      <c r="C398" s="628" t="s">
        <v>1463</v>
      </c>
      <c r="D398" s="620" t="s">
        <v>1464</v>
      </c>
      <c r="E398" s="646" t="s">
        <v>689</v>
      </c>
      <c r="F398" s="647">
        <v>100</v>
      </c>
      <c r="G398" s="647">
        <v>100</v>
      </c>
      <c r="H398" s="175"/>
      <c r="I398" s="647">
        <v>100</v>
      </c>
    </row>
    <row r="399" spans="1:9">
      <c r="A399" s="626">
        <v>410</v>
      </c>
      <c r="B399" s="629">
        <v>41085</v>
      </c>
      <c r="C399" s="628" t="s">
        <v>1465</v>
      </c>
      <c r="D399" s="620" t="s">
        <v>1466</v>
      </c>
      <c r="E399" s="646" t="s">
        <v>689</v>
      </c>
      <c r="F399" s="647">
        <v>125</v>
      </c>
      <c r="G399" s="647">
        <v>125</v>
      </c>
      <c r="H399" s="175"/>
      <c r="I399" s="647">
        <v>125</v>
      </c>
    </row>
    <row r="400" spans="1:9">
      <c r="A400" s="626">
        <v>411</v>
      </c>
      <c r="B400" s="629">
        <v>41085</v>
      </c>
      <c r="C400" s="628" t="s">
        <v>1467</v>
      </c>
      <c r="D400" s="620" t="s">
        <v>1468</v>
      </c>
      <c r="E400" s="646" t="s">
        <v>689</v>
      </c>
      <c r="F400" s="647">
        <v>162.5</v>
      </c>
      <c r="G400" s="647">
        <v>162.5</v>
      </c>
      <c r="H400" s="175"/>
      <c r="I400" s="647">
        <v>162.5</v>
      </c>
    </row>
    <row r="401" spans="1:9">
      <c r="A401" s="626">
        <v>412</v>
      </c>
      <c r="B401" s="629">
        <v>41085</v>
      </c>
      <c r="C401" s="628" t="s">
        <v>1469</v>
      </c>
      <c r="D401" s="620" t="s">
        <v>1470</v>
      </c>
      <c r="E401" s="646" t="s">
        <v>689</v>
      </c>
      <c r="F401" s="647">
        <v>100</v>
      </c>
      <c r="G401" s="647">
        <v>100</v>
      </c>
      <c r="H401" s="175"/>
      <c r="I401" s="647">
        <v>100</v>
      </c>
    </row>
    <row r="402" spans="1:9">
      <c r="A402" s="626">
        <v>417</v>
      </c>
      <c r="B402" s="629">
        <v>41085</v>
      </c>
      <c r="C402" s="628" t="s">
        <v>1471</v>
      </c>
      <c r="D402" s="620" t="s">
        <v>1472</v>
      </c>
      <c r="E402" s="646" t="s">
        <v>689</v>
      </c>
      <c r="F402" s="647">
        <v>125</v>
      </c>
      <c r="G402" s="647">
        <v>125</v>
      </c>
      <c r="H402" s="175"/>
      <c r="I402" s="647">
        <v>125</v>
      </c>
    </row>
    <row r="403" spans="1:9">
      <c r="A403" s="626">
        <v>420</v>
      </c>
      <c r="B403" s="629">
        <v>41084</v>
      </c>
      <c r="C403" s="628" t="s">
        <v>1473</v>
      </c>
      <c r="D403" s="620" t="s">
        <v>1474</v>
      </c>
      <c r="E403" s="646" t="s">
        <v>689</v>
      </c>
      <c r="F403" s="647">
        <v>162.5</v>
      </c>
      <c r="G403" s="647">
        <v>162.5</v>
      </c>
      <c r="H403" s="175"/>
      <c r="I403" s="647">
        <v>162.5</v>
      </c>
    </row>
    <row r="404" spans="1:9">
      <c r="A404" s="626">
        <v>421</v>
      </c>
      <c r="B404" s="629">
        <v>41084</v>
      </c>
      <c r="C404" s="628" t="s">
        <v>1475</v>
      </c>
      <c r="D404" s="620" t="s">
        <v>1476</v>
      </c>
      <c r="E404" s="646" t="s">
        <v>689</v>
      </c>
      <c r="F404" s="647">
        <v>125</v>
      </c>
      <c r="G404" s="647">
        <v>125</v>
      </c>
      <c r="H404" s="175"/>
      <c r="I404" s="647">
        <v>125</v>
      </c>
    </row>
    <row r="405" spans="1:9">
      <c r="A405" s="626">
        <v>422</v>
      </c>
      <c r="B405" s="629">
        <v>41084</v>
      </c>
      <c r="C405" s="628" t="s">
        <v>1477</v>
      </c>
      <c r="D405" s="620" t="s">
        <v>1478</v>
      </c>
      <c r="E405" s="646" t="s">
        <v>689</v>
      </c>
      <c r="F405" s="647">
        <v>162.5</v>
      </c>
      <c r="G405" s="647">
        <v>162.5</v>
      </c>
      <c r="H405" s="175"/>
      <c r="I405" s="647">
        <v>162.5</v>
      </c>
    </row>
    <row r="406" spans="1:9">
      <c r="A406" s="626">
        <v>423</v>
      </c>
      <c r="B406" s="629">
        <v>41084</v>
      </c>
      <c r="C406" s="628" t="s">
        <v>1479</v>
      </c>
      <c r="D406" s="620" t="s">
        <v>1480</v>
      </c>
      <c r="E406" s="646" t="s">
        <v>689</v>
      </c>
      <c r="F406" s="647">
        <v>125</v>
      </c>
      <c r="G406" s="647">
        <v>125</v>
      </c>
      <c r="H406" s="175"/>
      <c r="I406" s="647">
        <v>125</v>
      </c>
    </row>
    <row r="407" spans="1:9">
      <c r="A407" s="626">
        <v>424</v>
      </c>
      <c r="B407" s="629">
        <v>41084</v>
      </c>
      <c r="C407" s="628" t="s">
        <v>1481</v>
      </c>
      <c r="D407" s="620" t="s">
        <v>1482</v>
      </c>
      <c r="E407" s="646" t="s">
        <v>689</v>
      </c>
      <c r="F407" s="647">
        <v>125</v>
      </c>
      <c r="G407" s="647">
        <v>125</v>
      </c>
      <c r="H407" s="175"/>
      <c r="I407" s="647">
        <v>125</v>
      </c>
    </row>
    <row r="408" spans="1:9">
      <c r="A408" s="626">
        <v>425</v>
      </c>
      <c r="B408" s="629">
        <v>41084</v>
      </c>
      <c r="C408" s="628" t="s">
        <v>1483</v>
      </c>
      <c r="D408" s="620" t="s">
        <v>1484</v>
      </c>
      <c r="E408" s="646" t="s">
        <v>689</v>
      </c>
      <c r="F408" s="647">
        <v>125</v>
      </c>
      <c r="G408" s="647">
        <v>125</v>
      </c>
      <c r="H408" s="175"/>
      <c r="I408" s="647">
        <v>125</v>
      </c>
    </row>
    <row r="409" spans="1:9">
      <c r="A409" s="626">
        <v>426</v>
      </c>
      <c r="B409" s="629">
        <v>41084</v>
      </c>
      <c r="C409" s="628" t="s">
        <v>1485</v>
      </c>
      <c r="D409" s="620" t="s">
        <v>1486</v>
      </c>
      <c r="E409" s="646" t="s">
        <v>689</v>
      </c>
      <c r="F409" s="647">
        <v>162.5</v>
      </c>
      <c r="G409" s="647">
        <v>162.5</v>
      </c>
      <c r="H409" s="175"/>
      <c r="I409" s="647">
        <v>162.5</v>
      </c>
    </row>
    <row r="410" spans="1:9">
      <c r="A410" s="626">
        <v>427</v>
      </c>
      <c r="B410" s="629">
        <v>41084</v>
      </c>
      <c r="C410" s="628" t="s">
        <v>1487</v>
      </c>
      <c r="D410" s="620" t="s">
        <v>1488</v>
      </c>
      <c r="E410" s="646" t="s">
        <v>689</v>
      </c>
      <c r="F410" s="647">
        <v>125</v>
      </c>
      <c r="G410" s="647">
        <v>125</v>
      </c>
      <c r="H410" s="175"/>
      <c r="I410" s="647">
        <v>125</v>
      </c>
    </row>
    <row r="411" spans="1:9">
      <c r="A411" s="626">
        <v>428</v>
      </c>
      <c r="B411" s="629">
        <v>41084</v>
      </c>
      <c r="C411" s="628" t="s">
        <v>1489</v>
      </c>
      <c r="D411" s="620" t="s">
        <v>1490</v>
      </c>
      <c r="E411" s="646" t="s">
        <v>689</v>
      </c>
      <c r="F411" s="647">
        <v>162.5</v>
      </c>
      <c r="G411" s="647">
        <v>162.5</v>
      </c>
      <c r="H411" s="175"/>
      <c r="I411" s="647">
        <v>162.5</v>
      </c>
    </row>
    <row r="412" spans="1:9">
      <c r="A412" s="626">
        <v>429</v>
      </c>
      <c r="B412" s="629">
        <v>41084</v>
      </c>
      <c r="C412" s="628" t="s">
        <v>1491</v>
      </c>
      <c r="D412" s="620" t="s">
        <v>1492</v>
      </c>
      <c r="E412" s="646" t="s">
        <v>689</v>
      </c>
      <c r="F412" s="647">
        <v>162.5</v>
      </c>
      <c r="G412" s="647">
        <v>162.5</v>
      </c>
      <c r="H412" s="175"/>
      <c r="I412" s="647">
        <v>162.5</v>
      </c>
    </row>
    <row r="413" spans="1:9">
      <c r="A413" s="626">
        <v>430</v>
      </c>
      <c r="B413" s="629">
        <v>41084</v>
      </c>
      <c r="C413" s="628" t="s">
        <v>1493</v>
      </c>
      <c r="D413" s="620" t="s">
        <v>1494</v>
      </c>
      <c r="E413" s="646" t="s">
        <v>689</v>
      </c>
      <c r="F413" s="647">
        <v>125</v>
      </c>
      <c r="G413" s="647">
        <v>125</v>
      </c>
      <c r="H413" s="175"/>
      <c r="I413" s="647">
        <v>125</v>
      </c>
    </row>
    <row r="414" spans="1:9">
      <c r="A414" s="626">
        <v>431</v>
      </c>
      <c r="B414" s="629">
        <v>41084</v>
      </c>
      <c r="C414" s="628" t="s">
        <v>1495</v>
      </c>
      <c r="D414" s="620" t="s">
        <v>1496</v>
      </c>
      <c r="E414" s="646" t="s">
        <v>689</v>
      </c>
      <c r="F414" s="647">
        <v>162.5</v>
      </c>
      <c r="G414" s="647">
        <v>162.5</v>
      </c>
      <c r="H414" s="175"/>
      <c r="I414" s="647">
        <v>162.5</v>
      </c>
    </row>
    <row r="415" spans="1:9">
      <c r="A415" s="626">
        <v>432</v>
      </c>
      <c r="B415" s="629">
        <v>41084</v>
      </c>
      <c r="C415" s="628" t="s">
        <v>1497</v>
      </c>
      <c r="D415" s="620" t="s">
        <v>1498</v>
      </c>
      <c r="E415" s="646" t="s">
        <v>689</v>
      </c>
      <c r="F415" s="647">
        <v>125</v>
      </c>
      <c r="G415" s="647">
        <v>125</v>
      </c>
      <c r="H415" s="175"/>
      <c r="I415" s="647">
        <v>125</v>
      </c>
    </row>
    <row r="416" spans="1:9">
      <c r="A416" s="626">
        <v>433</v>
      </c>
      <c r="B416" s="629">
        <v>41084</v>
      </c>
      <c r="C416" s="628" t="s">
        <v>1499</v>
      </c>
      <c r="D416" s="620" t="s">
        <v>1500</v>
      </c>
      <c r="E416" s="646" t="s">
        <v>689</v>
      </c>
      <c r="F416" s="647">
        <v>162.5</v>
      </c>
      <c r="G416" s="647">
        <v>162.5</v>
      </c>
      <c r="H416" s="175"/>
      <c r="I416" s="647">
        <v>162.5</v>
      </c>
    </row>
    <row r="417" spans="1:9">
      <c r="A417" s="626">
        <v>435</v>
      </c>
      <c r="B417" s="629">
        <v>41084</v>
      </c>
      <c r="C417" s="628" t="s">
        <v>1501</v>
      </c>
      <c r="D417" s="620" t="s">
        <v>1502</v>
      </c>
      <c r="E417" s="646" t="s">
        <v>689</v>
      </c>
      <c r="F417" s="647">
        <v>162.5</v>
      </c>
      <c r="G417" s="647">
        <v>162.5</v>
      </c>
      <c r="H417" s="175"/>
      <c r="I417" s="647">
        <v>162.5</v>
      </c>
    </row>
    <row r="418" spans="1:9">
      <c r="A418" s="626">
        <v>436</v>
      </c>
      <c r="B418" s="629">
        <v>41084</v>
      </c>
      <c r="C418" s="628" t="s">
        <v>1503</v>
      </c>
      <c r="D418" s="620" t="s">
        <v>1504</v>
      </c>
      <c r="E418" s="646" t="s">
        <v>689</v>
      </c>
      <c r="F418" s="647">
        <v>125</v>
      </c>
      <c r="G418" s="647">
        <v>125</v>
      </c>
      <c r="H418" s="175"/>
      <c r="I418" s="647">
        <v>125</v>
      </c>
    </row>
    <row r="419" spans="1:9">
      <c r="A419" s="626">
        <v>437</v>
      </c>
      <c r="B419" s="629">
        <v>41084</v>
      </c>
      <c r="C419" s="628" t="s">
        <v>1505</v>
      </c>
      <c r="D419" s="620" t="s">
        <v>1506</v>
      </c>
      <c r="E419" s="646" t="s">
        <v>689</v>
      </c>
      <c r="F419" s="647">
        <v>162.5</v>
      </c>
      <c r="G419" s="647">
        <v>162.5</v>
      </c>
      <c r="H419" s="175"/>
      <c r="I419" s="647">
        <v>162.5</v>
      </c>
    </row>
    <row r="420" spans="1:9">
      <c r="A420" s="626">
        <v>438</v>
      </c>
      <c r="B420" s="629">
        <v>41084</v>
      </c>
      <c r="C420" s="628" t="s">
        <v>1507</v>
      </c>
      <c r="D420" s="620" t="s">
        <v>1508</v>
      </c>
      <c r="E420" s="646" t="s">
        <v>689</v>
      </c>
      <c r="F420" s="647">
        <v>162.5</v>
      </c>
      <c r="G420" s="647">
        <v>162.5</v>
      </c>
      <c r="H420" s="175"/>
      <c r="I420" s="647">
        <v>162.5</v>
      </c>
    </row>
    <row r="421" spans="1:9">
      <c r="A421" s="626">
        <v>439</v>
      </c>
      <c r="B421" s="629">
        <v>41084</v>
      </c>
      <c r="C421" s="628" t="s">
        <v>1509</v>
      </c>
      <c r="D421" s="620" t="s">
        <v>1510</v>
      </c>
      <c r="E421" s="646" t="s">
        <v>689</v>
      </c>
      <c r="F421" s="647">
        <v>125</v>
      </c>
      <c r="G421" s="647">
        <v>125</v>
      </c>
      <c r="H421" s="175"/>
      <c r="I421" s="647">
        <v>125</v>
      </c>
    </row>
    <row r="422" spans="1:9">
      <c r="A422" s="626">
        <v>441</v>
      </c>
      <c r="B422" s="629">
        <v>41084</v>
      </c>
      <c r="C422" s="628" t="s">
        <v>1511</v>
      </c>
      <c r="D422" s="620" t="s">
        <v>1512</v>
      </c>
      <c r="E422" s="646" t="s">
        <v>689</v>
      </c>
      <c r="F422" s="647">
        <v>162.5</v>
      </c>
      <c r="G422" s="647">
        <v>162.5</v>
      </c>
      <c r="H422" s="175"/>
      <c r="I422" s="647">
        <v>162.5</v>
      </c>
    </row>
    <row r="423" spans="1:9">
      <c r="A423" s="626">
        <v>442</v>
      </c>
      <c r="B423" s="629">
        <v>41084</v>
      </c>
      <c r="C423" s="628" t="s">
        <v>1513</v>
      </c>
      <c r="D423" s="620" t="s">
        <v>1514</v>
      </c>
      <c r="E423" s="646" t="s">
        <v>689</v>
      </c>
      <c r="F423" s="647">
        <v>125</v>
      </c>
      <c r="G423" s="647">
        <v>125</v>
      </c>
      <c r="H423" s="175"/>
      <c r="I423" s="647">
        <v>125</v>
      </c>
    </row>
    <row r="424" spans="1:9">
      <c r="A424" s="626">
        <v>443</v>
      </c>
      <c r="B424" s="629">
        <v>41084</v>
      </c>
      <c r="C424" s="628" t="s">
        <v>1515</v>
      </c>
      <c r="D424" s="620" t="s">
        <v>1516</v>
      </c>
      <c r="E424" s="646" t="s">
        <v>689</v>
      </c>
      <c r="F424" s="647">
        <v>125</v>
      </c>
      <c r="G424" s="647">
        <v>125</v>
      </c>
      <c r="H424" s="175"/>
      <c r="I424" s="647">
        <v>125</v>
      </c>
    </row>
    <row r="425" spans="1:9">
      <c r="A425" s="626">
        <v>444</v>
      </c>
      <c r="B425" s="629">
        <v>41084</v>
      </c>
      <c r="C425" s="628" t="s">
        <v>1517</v>
      </c>
      <c r="D425" s="620" t="s">
        <v>1518</v>
      </c>
      <c r="E425" s="646" t="s">
        <v>689</v>
      </c>
      <c r="F425" s="647">
        <v>125</v>
      </c>
      <c r="G425" s="647">
        <v>125</v>
      </c>
      <c r="H425" s="175"/>
      <c r="I425" s="647">
        <v>125</v>
      </c>
    </row>
    <row r="426" spans="1:9">
      <c r="A426" s="626">
        <v>445</v>
      </c>
      <c r="B426" s="629">
        <v>41084</v>
      </c>
      <c r="C426" s="628" t="s">
        <v>1519</v>
      </c>
      <c r="D426" s="620" t="s">
        <v>1520</v>
      </c>
      <c r="E426" s="646" t="s">
        <v>689</v>
      </c>
      <c r="F426" s="647">
        <v>162.5</v>
      </c>
      <c r="G426" s="647">
        <v>162.5</v>
      </c>
      <c r="H426" s="175"/>
      <c r="I426" s="647">
        <v>162.5</v>
      </c>
    </row>
    <row r="427" spans="1:9">
      <c r="A427" s="626">
        <v>446</v>
      </c>
      <c r="B427" s="650">
        <v>41084</v>
      </c>
      <c r="C427" s="651" t="s">
        <v>1521</v>
      </c>
      <c r="D427" s="620" t="s">
        <v>1522</v>
      </c>
      <c r="E427" s="646" t="s">
        <v>689</v>
      </c>
      <c r="F427" s="647">
        <v>162.5</v>
      </c>
      <c r="G427" s="647">
        <v>162.5</v>
      </c>
      <c r="H427" s="175"/>
      <c r="I427" s="647">
        <v>162.5</v>
      </c>
    </row>
    <row r="428" spans="1:9">
      <c r="A428" s="626">
        <v>447</v>
      </c>
      <c r="B428" s="650">
        <v>41084</v>
      </c>
      <c r="C428" s="651" t="s">
        <v>1523</v>
      </c>
      <c r="D428" s="620" t="s">
        <v>1524</v>
      </c>
      <c r="E428" s="646" t="s">
        <v>689</v>
      </c>
      <c r="F428" s="647">
        <v>125</v>
      </c>
      <c r="G428" s="647">
        <v>125</v>
      </c>
      <c r="H428" s="175"/>
      <c r="I428" s="647">
        <v>125</v>
      </c>
    </row>
    <row r="429" spans="1:9">
      <c r="A429" s="626">
        <v>449</v>
      </c>
      <c r="B429" s="652" t="s">
        <v>1525</v>
      </c>
      <c r="C429" s="653" t="s">
        <v>1526</v>
      </c>
      <c r="D429" s="620" t="s">
        <v>1527</v>
      </c>
      <c r="E429" s="646" t="s">
        <v>689</v>
      </c>
      <c r="F429" s="647">
        <v>162.5</v>
      </c>
      <c r="G429" s="647">
        <v>162.5</v>
      </c>
      <c r="H429" s="175"/>
      <c r="I429" s="647">
        <v>162.5</v>
      </c>
    </row>
    <row r="430" spans="1:9">
      <c r="A430" s="626">
        <v>450</v>
      </c>
      <c r="B430" s="652" t="s">
        <v>1525</v>
      </c>
      <c r="C430" s="653" t="s">
        <v>1528</v>
      </c>
      <c r="D430" s="620" t="s">
        <v>1529</v>
      </c>
      <c r="E430" s="646" t="s">
        <v>689</v>
      </c>
      <c r="F430" s="647">
        <v>162.5</v>
      </c>
      <c r="G430" s="647">
        <v>162.5</v>
      </c>
      <c r="H430" s="175"/>
      <c r="I430" s="647">
        <v>162.5</v>
      </c>
    </row>
    <row r="431" spans="1:9">
      <c r="A431" s="626">
        <v>451</v>
      </c>
      <c r="B431" s="652" t="s">
        <v>1525</v>
      </c>
      <c r="C431" s="653" t="s">
        <v>1530</v>
      </c>
      <c r="D431" s="620" t="s">
        <v>1531</v>
      </c>
      <c r="E431" s="646" t="s">
        <v>689</v>
      </c>
      <c r="F431" s="647">
        <v>162.5</v>
      </c>
      <c r="G431" s="647">
        <v>162.5</v>
      </c>
      <c r="H431" s="175"/>
      <c r="I431" s="647">
        <v>162.5</v>
      </c>
    </row>
    <row r="432" spans="1:9">
      <c r="A432" s="626">
        <v>452</v>
      </c>
      <c r="B432" s="652" t="s">
        <v>1525</v>
      </c>
      <c r="C432" s="653" t="s">
        <v>1532</v>
      </c>
      <c r="D432" s="620" t="s">
        <v>1533</v>
      </c>
      <c r="E432" s="646" t="s">
        <v>689</v>
      </c>
      <c r="F432" s="647">
        <v>162.5</v>
      </c>
      <c r="G432" s="647">
        <v>162.5</v>
      </c>
      <c r="H432" s="175"/>
      <c r="I432" s="647">
        <v>162.5</v>
      </c>
    </row>
    <row r="433" spans="1:9">
      <c r="A433" s="626">
        <v>453</v>
      </c>
      <c r="B433" s="652" t="s">
        <v>1534</v>
      </c>
      <c r="C433" s="653" t="s">
        <v>1535</v>
      </c>
      <c r="D433" s="620" t="s">
        <v>1536</v>
      </c>
      <c r="E433" s="646" t="s">
        <v>689</v>
      </c>
      <c r="F433" s="647">
        <v>162.5</v>
      </c>
      <c r="G433" s="647">
        <v>162.5</v>
      </c>
      <c r="H433" s="175"/>
      <c r="I433" s="647">
        <v>162.5</v>
      </c>
    </row>
    <row r="434" spans="1:9">
      <c r="A434" s="626">
        <v>454</v>
      </c>
      <c r="B434" s="652" t="s">
        <v>1525</v>
      </c>
      <c r="C434" s="653" t="s">
        <v>1537</v>
      </c>
      <c r="D434" s="620" t="s">
        <v>1538</v>
      </c>
      <c r="E434" s="646" t="s">
        <v>689</v>
      </c>
      <c r="F434" s="647">
        <v>162.5</v>
      </c>
      <c r="G434" s="647">
        <v>162.5</v>
      </c>
      <c r="H434" s="175"/>
      <c r="I434" s="647">
        <v>162.5</v>
      </c>
    </row>
    <row r="435" spans="1:9">
      <c r="A435" s="626">
        <v>455</v>
      </c>
      <c r="B435" s="652" t="s">
        <v>1525</v>
      </c>
      <c r="C435" s="653" t="s">
        <v>1539</v>
      </c>
      <c r="D435" s="620" t="s">
        <v>1540</v>
      </c>
      <c r="E435" s="646" t="s">
        <v>689</v>
      </c>
      <c r="F435" s="647">
        <v>162.5</v>
      </c>
      <c r="G435" s="647">
        <v>162.5</v>
      </c>
      <c r="H435" s="175"/>
      <c r="I435" s="647">
        <v>162.5</v>
      </c>
    </row>
    <row r="436" spans="1:9">
      <c r="A436" s="626">
        <v>456</v>
      </c>
      <c r="B436" s="652" t="s">
        <v>1525</v>
      </c>
      <c r="C436" s="653" t="s">
        <v>1541</v>
      </c>
      <c r="D436" s="620" t="s">
        <v>1542</v>
      </c>
      <c r="E436" s="646" t="s">
        <v>689</v>
      </c>
      <c r="F436" s="647">
        <v>162.5</v>
      </c>
      <c r="G436" s="647">
        <v>162.5</v>
      </c>
      <c r="H436" s="175"/>
      <c r="I436" s="647">
        <v>162.5</v>
      </c>
    </row>
    <row r="437" spans="1:9">
      <c r="A437" s="626">
        <v>457</v>
      </c>
      <c r="B437" s="652" t="s">
        <v>1525</v>
      </c>
      <c r="C437" s="653" t="s">
        <v>1543</v>
      </c>
      <c r="D437" s="620" t="s">
        <v>1544</v>
      </c>
      <c r="E437" s="646" t="s">
        <v>689</v>
      </c>
      <c r="F437" s="647">
        <v>162.5</v>
      </c>
      <c r="G437" s="647">
        <v>162.5</v>
      </c>
      <c r="H437" s="175"/>
      <c r="I437" s="647">
        <v>162.5</v>
      </c>
    </row>
    <row r="438" spans="1:9">
      <c r="A438" s="626">
        <v>458</v>
      </c>
      <c r="B438" s="652" t="s">
        <v>1525</v>
      </c>
      <c r="C438" s="653" t="s">
        <v>1545</v>
      </c>
      <c r="D438" s="620" t="s">
        <v>1546</v>
      </c>
      <c r="E438" s="646" t="s">
        <v>689</v>
      </c>
      <c r="F438" s="647">
        <v>162.5</v>
      </c>
      <c r="G438" s="647">
        <v>162.5</v>
      </c>
      <c r="H438" s="175"/>
      <c r="I438" s="647">
        <v>162.5</v>
      </c>
    </row>
    <row r="439" spans="1:9">
      <c r="A439" s="626">
        <v>459</v>
      </c>
      <c r="B439" s="652" t="s">
        <v>1525</v>
      </c>
      <c r="C439" s="653" t="s">
        <v>1547</v>
      </c>
      <c r="D439" s="620" t="s">
        <v>1548</v>
      </c>
      <c r="E439" s="646" t="s">
        <v>689</v>
      </c>
      <c r="F439" s="647">
        <v>162.5</v>
      </c>
      <c r="G439" s="647">
        <v>162.5</v>
      </c>
      <c r="H439" s="175"/>
      <c r="I439" s="647">
        <v>162.5</v>
      </c>
    </row>
    <row r="440" spans="1:9">
      <c r="A440" s="626">
        <v>460</v>
      </c>
      <c r="B440" s="652" t="s">
        <v>1534</v>
      </c>
      <c r="C440" s="653" t="s">
        <v>1549</v>
      </c>
      <c r="D440" s="620" t="s">
        <v>1550</v>
      </c>
      <c r="E440" s="646" t="s">
        <v>689</v>
      </c>
      <c r="F440" s="647">
        <v>125</v>
      </c>
      <c r="G440" s="647">
        <v>125</v>
      </c>
      <c r="H440" s="175"/>
      <c r="I440" s="647">
        <v>125</v>
      </c>
    </row>
    <row r="441" spans="1:9">
      <c r="A441" s="626">
        <v>461</v>
      </c>
      <c r="B441" s="652" t="s">
        <v>1534</v>
      </c>
      <c r="C441" s="653" t="s">
        <v>1551</v>
      </c>
      <c r="D441" s="620" t="s">
        <v>1552</v>
      </c>
      <c r="E441" s="646" t="s">
        <v>689</v>
      </c>
      <c r="F441" s="647">
        <v>100</v>
      </c>
      <c r="G441" s="647">
        <v>100</v>
      </c>
      <c r="H441" s="175"/>
      <c r="I441" s="647">
        <v>100</v>
      </c>
    </row>
    <row r="442" spans="1:9">
      <c r="A442" s="626">
        <v>462</v>
      </c>
      <c r="B442" s="652" t="s">
        <v>1534</v>
      </c>
      <c r="C442" s="653" t="s">
        <v>1553</v>
      </c>
      <c r="D442" s="620" t="s">
        <v>1554</v>
      </c>
      <c r="E442" s="646" t="s">
        <v>689</v>
      </c>
      <c r="F442" s="647">
        <v>162.5</v>
      </c>
      <c r="G442" s="647">
        <v>162.5</v>
      </c>
      <c r="H442" s="175"/>
      <c r="I442" s="647">
        <v>162.5</v>
      </c>
    </row>
    <row r="443" spans="1:9">
      <c r="A443" s="626">
        <v>463</v>
      </c>
      <c r="B443" s="652" t="s">
        <v>1534</v>
      </c>
      <c r="C443" s="653" t="s">
        <v>1555</v>
      </c>
      <c r="D443" s="620" t="s">
        <v>1556</v>
      </c>
      <c r="E443" s="646" t="s">
        <v>689</v>
      </c>
      <c r="F443" s="647">
        <v>125</v>
      </c>
      <c r="G443" s="647">
        <v>125</v>
      </c>
      <c r="H443" s="175"/>
      <c r="I443" s="647">
        <v>125</v>
      </c>
    </row>
    <row r="444" spans="1:9">
      <c r="A444" s="626">
        <v>464</v>
      </c>
      <c r="B444" s="652" t="s">
        <v>1534</v>
      </c>
      <c r="C444" s="653" t="s">
        <v>1557</v>
      </c>
      <c r="D444" s="620" t="s">
        <v>1558</v>
      </c>
      <c r="E444" s="646" t="s">
        <v>689</v>
      </c>
      <c r="F444" s="647">
        <v>100</v>
      </c>
      <c r="G444" s="647">
        <v>100</v>
      </c>
      <c r="H444" s="175"/>
      <c r="I444" s="647">
        <v>100</v>
      </c>
    </row>
    <row r="445" spans="1:9">
      <c r="A445" s="626">
        <v>465</v>
      </c>
      <c r="B445" s="652" t="s">
        <v>1534</v>
      </c>
      <c r="C445" s="653" t="s">
        <v>1559</v>
      </c>
      <c r="D445" s="620" t="s">
        <v>1560</v>
      </c>
      <c r="E445" s="646" t="s">
        <v>689</v>
      </c>
      <c r="F445" s="647">
        <v>100</v>
      </c>
      <c r="G445" s="647">
        <v>100</v>
      </c>
      <c r="H445" s="175"/>
      <c r="I445" s="647">
        <v>100</v>
      </c>
    </row>
    <row r="446" spans="1:9">
      <c r="A446" s="626">
        <v>466</v>
      </c>
      <c r="B446" s="652" t="s">
        <v>1534</v>
      </c>
      <c r="C446" s="653" t="s">
        <v>1561</v>
      </c>
      <c r="D446" s="620" t="s">
        <v>1562</v>
      </c>
      <c r="E446" s="646" t="s">
        <v>689</v>
      </c>
      <c r="F446" s="647">
        <v>125</v>
      </c>
      <c r="G446" s="647">
        <v>125</v>
      </c>
      <c r="H446" s="175"/>
      <c r="I446" s="647">
        <v>125</v>
      </c>
    </row>
    <row r="447" spans="1:9">
      <c r="A447" s="635">
        <v>468</v>
      </c>
      <c r="B447" s="654" t="s">
        <v>1534</v>
      </c>
      <c r="C447" s="655" t="s">
        <v>1523</v>
      </c>
      <c r="D447" s="638" t="s">
        <v>1524</v>
      </c>
      <c r="E447" s="646" t="s">
        <v>689</v>
      </c>
      <c r="F447" s="647">
        <v>125</v>
      </c>
      <c r="G447" s="647">
        <v>125</v>
      </c>
      <c r="H447" s="175"/>
      <c r="I447" s="647">
        <v>125</v>
      </c>
    </row>
    <row r="448" spans="1:9">
      <c r="A448" s="626">
        <v>471</v>
      </c>
      <c r="B448" s="652" t="s">
        <v>1563</v>
      </c>
      <c r="C448" s="653" t="s">
        <v>1564</v>
      </c>
      <c r="D448" s="620" t="s">
        <v>1565</v>
      </c>
      <c r="E448" s="646" t="s">
        <v>689</v>
      </c>
      <c r="F448" s="647">
        <v>162.5</v>
      </c>
      <c r="G448" s="647">
        <v>162.5</v>
      </c>
      <c r="H448" s="175"/>
      <c r="I448" s="647">
        <v>162.5</v>
      </c>
    </row>
    <row r="449" spans="1:9">
      <c r="A449" s="626">
        <v>472</v>
      </c>
      <c r="B449" s="652" t="s">
        <v>1566</v>
      </c>
      <c r="C449" s="653" t="s">
        <v>1567</v>
      </c>
      <c r="D449" s="620" t="s">
        <v>1568</v>
      </c>
      <c r="E449" s="646" t="s">
        <v>689</v>
      </c>
      <c r="F449" s="647">
        <v>162.5</v>
      </c>
      <c r="G449" s="647">
        <v>162.5</v>
      </c>
      <c r="H449" s="175"/>
      <c r="I449" s="647">
        <v>162.5</v>
      </c>
    </row>
    <row r="450" spans="1:9">
      <c r="A450" s="626">
        <v>473</v>
      </c>
      <c r="B450" s="652" t="s">
        <v>1566</v>
      </c>
      <c r="C450" s="653" t="s">
        <v>1569</v>
      </c>
      <c r="D450" s="620" t="s">
        <v>1570</v>
      </c>
      <c r="E450" s="646" t="s">
        <v>689</v>
      </c>
      <c r="F450" s="647">
        <v>162.5</v>
      </c>
      <c r="G450" s="647">
        <v>162.5</v>
      </c>
      <c r="H450" s="175"/>
      <c r="I450" s="647">
        <v>162.5</v>
      </c>
    </row>
    <row r="451" spans="1:9">
      <c r="A451" s="626">
        <v>474</v>
      </c>
      <c r="B451" s="652" t="s">
        <v>1563</v>
      </c>
      <c r="C451" s="653" t="s">
        <v>1571</v>
      </c>
      <c r="D451" s="620" t="s">
        <v>1572</v>
      </c>
      <c r="E451" s="646" t="s">
        <v>689</v>
      </c>
      <c r="F451" s="647">
        <v>162.5</v>
      </c>
      <c r="G451" s="647">
        <v>162.5</v>
      </c>
      <c r="H451" s="175"/>
      <c r="I451" s="647">
        <v>162.5</v>
      </c>
    </row>
    <row r="452" spans="1:9">
      <c r="A452" s="626">
        <v>475</v>
      </c>
      <c r="B452" s="652" t="s">
        <v>1563</v>
      </c>
      <c r="C452" s="653" t="s">
        <v>1573</v>
      </c>
      <c r="D452" s="620" t="s">
        <v>1574</v>
      </c>
      <c r="E452" s="646" t="s">
        <v>689</v>
      </c>
      <c r="F452" s="647">
        <v>162.5</v>
      </c>
      <c r="G452" s="647">
        <v>162.5</v>
      </c>
      <c r="H452" s="175"/>
      <c r="I452" s="647">
        <v>162.5</v>
      </c>
    </row>
    <row r="453" spans="1:9">
      <c r="A453" s="626">
        <v>476</v>
      </c>
      <c r="B453" s="652" t="s">
        <v>1563</v>
      </c>
      <c r="C453" s="653" t="s">
        <v>1575</v>
      </c>
      <c r="D453" s="620" t="s">
        <v>1576</v>
      </c>
      <c r="E453" s="646" t="s">
        <v>689</v>
      </c>
      <c r="F453" s="647">
        <v>162.5</v>
      </c>
      <c r="G453" s="647">
        <v>162.5</v>
      </c>
      <c r="H453" s="175"/>
      <c r="I453" s="647">
        <v>162.5</v>
      </c>
    </row>
    <row r="454" spans="1:9">
      <c r="A454" s="626">
        <v>477</v>
      </c>
      <c r="B454" s="652" t="s">
        <v>1563</v>
      </c>
      <c r="C454" s="653" t="s">
        <v>1577</v>
      </c>
      <c r="D454" s="620" t="s">
        <v>1578</v>
      </c>
      <c r="E454" s="646" t="s">
        <v>689</v>
      </c>
      <c r="F454" s="647">
        <v>162.5</v>
      </c>
      <c r="G454" s="647">
        <v>162.5</v>
      </c>
      <c r="H454" s="175"/>
      <c r="I454" s="647">
        <v>162.5</v>
      </c>
    </row>
    <row r="455" spans="1:9">
      <c r="A455" s="626">
        <v>478</v>
      </c>
      <c r="B455" s="652" t="s">
        <v>1563</v>
      </c>
      <c r="C455" s="653" t="s">
        <v>1579</v>
      </c>
      <c r="D455" s="620" t="s">
        <v>1580</v>
      </c>
      <c r="E455" s="646" t="s">
        <v>689</v>
      </c>
      <c r="F455" s="647">
        <v>162.5</v>
      </c>
      <c r="G455" s="647">
        <v>162.5</v>
      </c>
      <c r="H455" s="175"/>
      <c r="I455" s="647">
        <v>162.5</v>
      </c>
    </row>
    <row r="456" spans="1:9">
      <c r="A456" s="626">
        <v>479</v>
      </c>
      <c r="B456" s="652" t="s">
        <v>1563</v>
      </c>
      <c r="C456" s="653" t="s">
        <v>1581</v>
      </c>
      <c r="D456" s="620" t="s">
        <v>1582</v>
      </c>
      <c r="E456" s="646" t="s">
        <v>689</v>
      </c>
      <c r="F456" s="647">
        <v>162.5</v>
      </c>
      <c r="G456" s="647">
        <v>162.5</v>
      </c>
      <c r="H456" s="175"/>
      <c r="I456" s="647">
        <v>162.5</v>
      </c>
    </row>
    <row r="457" spans="1:9">
      <c r="A457" s="626">
        <v>480</v>
      </c>
      <c r="B457" s="652" t="s">
        <v>1563</v>
      </c>
      <c r="C457" s="653" t="s">
        <v>1583</v>
      </c>
      <c r="D457" s="620" t="s">
        <v>1584</v>
      </c>
      <c r="E457" s="646" t="s">
        <v>689</v>
      </c>
      <c r="F457" s="647">
        <v>162.5</v>
      </c>
      <c r="G457" s="647">
        <v>162.5</v>
      </c>
      <c r="H457" s="175"/>
      <c r="I457" s="647">
        <v>162.5</v>
      </c>
    </row>
    <row r="458" spans="1:9">
      <c r="A458" s="626">
        <v>481</v>
      </c>
      <c r="B458" s="652" t="s">
        <v>1563</v>
      </c>
      <c r="C458" s="653" t="s">
        <v>1585</v>
      </c>
      <c r="D458" s="620" t="s">
        <v>1586</v>
      </c>
      <c r="E458" s="646" t="s">
        <v>689</v>
      </c>
      <c r="F458" s="647">
        <v>162.5</v>
      </c>
      <c r="G458" s="647">
        <v>162.5</v>
      </c>
      <c r="H458" s="175"/>
      <c r="I458" s="647">
        <v>162.5</v>
      </c>
    </row>
    <row r="459" spans="1:9">
      <c r="A459" s="626">
        <v>482</v>
      </c>
      <c r="B459" s="652" t="s">
        <v>1563</v>
      </c>
      <c r="C459" s="653" t="s">
        <v>1587</v>
      </c>
      <c r="D459" s="620" t="s">
        <v>1588</v>
      </c>
      <c r="E459" s="646" t="s">
        <v>689</v>
      </c>
      <c r="F459" s="647">
        <v>162.5</v>
      </c>
      <c r="G459" s="647">
        <v>162.5</v>
      </c>
      <c r="H459" s="175"/>
      <c r="I459" s="647">
        <v>162.5</v>
      </c>
    </row>
    <row r="460" spans="1:9">
      <c r="A460" s="626">
        <v>483</v>
      </c>
      <c r="B460" s="652" t="s">
        <v>1563</v>
      </c>
      <c r="C460" s="653" t="s">
        <v>1589</v>
      </c>
      <c r="D460" s="620" t="s">
        <v>1590</v>
      </c>
      <c r="E460" s="646" t="s">
        <v>689</v>
      </c>
      <c r="F460" s="647">
        <v>162.5</v>
      </c>
      <c r="G460" s="647">
        <v>162.5</v>
      </c>
      <c r="H460" s="175"/>
      <c r="I460" s="647">
        <v>162.5</v>
      </c>
    </row>
    <row r="461" spans="1:9">
      <c r="A461" s="626">
        <v>484</v>
      </c>
      <c r="B461" s="652" t="s">
        <v>1563</v>
      </c>
      <c r="C461" s="653" t="s">
        <v>1591</v>
      </c>
      <c r="D461" s="620" t="s">
        <v>1592</v>
      </c>
      <c r="E461" s="646" t="s">
        <v>689</v>
      </c>
      <c r="F461" s="647">
        <v>162.5</v>
      </c>
      <c r="G461" s="647">
        <v>162.5</v>
      </c>
      <c r="H461" s="175"/>
      <c r="I461" s="647">
        <v>162.5</v>
      </c>
    </row>
    <row r="462" spans="1:9">
      <c r="A462" s="626">
        <v>485</v>
      </c>
      <c r="B462" s="652" t="s">
        <v>1563</v>
      </c>
      <c r="C462" s="653" t="s">
        <v>1593</v>
      </c>
      <c r="D462" s="620" t="s">
        <v>1594</v>
      </c>
      <c r="E462" s="646" t="s">
        <v>689</v>
      </c>
      <c r="F462" s="647">
        <v>125</v>
      </c>
      <c r="G462" s="647">
        <v>125</v>
      </c>
      <c r="H462" s="175"/>
      <c r="I462" s="647">
        <v>125</v>
      </c>
    </row>
    <row r="463" spans="1:9">
      <c r="A463" s="626">
        <v>486</v>
      </c>
      <c r="B463" s="652" t="s">
        <v>1563</v>
      </c>
      <c r="C463" s="653" t="s">
        <v>1595</v>
      </c>
      <c r="D463" s="620" t="s">
        <v>1596</v>
      </c>
      <c r="E463" s="646" t="s">
        <v>689</v>
      </c>
      <c r="F463" s="647">
        <v>125</v>
      </c>
      <c r="G463" s="647">
        <v>125</v>
      </c>
      <c r="H463" s="175"/>
      <c r="I463" s="647">
        <v>125</v>
      </c>
    </row>
    <row r="464" spans="1:9">
      <c r="A464" s="626">
        <v>488</v>
      </c>
      <c r="B464" s="652" t="s">
        <v>1563</v>
      </c>
      <c r="C464" s="653" t="s">
        <v>1597</v>
      </c>
      <c r="D464" s="620" t="s">
        <v>1598</v>
      </c>
      <c r="E464" s="646" t="s">
        <v>689</v>
      </c>
      <c r="F464" s="647">
        <v>125</v>
      </c>
      <c r="G464" s="647">
        <v>125</v>
      </c>
      <c r="H464" s="175"/>
      <c r="I464" s="647">
        <v>125</v>
      </c>
    </row>
    <row r="465" spans="1:9">
      <c r="A465" s="626">
        <v>489</v>
      </c>
      <c r="B465" s="652" t="s">
        <v>1563</v>
      </c>
      <c r="C465" s="653" t="s">
        <v>1599</v>
      </c>
      <c r="D465" s="620" t="s">
        <v>1600</v>
      </c>
      <c r="E465" s="646" t="s">
        <v>689</v>
      </c>
      <c r="F465" s="647">
        <v>162.5</v>
      </c>
      <c r="G465" s="647">
        <v>162.5</v>
      </c>
      <c r="H465" s="175"/>
      <c r="I465" s="647">
        <v>162.5</v>
      </c>
    </row>
    <row r="466" spans="1:9">
      <c r="A466" s="626">
        <v>490</v>
      </c>
      <c r="B466" s="652" t="s">
        <v>1563</v>
      </c>
      <c r="C466" s="653" t="s">
        <v>1601</v>
      </c>
      <c r="D466" s="620" t="s">
        <v>1602</v>
      </c>
      <c r="E466" s="646" t="s">
        <v>689</v>
      </c>
      <c r="F466" s="647">
        <v>162.5</v>
      </c>
      <c r="G466" s="647">
        <v>162.5</v>
      </c>
      <c r="H466" s="175"/>
      <c r="I466" s="647">
        <v>162.5</v>
      </c>
    </row>
    <row r="467" spans="1:9">
      <c r="A467" s="626">
        <v>491</v>
      </c>
      <c r="B467" s="652" t="s">
        <v>1563</v>
      </c>
      <c r="C467" s="653" t="s">
        <v>1603</v>
      </c>
      <c r="D467" s="620" t="s">
        <v>1604</v>
      </c>
      <c r="E467" s="646" t="s">
        <v>689</v>
      </c>
      <c r="F467" s="647">
        <v>162.5</v>
      </c>
      <c r="G467" s="647">
        <v>162.5</v>
      </c>
      <c r="H467" s="175"/>
      <c r="I467" s="647">
        <v>162.5</v>
      </c>
    </row>
    <row r="468" spans="1:9">
      <c r="A468" s="626">
        <v>492</v>
      </c>
      <c r="B468" s="652" t="s">
        <v>1563</v>
      </c>
      <c r="C468" s="653" t="s">
        <v>1605</v>
      </c>
      <c r="D468" s="620" t="s">
        <v>1606</v>
      </c>
      <c r="E468" s="646" t="s">
        <v>689</v>
      </c>
      <c r="F468" s="647">
        <v>162.5</v>
      </c>
      <c r="G468" s="647">
        <v>162.5</v>
      </c>
      <c r="H468" s="175"/>
      <c r="I468" s="647">
        <v>162.5</v>
      </c>
    </row>
    <row r="469" spans="1:9">
      <c r="A469" s="626">
        <v>493</v>
      </c>
      <c r="B469" s="652" t="s">
        <v>1563</v>
      </c>
      <c r="C469" s="653" t="s">
        <v>1607</v>
      </c>
      <c r="D469" s="620" t="s">
        <v>1608</v>
      </c>
      <c r="E469" s="646" t="s">
        <v>689</v>
      </c>
      <c r="F469" s="647">
        <v>162.5</v>
      </c>
      <c r="G469" s="647">
        <v>162.5</v>
      </c>
      <c r="H469" s="175"/>
      <c r="I469" s="647">
        <v>162.5</v>
      </c>
    </row>
    <row r="470" spans="1:9">
      <c r="A470" s="626">
        <v>494</v>
      </c>
      <c r="B470" s="652" t="s">
        <v>1563</v>
      </c>
      <c r="C470" s="653" t="s">
        <v>1609</v>
      </c>
      <c r="D470" s="620" t="s">
        <v>1610</v>
      </c>
      <c r="E470" s="646" t="s">
        <v>689</v>
      </c>
      <c r="F470" s="647">
        <v>162.5</v>
      </c>
      <c r="G470" s="647">
        <v>162.5</v>
      </c>
      <c r="H470" s="175"/>
      <c r="I470" s="647">
        <v>162.5</v>
      </c>
    </row>
    <row r="471" spans="1:9">
      <c r="A471" s="626">
        <v>495</v>
      </c>
      <c r="B471" s="652" t="s">
        <v>1563</v>
      </c>
      <c r="C471" s="653" t="s">
        <v>1611</v>
      </c>
      <c r="D471" s="620" t="s">
        <v>1612</v>
      </c>
      <c r="E471" s="646" t="s">
        <v>689</v>
      </c>
      <c r="F471" s="647">
        <v>162.5</v>
      </c>
      <c r="G471" s="647">
        <v>162.5</v>
      </c>
      <c r="H471" s="175"/>
      <c r="I471" s="647">
        <v>162.5</v>
      </c>
    </row>
    <row r="472" spans="1:9">
      <c r="A472" s="626">
        <v>496</v>
      </c>
      <c r="B472" s="652" t="s">
        <v>1563</v>
      </c>
      <c r="C472" s="653" t="s">
        <v>1613</v>
      </c>
      <c r="D472" s="620" t="s">
        <v>1614</v>
      </c>
      <c r="E472" s="646" t="s">
        <v>689</v>
      </c>
      <c r="F472" s="647">
        <v>162.5</v>
      </c>
      <c r="G472" s="647">
        <v>162.5</v>
      </c>
      <c r="H472" s="175"/>
      <c r="I472" s="647">
        <v>162.5</v>
      </c>
    </row>
    <row r="473" spans="1:9">
      <c r="A473" s="626">
        <v>497</v>
      </c>
      <c r="B473" s="652" t="s">
        <v>1563</v>
      </c>
      <c r="C473" s="653" t="s">
        <v>1615</v>
      </c>
      <c r="D473" s="620" t="s">
        <v>1616</v>
      </c>
      <c r="E473" s="646" t="s">
        <v>689</v>
      </c>
      <c r="F473" s="647">
        <v>162.5</v>
      </c>
      <c r="G473" s="647">
        <v>162.5</v>
      </c>
      <c r="H473" s="175"/>
      <c r="I473" s="647">
        <v>162.5</v>
      </c>
    </row>
    <row r="474" spans="1:9">
      <c r="A474" s="626">
        <v>498</v>
      </c>
      <c r="B474" s="652" t="s">
        <v>1563</v>
      </c>
      <c r="C474" s="653" t="s">
        <v>1617</v>
      </c>
      <c r="D474" s="620" t="s">
        <v>1618</v>
      </c>
      <c r="E474" s="646" t="s">
        <v>689</v>
      </c>
      <c r="F474" s="647">
        <v>125</v>
      </c>
      <c r="G474" s="647">
        <v>125</v>
      </c>
      <c r="H474" s="175"/>
      <c r="I474" s="647">
        <v>125</v>
      </c>
    </row>
    <row r="475" spans="1:9">
      <c r="A475" s="626">
        <v>499</v>
      </c>
      <c r="B475" s="652" t="s">
        <v>1563</v>
      </c>
      <c r="C475" s="653" t="s">
        <v>1619</v>
      </c>
      <c r="D475" s="620" t="s">
        <v>1620</v>
      </c>
      <c r="E475" s="646" t="s">
        <v>689</v>
      </c>
      <c r="F475" s="647">
        <v>100</v>
      </c>
      <c r="G475" s="647">
        <v>100</v>
      </c>
      <c r="H475" s="175"/>
      <c r="I475" s="647">
        <v>100</v>
      </c>
    </row>
    <row r="476" spans="1:9">
      <c r="A476" s="626">
        <v>500</v>
      </c>
      <c r="B476" s="652" t="s">
        <v>1563</v>
      </c>
      <c r="C476" s="653" t="s">
        <v>1621</v>
      </c>
      <c r="D476" s="620" t="s">
        <v>1622</v>
      </c>
      <c r="E476" s="646" t="s">
        <v>689</v>
      </c>
      <c r="F476" s="647">
        <v>100</v>
      </c>
      <c r="G476" s="647">
        <v>100</v>
      </c>
      <c r="H476" s="175"/>
      <c r="I476" s="647">
        <v>100</v>
      </c>
    </row>
    <row r="477" spans="1:9">
      <c r="A477" s="626">
        <v>501</v>
      </c>
      <c r="B477" s="652" t="s">
        <v>1563</v>
      </c>
      <c r="C477" s="653" t="s">
        <v>1623</v>
      </c>
      <c r="D477" s="620" t="s">
        <v>1624</v>
      </c>
      <c r="E477" s="646" t="s">
        <v>689</v>
      </c>
      <c r="F477" s="647">
        <v>125</v>
      </c>
      <c r="G477" s="647">
        <v>125</v>
      </c>
      <c r="H477" s="175"/>
      <c r="I477" s="647">
        <v>125</v>
      </c>
    </row>
    <row r="478" spans="1:9">
      <c r="A478" s="626">
        <v>502</v>
      </c>
      <c r="B478" s="652" t="s">
        <v>1563</v>
      </c>
      <c r="C478" s="653" t="s">
        <v>1625</v>
      </c>
      <c r="D478" s="620" t="s">
        <v>1626</v>
      </c>
      <c r="E478" s="646" t="s">
        <v>689</v>
      </c>
      <c r="F478" s="647">
        <v>100</v>
      </c>
      <c r="G478" s="647">
        <v>100</v>
      </c>
      <c r="H478" s="175"/>
      <c r="I478" s="647">
        <v>100</v>
      </c>
    </row>
    <row r="479" spans="1:9">
      <c r="A479" s="626">
        <v>503</v>
      </c>
      <c r="B479" s="652" t="s">
        <v>1563</v>
      </c>
      <c r="C479" s="653" t="s">
        <v>1627</v>
      </c>
      <c r="D479" s="620" t="s">
        <v>1628</v>
      </c>
      <c r="E479" s="646" t="s">
        <v>689</v>
      </c>
      <c r="F479" s="647">
        <v>100</v>
      </c>
      <c r="G479" s="647">
        <v>100</v>
      </c>
      <c r="H479" s="175"/>
      <c r="I479" s="647">
        <v>100</v>
      </c>
    </row>
    <row r="480" spans="1:9">
      <c r="A480" s="626">
        <v>504</v>
      </c>
      <c r="B480" s="652" t="s">
        <v>1563</v>
      </c>
      <c r="C480" s="653" t="s">
        <v>1629</v>
      </c>
      <c r="D480" s="620" t="s">
        <v>1630</v>
      </c>
      <c r="E480" s="646" t="s">
        <v>689</v>
      </c>
      <c r="F480" s="647">
        <v>100</v>
      </c>
      <c r="G480" s="647">
        <v>100</v>
      </c>
      <c r="H480" s="175"/>
      <c r="I480" s="647">
        <v>100</v>
      </c>
    </row>
    <row r="481" spans="1:9">
      <c r="A481" s="626">
        <v>505</v>
      </c>
      <c r="B481" s="652" t="s">
        <v>1563</v>
      </c>
      <c r="C481" s="653" t="s">
        <v>1631</v>
      </c>
      <c r="D481" s="620" t="s">
        <v>1632</v>
      </c>
      <c r="E481" s="646" t="s">
        <v>689</v>
      </c>
      <c r="F481" s="647">
        <v>100</v>
      </c>
      <c r="G481" s="647">
        <v>100</v>
      </c>
      <c r="H481" s="175"/>
      <c r="I481" s="647">
        <v>100</v>
      </c>
    </row>
    <row r="482" spans="1:9">
      <c r="A482" s="626">
        <v>506</v>
      </c>
      <c r="B482" s="652" t="s">
        <v>1563</v>
      </c>
      <c r="C482" s="653" t="s">
        <v>1633</v>
      </c>
      <c r="D482" s="620" t="s">
        <v>1634</v>
      </c>
      <c r="E482" s="646" t="s">
        <v>689</v>
      </c>
      <c r="F482" s="647">
        <v>100</v>
      </c>
      <c r="G482" s="647">
        <v>100</v>
      </c>
      <c r="H482" s="175"/>
      <c r="I482" s="647">
        <v>100</v>
      </c>
    </row>
    <row r="483" spans="1:9">
      <c r="A483" s="626">
        <v>507</v>
      </c>
      <c r="B483" s="652" t="s">
        <v>1563</v>
      </c>
      <c r="C483" s="653" t="s">
        <v>1635</v>
      </c>
      <c r="D483" s="620" t="s">
        <v>1636</v>
      </c>
      <c r="E483" s="646" t="s">
        <v>689</v>
      </c>
      <c r="F483" s="647">
        <v>100</v>
      </c>
      <c r="G483" s="647">
        <v>100</v>
      </c>
      <c r="H483" s="175"/>
      <c r="I483" s="647">
        <v>100</v>
      </c>
    </row>
    <row r="484" spans="1:9">
      <c r="A484" s="626">
        <v>508</v>
      </c>
      <c r="B484" s="652" t="s">
        <v>1563</v>
      </c>
      <c r="C484" s="653" t="s">
        <v>1637</v>
      </c>
      <c r="D484" s="620" t="s">
        <v>1638</v>
      </c>
      <c r="E484" s="646" t="s">
        <v>689</v>
      </c>
      <c r="F484" s="647">
        <v>100</v>
      </c>
      <c r="G484" s="647">
        <v>100</v>
      </c>
      <c r="H484" s="175"/>
      <c r="I484" s="647">
        <v>100</v>
      </c>
    </row>
    <row r="485" spans="1:9">
      <c r="A485" s="626">
        <v>509</v>
      </c>
      <c r="B485" s="652" t="s">
        <v>1563</v>
      </c>
      <c r="C485" s="653" t="s">
        <v>1639</v>
      </c>
      <c r="D485" s="620" t="s">
        <v>1640</v>
      </c>
      <c r="E485" s="646" t="s">
        <v>689</v>
      </c>
      <c r="F485" s="647">
        <v>125</v>
      </c>
      <c r="G485" s="647">
        <v>125</v>
      </c>
      <c r="H485" s="175"/>
      <c r="I485" s="647">
        <v>125</v>
      </c>
    </row>
    <row r="486" spans="1:9">
      <c r="A486" s="626">
        <v>510</v>
      </c>
      <c r="B486" s="652" t="s">
        <v>1563</v>
      </c>
      <c r="C486" s="653" t="s">
        <v>1641</v>
      </c>
      <c r="D486" s="620" t="s">
        <v>1642</v>
      </c>
      <c r="E486" s="646" t="s">
        <v>689</v>
      </c>
      <c r="F486" s="647">
        <v>125</v>
      </c>
      <c r="G486" s="647">
        <v>125</v>
      </c>
      <c r="H486" s="175"/>
      <c r="I486" s="647">
        <v>125</v>
      </c>
    </row>
    <row r="487" spans="1:9">
      <c r="A487" s="626">
        <v>511</v>
      </c>
      <c r="B487" s="652" t="s">
        <v>1563</v>
      </c>
      <c r="C487" s="653" t="s">
        <v>1643</v>
      </c>
      <c r="D487" s="620" t="s">
        <v>1644</v>
      </c>
      <c r="E487" s="646" t="s">
        <v>689</v>
      </c>
      <c r="F487" s="647">
        <v>125</v>
      </c>
      <c r="G487" s="647">
        <v>125</v>
      </c>
      <c r="H487" s="175"/>
      <c r="I487" s="647">
        <v>125</v>
      </c>
    </row>
    <row r="488" spans="1:9">
      <c r="A488" s="626">
        <v>512</v>
      </c>
      <c r="B488" s="652" t="s">
        <v>1563</v>
      </c>
      <c r="C488" s="653" t="s">
        <v>1645</v>
      </c>
      <c r="D488" s="620" t="s">
        <v>1646</v>
      </c>
      <c r="E488" s="646" t="s">
        <v>689</v>
      </c>
      <c r="F488" s="647">
        <v>125</v>
      </c>
      <c r="G488" s="647">
        <v>125</v>
      </c>
      <c r="H488" s="175"/>
      <c r="I488" s="647">
        <v>125</v>
      </c>
    </row>
    <row r="489" spans="1:9">
      <c r="A489" s="626">
        <v>513</v>
      </c>
      <c r="B489" s="652" t="s">
        <v>1563</v>
      </c>
      <c r="C489" s="653" t="s">
        <v>1647</v>
      </c>
      <c r="D489" s="620" t="s">
        <v>1648</v>
      </c>
      <c r="E489" s="646" t="s">
        <v>689</v>
      </c>
      <c r="F489" s="647">
        <v>125</v>
      </c>
      <c r="G489" s="647">
        <v>125</v>
      </c>
      <c r="H489" s="175"/>
      <c r="I489" s="647">
        <v>125</v>
      </c>
    </row>
    <row r="490" spans="1:9">
      <c r="A490" s="626">
        <v>514</v>
      </c>
      <c r="B490" s="652" t="s">
        <v>1563</v>
      </c>
      <c r="C490" s="653" t="s">
        <v>1649</v>
      </c>
      <c r="D490" s="620" t="s">
        <v>1650</v>
      </c>
      <c r="E490" s="646" t="s">
        <v>689</v>
      </c>
      <c r="F490" s="647">
        <v>162.5</v>
      </c>
      <c r="G490" s="647">
        <v>162.5</v>
      </c>
      <c r="H490" s="175"/>
      <c r="I490" s="647">
        <v>162.5</v>
      </c>
    </row>
    <row r="491" spans="1:9">
      <c r="A491" s="626">
        <v>515</v>
      </c>
      <c r="B491" s="652" t="s">
        <v>1563</v>
      </c>
      <c r="C491" s="653" t="s">
        <v>1651</v>
      </c>
      <c r="D491" s="620" t="s">
        <v>1652</v>
      </c>
      <c r="E491" s="646" t="s">
        <v>689</v>
      </c>
      <c r="F491" s="647">
        <v>125</v>
      </c>
      <c r="G491" s="647">
        <v>125</v>
      </c>
      <c r="H491" s="175"/>
      <c r="I491" s="647">
        <v>125</v>
      </c>
    </row>
    <row r="492" spans="1:9">
      <c r="A492" s="626">
        <v>516</v>
      </c>
      <c r="B492" s="652" t="s">
        <v>1563</v>
      </c>
      <c r="C492" s="653" t="s">
        <v>1623</v>
      </c>
      <c r="D492" s="620" t="s">
        <v>1624</v>
      </c>
      <c r="E492" s="646" t="s">
        <v>689</v>
      </c>
      <c r="F492" s="647">
        <v>125</v>
      </c>
      <c r="G492" s="647">
        <v>125</v>
      </c>
      <c r="H492" s="175"/>
      <c r="I492" s="647">
        <v>125</v>
      </c>
    </row>
    <row r="493" spans="1:9">
      <c r="A493" s="626">
        <v>517</v>
      </c>
      <c r="B493" s="652" t="s">
        <v>1563</v>
      </c>
      <c r="C493" s="653" t="s">
        <v>1653</v>
      </c>
      <c r="D493" s="620" t="s">
        <v>1654</v>
      </c>
      <c r="E493" s="646" t="s">
        <v>689</v>
      </c>
      <c r="F493" s="647">
        <v>125</v>
      </c>
      <c r="G493" s="647">
        <v>125</v>
      </c>
      <c r="H493" s="175"/>
      <c r="I493" s="647">
        <v>125</v>
      </c>
    </row>
    <row r="494" spans="1:9">
      <c r="A494" s="626">
        <v>518</v>
      </c>
      <c r="B494" s="652" t="s">
        <v>1563</v>
      </c>
      <c r="C494" s="653" t="s">
        <v>1655</v>
      </c>
      <c r="D494" s="620" t="s">
        <v>1656</v>
      </c>
      <c r="E494" s="646" t="s">
        <v>689</v>
      </c>
      <c r="F494" s="647">
        <v>125</v>
      </c>
      <c r="G494" s="647">
        <v>125</v>
      </c>
      <c r="H494" s="175"/>
      <c r="I494" s="647">
        <v>125</v>
      </c>
    </row>
    <row r="495" spans="1:9">
      <c r="A495" s="626">
        <v>519</v>
      </c>
      <c r="B495" s="652" t="s">
        <v>1563</v>
      </c>
      <c r="C495" s="653" t="s">
        <v>1657</v>
      </c>
      <c r="D495" s="620" t="s">
        <v>1658</v>
      </c>
      <c r="E495" s="646" t="s">
        <v>689</v>
      </c>
      <c r="F495" s="647">
        <v>100</v>
      </c>
      <c r="G495" s="647">
        <v>100</v>
      </c>
      <c r="H495" s="175"/>
      <c r="I495" s="647">
        <v>100</v>
      </c>
    </row>
    <row r="496" spans="1:9">
      <c r="A496" s="626">
        <v>520</v>
      </c>
      <c r="B496" s="652" t="s">
        <v>1563</v>
      </c>
      <c r="C496" s="653" t="s">
        <v>1659</v>
      </c>
      <c r="D496" s="620" t="s">
        <v>1660</v>
      </c>
      <c r="E496" s="646" t="s">
        <v>689</v>
      </c>
      <c r="F496" s="647">
        <v>100</v>
      </c>
      <c r="G496" s="647">
        <v>100</v>
      </c>
      <c r="H496" s="175"/>
      <c r="I496" s="647">
        <v>100</v>
      </c>
    </row>
    <row r="497" spans="1:9">
      <c r="A497" s="626">
        <v>521</v>
      </c>
      <c r="B497" s="652" t="s">
        <v>1525</v>
      </c>
      <c r="C497" s="653" t="s">
        <v>1661</v>
      </c>
      <c r="D497" s="620" t="s">
        <v>1662</v>
      </c>
      <c r="E497" s="646" t="s">
        <v>689</v>
      </c>
      <c r="F497" s="647">
        <v>125</v>
      </c>
      <c r="G497" s="647">
        <v>125</v>
      </c>
      <c r="H497" s="175"/>
      <c r="I497" s="647">
        <v>125</v>
      </c>
    </row>
    <row r="498" spans="1:9">
      <c r="A498" s="626">
        <v>522</v>
      </c>
      <c r="B498" s="652" t="s">
        <v>1525</v>
      </c>
      <c r="C498" s="653" t="s">
        <v>1663</v>
      </c>
      <c r="D498" s="620" t="s">
        <v>1664</v>
      </c>
      <c r="E498" s="646" t="s">
        <v>689</v>
      </c>
      <c r="F498" s="647">
        <v>125</v>
      </c>
      <c r="G498" s="647">
        <v>125</v>
      </c>
      <c r="H498" s="175"/>
      <c r="I498" s="647">
        <v>125</v>
      </c>
    </row>
    <row r="499" spans="1:9">
      <c r="A499" s="626">
        <v>523</v>
      </c>
      <c r="B499" s="652" t="s">
        <v>1525</v>
      </c>
      <c r="C499" s="653" t="s">
        <v>1665</v>
      </c>
      <c r="D499" s="620" t="s">
        <v>1666</v>
      </c>
      <c r="E499" s="646" t="s">
        <v>689</v>
      </c>
      <c r="F499" s="647">
        <v>162.5</v>
      </c>
      <c r="G499" s="647">
        <v>162.5</v>
      </c>
      <c r="H499" s="175"/>
      <c r="I499" s="647">
        <v>162.5</v>
      </c>
    </row>
    <row r="500" spans="1:9">
      <c r="A500" s="626">
        <v>524</v>
      </c>
      <c r="B500" s="652" t="s">
        <v>1525</v>
      </c>
      <c r="C500" s="653" t="s">
        <v>1667</v>
      </c>
      <c r="D500" s="620" t="s">
        <v>1668</v>
      </c>
      <c r="E500" s="646" t="s">
        <v>689</v>
      </c>
      <c r="F500" s="647">
        <v>162.5</v>
      </c>
      <c r="G500" s="647">
        <v>162.5</v>
      </c>
      <c r="H500" s="175"/>
      <c r="I500" s="647">
        <v>162.5</v>
      </c>
    </row>
    <row r="501" spans="1:9">
      <c r="A501" s="626">
        <v>525</v>
      </c>
      <c r="B501" s="652" t="s">
        <v>1525</v>
      </c>
      <c r="C501" s="653" t="s">
        <v>1669</v>
      </c>
      <c r="D501" s="620" t="s">
        <v>1670</v>
      </c>
      <c r="E501" s="646" t="s">
        <v>689</v>
      </c>
      <c r="F501" s="647">
        <v>100</v>
      </c>
      <c r="G501" s="647">
        <v>100</v>
      </c>
      <c r="H501" s="175"/>
      <c r="I501" s="647">
        <v>100</v>
      </c>
    </row>
    <row r="502" spans="1:9">
      <c r="A502" s="626">
        <v>526</v>
      </c>
      <c r="B502" s="652" t="s">
        <v>1525</v>
      </c>
      <c r="C502" s="653" t="s">
        <v>1671</v>
      </c>
      <c r="D502" s="620" t="s">
        <v>1672</v>
      </c>
      <c r="E502" s="646" t="s">
        <v>689</v>
      </c>
      <c r="F502" s="647">
        <v>100</v>
      </c>
      <c r="G502" s="647">
        <v>100</v>
      </c>
      <c r="H502" s="175"/>
      <c r="I502" s="647">
        <v>100</v>
      </c>
    </row>
    <row r="503" spans="1:9">
      <c r="A503" s="626">
        <v>527</v>
      </c>
      <c r="B503" s="652" t="s">
        <v>1525</v>
      </c>
      <c r="C503" s="653" t="s">
        <v>1673</v>
      </c>
      <c r="D503" s="620" t="s">
        <v>1674</v>
      </c>
      <c r="E503" s="646" t="s">
        <v>689</v>
      </c>
      <c r="F503" s="647">
        <v>162.5</v>
      </c>
      <c r="G503" s="647">
        <v>162.5</v>
      </c>
      <c r="H503" s="175"/>
      <c r="I503" s="647">
        <v>162.5</v>
      </c>
    </row>
    <row r="504" spans="1:9">
      <c r="A504" s="626">
        <v>529</v>
      </c>
      <c r="B504" s="652" t="s">
        <v>1525</v>
      </c>
      <c r="C504" s="653" t="s">
        <v>1675</v>
      </c>
      <c r="D504" s="620" t="s">
        <v>1676</v>
      </c>
      <c r="E504" s="646" t="s">
        <v>689</v>
      </c>
      <c r="F504" s="647">
        <v>125</v>
      </c>
      <c r="G504" s="647">
        <v>125</v>
      </c>
      <c r="H504" s="175"/>
      <c r="I504" s="647">
        <v>125</v>
      </c>
    </row>
    <row r="505" spans="1:9">
      <c r="A505" s="626">
        <v>530</v>
      </c>
      <c r="B505" s="652" t="s">
        <v>1525</v>
      </c>
      <c r="C505" s="653" t="s">
        <v>1677</v>
      </c>
      <c r="D505" s="620" t="s">
        <v>1678</v>
      </c>
      <c r="E505" s="646" t="s">
        <v>689</v>
      </c>
      <c r="F505" s="647">
        <v>125</v>
      </c>
      <c r="G505" s="647">
        <v>125</v>
      </c>
      <c r="H505" s="175"/>
      <c r="I505" s="647">
        <v>125</v>
      </c>
    </row>
    <row r="506" spans="1:9">
      <c r="A506" s="626">
        <v>531</v>
      </c>
      <c r="B506" s="652" t="s">
        <v>1525</v>
      </c>
      <c r="C506" s="653" t="s">
        <v>1679</v>
      </c>
      <c r="D506" s="620" t="s">
        <v>1680</v>
      </c>
      <c r="E506" s="646" t="s">
        <v>689</v>
      </c>
      <c r="F506" s="647">
        <v>100</v>
      </c>
      <c r="G506" s="647">
        <v>100</v>
      </c>
      <c r="H506" s="175"/>
      <c r="I506" s="647">
        <v>100</v>
      </c>
    </row>
    <row r="507" spans="1:9">
      <c r="A507" s="626">
        <v>532</v>
      </c>
      <c r="B507" s="652" t="s">
        <v>1525</v>
      </c>
      <c r="C507" s="653" t="s">
        <v>1681</v>
      </c>
      <c r="D507" s="620" t="s">
        <v>1682</v>
      </c>
      <c r="E507" s="646" t="s">
        <v>689</v>
      </c>
      <c r="F507" s="647">
        <v>100</v>
      </c>
      <c r="G507" s="647">
        <v>100</v>
      </c>
      <c r="H507" s="175"/>
      <c r="I507" s="647">
        <v>100</v>
      </c>
    </row>
    <row r="508" spans="1:9">
      <c r="A508" s="626">
        <v>533</v>
      </c>
      <c r="B508" s="652" t="s">
        <v>1525</v>
      </c>
      <c r="C508" s="653" t="s">
        <v>1683</v>
      </c>
      <c r="D508" s="620" t="s">
        <v>1684</v>
      </c>
      <c r="E508" s="646" t="s">
        <v>689</v>
      </c>
      <c r="F508" s="647">
        <v>125</v>
      </c>
      <c r="G508" s="647">
        <v>125</v>
      </c>
      <c r="H508" s="175"/>
      <c r="I508" s="647">
        <v>125</v>
      </c>
    </row>
    <row r="509" spans="1:9">
      <c r="A509" s="626">
        <v>534</v>
      </c>
      <c r="B509" s="652" t="s">
        <v>1525</v>
      </c>
      <c r="C509" s="653" t="s">
        <v>1685</v>
      </c>
      <c r="D509" s="620" t="s">
        <v>1686</v>
      </c>
      <c r="E509" s="646" t="s">
        <v>689</v>
      </c>
      <c r="F509" s="647">
        <v>90</v>
      </c>
      <c r="G509" s="647">
        <v>90</v>
      </c>
      <c r="H509" s="175"/>
      <c r="I509" s="647">
        <v>90</v>
      </c>
    </row>
    <row r="510" spans="1:9">
      <c r="A510" s="626">
        <v>535</v>
      </c>
      <c r="B510" s="656" t="s">
        <v>1687</v>
      </c>
      <c r="C510" s="657" t="s">
        <v>1688</v>
      </c>
      <c r="D510" s="624">
        <v>236080557</v>
      </c>
      <c r="E510" s="614" t="s">
        <v>1689</v>
      </c>
      <c r="F510" s="614">
        <v>12600</v>
      </c>
      <c r="G510" s="614">
        <v>12600</v>
      </c>
      <c r="H510" s="175"/>
      <c r="I510" s="614">
        <v>12600</v>
      </c>
    </row>
    <row r="511" spans="1:9" ht="30">
      <c r="A511" s="626">
        <v>536</v>
      </c>
      <c r="B511" s="656" t="s">
        <v>1687</v>
      </c>
      <c r="C511" s="657" t="s">
        <v>1690</v>
      </c>
      <c r="D511" s="624"/>
      <c r="E511" s="614"/>
      <c r="F511" s="614">
        <v>11478.37</v>
      </c>
      <c r="G511" s="614">
        <v>11478.37</v>
      </c>
      <c r="H511" s="175"/>
      <c r="I511" s="614">
        <v>11478.37</v>
      </c>
    </row>
    <row r="512" spans="1:9">
      <c r="A512" s="626">
        <v>537</v>
      </c>
      <c r="B512" s="656">
        <v>40976</v>
      </c>
      <c r="C512" s="658" t="s">
        <v>1691</v>
      </c>
      <c r="D512" s="659">
        <v>240896125</v>
      </c>
      <c r="E512" s="614" t="s">
        <v>1692</v>
      </c>
      <c r="F512" s="614">
        <v>5.82</v>
      </c>
      <c r="G512" s="614">
        <v>5.82</v>
      </c>
      <c r="H512" s="175"/>
      <c r="I512" s="614">
        <v>5.82</v>
      </c>
    </row>
    <row r="513" spans="1:9">
      <c r="A513" s="626">
        <v>538</v>
      </c>
      <c r="B513" s="656">
        <v>40977</v>
      </c>
      <c r="C513" s="658" t="s">
        <v>1693</v>
      </c>
      <c r="D513" s="660">
        <v>245440465</v>
      </c>
      <c r="E513" s="614" t="s">
        <v>1694</v>
      </c>
      <c r="F513" s="614">
        <v>1.38</v>
      </c>
      <c r="G513" s="614">
        <v>1.38</v>
      </c>
      <c r="H513" s="175"/>
      <c r="I513" s="614">
        <v>1.38</v>
      </c>
    </row>
    <row r="514" spans="1:9">
      <c r="A514" s="626">
        <v>539</v>
      </c>
      <c r="B514" s="656">
        <v>40978</v>
      </c>
      <c r="C514" s="658" t="s">
        <v>1695</v>
      </c>
      <c r="D514" s="660">
        <v>203866824</v>
      </c>
      <c r="E514" s="614" t="s">
        <v>1696</v>
      </c>
      <c r="F514" s="614">
        <v>39.909999999999997</v>
      </c>
      <c r="G514" s="614">
        <v>39.909999999999997</v>
      </c>
      <c r="H514" s="175"/>
      <c r="I514" s="614">
        <v>39.909999999999997</v>
      </c>
    </row>
    <row r="515" spans="1:9">
      <c r="A515" s="626">
        <v>540</v>
      </c>
      <c r="B515" s="656">
        <v>41255</v>
      </c>
      <c r="C515" s="658" t="s">
        <v>1697</v>
      </c>
      <c r="D515" s="659">
        <v>204566978</v>
      </c>
      <c r="E515" s="614" t="s">
        <v>1698</v>
      </c>
      <c r="F515" s="614">
        <v>28.63</v>
      </c>
      <c r="G515" s="614">
        <v>28.63</v>
      </c>
      <c r="H515" s="175"/>
      <c r="I515" s="614">
        <v>28.63</v>
      </c>
    </row>
    <row r="516" spans="1:9">
      <c r="A516" s="626">
        <v>541</v>
      </c>
      <c r="B516" s="656" t="s">
        <v>1699</v>
      </c>
      <c r="C516" s="658" t="s">
        <v>1700</v>
      </c>
      <c r="D516" s="660">
        <v>202403121</v>
      </c>
      <c r="E516" s="614" t="s">
        <v>1694</v>
      </c>
      <c r="F516" s="614">
        <v>500</v>
      </c>
      <c r="G516" s="614">
        <v>500</v>
      </c>
      <c r="H516" s="175"/>
      <c r="I516" s="614">
        <v>500</v>
      </c>
    </row>
    <row r="517" spans="1:9">
      <c r="A517" s="626">
        <v>542</v>
      </c>
      <c r="B517" s="656" t="s">
        <v>1699</v>
      </c>
      <c r="C517" s="661" t="s">
        <v>1701</v>
      </c>
      <c r="D517" s="662">
        <v>236052515</v>
      </c>
      <c r="E517" s="614" t="s">
        <v>1702</v>
      </c>
      <c r="F517" s="614">
        <v>33.130000000000003</v>
      </c>
      <c r="G517" s="614">
        <v>33.130000000000003</v>
      </c>
      <c r="H517" s="175"/>
      <c r="I517" s="614">
        <v>33.130000000000003</v>
      </c>
    </row>
    <row r="518" spans="1:9">
      <c r="A518" s="626">
        <v>543</v>
      </c>
      <c r="B518" s="656" t="s">
        <v>1699</v>
      </c>
      <c r="C518" s="624" t="s">
        <v>1703</v>
      </c>
      <c r="D518" s="624">
        <v>239392215</v>
      </c>
      <c r="E518" s="624" t="s">
        <v>1694</v>
      </c>
      <c r="F518" s="614">
        <v>4.67</v>
      </c>
      <c r="G518" s="614">
        <v>4.67</v>
      </c>
      <c r="H518" s="175"/>
      <c r="I518" s="614">
        <v>4.67</v>
      </c>
    </row>
    <row r="519" spans="1:9">
      <c r="A519" s="626">
        <v>544</v>
      </c>
      <c r="B519" s="656" t="s">
        <v>1699</v>
      </c>
      <c r="C519" s="624" t="s">
        <v>1704</v>
      </c>
      <c r="D519" s="624">
        <v>239394259</v>
      </c>
      <c r="E519" s="614" t="s">
        <v>1702</v>
      </c>
      <c r="F519" s="614">
        <v>20.83</v>
      </c>
      <c r="G519" s="614">
        <v>20.83</v>
      </c>
      <c r="H519" s="175"/>
      <c r="I519" s="614">
        <v>20.83</v>
      </c>
    </row>
    <row r="520" spans="1:9">
      <c r="A520" s="626">
        <v>545</v>
      </c>
      <c r="B520" s="656">
        <v>41263</v>
      </c>
      <c r="C520" s="624" t="s">
        <v>1705</v>
      </c>
      <c r="D520" s="659">
        <v>205075014</v>
      </c>
      <c r="E520" s="615" t="s">
        <v>1706</v>
      </c>
      <c r="F520" s="615">
        <v>2265.3000000000002</v>
      </c>
      <c r="G520" s="615">
        <v>2265.3000000000002</v>
      </c>
      <c r="H520" s="175"/>
      <c r="I520" s="615">
        <v>2265.3000000000002</v>
      </c>
    </row>
    <row r="521" spans="1:9" ht="30">
      <c r="A521" s="626">
        <v>546</v>
      </c>
      <c r="B521" s="656">
        <v>41248</v>
      </c>
      <c r="C521" s="663" t="s">
        <v>1707</v>
      </c>
      <c r="D521" s="663">
        <v>204952275</v>
      </c>
      <c r="E521" s="616" t="s">
        <v>1708</v>
      </c>
      <c r="F521" s="616">
        <v>527.16</v>
      </c>
      <c r="G521" s="616">
        <v>527.16</v>
      </c>
      <c r="H521" s="175"/>
      <c r="I521" s="616">
        <v>527.16</v>
      </c>
    </row>
    <row r="522" spans="1:9">
      <c r="A522" s="626">
        <v>547</v>
      </c>
      <c r="B522" s="656">
        <v>40916</v>
      </c>
      <c r="C522" s="663" t="s">
        <v>1709</v>
      </c>
      <c r="D522" s="663"/>
      <c r="E522" s="616" t="s">
        <v>1710</v>
      </c>
      <c r="F522" s="616">
        <v>41471.64</v>
      </c>
      <c r="G522" s="616">
        <v>41471.64</v>
      </c>
      <c r="H522" s="175"/>
      <c r="I522" s="616">
        <v>41471.64</v>
      </c>
    </row>
    <row r="523" spans="1:9">
      <c r="A523" s="626">
        <v>548</v>
      </c>
      <c r="B523" s="656">
        <v>41214</v>
      </c>
      <c r="C523" s="663" t="s">
        <v>1711</v>
      </c>
      <c r="D523" s="659"/>
      <c r="E523" s="616" t="s">
        <v>1712</v>
      </c>
      <c r="F523" s="616">
        <v>133.33000000000001</v>
      </c>
      <c r="G523" s="616">
        <v>133.33000000000001</v>
      </c>
      <c r="H523" s="175"/>
      <c r="I523" s="616">
        <v>133.33000000000001</v>
      </c>
    </row>
    <row r="524" spans="1:9" ht="45">
      <c r="A524" s="626">
        <v>549</v>
      </c>
      <c r="B524" s="656">
        <v>41190</v>
      </c>
      <c r="C524" s="658" t="s">
        <v>1713</v>
      </c>
      <c r="D524" s="658">
        <v>220101433</v>
      </c>
      <c r="E524" s="618" t="s">
        <v>1714</v>
      </c>
      <c r="F524" s="616">
        <v>83.33</v>
      </c>
      <c r="G524" s="616">
        <v>83.33</v>
      </c>
      <c r="H524" s="175"/>
      <c r="I524" s="616">
        <v>83.33</v>
      </c>
    </row>
    <row r="525" spans="1:9">
      <c r="A525" s="626">
        <v>550</v>
      </c>
      <c r="B525" s="656" t="s">
        <v>1715</v>
      </c>
      <c r="C525" s="658" t="s">
        <v>1716</v>
      </c>
      <c r="D525" s="658">
        <v>205287526</v>
      </c>
      <c r="E525" s="618" t="s">
        <v>1717</v>
      </c>
      <c r="F525" s="616">
        <v>83.33</v>
      </c>
      <c r="G525" s="616">
        <v>83.33</v>
      </c>
      <c r="H525" s="175"/>
      <c r="I525" s="616">
        <v>83.33</v>
      </c>
    </row>
    <row r="526" spans="1:9">
      <c r="A526" s="626">
        <v>551</v>
      </c>
      <c r="B526" s="656">
        <v>41240</v>
      </c>
      <c r="C526" s="658" t="s">
        <v>1718</v>
      </c>
      <c r="D526" s="658">
        <v>202177205</v>
      </c>
      <c r="E526" s="658" t="s">
        <v>529</v>
      </c>
      <c r="F526" s="616">
        <v>153</v>
      </c>
      <c r="G526" s="616">
        <v>153</v>
      </c>
      <c r="H526" s="175"/>
      <c r="I526" s="616">
        <v>153</v>
      </c>
    </row>
    <row r="527" spans="1:9">
      <c r="A527" s="626">
        <v>552</v>
      </c>
      <c r="B527" s="656" t="s">
        <v>1719</v>
      </c>
      <c r="C527" s="658" t="s">
        <v>1720</v>
      </c>
      <c r="D527" s="658">
        <v>202913106</v>
      </c>
      <c r="E527" s="658" t="s">
        <v>1698</v>
      </c>
      <c r="F527" s="616">
        <v>229.56</v>
      </c>
      <c r="G527" s="616">
        <v>229.56</v>
      </c>
      <c r="H527" s="175"/>
      <c r="I527" s="616">
        <v>229.56</v>
      </c>
    </row>
    <row r="528" spans="1:9">
      <c r="A528" s="626">
        <v>553</v>
      </c>
      <c r="B528" s="656">
        <v>41251</v>
      </c>
      <c r="C528" s="658" t="s">
        <v>1721</v>
      </c>
      <c r="D528" s="658">
        <v>211326732</v>
      </c>
      <c r="E528" s="658" t="s">
        <v>1698</v>
      </c>
      <c r="F528" s="616">
        <v>1029.42</v>
      </c>
      <c r="G528" s="616">
        <v>1029.42</v>
      </c>
      <c r="H528" s="175"/>
      <c r="I528" s="616">
        <v>1029.42</v>
      </c>
    </row>
    <row r="529" spans="1:9">
      <c r="A529" s="626">
        <v>554</v>
      </c>
      <c r="B529" s="664">
        <v>41180</v>
      </c>
      <c r="C529" s="665" t="s">
        <v>1722</v>
      </c>
      <c r="D529" s="666" t="s">
        <v>1723</v>
      </c>
      <c r="E529" s="667" t="s">
        <v>1724</v>
      </c>
      <c r="F529" s="616">
        <v>216.67</v>
      </c>
      <c r="G529" s="616">
        <v>216.67</v>
      </c>
      <c r="H529" s="175"/>
      <c r="I529" s="616">
        <v>216.67</v>
      </c>
    </row>
    <row r="530" spans="1:9">
      <c r="A530" s="626">
        <v>555</v>
      </c>
      <c r="B530" s="664" t="s">
        <v>1725</v>
      </c>
      <c r="C530" s="665" t="s">
        <v>1726</v>
      </c>
      <c r="D530" s="666">
        <v>47001012083</v>
      </c>
      <c r="E530" s="667" t="s">
        <v>1724</v>
      </c>
      <c r="F530" s="616">
        <v>50</v>
      </c>
      <c r="G530" s="616">
        <v>50</v>
      </c>
      <c r="H530" s="175"/>
      <c r="I530" s="616">
        <v>50</v>
      </c>
    </row>
    <row r="531" spans="1:9">
      <c r="A531" s="626">
        <v>556</v>
      </c>
      <c r="B531" s="664" t="s">
        <v>1725</v>
      </c>
      <c r="C531" s="665" t="s">
        <v>1727</v>
      </c>
      <c r="D531" s="666" t="s">
        <v>1728</v>
      </c>
      <c r="E531" s="618" t="s">
        <v>1717</v>
      </c>
      <c r="F531" s="616">
        <v>106.66</v>
      </c>
      <c r="G531" s="616">
        <v>106.66</v>
      </c>
      <c r="H531" s="175"/>
      <c r="I531" s="616">
        <v>106.66</v>
      </c>
    </row>
    <row r="532" spans="1:9">
      <c r="A532" s="626">
        <v>557</v>
      </c>
      <c r="B532" s="664" t="s">
        <v>1725</v>
      </c>
      <c r="C532" s="665" t="s">
        <v>1729</v>
      </c>
      <c r="D532" s="666" t="s">
        <v>1730</v>
      </c>
      <c r="E532" s="618" t="s">
        <v>1717</v>
      </c>
      <c r="F532" s="616">
        <v>109.02</v>
      </c>
      <c r="G532" s="616">
        <v>109.02</v>
      </c>
      <c r="H532" s="175"/>
      <c r="I532" s="616">
        <v>109.02</v>
      </c>
    </row>
    <row r="533" spans="1:9">
      <c r="A533" s="626">
        <v>558</v>
      </c>
      <c r="B533" s="664" t="s">
        <v>1725</v>
      </c>
      <c r="C533" s="665" t="s">
        <v>1731</v>
      </c>
      <c r="D533" s="666" t="s">
        <v>1732</v>
      </c>
      <c r="E533" s="618" t="s">
        <v>1717</v>
      </c>
      <c r="F533" s="616">
        <v>100</v>
      </c>
      <c r="G533" s="616">
        <v>100</v>
      </c>
      <c r="H533" s="175"/>
      <c r="I533" s="616">
        <v>100</v>
      </c>
    </row>
    <row r="534" spans="1:9">
      <c r="A534" s="626">
        <v>559</v>
      </c>
      <c r="B534" s="664" t="s">
        <v>1725</v>
      </c>
      <c r="C534" s="665" t="s">
        <v>1733</v>
      </c>
      <c r="D534" s="666" t="s">
        <v>1734</v>
      </c>
      <c r="E534" s="618" t="s">
        <v>1717</v>
      </c>
      <c r="F534" s="616">
        <v>83.33</v>
      </c>
      <c r="G534" s="616">
        <v>83.33</v>
      </c>
      <c r="H534" s="175"/>
      <c r="I534" s="616">
        <v>83.33</v>
      </c>
    </row>
    <row r="535" spans="1:9">
      <c r="A535" s="626">
        <v>560</v>
      </c>
      <c r="B535" s="668" t="s">
        <v>1735</v>
      </c>
      <c r="C535" s="665" t="s">
        <v>1736</v>
      </c>
      <c r="D535" s="666" t="s">
        <v>1737</v>
      </c>
      <c r="E535" s="618" t="s">
        <v>1738</v>
      </c>
      <c r="F535" s="617">
        <v>17</v>
      </c>
      <c r="G535" s="617">
        <v>17</v>
      </c>
      <c r="H535" s="175"/>
      <c r="I535" s="617">
        <v>17</v>
      </c>
    </row>
    <row r="536" spans="1:9">
      <c r="A536" s="626">
        <v>561</v>
      </c>
      <c r="B536" s="669" t="s">
        <v>1739</v>
      </c>
      <c r="C536" s="665" t="s">
        <v>1740</v>
      </c>
      <c r="D536" s="666" t="s">
        <v>1741</v>
      </c>
      <c r="E536" s="618" t="s">
        <v>1742</v>
      </c>
      <c r="F536" s="617">
        <v>47.3</v>
      </c>
      <c r="G536" s="617">
        <v>47.3</v>
      </c>
      <c r="H536" s="175"/>
      <c r="I536" s="617">
        <v>47.3</v>
      </c>
    </row>
    <row r="537" spans="1:9">
      <c r="A537" s="626">
        <v>562</v>
      </c>
      <c r="B537" s="670" t="s">
        <v>1743</v>
      </c>
      <c r="C537" s="665" t="s">
        <v>1744</v>
      </c>
      <c r="D537" s="671">
        <v>19001002777</v>
      </c>
      <c r="E537" s="618" t="s">
        <v>1717</v>
      </c>
      <c r="F537" s="618">
        <v>149</v>
      </c>
      <c r="G537" s="618">
        <v>149</v>
      </c>
      <c r="H537" s="618"/>
      <c r="I537" s="618">
        <v>149</v>
      </c>
    </row>
    <row r="538" spans="1:9">
      <c r="A538" s="626">
        <v>563</v>
      </c>
      <c r="B538" s="670" t="s">
        <v>1745</v>
      </c>
      <c r="C538" s="665" t="s">
        <v>1746</v>
      </c>
      <c r="D538" s="672" t="s">
        <v>1747</v>
      </c>
      <c r="E538" s="618" t="s">
        <v>1706</v>
      </c>
      <c r="F538" s="618">
        <v>4212</v>
      </c>
      <c r="G538" s="618">
        <v>4212</v>
      </c>
      <c r="H538" s="618"/>
      <c r="I538" s="618">
        <v>4212</v>
      </c>
    </row>
    <row r="539" spans="1:9">
      <c r="A539" s="626">
        <v>564</v>
      </c>
      <c r="B539" s="670" t="s">
        <v>1748</v>
      </c>
      <c r="C539" s="673" t="s">
        <v>1749</v>
      </c>
      <c r="D539" s="672" t="s">
        <v>1750</v>
      </c>
      <c r="E539" s="618" t="s">
        <v>1751</v>
      </c>
      <c r="F539" s="618">
        <v>80</v>
      </c>
      <c r="G539" s="618">
        <v>80</v>
      </c>
      <c r="H539" s="618"/>
      <c r="I539" s="618">
        <v>80</v>
      </c>
    </row>
    <row r="540" spans="1:9">
      <c r="A540" s="626">
        <v>565</v>
      </c>
      <c r="B540" s="670" t="s">
        <v>1752</v>
      </c>
      <c r="C540" s="673" t="s">
        <v>1753</v>
      </c>
      <c r="D540" s="672" t="s">
        <v>1754</v>
      </c>
      <c r="E540" s="618" t="s">
        <v>1755</v>
      </c>
      <c r="F540" s="618">
        <v>17.7</v>
      </c>
      <c r="G540" s="618">
        <v>17.7</v>
      </c>
      <c r="H540" s="618"/>
      <c r="I540" s="618">
        <v>17.7</v>
      </c>
    </row>
    <row r="541" spans="1:9">
      <c r="A541" s="626">
        <v>566</v>
      </c>
      <c r="B541" s="670" t="s">
        <v>1756</v>
      </c>
      <c r="C541" s="673" t="s">
        <v>1757</v>
      </c>
      <c r="D541" s="672" t="s">
        <v>1758</v>
      </c>
      <c r="E541" s="618" t="s">
        <v>1759</v>
      </c>
      <c r="F541" s="618">
        <v>650</v>
      </c>
      <c r="G541" s="618">
        <v>650</v>
      </c>
      <c r="H541" s="618"/>
      <c r="I541" s="618">
        <v>650</v>
      </c>
    </row>
    <row r="542" spans="1:9">
      <c r="A542" s="626">
        <v>567</v>
      </c>
      <c r="B542" s="670" t="s">
        <v>1756</v>
      </c>
      <c r="C542" s="673" t="s">
        <v>1760</v>
      </c>
      <c r="D542" s="672" t="s">
        <v>1761</v>
      </c>
      <c r="E542" s="618" t="s">
        <v>1724</v>
      </c>
      <c r="F542" s="618">
        <v>34431.15</v>
      </c>
      <c r="G542" s="618">
        <v>34431.15</v>
      </c>
      <c r="H542" s="618"/>
      <c r="I542" s="618">
        <v>34431.15</v>
      </c>
    </row>
    <row r="543" spans="1:9">
      <c r="A543" s="626">
        <v>568</v>
      </c>
      <c r="B543" s="670" t="s">
        <v>1762</v>
      </c>
      <c r="C543" s="673" t="s">
        <v>618</v>
      </c>
      <c r="D543" s="672" t="s">
        <v>617</v>
      </c>
      <c r="E543" s="618" t="s">
        <v>1724</v>
      </c>
      <c r="F543" s="618">
        <v>1958</v>
      </c>
      <c r="G543" s="618">
        <v>1958</v>
      </c>
      <c r="H543" s="618"/>
      <c r="I543" s="618">
        <v>1958</v>
      </c>
    </row>
    <row r="544" spans="1:9">
      <c r="A544" s="626">
        <v>569</v>
      </c>
      <c r="B544" s="670" t="s">
        <v>1763</v>
      </c>
      <c r="C544" s="673" t="s">
        <v>1764</v>
      </c>
      <c r="D544" s="672" t="s">
        <v>1765</v>
      </c>
      <c r="E544" s="618" t="s">
        <v>1724</v>
      </c>
      <c r="F544" s="618">
        <v>8950</v>
      </c>
      <c r="G544" s="618">
        <v>8950</v>
      </c>
      <c r="H544" s="618"/>
      <c r="I544" s="618">
        <v>8950</v>
      </c>
    </row>
    <row r="545" spans="1:9">
      <c r="A545" s="626">
        <v>570</v>
      </c>
      <c r="B545" s="670" t="s">
        <v>1763</v>
      </c>
      <c r="C545" s="673" t="s">
        <v>1766</v>
      </c>
      <c r="D545" s="672" t="s">
        <v>657</v>
      </c>
      <c r="E545" s="618" t="s">
        <v>1724</v>
      </c>
      <c r="F545" s="618">
        <v>1180.3</v>
      </c>
      <c r="G545" s="618">
        <v>1180.3</v>
      </c>
      <c r="H545" s="618"/>
      <c r="I545" s="618">
        <v>1180.3</v>
      </c>
    </row>
    <row r="546" spans="1:9">
      <c r="A546" s="626">
        <v>571</v>
      </c>
      <c r="B546" s="670" t="s">
        <v>1767</v>
      </c>
      <c r="C546" s="673" t="s">
        <v>1768</v>
      </c>
      <c r="D546" s="672" t="s">
        <v>1769</v>
      </c>
      <c r="E546" s="618" t="s">
        <v>1770</v>
      </c>
      <c r="F546" s="618">
        <v>144.4</v>
      </c>
      <c r="G546" s="618">
        <v>144.4</v>
      </c>
      <c r="H546" s="618"/>
      <c r="I546" s="618">
        <v>144.4</v>
      </c>
    </row>
    <row r="547" spans="1:9" ht="27">
      <c r="A547" s="626">
        <v>572</v>
      </c>
      <c r="B547" s="670" t="s">
        <v>1772</v>
      </c>
      <c r="C547" s="673" t="s">
        <v>1773</v>
      </c>
      <c r="D547" s="672" t="s">
        <v>1774</v>
      </c>
      <c r="E547" s="618" t="s">
        <v>1771</v>
      </c>
      <c r="F547" s="618">
        <v>270</v>
      </c>
      <c r="G547" s="618">
        <v>270</v>
      </c>
      <c r="H547" s="618"/>
      <c r="I547" s="618">
        <v>270</v>
      </c>
    </row>
    <row r="548" spans="1:9">
      <c r="A548" s="626">
        <v>573</v>
      </c>
      <c r="B548" s="670" t="s">
        <v>1775</v>
      </c>
      <c r="C548" s="673" t="s">
        <v>1776</v>
      </c>
      <c r="D548" s="672" t="s">
        <v>1777</v>
      </c>
      <c r="E548" s="618" t="s">
        <v>1706</v>
      </c>
      <c r="F548" s="618">
        <v>1800</v>
      </c>
      <c r="G548" s="618">
        <v>1800</v>
      </c>
      <c r="H548" s="618"/>
      <c r="I548" s="618">
        <v>1800</v>
      </c>
    </row>
    <row r="549" spans="1:9">
      <c r="A549" s="626">
        <v>574</v>
      </c>
      <c r="B549" s="670" t="s">
        <v>1778</v>
      </c>
      <c r="C549" s="673" t="s">
        <v>1779</v>
      </c>
      <c r="D549" s="672" t="s">
        <v>1780</v>
      </c>
      <c r="E549" s="618" t="s">
        <v>1781</v>
      </c>
      <c r="F549" s="618">
        <v>4195</v>
      </c>
      <c r="G549" s="618">
        <v>4195</v>
      </c>
      <c r="H549" s="618"/>
      <c r="I549" s="618">
        <v>4195</v>
      </c>
    </row>
    <row r="550" spans="1:9">
      <c r="A550" s="626">
        <v>575</v>
      </c>
      <c r="B550" s="670" t="s">
        <v>1782</v>
      </c>
      <c r="C550" s="673" t="s">
        <v>1783</v>
      </c>
      <c r="D550" s="672" t="s">
        <v>1784</v>
      </c>
      <c r="E550" s="618" t="s">
        <v>1785</v>
      </c>
      <c r="F550" s="618">
        <v>69</v>
      </c>
      <c r="G550" s="618">
        <v>69</v>
      </c>
      <c r="H550" s="618"/>
      <c r="I550" s="618">
        <v>69</v>
      </c>
    </row>
    <row r="551" spans="1:9">
      <c r="A551" s="626">
        <v>576</v>
      </c>
      <c r="B551" s="670">
        <v>2015</v>
      </c>
      <c r="C551" s="619" t="s">
        <v>1786</v>
      </c>
      <c r="D551" s="620"/>
      <c r="E551" s="614"/>
      <c r="F551" s="621">
        <v>20</v>
      </c>
      <c r="G551" s="621">
        <v>20</v>
      </c>
      <c r="H551" s="622"/>
      <c r="I551" s="621">
        <v>20</v>
      </c>
    </row>
    <row r="552" spans="1:9">
      <c r="A552" s="626">
        <v>577</v>
      </c>
      <c r="B552" s="674">
        <v>42259</v>
      </c>
      <c r="C552" s="673" t="s">
        <v>1787</v>
      </c>
      <c r="D552" s="672" t="s">
        <v>1788</v>
      </c>
      <c r="E552" s="618" t="s">
        <v>1771</v>
      </c>
      <c r="F552" s="618">
        <v>225</v>
      </c>
      <c r="G552" s="618">
        <v>225</v>
      </c>
      <c r="H552" s="618"/>
      <c r="I552" s="618">
        <v>225</v>
      </c>
    </row>
    <row r="553" spans="1:9">
      <c r="A553" s="626">
        <v>578</v>
      </c>
      <c r="B553" s="670" t="s">
        <v>1789</v>
      </c>
      <c r="C553" s="673" t="s">
        <v>1790</v>
      </c>
      <c r="D553" s="672" t="s">
        <v>1791</v>
      </c>
      <c r="E553" s="618" t="s">
        <v>1792</v>
      </c>
      <c r="F553" s="618">
        <v>30</v>
      </c>
      <c r="G553" s="618">
        <v>30</v>
      </c>
      <c r="H553" s="618"/>
      <c r="I553" s="618">
        <v>30</v>
      </c>
    </row>
    <row r="554" spans="1:9">
      <c r="A554" s="626">
        <v>579</v>
      </c>
      <c r="B554" s="670" t="s">
        <v>1793</v>
      </c>
      <c r="C554" s="673" t="s">
        <v>1794</v>
      </c>
      <c r="D554" s="672" t="s">
        <v>1795</v>
      </c>
      <c r="E554" s="618" t="s">
        <v>1796</v>
      </c>
      <c r="F554" s="618">
        <v>3812</v>
      </c>
      <c r="G554" s="618">
        <v>3812</v>
      </c>
      <c r="H554" s="618"/>
      <c r="I554" s="618">
        <v>3812</v>
      </c>
    </row>
    <row r="555" spans="1:9" ht="27">
      <c r="A555" s="626">
        <v>580</v>
      </c>
      <c r="B555" s="670" t="s">
        <v>1797</v>
      </c>
      <c r="C555" s="673" t="s">
        <v>1798</v>
      </c>
      <c r="D555" s="672" t="s">
        <v>1799</v>
      </c>
      <c r="E555" s="618" t="s">
        <v>1800</v>
      </c>
      <c r="F555" s="618">
        <v>11866.63</v>
      </c>
      <c r="G555" s="618">
        <v>11866.63</v>
      </c>
      <c r="H555" s="618"/>
      <c r="I555" s="618">
        <v>11866.63</v>
      </c>
    </row>
    <row r="556" spans="1:9">
      <c r="A556" s="626">
        <v>581</v>
      </c>
      <c r="B556" s="623" t="s">
        <v>1801</v>
      </c>
      <c r="C556" s="624" t="s">
        <v>1802</v>
      </c>
      <c r="D556" s="620" t="s">
        <v>1803</v>
      </c>
      <c r="E556" s="614" t="s">
        <v>1804</v>
      </c>
      <c r="F556" s="621">
        <v>400</v>
      </c>
      <c r="G556" s="621">
        <v>400</v>
      </c>
      <c r="H556" s="622"/>
      <c r="I556" s="621">
        <v>400</v>
      </c>
    </row>
    <row r="557" spans="1:9">
      <c r="A557" s="626">
        <v>582</v>
      </c>
      <c r="B557" s="625" t="s">
        <v>1805</v>
      </c>
      <c r="C557" s="619" t="s">
        <v>1806</v>
      </c>
      <c r="D557" s="620" t="s">
        <v>1807</v>
      </c>
      <c r="E557" s="614" t="s">
        <v>1808</v>
      </c>
      <c r="F557" s="621">
        <v>241</v>
      </c>
      <c r="G557" s="621">
        <v>241</v>
      </c>
      <c r="H557" s="622"/>
      <c r="I557" s="621">
        <v>241</v>
      </c>
    </row>
    <row r="558" spans="1:9">
      <c r="A558" s="626">
        <v>583</v>
      </c>
      <c r="B558" s="625" t="s">
        <v>1809</v>
      </c>
      <c r="C558" s="619" t="s">
        <v>1810</v>
      </c>
      <c r="D558" s="620" t="s">
        <v>1811</v>
      </c>
      <c r="E558" s="614" t="s">
        <v>1812</v>
      </c>
      <c r="F558" s="621">
        <v>2698.32</v>
      </c>
      <c r="G558" s="621">
        <v>2698.32</v>
      </c>
      <c r="H558" s="622"/>
      <c r="I558" s="621">
        <v>2698.32</v>
      </c>
    </row>
    <row r="559" spans="1:9">
      <c r="A559" s="626">
        <v>584</v>
      </c>
      <c r="B559" s="625" t="s">
        <v>1813</v>
      </c>
      <c r="C559" s="619" t="s">
        <v>1814</v>
      </c>
      <c r="D559" s="620" t="s">
        <v>1815</v>
      </c>
      <c r="E559" s="614" t="s">
        <v>1712</v>
      </c>
      <c r="F559" s="621">
        <v>326.32</v>
      </c>
      <c r="G559" s="621">
        <v>326.32</v>
      </c>
      <c r="H559" s="622"/>
      <c r="I559" s="621">
        <v>326.32</v>
      </c>
    </row>
    <row r="560" spans="1:9">
      <c r="A560" s="626">
        <v>585</v>
      </c>
      <c r="B560" s="625" t="s">
        <v>1862</v>
      </c>
      <c r="C560" s="619" t="s">
        <v>1817</v>
      </c>
      <c r="D560" s="620" t="s">
        <v>1819</v>
      </c>
      <c r="E560" s="614" t="s">
        <v>1818</v>
      </c>
      <c r="F560" s="621">
        <v>286.75</v>
      </c>
      <c r="G560" s="621">
        <v>286.75</v>
      </c>
      <c r="H560" s="622"/>
      <c r="I560" s="621">
        <v>286.75</v>
      </c>
    </row>
    <row r="561" spans="1:9">
      <c r="A561" s="626">
        <v>586</v>
      </c>
      <c r="B561" s="625" t="s">
        <v>1862</v>
      </c>
      <c r="C561" s="619" t="s">
        <v>1820</v>
      </c>
      <c r="D561" s="620" t="s">
        <v>1860</v>
      </c>
      <c r="E561" s="614" t="s">
        <v>529</v>
      </c>
      <c r="F561" s="621">
        <v>1600</v>
      </c>
      <c r="G561" s="621">
        <v>1600</v>
      </c>
      <c r="H561" s="622"/>
      <c r="I561" s="621">
        <v>1600</v>
      </c>
    </row>
    <row r="562" spans="1:9" ht="30">
      <c r="A562" s="626">
        <v>587</v>
      </c>
      <c r="B562" s="625" t="s">
        <v>1862</v>
      </c>
      <c r="C562" s="619" t="s">
        <v>1821</v>
      </c>
      <c r="D562" s="620" t="s">
        <v>1861</v>
      </c>
      <c r="E562" s="680" t="s">
        <v>1706</v>
      </c>
      <c r="F562" s="621">
        <v>708</v>
      </c>
      <c r="G562" s="621">
        <v>708</v>
      </c>
      <c r="H562" s="622"/>
      <c r="I562" s="621">
        <v>708</v>
      </c>
    </row>
    <row r="563" spans="1:9" ht="18" customHeight="1">
      <c r="A563" s="626">
        <v>588</v>
      </c>
      <c r="B563" s="625" t="s">
        <v>1864</v>
      </c>
      <c r="C563" s="619" t="s">
        <v>1822</v>
      </c>
      <c r="D563" s="620" t="s">
        <v>1863</v>
      </c>
      <c r="E563" s="682" t="s">
        <v>1865</v>
      </c>
      <c r="F563" s="621">
        <v>20.5</v>
      </c>
      <c r="G563" s="621">
        <v>20.5</v>
      </c>
      <c r="H563" s="622"/>
      <c r="I563" s="621">
        <v>20.5</v>
      </c>
    </row>
    <row r="564" spans="1:9" ht="18" customHeight="1">
      <c r="A564" s="626">
        <v>589</v>
      </c>
      <c r="B564" s="625" t="s">
        <v>1868</v>
      </c>
      <c r="C564" s="619" t="s">
        <v>1823</v>
      </c>
      <c r="D564" s="620" t="s">
        <v>1866</v>
      </c>
      <c r="E564" s="676" t="s">
        <v>1867</v>
      </c>
      <c r="F564" s="621">
        <v>378</v>
      </c>
      <c r="G564" s="621">
        <v>378</v>
      </c>
      <c r="H564" s="677"/>
      <c r="I564" s="621">
        <v>378</v>
      </c>
    </row>
    <row r="565" spans="1:9" ht="18" customHeight="1">
      <c r="A565" s="626">
        <v>590</v>
      </c>
      <c r="B565" s="625" t="s">
        <v>1869</v>
      </c>
      <c r="C565" s="619" t="s">
        <v>1834</v>
      </c>
      <c r="D565" s="696">
        <v>61001025501</v>
      </c>
      <c r="E565" s="676" t="s">
        <v>1818</v>
      </c>
      <c r="F565" s="621">
        <v>3862</v>
      </c>
      <c r="G565" s="621">
        <v>3862</v>
      </c>
      <c r="H565" s="677"/>
      <c r="I565" s="621">
        <v>3862</v>
      </c>
    </row>
    <row r="566" spans="1:9">
      <c r="A566" s="626"/>
      <c r="B566" s="675"/>
      <c r="C566" s="678"/>
      <c r="D566" s="681"/>
      <c r="E566" s="683"/>
      <c r="F566" s="685"/>
      <c r="G566" s="685"/>
      <c r="H566" s="627"/>
      <c r="I566" s="685"/>
    </row>
    <row r="567" spans="1:9">
      <c r="A567" s="171"/>
      <c r="B567" s="675"/>
      <c r="C567" s="679" t="s">
        <v>1816</v>
      </c>
      <c r="D567" s="681"/>
      <c r="E567" s="684"/>
      <c r="F567" s="685">
        <f>SUM(F9:F566)</f>
        <v>224139.86</v>
      </c>
      <c r="G567" s="685">
        <f>SUM(G9:G566)</f>
        <v>224139.86</v>
      </c>
      <c r="H567" s="285" t="s">
        <v>432</v>
      </c>
      <c r="I567" s="685">
        <f>SUM(I9:I566)</f>
        <v>224139.86</v>
      </c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55"/>
  </dataValidations>
  <printOptions gridLines="1"/>
  <pageMargins left="0.7" right="0.7" top="0.75" bottom="0.75" header="0.3" footer="0.3"/>
  <pageSetup scale="5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topLeftCell="A13" zoomScale="80" zoomScaleNormal="100" zoomScaleSheetLayoutView="80" workbookViewId="0">
      <selection activeCell="M2" sqref="M2:N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3.42578125" style="198" customWidth="1"/>
    <col min="14" max="14" width="0.85546875" style="198" customWidth="1"/>
    <col min="15" max="16384" width="9.140625" style="198"/>
  </cols>
  <sheetData>
    <row r="1" spans="1:14" ht="13.5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697" t="s">
        <v>1835</v>
      </c>
      <c r="N2" s="698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4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>
        <f>'ფორმა N1'!D4</f>
        <v>0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>
      <c r="A7" s="268" t="s">
        <v>64</v>
      </c>
      <c r="B7" s="269" t="s">
        <v>422</v>
      </c>
      <c r="C7" s="269" t="s">
        <v>423</v>
      </c>
      <c r="D7" s="270" t="s">
        <v>424</v>
      </c>
      <c r="E7" s="270" t="s">
        <v>275</v>
      </c>
      <c r="F7" s="270" t="s">
        <v>425</v>
      </c>
      <c r="G7" s="270" t="s">
        <v>426</v>
      </c>
      <c r="H7" s="269" t="s">
        <v>427</v>
      </c>
      <c r="I7" s="271" t="s">
        <v>428</v>
      </c>
      <c r="J7" s="271" t="s">
        <v>429</v>
      </c>
      <c r="K7" s="272" t="s">
        <v>430</v>
      </c>
      <c r="L7" s="272" t="s">
        <v>431</v>
      </c>
      <c r="M7" s="270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5"/>
  <sheetViews>
    <sheetView showGridLines="0" view="pageBreakPreview" zoomScale="80" zoomScaleNormal="100" zoomScaleSheetLayoutView="80" workbookViewId="0">
      <selection activeCell="A26" sqref="A26:B30"/>
    </sheetView>
  </sheetViews>
  <sheetFormatPr defaultRowHeight="15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272</v>
      </c>
      <c r="B1" s="255"/>
      <c r="C1" s="707" t="s">
        <v>109</v>
      </c>
      <c r="D1" s="707"/>
      <c r="E1" s="113"/>
    </row>
    <row r="2" spans="1:12" s="6" customFormat="1">
      <c r="A2" s="76" t="s">
        <v>140</v>
      </c>
      <c r="B2" s="255"/>
      <c r="C2" s="697" t="s">
        <v>1835</v>
      </c>
      <c r="D2" s="698"/>
      <c r="E2" s="113"/>
    </row>
    <row r="3" spans="1:12" s="6" customFormat="1">
      <c r="A3" s="76"/>
      <c r="B3" s="255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56"/>
      <c r="C4" s="76"/>
      <c r="D4" s="76"/>
      <c r="E4" s="108"/>
      <c r="L4" s="6"/>
    </row>
    <row r="5" spans="1:12" s="2" customFormat="1">
      <c r="A5" s="119">
        <f>'ფორმა N1'!D4</f>
        <v>0</v>
      </c>
      <c r="B5" s="257"/>
      <c r="C5" s="58"/>
      <c r="D5" s="58"/>
      <c r="E5" s="108"/>
    </row>
    <row r="6" spans="1:12" s="2" customFormat="1">
      <c r="A6" s="77"/>
      <c r="B6" s="256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13"/>
      <c r="F8" s="20"/>
    </row>
    <row r="9" spans="1:12" s="7" customFormat="1">
      <c r="A9" s="242">
        <v>1</v>
      </c>
      <c r="B9" s="242" t="s">
        <v>65</v>
      </c>
      <c r="C9" s="85">
        <f>SUM(C10,C25)</f>
        <v>54087</v>
      </c>
      <c r="D9" s="85">
        <f>SUM(D10,D25)</f>
        <v>54087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SUM(C11,C12,C15,C18,C24,C25)</f>
        <v>54087</v>
      </c>
      <c r="D10" s="85">
        <f>SUM(D11,D12,D15,D18,D23,D24)</f>
        <v>54087</v>
      </c>
      <c r="E10" s="113"/>
    </row>
    <row r="11" spans="1:12" s="9" customFormat="1" ht="18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308</v>
      </c>
      <c r="C12" s="107">
        <f>SUM(C14:C14)</f>
        <v>0</v>
      </c>
      <c r="D12" s="107">
        <f>SUM(D14:D14)</f>
        <v>0</v>
      </c>
      <c r="E12" s="113"/>
    </row>
    <row r="13" spans="1:12" s="3" customFormat="1">
      <c r="A13" s="97" t="s">
        <v>81</v>
      </c>
      <c r="B13" s="97" t="s">
        <v>311</v>
      </c>
      <c r="C13" s="8"/>
      <c r="D13" s="8"/>
      <c r="E13" s="113"/>
    </row>
    <row r="14" spans="1:12" s="3" customFormat="1">
      <c r="A14" s="97" t="s">
        <v>507</v>
      </c>
      <c r="B14" s="97" t="s">
        <v>97</v>
      </c>
      <c r="C14" s="8"/>
      <c r="D14" s="8"/>
      <c r="E14" s="113"/>
    </row>
    <row r="15" spans="1:12" s="3" customFormat="1">
      <c r="A15" s="88" t="s">
        <v>82</v>
      </c>
      <c r="B15" s="88" t="s">
        <v>83</v>
      </c>
      <c r="C15" s="107">
        <f>SUM(C16:C17)</f>
        <v>54087</v>
      </c>
      <c r="D15" s="107">
        <f>SUM(D16:D17)</f>
        <v>54087</v>
      </c>
      <c r="E15" s="113"/>
    </row>
    <row r="16" spans="1:12" s="3" customFormat="1">
      <c r="A16" s="97" t="s">
        <v>84</v>
      </c>
      <c r="B16" s="97" t="s">
        <v>86</v>
      </c>
      <c r="C16" s="8">
        <v>53537</v>
      </c>
      <c r="D16" s="8">
        <v>53537</v>
      </c>
      <c r="E16" s="113"/>
    </row>
    <row r="17" spans="1:5" s="3" customFormat="1" ht="30">
      <c r="A17" s="97" t="s">
        <v>85</v>
      </c>
      <c r="B17" s="97" t="s">
        <v>110</v>
      </c>
      <c r="C17" s="8">
        <v>550</v>
      </c>
      <c r="D17" s="8">
        <v>550</v>
      </c>
      <c r="E17" s="113"/>
    </row>
    <row r="18" spans="1:5" s="3" customFormat="1">
      <c r="A18" s="88" t="s">
        <v>87</v>
      </c>
      <c r="B18" s="88" t="s">
        <v>418</v>
      </c>
      <c r="C18" s="107">
        <f>SUM(C19:C22)</f>
        <v>0</v>
      </c>
      <c r="D18" s="107">
        <f>SUM(D19:D22)</f>
        <v>0</v>
      </c>
      <c r="E18" s="113"/>
    </row>
    <row r="19" spans="1:5" s="3" customFormat="1">
      <c r="A19" s="97" t="s">
        <v>88</v>
      </c>
      <c r="B19" s="97" t="s">
        <v>89</v>
      </c>
      <c r="C19" s="8"/>
      <c r="D19" s="8"/>
      <c r="E19" s="113"/>
    </row>
    <row r="20" spans="1:5" s="3" customFormat="1" ht="30">
      <c r="A20" s="97" t="s">
        <v>92</v>
      </c>
      <c r="B20" s="97" t="s">
        <v>90</v>
      </c>
      <c r="C20" s="8"/>
      <c r="D20" s="8"/>
      <c r="E20" s="113"/>
    </row>
    <row r="21" spans="1:5" s="3" customFormat="1">
      <c r="A21" s="97" t="s">
        <v>93</v>
      </c>
      <c r="B21" s="97" t="s">
        <v>91</v>
      </c>
      <c r="C21" s="8"/>
      <c r="D21" s="8"/>
      <c r="E21" s="113"/>
    </row>
    <row r="22" spans="1:5" s="3" customFormat="1">
      <c r="A22" s="97" t="s">
        <v>94</v>
      </c>
      <c r="B22" s="97" t="s">
        <v>446</v>
      </c>
      <c r="C22" s="8"/>
      <c r="D22" s="8"/>
      <c r="E22" s="113"/>
    </row>
    <row r="23" spans="1:5" s="3" customFormat="1">
      <c r="A23" s="88" t="s">
        <v>95</v>
      </c>
      <c r="B23" s="88" t="s">
        <v>447</v>
      </c>
      <c r="C23" s="277"/>
      <c r="D23" s="8"/>
      <c r="E23" s="113"/>
    </row>
    <row r="24" spans="1:5" s="3" customFormat="1">
      <c r="A24" s="88" t="s">
        <v>251</v>
      </c>
      <c r="B24" s="88" t="s">
        <v>453</v>
      </c>
      <c r="C24" s="8"/>
      <c r="D24" s="8"/>
      <c r="E24" s="113"/>
    </row>
    <row r="25" spans="1:5" ht="15.75" thickBot="1">
      <c r="A25" s="87">
        <v>1.2</v>
      </c>
      <c r="B25" s="87" t="s">
        <v>96</v>
      </c>
      <c r="C25" s="85">
        <f>SUM(C26,C34)</f>
        <v>0</v>
      </c>
      <c r="D25" s="85">
        <f>SUM(D26,D34)</f>
        <v>0</v>
      </c>
      <c r="E25" s="113"/>
    </row>
    <row r="26" spans="1:5" ht="15.75" thickBot="1">
      <c r="A26" s="777" t="s">
        <v>32</v>
      </c>
      <c r="B26" s="778" t="s">
        <v>311</v>
      </c>
      <c r="C26" s="107">
        <f>SUM(C27:C29)</f>
        <v>0</v>
      </c>
      <c r="D26" s="107">
        <f>SUM(D27:D29)</f>
        <v>0</v>
      </c>
      <c r="E26" s="113"/>
    </row>
    <row r="27" spans="1:5" ht="15.75" thickBot="1">
      <c r="A27" s="779" t="s">
        <v>98</v>
      </c>
      <c r="B27" s="780" t="s">
        <v>309</v>
      </c>
      <c r="C27" s="8"/>
      <c r="D27" s="8"/>
      <c r="E27" s="113"/>
    </row>
    <row r="28" spans="1:5" ht="15.75" thickBot="1">
      <c r="A28" s="779" t="s">
        <v>99</v>
      </c>
      <c r="B28" s="780" t="s">
        <v>312</v>
      </c>
      <c r="C28" s="8"/>
      <c r="D28" s="8"/>
      <c r="E28" s="113"/>
    </row>
    <row r="29" spans="1:5" ht="15.75" thickBot="1">
      <c r="A29" s="779" t="s">
        <v>455</v>
      </c>
      <c r="B29" s="780" t="s">
        <v>310</v>
      </c>
      <c r="C29" s="8"/>
      <c r="D29" s="8"/>
      <c r="E29" s="113"/>
    </row>
    <row r="30" spans="1:5" ht="15.75" thickBot="1">
      <c r="A30" s="779" t="s">
        <v>33</v>
      </c>
      <c r="B30" s="780" t="s">
        <v>1870</v>
      </c>
      <c r="C30" s="107">
        <f>SUM(C31:C33)</f>
        <v>0</v>
      </c>
      <c r="D30" s="107">
        <f>SUM(D31:D33)</f>
        <v>0</v>
      </c>
      <c r="E30" s="113"/>
    </row>
    <row r="31" spans="1:5">
      <c r="A31" s="250"/>
      <c r="B31" s="250"/>
      <c r="C31" s="8"/>
      <c r="D31" s="8"/>
      <c r="E31" s="113"/>
    </row>
    <row r="32" spans="1:5">
      <c r="A32" s="250"/>
      <c r="B32" s="250"/>
      <c r="C32" s="8"/>
      <c r="D32" s="8"/>
      <c r="E32" s="113"/>
    </row>
    <row r="33" spans="1:9">
      <c r="A33" s="250"/>
      <c r="B33" s="250"/>
      <c r="C33" s="8"/>
      <c r="D33" s="8"/>
      <c r="E33" s="113"/>
    </row>
    <row r="34" spans="1:9" s="23" customFormat="1">
      <c r="A34" s="88"/>
      <c r="B34" s="264"/>
      <c r="C34" s="8"/>
      <c r="D34" s="8"/>
    </row>
    <row r="35" spans="1:9" s="2" customFormat="1">
      <c r="A35" s="1"/>
      <c r="B35" s="258"/>
      <c r="E35" s="5"/>
    </row>
    <row r="36" spans="1:9" s="2" customFormat="1">
      <c r="B36" s="258"/>
      <c r="E36" s="5"/>
    </row>
    <row r="37" spans="1:9">
      <c r="A37" s="1"/>
    </row>
    <row r="38" spans="1:9">
      <c r="A38" s="2"/>
    </row>
    <row r="39" spans="1:9" s="2" customFormat="1">
      <c r="A39" s="69" t="s">
        <v>107</v>
      </c>
      <c r="B39" s="258"/>
      <c r="E39" s="5"/>
    </row>
    <row r="40" spans="1:9" s="2" customFormat="1">
      <c r="B40" s="258"/>
      <c r="E40"/>
      <c r="F40"/>
      <c r="G40"/>
      <c r="H40"/>
      <c r="I40"/>
    </row>
    <row r="41" spans="1:9" s="2" customFormat="1">
      <c r="B41" s="258"/>
      <c r="D41" s="12"/>
      <c r="E41"/>
      <c r="F41"/>
      <c r="G41"/>
      <c r="H41"/>
      <c r="I41"/>
    </row>
    <row r="42" spans="1:9" s="2" customFormat="1">
      <c r="A42"/>
      <c r="B42" s="260" t="s">
        <v>450</v>
      </c>
      <c r="D42" s="12"/>
      <c r="E42"/>
      <c r="F42"/>
      <c r="G42"/>
      <c r="H42"/>
      <c r="I42"/>
    </row>
    <row r="43" spans="1:9" s="2" customFormat="1">
      <c r="A43"/>
      <c r="B43" s="258" t="s">
        <v>270</v>
      </c>
      <c r="D43" s="12"/>
      <c r="E43"/>
      <c r="F43"/>
      <c r="G43"/>
      <c r="H43"/>
      <c r="I43"/>
    </row>
    <row r="44" spans="1:9" customFormat="1" ht="12.75">
      <c r="B44" s="261" t="s">
        <v>139</v>
      </c>
    </row>
    <row r="45" spans="1:9" customFormat="1" ht="12.75">
      <c r="B45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80" zoomScaleNormal="100" zoomScaleSheetLayoutView="80" workbookViewId="0">
      <selection activeCell="K2" sqref="K2:L2"/>
    </sheetView>
  </sheetViews>
  <sheetFormatPr defaultRowHeight="15"/>
  <cols>
    <col min="1" max="1" width="2.7109375" style="21" customWidth="1"/>
    <col min="2" max="2" width="13.42578125" style="21" customWidth="1"/>
    <col min="3" max="3" width="17.7109375" style="21" customWidth="1"/>
    <col min="4" max="4" width="16.5703125" style="21" customWidth="1"/>
    <col min="5" max="5" width="12.28515625" style="21" customWidth="1"/>
    <col min="6" max="6" width="21.140625" style="21" customWidth="1"/>
    <col min="7" max="7" width="9.42578125" style="21" customWidth="1"/>
    <col min="8" max="8" width="26" style="21" customWidth="1"/>
    <col min="9" max="9" width="21.140625" style="21" customWidth="1"/>
    <col min="10" max="10" width="23.28515625" style="21" customWidth="1"/>
    <col min="11" max="11" width="36.28515625" style="21" customWidth="1"/>
    <col min="12" max="12" width="12.28515625" style="21" customWidth="1"/>
    <col min="13" max="16384" width="9.140625" style="21"/>
  </cols>
  <sheetData>
    <row r="1" spans="1:12">
      <c r="A1" s="393" t="s">
        <v>511</v>
      </c>
      <c r="B1" s="394"/>
      <c r="C1" s="394"/>
      <c r="D1" s="394"/>
      <c r="E1" s="394"/>
      <c r="F1" s="394"/>
      <c r="G1" s="394"/>
      <c r="H1" s="394"/>
      <c r="I1" s="394"/>
      <c r="J1" s="394"/>
      <c r="K1" s="395" t="s">
        <v>421</v>
      </c>
      <c r="L1" s="396"/>
    </row>
    <row r="2" spans="1:12">
      <c r="A2" s="397" t="s">
        <v>512</v>
      </c>
      <c r="B2" s="398"/>
      <c r="C2" s="398"/>
      <c r="D2" s="398"/>
      <c r="E2" s="398"/>
      <c r="F2" s="398"/>
      <c r="G2" s="398"/>
      <c r="H2" s="398"/>
      <c r="I2" s="398"/>
      <c r="J2" s="398"/>
      <c r="K2" s="697" t="s">
        <v>1835</v>
      </c>
      <c r="L2" s="698"/>
    </row>
    <row r="3" spans="1:12">
      <c r="A3" s="397"/>
      <c r="B3" s="398"/>
      <c r="C3" s="398"/>
      <c r="D3" s="398"/>
      <c r="E3" s="398"/>
      <c r="F3" s="398"/>
      <c r="G3" s="398"/>
      <c r="H3" s="398"/>
      <c r="I3" s="398"/>
      <c r="J3" s="398"/>
      <c r="K3" s="399"/>
    </row>
    <row r="4" spans="1:12">
      <c r="A4" s="400" t="s">
        <v>274</v>
      </c>
      <c r="B4" s="398"/>
      <c r="C4" s="398"/>
      <c r="D4" s="398"/>
      <c r="E4" s="398"/>
      <c r="F4" s="398"/>
      <c r="G4" s="398"/>
      <c r="H4" s="398"/>
      <c r="I4" s="398"/>
      <c r="J4" s="398"/>
      <c r="K4" s="399"/>
    </row>
    <row r="5" spans="1:12">
      <c r="A5" s="559"/>
      <c r="B5" s="401"/>
      <c r="C5" s="401"/>
      <c r="D5" s="401"/>
      <c r="E5" s="401"/>
      <c r="F5" s="401"/>
      <c r="G5" s="401"/>
      <c r="H5" s="401"/>
      <c r="I5" s="401"/>
      <c r="J5" s="401"/>
      <c r="K5" s="402"/>
    </row>
    <row r="6" spans="1:12" ht="15.75" thickBot="1">
      <c r="A6" s="403"/>
      <c r="B6" s="404"/>
      <c r="C6" s="404"/>
      <c r="D6" s="404"/>
      <c r="E6" s="404"/>
      <c r="F6" s="404"/>
      <c r="G6" s="404"/>
      <c r="H6" s="404"/>
      <c r="I6" s="404"/>
      <c r="J6" s="404"/>
      <c r="K6" s="405"/>
      <c r="L6" s="210"/>
    </row>
    <row r="7" spans="1:12" ht="30">
      <c r="A7" s="406" t="s">
        <v>64</v>
      </c>
      <c r="B7" s="407" t="s">
        <v>513</v>
      </c>
      <c r="C7" s="407" t="s">
        <v>514</v>
      </c>
      <c r="D7" s="407" t="s">
        <v>515</v>
      </c>
      <c r="E7" s="407" t="s">
        <v>275</v>
      </c>
      <c r="F7" s="407" t="s">
        <v>516</v>
      </c>
      <c r="G7" s="407" t="s">
        <v>517</v>
      </c>
      <c r="H7" s="407" t="s">
        <v>518</v>
      </c>
      <c r="I7" s="407" t="s">
        <v>519</v>
      </c>
      <c r="J7" s="407" t="s">
        <v>318</v>
      </c>
      <c r="K7" s="408" t="s">
        <v>421</v>
      </c>
      <c r="L7" s="409"/>
    </row>
    <row r="8" spans="1:12">
      <c r="A8" s="410">
        <v>1</v>
      </c>
      <c r="B8" s="411">
        <v>2</v>
      </c>
      <c r="C8" s="411">
        <v>3</v>
      </c>
      <c r="D8" s="411">
        <v>4</v>
      </c>
      <c r="E8" s="411"/>
      <c r="F8" s="411">
        <v>7</v>
      </c>
      <c r="G8" s="411">
        <v>8</v>
      </c>
      <c r="H8" s="412">
        <v>9</v>
      </c>
      <c r="I8" s="411">
        <v>10</v>
      </c>
      <c r="J8" s="411">
        <v>11</v>
      </c>
      <c r="K8" s="413">
        <v>12</v>
      </c>
      <c r="L8" s="414"/>
    </row>
    <row r="9" spans="1:12" ht="15.75">
      <c r="A9" s="415">
        <v>1</v>
      </c>
      <c r="B9" s="416"/>
      <c r="C9" s="416"/>
      <c r="D9" s="417"/>
      <c r="E9" s="417"/>
      <c r="F9" s="418"/>
      <c r="G9" s="419"/>
      <c r="H9" s="420"/>
      <c r="I9" s="416"/>
      <c r="J9" s="416"/>
      <c r="K9" s="421" t="str">
        <f t="shared" ref="K9:K31" si="0">IF(ISBLANK(B9)=TRUE,"",$K$2)</f>
        <v/>
      </c>
      <c r="L9" s="422"/>
    </row>
    <row r="10" spans="1:12" ht="15.75">
      <c r="A10" s="415">
        <v>2</v>
      </c>
      <c r="B10" s="416"/>
      <c r="C10" s="416"/>
      <c r="D10" s="417"/>
      <c r="E10" s="417"/>
      <c r="F10" s="418"/>
      <c r="G10" s="419"/>
      <c r="H10" s="420"/>
      <c r="I10" s="416"/>
      <c r="J10" s="416"/>
      <c r="K10" s="421" t="str">
        <f t="shared" si="0"/>
        <v/>
      </c>
      <c r="L10" s="422"/>
    </row>
    <row r="11" spans="1:12" ht="15.75">
      <c r="A11" s="415">
        <v>3</v>
      </c>
      <c r="B11" s="416"/>
      <c r="C11" s="416"/>
      <c r="D11" s="417"/>
      <c r="E11" s="417"/>
      <c r="F11" s="418"/>
      <c r="G11" s="419"/>
      <c r="H11" s="420"/>
      <c r="I11" s="416"/>
      <c r="J11" s="416"/>
      <c r="K11" s="421" t="str">
        <f t="shared" si="0"/>
        <v/>
      </c>
      <c r="L11" s="422"/>
    </row>
    <row r="12" spans="1:12" ht="15.75">
      <c r="A12" s="415">
        <v>4</v>
      </c>
      <c r="B12" s="416"/>
      <c r="C12" s="416"/>
      <c r="D12" s="417"/>
      <c r="E12" s="417"/>
      <c r="F12" s="418"/>
      <c r="G12" s="419"/>
      <c r="H12" s="420"/>
      <c r="I12" s="416"/>
      <c r="J12" s="416"/>
      <c r="K12" s="421" t="str">
        <f t="shared" si="0"/>
        <v/>
      </c>
      <c r="L12" s="422"/>
    </row>
    <row r="13" spans="1:12" ht="15.75">
      <c r="A13" s="415">
        <v>5</v>
      </c>
      <c r="B13" s="416"/>
      <c r="C13" s="416"/>
      <c r="D13" s="417"/>
      <c r="E13" s="417"/>
      <c r="F13" s="418"/>
      <c r="G13" s="419"/>
      <c r="H13" s="420"/>
      <c r="I13" s="416"/>
      <c r="J13" s="416"/>
      <c r="K13" s="421" t="str">
        <f t="shared" si="0"/>
        <v/>
      </c>
      <c r="L13" s="422"/>
    </row>
    <row r="14" spans="1:12" ht="15.75">
      <c r="A14" s="415">
        <v>6</v>
      </c>
      <c r="B14" s="416"/>
      <c r="C14" s="416"/>
      <c r="D14" s="417"/>
      <c r="E14" s="417"/>
      <c r="F14" s="418"/>
      <c r="G14" s="419"/>
      <c r="H14" s="420"/>
      <c r="I14" s="416"/>
      <c r="J14" s="416"/>
      <c r="K14" s="421" t="str">
        <f t="shared" si="0"/>
        <v/>
      </c>
      <c r="L14" s="422"/>
    </row>
    <row r="15" spans="1:12" ht="15.75">
      <c r="A15" s="415">
        <v>7</v>
      </c>
      <c r="B15" s="416"/>
      <c r="C15" s="416"/>
      <c r="D15" s="417"/>
      <c r="E15" s="417"/>
      <c r="F15" s="418"/>
      <c r="G15" s="419"/>
      <c r="H15" s="420"/>
      <c r="I15" s="416"/>
      <c r="J15" s="416"/>
      <c r="K15" s="421" t="str">
        <f t="shared" si="0"/>
        <v/>
      </c>
      <c r="L15" s="422"/>
    </row>
    <row r="16" spans="1:12" ht="15.75">
      <c r="A16" s="415">
        <v>8</v>
      </c>
      <c r="B16" s="416"/>
      <c r="C16" s="416"/>
      <c r="D16" s="417"/>
      <c r="E16" s="417"/>
      <c r="F16" s="418"/>
      <c r="G16" s="419"/>
      <c r="H16" s="420"/>
      <c r="I16" s="416"/>
      <c r="J16" s="416"/>
      <c r="K16" s="421" t="str">
        <f t="shared" si="0"/>
        <v/>
      </c>
      <c r="L16" s="422"/>
    </row>
    <row r="17" spans="1:12" ht="15.75">
      <c r="A17" s="415">
        <v>9</v>
      </c>
      <c r="B17" s="416"/>
      <c r="C17" s="416"/>
      <c r="D17" s="417"/>
      <c r="E17" s="417"/>
      <c r="F17" s="418"/>
      <c r="G17" s="419"/>
      <c r="H17" s="420"/>
      <c r="I17" s="416"/>
      <c r="J17" s="416"/>
      <c r="K17" s="421" t="str">
        <f t="shared" si="0"/>
        <v/>
      </c>
      <c r="L17" s="422"/>
    </row>
    <row r="18" spans="1:12" ht="15.75">
      <c r="A18" s="415">
        <v>10</v>
      </c>
      <c r="B18" s="416"/>
      <c r="C18" s="416"/>
      <c r="D18" s="417"/>
      <c r="E18" s="417"/>
      <c r="F18" s="418"/>
      <c r="G18" s="419"/>
      <c r="H18" s="420"/>
      <c r="I18" s="416"/>
      <c r="J18" s="416"/>
      <c r="K18" s="421" t="str">
        <f t="shared" si="0"/>
        <v/>
      </c>
      <c r="L18" s="422"/>
    </row>
    <row r="19" spans="1:12" ht="15.75">
      <c r="A19" s="415">
        <v>11</v>
      </c>
      <c r="B19" s="416"/>
      <c r="C19" s="416"/>
      <c r="D19" s="417"/>
      <c r="E19" s="417"/>
      <c r="F19" s="418"/>
      <c r="G19" s="419"/>
      <c r="H19" s="420"/>
      <c r="I19" s="416"/>
      <c r="J19" s="416"/>
      <c r="K19" s="421" t="str">
        <f t="shared" si="0"/>
        <v/>
      </c>
      <c r="L19" s="422"/>
    </row>
    <row r="20" spans="1:12" ht="15.75">
      <c r="A20" s="415">
        <v>12</v>
      </c>
      <c r="B20" s="416"/>
      <c r="C20" s="416"/>
      <c r="D20" s="417"/>
      <c r="E20" s="417"/>
      <c r="F20" s="418"/>
      <c r="G20" s="419"/>
      <c r="H20" s="420"/>
      <c r="I20" s="416"/>
      <c r="J20" s="416"/>
      <c r="K20" s="421" t="str">
        <f t="shared" si="0"/>
        <v/>
      </c>
      <c r="L20" s="422"/>
    </row>
    <row r="21" spans="1:12" ht="15.75">
      <c r="A21" s="415">
        <v>13</v>
      </c>
      <c r="B21" s="416"/>
      <c r="C21" s="416"/>
      <c r="D21" s="417"/>
      <c r="E21" s="417"/>
      <c r="F21" s="418"/>
      <c r="G21" s="419"/>
      <c r="H21" s="420"/>
      <c r="I21" s="416"/>
      <c r="J21" s="416"/>
      <c r="K21" s="421" t="str">
        <f t="shared" si="0"/>
        <v/>
      </c>
      <c r="L21" s="422"/>
    </row>
    <row r="22" spans="1:12" ht="15.75">
      <c r="A22" s="415">
        <v>14</v>
      </c>
      <c r="B22" s="416"/>
      <c r="C22" s="416"/>
      <c r="D22" s="417"/>
      <c r="E22" s="417"/>
      <c r="F22" s="418"/>
      <c r="G22" s="419"/>
      <c r="H22" s="420"/>
      <c r="I22" s="416"/>
      <c r="J22" s="416"/>
      <c r="K22" s="421" t="str">
        <f t="shared" si="0"/>
        <v/>
      </c>
      <c r="L22" s="422"/>
    </row>
    <row r="23" spans="1:12" ht="15.75">
      <c r="A23" s="415">
        <v>15</v>
      </c>
      <c r="B23" s="416"/>
      <c r="C23" s="416"/>
      <c r="D23" s="417"/>
      <c r="E23" s="417"/>
      <c r="F23" s="418"/>
      <c r="G23" s="419"/>
      <c r="H23" s="420"/>
      <c r="I23" s="416"/>
      <c r="J23" s="416"/>
      <c r="K23" s="421" t="str">
        <f t="shared" si="0"/>
        <v/>
      </c>
      <c r="L23" s="422"/>
    </row>
    <row r="24" spans="1:12" ht="15.75">
      <c r="A24" s="415">
        <v>16</v>
      </c>
      <c r="B24" s="416"/>
      <c r="C24" s="416"/>
      <c r="D24" s="417"/>
      <c r="E24" s="417"/>
      <c r="F24" s="418"/>
      <c r="G24" s="419"/>
      <c r="H24" s="420"/>
      <c r="I24" s="416"/>
      <c r="J24" s="416"/>
      <c r="K24" s="421" t="str">
        <f t="shared" si="0"/>
        <v/>
      </c>
      <c r="L24" s="422"/>
    </row>
    <row r="25" spans="1:12" ht="15.75">
      <c r="A25" s="415">
        <v>17</v>
      </c>
      <c r="B25" s="416"/>
      <c r="C25" s="416"/>
      <c r="D25" s="417"/>
      <c r="E25" s="417"/>
      <c r="F25" s="418"/>
      <c r="G25" s="419"/>
      <c r="H25" s="420"/>
      <c r="I25" s="416"/>
      <c r="J25" s="416"/>
      <c r="K25" s="421" t="str">
        <f t="shared" si="0"/>
        <v/>
      </c>
      <c r="L25" s="422"/>
    </row>
    <row r="26" spans="1:12" ht="15.75">
      <c r="A26" s="415">
        <v>18</v>
      </c>
      <c r="B26" s="416"/>
      <c r="C26" s="416"/>
      <c r="D26" s="417"/>
      <c r="E26" s="417"/>
      <c r="F26" s="418"/>
      <c r="G26" s="419"/>
      <c r="H26" s="420"/>
      <c r="I26" s="416"/>
      <c r="J26" s="416"/>
      <c r="K26" s="421" t="str">
        <f t="shared" si="0"/>
        <v/>
      </c>
      <c r="L26" s="422"/>
    </row>
    <row r="27" spans="1:12" ht="15.75">
      <c r="A27" s="415">
        <v>19</v>
      </c>
      <c r="B27" s="416"/>
      <c r="C27" s="416"/>
      <c r="D27" s="417"/>
      <c r="E27" s="417"/>
      <c r="F27" s="418"/>
      <c r="G27" s="419"/>
      <c r="H27" s="420"/>
      <c r="I27" s="416"/>
      <c r="J27" s="416"/>
      <c r="K27" s="421" t="str">
        <f t="shared" si="0"/>
        <v/>
      </c>
      <c r="L27" s="422"/>
    </row>
    <row r="28" spans="1:12" ht="15.75">
      <c r="A28" s="415">
        <v>22</v>
      </c>
      <c r="B28" s="416"/>
      <c r="C28" s="416"/>
      <c r="D28" s="417"/>
      <c r="E28" s="417"/>
      <c r="F28" s="418"/>
      <c r="G28" s="419"/>
      <c r="H28" s="420"/>
      <c r="I28" s="416"/>
      <c r="J28" s="416"/>
      <c r="K28" s="421" t="str">
        <f t="shared" si="0"/>
        <v/>
      </c>
      <c r="L28" s="422"/>
    </row>
    <row r="29" spans="1:12" ht="15.75">
      <c r="A29" s="415">
        <v>23</v>
      </c>
      <c r="B29" s="416"/>
      <c r="C29" s="416"/>
      <c r="D29" s="417"/>
      <c r="E29" s="417"/>
      <c r="F29" s="418"/>
      <c r="G29" s="419"/>
      <c r="H29" s="420"/>
      <c r="I29" s="416"/>
      <c r="J29" s="416"/>
      <c r="K29" s="421" t="str">
        <f t="shared" si="0"/>
        <v/>
      </c>
      <c r="L29" s="422"/>
    </row>
    <row r="30" spans="1:12" ht="15.75">
      <c r="A30" s="415">
        <v>24</v>
      </c>
      <c r="B30" s="416"/>
      <c r="C30" s="416"/>
      <c r="D30" s="417"/>
      <c r="E30" s="417"/>
      <c r="F30" s="418"/>
      <c r="G30" s="419"/>
      <c r="H30" s="420"/>
      <c r="I30" s="416"/>
      <c r="J30" s="416"/>
      <c r="K30" s="421" t="str">
        <f t="shared" si="0"/>
        <v/>
      </c>
      <c r="L30" s="422"/>
    </row>
    <row r="31" spans="1:12" ht="15.75">
      <c r="A31" s="415" t="s">
        <v>278</v>
      </c>
      <c r="B31" s="416"/>
      <c r="C31" s="416"/>
      <c r="D31" s="417"/>
      <c r="E31" s="417"/>
      <c r="F31" s="418"/>
      <c r="G31" s="419"/>
      <c r="H31" s="420"/>
      <c r="I31" s="416"/>
      <c r="J31" s="416"/>
      <c r="K31" s="421" t="str">
        <f t="shared" si="0"/>
        <v/>
      </c>
      <c r="L31" s="422"/>
    </row>
    <row r="32" spans="1:12">
      <c r="A32" s="423"/>
      <c r="B32" s="210"/>
      <c r="C32" s="210"/>
      <c r="D32" s="210"/>
      <c r="E32" s="210"/>
      <c r="F32" s="210"/>
      <c r="G32" s="210"/>
      <c r="H32" s="210"/>
      <c r="I32" s="210"/>
      <c r="J32" s="210"/>
      <c r="K32" s="424"/>
    </row>
    <row r="33" spans="1:13">
      <c r="A33" s="423"/>
      <c r="B33" s="210"/>
      <c r="C33" s="210"/>
      <c r="D33" s="210"/>
      <c r="E33" s="210"/>
      <c r="F33" s="210"/>
      <c r="G33" s="210"/>
      <c r="H33" s="210"/>
      <c r="I33" s="210"/>
      <c r="J33" s="210"/>
      <c r="K33" s="424"/>
    </row>
    <row r="34" spans="1:13">
      <c r="A34" s="425" t="s">
        <v>520</v>
      </c>
      <c r="B34" s="210"/>
      <c r="C34" s="210"/>
      <c r="D34" s="210"/>
      <c r="E34" s="210"/>
      <c r="F34" s="210"/>
      <c r="G34" s="210"/>
      <c r="H34" s="210"/>
      <c r="I34" s="210"/>
      <c r="J34" s="210"/>
      <c r="K34" s="424"/>
    </row>
    <row r="35" spans="1:13">
      <c r="A35" s="423" t="s">
        <v>521</v>
      </c>
      <c r="B35" s="210"/>
      <c r="C35" s="210"/>
      <c r="D35" s="210"/>
      <c r="E35" s="210"/>
      <c r="F35" s="210"/>
      <c r="G35" s="210"/>
      <c r="H35" s="210"/>
      <c r="I35" s="210"/>
      <c r="J35" s="210"/>
      <c r="K35" s="424"/>
    </row>
    <row r="36" spans="1:13" ht="17.25">
      <c r="A36" s="423" t="s">
        <v>522</v>
      </c>
      <c r="B36" s="210"/>
      <c r="C36" s="210"/>
      <c r="D36" s="210"/>
      <c r="E36" s="210"/>
      <c r="F36" s="210"/>
      <c r="G36" s="210"/>
      <c r="H36" s="210"/>
      <c r="I36" s="210"/>
      <c r="J36" s="210"/>
      <c r="K36" s="424"/>
      <c r="L36" s="494"/>
      <c r="M36" s="494"/>
    </row>
    <row r="37" spans="1:13" s="429" customFormat="1">
      <c r="A37" s="426"/>
      <c r="B37" s="427"/>
      <c r="C37" s="427"/>
      <c r="D37" s="427"/>
      <c r="E37" s="427"/>
      <c r="F37" s="427"/>
      <c r="G37" s="427"/>
      <c r="H37" s="427"/>
      <c r="I37" s="427"/>
      <c r="J37" s="427"/>
      <c r="K37" s="428"/>
      <c r="L37" s="561"/>
      <c r="M37" s="560"/>
    </row>
    <row r="38" spans="1:13" s="429" customFormat="1">
      <c r="A38" s="721" t="s">
        <v>107</v>
      </c>
      <c r="B38" s="722"/>
      <c r="C38" s="427"/>
      <c r="D38" s="427"/>
      <c r="E38" s="427"/>
      <c r="F38" s="427"/>
      <c r="G38" s="427"/>
      <c r="H38" s="427"/>
      <c r="I38" s="427"/>
      <c r="J38" s="427"/>
      <c r="K38" s="428"/>
      <c r="L38" s="561"/>
      <c r="M38" s="560"/>
    </row>
    <row r="39" spans="1:13" s="429" customFormat="1">
      <c r="A39" s="426"/>
      <c r="B39" s="427"/>
      <c r="C39" s="430"/>
      <c r="D39" s="430"/>
      <c r="E39" s="427"/>
      <c r="F39" s="427"/>
      <c r="G39" s="427"/>
      <c r="H39" s="430"/>
      <c r="I39" s="430"/>
      <c r="J39" s="427"/>
      <c r="K39" s="428"/>
      <c r="L39" s="561"/>
      <c r="M39" s="560"/>
    </row>
    <row r="40" spans="1:13" s="429" customFormat="1" ht="15" customHeight="1">
      <c r="A40" s="426"/>
      <c r="B40" s="427"/>
      <c r="C40" s="723" t="s">
        <v>268</v>
      </c>
      <c r="D40" s="723"/>
      <c r="E40" s="427"/>
      <c r="F40" s="427"/>
      <c r="G40" s="427"/>
      <c r="H40" s="724" t="s">
        <v>466</v>
      </c>
      <c r="I40" s="724"/>
      <c r="J40" s="431"/>
      <c r="K40" s="428"/>
      <c r="L40" s="561"/>
      <c r="M40" s="560"/>
    </row>
    <row r="41" spans="1:13" s="429" customFormat="1">
      <c r="A41" s="426"/>
      <c r="B41" s="427"/>
      <c r="C41" s="432"/>
      <c r="D41" s="432"/>
      <c r="E41" s="427"/>
      <c r="F41" s="427"/>
      <c r="G41" s="427"/>
      <c r="H41" s="725"/>
      <c r="I41" s="725"/>
      <c r="J41" s="431"/>
      <c r="K41" s="428"/>
      <c r="L41" s="561"/>
      <c r="M41" s="560"/>
    </row>
    <row r="42" spans="1:13" s="429" customFormat="1" ht="15.75" thickBot="1">
      <c r="A42" s="433"/>
      <c r="B42" s="434"/>
      <c r="C42" s="726" t="s">
        <v>139</v>
      </c>
      <c r="D42" s="726"/>
      <c r="E42" s="434"/>
      <c r="F42" s="434"/>
      <c r="G42" s="434"/>
      <c r="H42" s="435"/>
      <c r="I42" s="435"/>
      <c r="J42" s="435"/>
      <c r="K42" s="436"/>
      <c r="L42" s="561"/>
      <c r="M42" s="560"/>
    </row>
    <row r="43" spans="1:13">
      <c r="L43" s="497"/>
      <c r="M43" s="494"/>
    </row>
    <row r="44" spans="1:13">
      <c r="L44" s="494"/>
      <c r="M44" s="494"/>
    </row>
  </sheetData>
  <sheetProtection formatCells="0" formatColumns="0" formatRows="0" insertColumns="0" insertRows="0" insertHyperlinks="0" deleteColumns="0" deleteRows="0" sort="0" autoFilter="0" pivotTables="0"/>
  <mergeCells count="5">
    <mergeCell ref="A38:B38"/>
    <mergeCell ref="C40:D40"/>
    <mergeCell ref="H40:I41"/>
    <mergeCell ref="C42:D42"/>
    <mergeCell ref="K2:L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1"/>
    <dataValidation type="date" allowBlank="1" showInputMessage="1" showErrorMessage="1" prompt="დღე/თვე/წელი" sqref="L1">
      <formula1>40909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1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091426071741" right="0.1181091426071741" top="0.354329615048119" bottom="0.354329615048119" header="0.31496062992125984" footer="0.31496062992125984"/>
  <pageSetup paperSize="9" scale="7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GridLines="0" view="pageBreakPreview" zoomScale="80" zoomScaleNormal="100" zoomScaleSheetLayoutView="80" workbookViewId="0">
      <selection activeCell="K2" sqref="K2:L2"/>
    </sheetView>
  </sheetViews>
  <sheetFormatPr defaultRowHeight="12.75"/>
  <cols>
    <col min="1" max="1" width="3.140625" style="198" customWidth="1"/>
    <col min="2" max="4" width="17.140625" style="198" customWidth="1"/>
    <col min="5" max="5" width="13.28515625" style="198" customWidth="1"/>
    <col min="6" max="6" width="14.85546875" style="198" customWidth="1"/>
    <col min="7" max="7" width="18.85546875" style="198" customWidth="1"/>
    <col min="8" max="8" width="8.5703125" style="198" customWidth="1"/>
    <col min="9" max="10" width="21.85546875" style="198" customWidth="1"/>
    <col min="11" max="11" width="43.5703125" style="198" customWidth="1"/>
    <col min="12" max="16384" width="9.140625" style="198"/>
  </cols>
  <sheetData>
    <row r="1" spans="1:12" ht="13.5">
      <c r="A1" s="437" t="s">
        <v>523</v>
      </c>
      <c r="B1" s="438"/>
      <c r="C1" s="438"/>
      <c r="D1" s="438"/>
      <c r="E1" s="438"/>
      <c r="F1" s="438"/>
      <c r="G1" s="438"/>
      <c r="H1" s="438"/>
      <c r="I1" s="438"/>
      <c r="J1" s="438"/>
      <c r="K1" s="439" t="s">
        <v>421</v>
      </c>
    </row>
    <row r="2" spans="1:12" ht="15">
      <c r="A2" s="397" t="s">
        <v>317</v>
      </c>
      <c r="B2" s="197"/>
      <c r="C2" s="197"/>
      <c r="D2" s="197"/>
      <c r="E2" s="197"/>
      <c r="F2" s="197"/>
      <c r="G2" s="197"/>
      <c r="H2" s="197"/>
      <c r="I2" s="197"/>
      <c r="J2" s="197"/>
      <c r="K2" s="697" t="s">
        <v>1835</v>
      </c>
      <c r="L2" s="698"/>
    </row>
    <row r="3" spans="1:12">
      <c r="A3" s="397"/>
      <c r="B3" s="197"/>
      <c r="C3" s="197"/>
      <c r="D3" s="197"/>
      <c r="E3" s="197"/>
      <c r="F3" s="197"/>
      <c r="G3" s="197"/>
      <c r="H3" s="197"/>
      <c r="I3" s="197"/>
      <c r="J3" s="197"/>
      <c r="K3" s="440"/>
    </row>
    <row r="4" spans="1:12" ht="15">
      <c r="A4" s="441" t="s">
        <v>274</v>
      </c>
      <c r="B4" s="197"/>
      <c r="C4" s="197"/>
      <c r="D4" s="197"/>
      <c r="E4" s="200"/>
      <c r="F4" s="197"/>
      <c r="G4" s="197"/>
      <c r="H4" s="197"/>
      <c r="I4" s="197"/>
      <c r="J4" s="197"/>
      <c r="K4" s="440"/>
    </row>
    <row r="5" spans="1:12">
      <c r="A5" s="442"/>
      <c r="B5" s="202"/>
      <c r="C5" s="202"/>
      <c r="D5" s="202"/>
      <c r="E5" s="202"/>
      <c r="F5" s="202"/>
      <c r="G5" s="202"/>
      <c r="H5" s="202"/>
      <c r="I5" s="202"/>
      <c r="J5" s="202"/>
      <c r="K5" s="443"/>
    </row>
    <row r="6" spans="1:12" ht="13.5" thickBot="1">
      <c r="A6" s="444"/>
      <c r="B6" s="267"/>
      <c r="C6" s="267"/>
      <c r="D6" s="267"/>
      <c r="E6" s="267"/>
      <c r="F6" s="267"/>
      <c r="G6" s="267"/>
      <c r="H6" s="267"/>
      <c r="I6" s="267"/>
      <c r="J6" s="267"/>
      <c r="K6" s="445"/>
    </row>
    <row r="7" spans="1:12" ht="12.75" customHeight="1">
      <c r="A7" s="446"/>
      <c r="B7" s="203"/>
      <c r="C7" s="203"/>
      <c r="D7" s="203"/>
      <c r="E7" s="203"/>
      <c r="F7" s="203"/>
      <c r="G7" s="203"/>
      <c r="H7" s="447"/>
      <c r="I7" s="727" t="s">
        <v>524</v>
      </c>
      <c r="J7" s="728"/>
      <c r="K7" s="448"/>
    </row>
    <row r="8" spans="1:12" ht="25.5">
      <c r="A8" s="449" t="s">
        <v>64</v>
      </c>
      <c r="B8" s="271" t="s">
        <v>513</v>
      </c>
      <c r="C8" s="271" t="s">
        <v>514</v>
      </c>
      <c r="D8" s="270" t="s">
        <v>515</v>
      </c>
      <c r="E8" s="272" t="s">
        <v>525</v>
      </c>
      <c r="F8" s="271" t="s">
        <v>526</v>
      </c>
      <c r="G8" s="271" t="s">
        <v>527</v>
      </c>
      <c r="H8" s="271" t="s">
        <v>219</v>
      </c>
      <c r="I8" s="271" t="s">
        <v>528</v>
      </c>
      <c r="J8" s="271" t="s">
        <v>529</v>
      </c>
      <c r="K8" s="450" t="s">
        <v>421</v>
      </c>
    </row>
    <row r="9" spans="1:12">
      <c r="A9" s="451">
        <v>1</v>
      </c>
      <c r="B9" s="205">
        <v>2</v>
      </c>
      <c r="C9" s="205">
        <v>3</v>
      </c>
      <c r="D9" s="206">
        <v>4</v>
      </c>
      <c r="E9" s="206">
        <v>7</v>
      </c>
      <c r="F9" s="205">
        <v>8</v>
      </c>
      <c r="G9" s="205">
        <v>9</v>
      </c>
      <c r="H9" s="205">
        <v>10</v>
      </c>
      <c r="I9" s="205">
        <v>11</v>
      </c>
      <c r="J9" s="205">
        <v>12</v>
      </c>
      <c r="K9" s="452">
        <v>13</v>
      </c>
    </row>
    <row r="10" spans="1:12">
      <c r="A10" s="453">
        <v>1</v>
      </c>
      <c r="B10" s="207"/>
      <c r="C10" s="207"/>
      <c r="D10" s="207"/>
      <c r="E10" s="207"/>
      <c r="F10" s="207"/>
      <c r="G10" s="454" t="str">
        <f t="shared" ref="G10:G34" si="0">IF(ISBLANK(B10),"",E10-F10)</f>
        <v/>
      </c>
      <c r="H10" s="208"/>
      <c r="I10" s="207"/>
      <c r="J10" s="207"/>
      <c r="K10" s="455" t="str">
        <f t="shared" ref="K10:K34" si="1">IF(ISBLANK(B10),"",$K$2)</f>
        <v/>
      </c>
    </row>
    <row r="11" spans="1:12">
      <c r="A11" s="453">
        <v>2</v>
      </c>
      <c r="B11" s="207"/>
      <c r="C11" s="207"/>
      <c r="D11" s="207"/>
      <c r="E11" s="207"/>
      <c r="F11" s="207"/>
      <c r="G11" s="454" t="str">
        <f t="shared" si="0"/>
        <v/>
      </c>
      <c r="H11" s="208"/>
      <c r="I11" s="207"/>
      <c r="J11" s="207"/>
      <c r="K11" s="455" t="str">
        <f t="shared" si="1"/>
        <v/>
      </c>
    </row>
    <row r="12" spans="1:12">
      <c r="A12" s="453">
        <v>3</v>
      </c>
      <c r="B12" s="207"/>
      <c r="C12" s="207"/>
      <c r="D12" s="207"/>
      <c r="E12" s="207"/>
      <c r="F12" s="207"/>
      <c r="G12" s="454" t="str">
        <f t="shared" si="0"/>
        <v/>
      </c>
      <c r="H12" s="208"/>
      <c r="I12" s="207"/>
      <c r="J12" s="207"/>
      <c r="K12" s="455" t="str">
        <f t="shared" si="1"/>
        <v/>
      </c>
    </row>
    <row r="13" spans="1:12">
      <c r="A13" s="453">
        <v>4</v>
      </c>
      <c r="B13" s="207"/>
      <c r="C13" s="207"/>
      <c r="D13" s="207"/>
      <c r="E13" s="207"/>
      <c r="F13" s="207"/>
      <c r="G13" s="454" t="str">
        <f t="shared" si="0"/>
        <v/>
      </c>
      <c r="H13" s="208"/>
      <c r="I13" s="207"/>
      <c r="J13" s="207"/>
      <c r="K13" s="455" t="str">
        <f t="shared" si="1"/>
        <v/>
      </c>
    </row>
    <row r="14" spans="1:12">
      <c r="A14" s="453">
        <v>5</v>
      </c>
      <c r="B14" s="207"/>
      <c r="C14" s="207"/>
      <c r="D14" s="207"/>
      <c r="E14" s="207"/>
      <c r="F14" s="207"/>
      <c r="G14" s="454" t="str">
        <f t="shared" si="0"/>
        <v/>
      </c>
      <c r="H14" s="208"/>
      <c r="I14" s="207"/>
      <c r="J14" s="207"/>
      <c r="K14" s="455" t="str">
        <f t="shared" si="1"/>
        <v/>
      </c>
    </row>
    <row r="15" spans="1:12">
      <c r="A15" s="453">
        <v>6</v>
      </c>
      <c r="B15" s="207"/>
      <c r="C15" s="207"/>
      <c r="D15" s="207"/>
      <c r="E15" s="207"/>
      <c r="F15" s="207"/>
      <c r="G15" s="454" t="str">
        <f t="shared" si="0"/>
        <v/>
      </c>
      <c r="H15" s="208"/>
      <c r="I15" s="207"/>
      <c r="J15" s="207"/>
      <c r="K15" s="455" t="str">
        <f t="shared" si="1"/>
        <v/>
      </c>
    </row>
    <row r="16" spans="1:12">
      <c r="A16" s="453">
        <v>7</v>
      </c>
      <c r="B16" s="207"/>
      <c r="C16" s="207"/>
      <c r="D16" s="207"/>
      <c r="E16" s="207"/>
      <c r="F16" s="207"/>
      <c r="G16" s="454" t="str">
        <f t="shared" si="0"/>
        <v/>
      </c>
      <c r="H16" s="208"/>
      <c r="I16" s="207"/>
      <c r="J16" s="207"/>
      <c r="K16" s="455" t="str">
        <f t="shared" si="1"/>
        <v/>
      </c>
    </row>
    <row r="17" spans="1:11">
      <c r="A17" s="453">
        <v>8</v>
      </c>
      <c r="B17" s="207"/>
      <c r="C17" s="207"/>
      <c r="D17" s="207"/>
      <c r="E17" s="207"/>
      <c r="F17" s="207"/>
      <c r="G17" s="454" t="str">
        <f t="shared" si="0"/>
        <v/>
      </c>
      <c r="H17" s="208"/>
      <c r="I17" s="207"/>
      <c r="J17" s="207"/>
      <c r="K17" s="455" t="str">
        <f t="shared" si="1"/>
        <v/>
      </c>
    </row>
    <row r="18" spans="1:11">
      <c r="A18" s="453">
        <v>9</v>
      </c>
      <c r="B18" s="207"/>
      <c r="C18" s="207"/>
      <c r="D18" s="207"/>
      <c r="E18" s="207"/>
      <c r="F18" s="207"/>
      <c r="G18" s="454" t="str">
        <f t="shared" si="0"/>
        <v/>
      </c>
      <c r="H18" s="208"/>
      <c r="I18" s="207"/>
      <c r="J18" s="207"/>
      <c r="K18" s="455" t="str">
        <f t="shared" si="1"/>
        <v/>
      </c>
    </row>
    <row r="19" spans="1:11">
      <c r="A19" s="453">
        <v>10</v>
      </c>
      <c r="B19" s="207"/>
      <c r="C19" s="207"/>
      <c r="D19" s="207"/>
      <c r="E19" s="207"/>
      <c r="F19" s="207"/>
      <c r="G19" s="454" t="str">
        <f t="shared" si="0"/>
        <v/>
      </c>
      <c r="H19" s="208"/>
      <c r="I19" s="207"/>
      <c r="J19" s="207"/>
      <c r="K19" s="455" t="str">
        <f t="shared" si="1"/>
        <v/>
      </c>
    </row>
    <row r="20" spans="1:11">
      <c r="A20" s="453">
        <v>11</v>
      </c>
      <c r="B20" s="207"/>
      <c r="C20" s="207"/>
      <c r="D20" s="207"/>
      <c r="E20" s="207"/>
      <c r="F20" s="207"/>
      <c r="G20" s="454" t="str">
        <f t="shared" si="0"/>
        <v/>
      </c>
      <c r="H20" s="208"/>
      <c r="I20" s="207"/>
      <c r="J20" s="207"/>
      <c r="K20" s="455" t="str">
        <f t="shared" si="1"/>
        <v/>
      </c>
    </row>
    <row r="21" spans="1:11">
      <c r="A21" s="453">
        <v>12</v>
      </c>
      <c r="B21" s="207"/>
      <c r="C21" s="207"/>
      <c r="D21" s="207"/>
      <c r="E21" s="207"/>
      <c r="F21" s="207"/>
      <c r="G21" s="454" t="str">
        <f t="shared" si="0"/>
        <v/>
      </c>
      <c r="H21" s="208"/>
      <c r="I21" s="207"/>
      <c r="J21" s="207"/>
      <c r="K21" s="455" t="str">
        <f t="shared" si="1"/>
        <v/>
      </c>
    </row>
    <row r="22" spans="1:11">
      <c r="A22" s="453">
        <v>13</v>
      </c>
      <c r="B22" s="207"/>
      <c r="C22" s="207"/>
      <c r="D22" s="207"/>
      <c r="E22" s="207"/>
      <c r="F22" s="207"/>
      <c r="G22" s="454" t="str">
        <f t="shared" si="0"/>
        <v/>
      </c>
      <c r="H22" s="208"/>
      <c r="I22" s="207"/>
      <c r="J22" s="207"/>
      <c r="K22" s="455" t="str">
        <f t="shared" si="1"/>
        <v/>
      </c>
    </row>
    <row r="23" spans="1:11">
      <c r="A23" s="453">
        <v>14</v>
      </c>
      <c r="B23" s="207"/>
      <c r="C23" s="207"/>
      <c r="D23" s="207"/>
      <c r="E23" s="207"/>
      <c r="F23" s="207"/>
      <c r="G23" s="454" t="str">
        <f t="shared" si="0"/>
        <v/>
      </c>
      <c r="H23" s="208"/>
      <c r="I23" s="207"/>
      <c r="J23" s="207"/>
      <c r="K23" s="455" t="str">
        <f t="shared" si="1"/>
        <v/>
      </c>
    </row>
    <row r="24" spans="1:11">
      <c r="A24" s="453">
        <v>15</v>
      </c>
      <c r="B24" s="207"/>
      <c r="C24" s="207"/>
      <c r="D24" s="207"/>
      <c r="E24" s="207"/>
      <c r="F24" s="207"/>
      <c r="G24" s="454" t="str">
        <f t="shared" si="0"/>
        <v/>
      </c>
      <c r="H24" s="208"/>
      <c r="I24" s="207"/>
      <c r="J24" s="207"/>
      <c r="K24" s="455" t="str">
        <f t="shared" si="1"/>
        <v/>
      </c>
    </row>
    <row r="25" spans="1:11">
      <c r="A25" s="453">
        <v>16</v>
      </c>
      <c r="B25" s="207"/>
      <c r="C25" s="207"/>
      <c r="D25" s="207"/>
      <c r="E25" s="207"/>
      <c r="F25" s="207"/>
      <c r="G25" s="454" t="str">
        <f t="shared" si="0"/>
        <v/>
      </c>
      <c r="H25" s="208"/>
      <c r="I25" s="207"/>
      <c r="J25" s="207"/>
      <c r="K25" s="455" t="str">
        <f t="shared" si="1"/>
        <v/>
      </c>
    </row>
    <row r="26" spans="1:11">
      <c r="A26" s="453">
        <v>17</v>
      </c>
      <c r="B26" s="207"/>
      <c r="C26" s="207"/>
      <c r="D26" s="207"/>
      <c r="E26" s="207"/>
      <c r="F26" s="207"/>
      <c r="G26" s="454" t="str">
        <f t="shared" si="0"/>
        <v/>
      </c>
      <c r="H26" s="208"/>
      <c r="I26" s="207"/>
      <c r="J26" s="207"/>
      <c r="K26" s="455" t="str">
        <f t="shared" si="1"/>
        <v/>
      </c>
    </row>
    <row r="27" spans="1:11">
      <c r="A27" s="453">
        <v>18</v>
      </c>
      <c r="B27" s="207"/>
      <c r="C27" s="207"/>
      <c r="D27" s="207"/>
      <c r="E27" s="207"/>
      <c r="F27" s="207"/>
      <c r="G27" s="454" t="str">
        <f t="shared" si="0"/>
        <v/>
      </c>
      <c r="H27" s="208"/>
      <c r="I27" s="207"/>
      <c r="J27" s="207"/>
      <c r="K27" s="455" t="str">
        <f t="shared" si="1"/>
        <v/>
      </c>
    </row>
    <row r="28" spans="1:11">
      <c r="A28" s="453">
        <v>19</v>
      </c>
      <c r="B28" s="207"/>
      <c r="C28" s="207"/>
      <c r="D28" s="207"/>
      <c r="E28" s="207"/>
      <c r="F28" s="207"/>
      <c r="G28" s="454" t="str">
        <f t="shared" si="0"/>
        <v/>
      </c>
      <c r="H28" s="208"/>
      <c r="I28" s="207"/>
      <c r="J28" s="207"/>
      <c r="K28" s="455" t="str">
        <f t="shared" si="1"/>
        <v/>
      </c>
    </row>
    <row r="29" spans="1:11">
      <c r="A29" s="453">
        <v>20</v>
      </c>
      <c r="B29" s="207"/>
      <c r="C29" s="207"/>
      <c r="D29" s="207"/>
      <c r="E29" s="207"/>
      <c r="F29" s="207"/>
      <c r="G29" s="454" t="str">
        <f t="shared" si="0"/>
        <v/>
      </c>
      <c r="H29" s="208"/>
      <c r="I29" s="207"/>
      <c r="J29" s="207"/>
      <c r="K29" s="455" t="str">
        <f t="shared" si="1"/>
        <v/>
      </c>
    </row>
    <row r="30" spans="1:11">
      <c r="A30" s="453">
        <v>21</v>
      </c>
      <c r="B30" s="207"/>
      <c r="C30" s="207"/>
      <c r="D30" s="207"/>
      <c r="E30" s="207"/>
      <c r="F30" s="207"/>
      <c r="G30" s="454" t="str">
        <f t="shared" si="0"/>
        <v/>
      </c>
      <c r="H30" s="208"/>
      <c r="I30" s="207"/>
      <c r="J30" s="207"/>
      <c r="K30" s="455" t="str">
        <f t="shared" si="1"/>
        <v/>
      </c>
    </row>
    <row r="31" spans="1:11">
      <c r="A31" s="453">
        <v>22</v>
      </c>
      <c r="B31" s="207"/>
      <c r="C31" s="207"/>
      <c r="D31" s="207"/>
      <c r="E31" s="207"/>
      <c r="F31" s="207"/>
      <c r="G31" s="454" t="str">
        <f t="shared" si="0"/>
        <v/>
      </c>
      <c r="H31" s="208"/>
      <c r="I31" s="207"/>
      <c r="J31" s="207"/>
      <c r="K31" s="455" t="str">
        <f t="shared" si="1"/>
        <v/>
      </c>
    </row>
    <row r="32" spans="1:11">
      <c r="A32" s="453">
        <v>23</v>
      </c>
      <c r="B32" s="207"/>
      <c r="C32" s="207"/>
      <c r="D32" s="207"/>
      <c r="E32" s="207"/>
      <c r="F32" s="207"/>
      <c r="G32" s="454" t="str">
        <f t="shared" si="0"/>
        <v/>
      </c>
      <c r="H32" s="208"/>
      <c r="I32" s="207"/>
      <c r="J32" s="207"/>
      <c r="K32" s="455" t="str">
        <f t="shared" si="1"/>
        <v/>
      </c>
    </row>
    <row r="33" spans="1:11">
      <c r="A33" s="453">
        <v>24</v>
      </c>
      <c r="B33" s="207"/>
      <c r="C33" s="207"/>
      <c r="D33" s="207"/>
      <c r="E33" s="207"/>
      <c r="F33" s="207"/>
      <c r="G33" s="454" t="str">
        <f t="shared" si="0"/>
        <v/>
      </c>
      <c r="H33" s="208"/>
      <c r="I33" s="207"/>
      <c r="J33" s="207"/>
      <c r="K33" s="455" t="str">
        <f t="shared" si="1"/>
        <v/>
      </c>
    </row>
    <row r="34" spans="1:11">
      <c r="A34" s="453" t="s">
        <v>276</v>
      </c>
      <c r="B34" s="207"/>
      <c r="C34" s="207"/>
      <c r="D34" s="207"/>
      <c r="E34" s="207"/>
      <c r="F34" s="207"/>
      <c r="G34" s="454" t="str">
        <f t="shared" si="0"/>
        <v/>
      </c>
      <c r="H34" s="208"/>
      <c r="I34" s="207"/>
      <c r="J34" s="207"/>
      <c r="K34" s="455" t="str">
        <f t="shared" si="1"/>
        <v/>
      </c>
    </row>
    <row r="35" spans="1:11">
      <c r="A35" s="456"/>
      <c r="B35" s="215"/>
      <c r="C35" s="215"/>
      <c r="D35" s="215"/>
      <c r="E35" s="215"/>
      <c r="F35" s="215"/>
      <c r="G35" s="215"/>
      <c r="H35" s="215"/>
      <c r="I35" s="215"/>
      <c r="J35" s="215"/>
      <c r="K35" s="457"/>
    </row>
    <row r="36" spans="1:11">
      <c r="A36" s="456"/>
      <c r="B36" s="215"/>
      <c r="C36" s="215"/>
      <c r="D36" s="215"/>
      <c r="E36" s="215"/>
      <c r="F36" s="215"/>
      <c r="G36" s="215"/>
      <c r="H36" s="215"/>
      <c r="I36" s="215"/>
      <c r="J36" s="215"/>
      <c r="K36" s="457"/>
    </row>
    <row r="37" spans="1:11">
      <c r="A37" s="456" t="s">
        <v>530</v>
      </c>
      <c r="B37" s="215"/>
      <c r="C37" s="215"/>
      <c r="D37" s="215"/>
      <c r="E37" s="215"/>
      <c r="F37" s="215"/>
      <c r="G37" s="215"/>
      <c r="H37" s="215"/>
      <c r="I37" s="215"/>
      <c r="J37" s="215"/>
      <c r="K37" s="457"/>
    </row>
    <row r="38" spans="1:11">
      <c r="A38" s="456" t="s">
        <v>531</v>
      </c>
      <c r="B38" s="215"/>
      <c r="C38" s="215"/>
      <c r="D38" s="215"/>
      <c r="E38" s="215"/>
      <c r="F38" s="215"/>
      <c r="G38" s="215"/>
      <c r="H38" s="215"/>
      <c r="I38" s="215"/>
      <c r="J38" s="215"/>
      <c r="K38" s="457"/>
    </row>
    <row r="39" spans="1:11">
      <c r="A39" s="456" t="s">
        <v>532</v>
      </c>
      <c r="B39" s="215"/>
      <c r="C39" s="215"/>
      <c r="D39" s="215"/>
      <c r="E39" s="215"/>
      <c r="F39" s="215"/>
      <c r="G39" s="215"/>
      <c r="H39" s="215"/>
      <c r="I39" s="215"/>
      <c r="J39" s="215"/>
      <c r="K39" s="457"/>
    </row>
    <row r="40" spans="1:11">
      <c r="A40" s="456"/>
      <c r="B40" s="215"/>
      <c r="C40" s="215"/>
      <c r="D40" s="215"/>
      <c r="E40" s="215"/>
      <c r="F40" s="215"/>
      <c r="G40" s="215"/>
      <c r="H40" s="215"/>
      <c r="I40" s="215"/>
      <c r="J40" s="215"/>
      <c r="K40" s="457"/>
    </row>
    <row r="41" spans="1:11" s="21" customFormat="1" ht="15">
      <c r="A41" s="423"/>
      <c r="B41" s="458" t="s">
        <v>107</v>
      </c>
      <c r="C41" s="210"/>
      <c r="D41" s="210"/>
      <c r="E41" s="210"/>
      <c r="F41" s="210"/>
      <c r="G41" s="210"/>
      <c r="H41" s="210"/>
      <c r="I41" s="210"/>
      <c r="J41" s="210"/>
      <c r="K41" s="424"/>
    </row>
    <row r="42" spans="1:11" s="21" customFormat="1" ht="15">
      <c r="A42" s="423"/>
      <c r="B42" s="210"/>
      <c r="C42" s="210"/>
      <c r="D42" s="210"/>
      <c r="E42" s="210"/>
      <c r="F42" s="210"/>
      <c r="G42" s="210"/>
      <c r="H42" s="210"/>
      <c r="I42" s="210"/>
      <c r="J42" s="210"/>
      <c r="K42" s="424"/>
    </row>
    <row r="43" spans="1:11" s="21" customFormat="1" ht="15">
      <c r="A43" s="423"/>
      <c r="B43" s="210"/>
      <c r="C43" s="211"/>
      <c r="D43" s="211"/>
      <c r="E43" s="210"/>
      <c r="F43" s="211"/>
      <c r="G43" s="211"/>
      <c r="H43" s="211"/>
      <c r="I43" s="210"/>
      <c r="J43" s="210"/>
      <c r="K43" s="424"/>
    </row>
    <row r="44" spans="1:11" s="21" customFormat="1" ht="15">
      <c r="A44" s="423"/>
      <c r="B44" s="210"/>
      <c r="C44" s="459" t="s">
        <v>268</v>
      </c>
      <c r="D44" s="210"/>
      <c r="E44" s="210"/>
      <c r="F44" s="458" t="s">
        <v>533</v>
      </c>
      <c r="G44" s="458"/>
      <c r="H44" s="210"/>
      <c r="I44" s="210"/>
      <c r="J44" s="210"/>
      <c r="K44" s="424"/>
    </row>
    <row r="45" spans="1:11" s="21" customFormat="1" ht="15">
      <c r="A45" s="423"/>
      <c r="B45" s="210"/>
      <c r="C45" s="460" t="s">
        <v>139</v>
      </c>
      <c r="D45" s="210"/>
      <c r="E45" s="210"/>
      <c r="F45" s="461" t="s">
        <v>269</v>
      </c>
      <c r="G45" s="461"/>
      <c r="H45" s="210"/>
      <c r="I45" s="210"/>
      <c r="J45" s="210"/>
      <c r="K45" s="424"/>
    </row>
    <row r="46" spans="1:11" ht="15.75" thickBot="1">
      <c r="A46" s="462"/>
      <c r="B46" s="463"/>
      <c r="C46" s="464"/>
      <c r="D46" s="463"/>
      <c r="E46" s="463"/>
      <c r="F46" s="463"/>
      <c r="G46" s="463"/>
      <c r="H46" s="463"/>
      <c r="I46" s="463"/>
      <c r="J46" s="463"/>
      <c r="K46" s="465"/>
    </row>
  </sheetData>
  <mergeCells count="2">
    <mergeCell ref="I7:J7"/>
    <mergeCell ref="K2:L2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10:H34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0:D34">
      <formula1>11</formula1>
    </dataValidation>
  </dataValidations>
  <pageMargins left="0.1181091426071741" right="0.1181091426071741" top="0.354329615048119" bottom="0.354329615048119" header="0.31496062992125984" footer="0.31496062992125984"/>
  <pageSetup paperSize="9" scale="74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3.5703125" style="198" customWidth="1"/>
    <col min="2" max="2" width="10.42578125" style="198" customWidth="1"/>
    <col min="3" max="3" width="18.85546875" style="198" customWidth="1"/>
    <col min="4" max="4" width="13.28515625" style="198" customWidth="1"/>
    <col min="5" max="5" width="10.7109375" style="198" customWidth="1"/>
    <col min="6" max="6" width="11.5703125" style="198" customWidth="1"/>
    <col min="7" max="7" width="15.42578125" style="198" customWidth="1"/>
    <col min="8" max="8" width="17.7109375" style="198" customWidth="1"/>
    <col min="9" max="9" width="15.7109375" style="198" customWidth="1"/>
    <col min="10" max="11" width="12.42578125" style="198" customWidth="1"/>
    <col min="12" max="12" width="23.5703125" style="198" customWidth="1"/>
    <col min="13" max="13" width="38" style="198" customWidth="1"/>
    <col min="14" max="14" width="0.85546875" style="198" customWidth="1"/>
    <col min="15" max="16384" width="9.140625" style="198"/>
  </cols>
  <sheetData>
    <row r="1" spans="1:14" ht="13.5">
      <c r="A1" s="195" t="s">
        <v>584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697" t="s">
        <v>1835</v>
      </c>
      <c r="N2" s="698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4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/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9"/>
    </row>
    <row r="7" spans="1:14" ht="51">
      <c r="A7" s="562" t="s">
        <v>64</v>
      </c>
      <c r="B7" s="563" t="s">
        <v>422</v>
      </c>
      <c r="C7" s="563" t="s">
        <v>423</v>
      </c>
      <c r="D7" s="563" t="s">
        <v>424</v>
      </c>
      <c r="E7" s="563" t="s">
        <v>275</v>
      </c>
      <c r="F7" s="563" t="s">
        <v>580</v>
      </c>
      <c r="G7" s="563" t="s">
        <v>581</v>
      </c>
      <c r="H7" s="563" t="s">
        <v>427</v>
      </c>
      <c r="I7" s="563" t="s">
        <v>428</v>
      </c>
      <c r="J7" s="563" t="s">
        <v>582</v>
      </c>
      <c r="K7" s="563" t="s">
        <v>583</v>
      </c>
      <c r="L7" s="563" t="s">
        <v>431</v>
      </c>
      <c r="M7" s="564" t="s">
        <v>421</v>
      </c>
      <c r="N7" s="199"/>
    </row>
    <row r="8" spans="1:14">
      <c r="A8" s="204">
        <v>1</v>
      </c>
      <c r="B8" s="206">
        <v>2</v>
      </c>
      <c r="C8" s="206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565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565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>
      <c r="A11" s="207">
        <v>3</v>
      </c>
      <c r="B11" s="208"/>
      <c r="C11" s="565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>
      <c r="A12" s="207">
        <v>4</v>
      </c>
      <c r="B12" s="208"/>
      <c r="C12" s="565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>
      <c r="A13" s="207">
        <v>5</v>
      </c>
      <c r="B13" s="208"/>
      <c r="C13" s="565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>
      <c r="A14" s="207">
        <v>6</v>
      </c>
      <c r="B14" s="208"/>
      <c r="C14" s="565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>
      <c r="A15" s="207">
        <v>7</v>
      </c>
      <c r="B15" s="208"/>
      <c r="C15" s="565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>
      <c r="A16" s="207">
        <v>8</v>
      </c>
      <c r="B16" s="208"/>
      <c r="C16" s="565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>
      <c r="A17" s="207">
        <v>9</v>
      </c>
      <c r="B17" s="208"/>
      <c r="C17" s="565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>
      <c r="A18" s="207">
        <v>10</v>
      </c>
      <c r="B18" s="208"/>
      <c r="C18" s="565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>
      <c r="A19" s="207">
        <v>11</v>
      </c>
      <c r="B19" s="208"/>
      <c r="C19" s="565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>
      <c r="A20" s="207">
        <v>12</v>
      </c>
      <c r="B20" s="208"/>
      <c r="C20" s="565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>
      <c r="A21" s="207">
        <v>13</v>
      </c>
      <c r="B21" s="208"/>
      <c r="C21" s="565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>
      <c r="A22" s="207">
        <v>14</v>
      </c>
      <c r="B22" s="208"/>
      <c r="C22" s="565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>
      <c r="A23" s="207">
        <v>15</v>
      </c>
      <c r="B23" s="208"/>
      <c r="C23" s="565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>
      <c r="A24" s="207">
        <v>16</v>
      </c>
      <c r="B24" s="208"/>
      <c r="C24" s="565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>
      <c r="A25" s="207">
        <v>17</v>
      </c>
      <c r="B25" s="208"/>
      <c r="C25" s="565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>
      <c r="A26" s="207">
        <v>18</v>
      </c>
      <c r="B26" s="208"/>
      <c r="C26" s="565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>
      <c r="A27" s="207">
        <v>19</v>
      </c>
      <c r="B27" s="208"/>
      <c r="C27" s="565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>
      <c r="A28" s="207">
        <v>20</v>
      </c>
      <c r="B28" s="208"/>
      <c r="C28" s="565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>
      <c r="A29" s="207">
        <v>21</v>
      </c>
      <c r="B29" s="208"/>
      <c r="C29" s="565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>
      <c r="A30" s="207">
        <v>22</v>
      </c>
      <c r="B30" s="208"/>
      <c r="C30" s="565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>
      <c r="A31" s="207">
        <v>23</v>
      </c>
      <c r="B31" s="208"/>
      <c r="C31" s="565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>
      <c r="A32" s="207">
        <v>24</v>
      </c>
      <c r="B32" s="208"/>
      <c r="C32" s="565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>
      <c r="A33" s="275" t="s">
        <v>278</v>
      </c>
      <c r="B33" s="208"/>
      <c r="C33" s="565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2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4" customWidth="1"/>
    <col min="2" max="2" width="37.42578125" style="214" customWidth="1"/>
    <col min="3" max="3" width="15" style="214" customWidth="1"/>
    <col min="4" max="4" width="18.42578125" style="214" customWidth="1"/>
    <col min="5" max="5" width="18.7109375" style="214" customWidth="1"/>
    <col min="6" max="6" width="27.140625" style="214" customWidth="1"/>
    <col min="7" max="7" width="25.7109375" style="214" customWidth="1"/>
    <col min="8" max="8" width="2.5703125" style="214" customWidth="1"/>
    <col min="9" max="16384" width="9.140625" style="214"/>
  </cols>
  <sheetData>
    <row r="1" spans="1:8" s="198" customFormat="1" ht="15">
      <c r="A1" s="195" t="s">
        <v>534</v>
      </c>
      <c r="B1" s="196"/>
      <c r="C1" s="196"/>
      <c r="D1" s="196"/>
      <c r="E1" s="196"/>
      <c r="F1" s="196"/>
      <c r="G1" s="387" t="s">
        <v>421</v>
      </c>
      <c r="H1" s="199"/>
    </row>
    <row r="2" spans="1:8" s="198" customFormat="1" ht="15">
      <c r="A2" s="199" t="s">
        <v>317</v>
      </c>
      <c r="B2" s="196"/>
      <c r="C2" s="196"/>
      <c r="D2" s="197"/>
      <c r="E2" s="197"/>
      <c r="F2" s="197"/>
      <c r="G2" s="697" t="s">
        <v>1835</v>
      </c>
      <c r="H2" s="698"/>
    </row>
    <row r="3" spans="1:8" s="198" customFormat="1">
      <c r="A3" s="199"/>
      <c r="B3" s="196"/>
      <c r="C3" s="196"/>
      <c r="D3" s="197"/>
      <c r="E3" s="197"/>
      <c r="F3" s="197"/>
      <c r="G3" s="196"/>
      <c r="H3" s="199"/>
    </row>
    <row r="4" spans="1:8" s="198" customFormat="1" ht="15">
      <c r="A4" s="114" t="s">
        <v>274</v>
      </c>
      <c r="B4" s="196"/>
      <c r="C4" s="196"/>
      <c r="D4" s="266"/>
      <c r="E4" s="200"/>
      <c r="F4" s="197"/>
      <c r="G4" s="197"/>
      <c r="H4" s="199"/>
    </row>
    <row r="5" spans="1:8" s="198" customFormat="1">
      <c r="A5" s="201"/>
      <c r="B5" s="201"/>
      <c r="C5" s="201"/>
      <c r="D5" s="201"/>
      <c r="E5" s="201"/>
      <c r="F5" s="202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25.5">
      <c r="A7" s="466" t="s">
        <v>64</v>
      </c>
      <c r="B7" s="270" t="s">
        <v>535</v>
      </c>
      <c r="C7" s="270" t="s">
        <v>536</v>
      </c>
      <c r="D7" s="270" t="s">
        <v>537</v>
      </c>
      <c r="E7" s="270" t="s">
        <v>538</v>
      </c>
      <c r="F7" s="270" t="s">
        <v>318</v>
      </c>
      <c r="G7" s="270" t="s">
        <v>421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8"/>
      <c r="D9" s="207"/>
      <c r="E9" s="207"/>
      <c r="F9" s="207"/>
      <c r="G9" s="274" t="str">
        <f t="shared" ref="G9:G19" si="0">IF(ISBLANK(B9),"",$G$2)</f>
        <v/>
      </c>
      <c r="H9" s="199"/>
    </row>
    <row r="10" spans="1:8" s="198" customFormat="1">
      <c r="A10" s="216">
        <v>2</v>
      </c>
      <c r="B10" s="207"/>
      <c r="C10" s="208"/>
      <c r="D10" s="207"/>
      <c r="E10" s="207"/>
      <c r="F10" s="207"/>
      <c r="G10" s="274" t="str">
        <f t="shared" si="0"/>
        <v/>
      </c>
      <c r="H10" s="199"/>
    </row>
    <row r="11" spans="1:8" s="198" customFormat="1">
      <c r="A11" s="216">
        <v>3</v>
      </c>
      <c r="B11" s="207"/>
      <c r="C11" s="208"/>
      <c r="D11" s="207"/>
      <c r="E11" s="207"/>
      <c r="F11" s="207"/>
      <c r="G11" s="274" t="str">
        <f t="shared" si="0"/>
        <v/>
      </c>
      <c r="H11" s="199"/>
    </row>
    <row r="12" spans="1:8" s="198" customFormat="1">
      <c r="A12" s="216">
        <v>4</v>
      </c>
      <c r="B12" s="207"/>
      <c r="C12" s="208"/>
      <c r="D12" s="207"/>
      <c r="E12" s="207"/>
      <c r="F12" s="207"/>
      <c r="G12" s="274" t="str">
        <f t="shared" si="0"/>
        <v/>
      </c>
      <c r="H12" s="199"/>
    </row>
    <row r="13" spans="1:8" s="198" customFormat="1">
      <c r="A13" s="216">
        <v>5</v>
      </c>
      <c r="B13" s="207"/>
      <c r="C13" s="208"/>
      <c r="D13" s="207"/>
      <c r="E13" s="207"/>
      <c r="F13" s="207"/>
      <c r="G13" s="274" t="str">
        <f t="shared" si="0"/>
        <v/>
      </c>
      <c r="H13" s="199"/>
    </row>
    <row r="14" spans="1:8" s="198" customFormat="1">
      <c r="A14" s="216">
        <v>6</v>
      </c>
      <c r="B14" s="207"/>
      <c r="C14" s="208"/>
      <c r="D14" s="207"/>
      <c r="E14" s="207"/>
      <c r="F14" s="207"/>
      <c r="G14" s="274" t="str">
        <f t="shared" si="0"/>
        <v/>
      </c>
      <c r="H14" s="199"/>
    </row>
    <row r="15" spans="1:8" s="198" customFormat="1">
      <c r="A15" s="216">
        <v>7</v>
      </c>
      <c r="B15" s="207"/>
      <c r="C15" s="208"/>
      <c r="D15" s="207"/>
      <c r="E15" s="207"/>
      <c r="F15" s="207"/>
      <c r="G15" s="274" t="str">
        <f t="shared" si="0"/>
        <v/>
      </c>
      <c r="H15" s="199"/>
    </row>
    <row r="16" spans="1:8" s="198" customFormat="1">
      <c r="A16" s="216">
        <v>8</v>
      </c>
      <c r="B16" s="207"/>
      <c r="C16" s="208"/>
      <c r="D16" s="207"/>
      <c r="E16" s="207"/>
      <c r="F16" s="207"/>
      <c r="G16" s="274" t="str">
        <f t="shared" si="0"/>
        <v/>
      </c>
      <c r="H16" s="199"/>
    </row>
    <row r="17" spans="1:11" s="198" customFormat="1">
      <c r="A17" s="216">
        <v>9</v>
      </c>
      <c r="B17" s="207"/>
      <c r="C17" s="208"/>
      <c r="D17" s="207"/>
      <c r="E17" s="207"/>
      <c r="F17" s="207"/>
      <c r="G17" s="274" t="str">
        <f t="shared" si="0"/>
        <v/>
      </c>
      <c r="H17" s="199"/>
    </row>
    <row r="18" spans="1:11" s="198" customFormat="1">
      <c r="A18" s="216">
        <v>10</v>
      </c>
      <c r="B18" s="207"/>
      <c r="C18" s="208"/>
      <c r="D18" s="207"/>
      <c r="E18" s="207"/>
      <c r="F18" s="207"/>
      <c r="G18" s="274" t="str">
        <f t="shared" si="0"/>
        <v/>
      </c>
      <c r="H18" s="199"/>
    </row>
    <row r="19" spans="1:11" s="198" customFormat="1">
      <c r="A19" s="216" t="s">
        <v>276</v>
      </c>
      <c r="B19" s="207"/>
      <c r="C19" s="208"/>
      <c r="D19" s="207"/>
      <c r="E19" s="207"/>
      <c r="F19" s="207"/>
      <c r="G19" s="274" t="str">
        <f t="shared" si="0"/>
        <v/>
      </c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</row>
    <row r="25" spans="1:11" s="21" customFormat="1" ht="15">
      <c r="B25" s="209"/>
    </row>
    <row r="26" spans="1:11" s="21" customFormat="1" ht="15">
      <c r="C26" s="211"/>
      <c r="D26" s="210"/>
      <c r="F26" s="211"/>
      <c r="G26" s="210"/>
      <c r="H26" s="210"/>
    </row>
    <row r="27" spans="1:11" s="21" customFormat="1" ht="15">
      <c r="C27" s="552" t="s">
        <v>268</v>
      </c>
      <c r="D27" s="210"/>
      <c r="F27" s="551" t="s">
        <v>319</v>
      </c>
      <c r="G27" s="210"/>
      <c r="J27" s="210"/>
      <c r="K27" s="210"/>
    </row>
    <row r="28" spans="1:11" s="21" customFormat="1" ht="15">
      <c r="C28" s="552" t="s">
        <v>139</v>
      </c>
      <c r="D28" s="210"/>
      <c r="F28" s="19" t="s">
        <v>269</v>
      </c>
      <c r="G28" s="210"/>
      <c r="J28" s="210"/>
      <c r="K28" s="210"/>
    </row>
    <row r="29" spans="1:11" s="198" customFormat="1" ht="15">
      <c r="C29" s="212"/>
      <c r="J29" s="215"/>
      <c r="K29" s="215"/>
    </row>
  </sheetData>
  <mergeCells count="1">
    <mergeCell ref="G2:H2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9:C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9 B9:B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90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zoomScale="80" zoomScaleNormal="100" zoomScaleSheetLayoutView="80" workbookViewId="0">
      <selection activeCell="K2" sqref="K2:L2"/>
    </sheetView>
  </sheetViews>
  <sheetFormatPr defaultRowHeight="12.75"/>
  <cols>
    <col min="1" max="1" width="5.7109375" customWidth="1"/>
    <col min="2" max="2" width="14" customWidth="1"/>
    <col min="3" max="3" width="13.5703125" customWidth="1"/>
    <col min="4" max="4" width="17.85546875" customWidth="1"/>
    <col min="5" max="5" width="12" customWidth="1"/>
    <col min="6" max="6" width="18.140625" customWidth="1"/>
    <col min="8" max="8" width="17" customWidth="1"/>
    <col min="9" max="9" width="19" customWidth="1"/>
    <col min="10" max="10" width="16.28515625" customWidth="1"/>
    <col min="11" max="11" width="18.85546875" customWidth="1"/>
  </cols>
  <sheetData>
    <row r="1" spans="1:12" ht="15">
      <c r="A1" s="487" t="s">
        <v>556</v>
      </c>
      <c r="B1" s="153"/>
      <c r="C1" s="153"/>
      <c r="D1" s="153"/>
      <c r="E1" s="153"/>
      <c r="F1" s="153"/>
      <c r="G1" s="153"/>
      <c r="H1" s="153"/>
      <c r="I1" s="153"/>
      <c r="J1" s="153"/>
      <c r="K1" s="488" t="s">
        <v>421</v>
      </c>
    </row>
    <row r="2" spans="1:12" ht="15">
      <c r="A2" s="199" t="s">
        <v>512</v>
      </c>
      <c r="B2" s="153"/>
      <c r="C2" s="153"/>
      <c r="D2" s="153"/>
      <c r="E2" s="153"/>
      <c r="F2" s="398"/>
      <c r="G2" s="398"/>
      <c r="H2" s="153"/>
      <c r="I2" s="153"/>
      <c r="J2" s="398"/>
      <c r="K2" s="697" t="s">
        <v>1835</v>
      </c>
      <c r="L2" s="698"/>
    </row>
    <row r="3" spans="1:12" ht="15">
      <c r="A3" s="199"/>
      <c r="B3" s="153"/>
      <c r="C3" s="153"/>
      <c r="D3" s="153"/>
      <c r="E3" s="153"/>
      <c r="F3" s="398"/>
      <c r="G3" s="398"/>
      <c r="H3" s="153"/>
      <c r="I3" s="153"/>
      <c r="J3" s="153"/>
      <c r="K3" s="153"/>
    </row>
    <row r="4" spans="1:12" ht="15">
      <c r="A4" s="153" t="s">
        <v>274</v>
      </c>
      <c r="B4" s="153"/>
      <c r="C4" s="153"/>
      <c r="D4" s="153"/>
      <c r="E4" s="153"/>
      <c r="F4" s="398"/>
      <c r="G4" s="398"/>
      <c r="H4" s="398"/>
      <c r="I4" s="398"/>
      <c r="J4" s="398"/>
      <c r="K4" s="153"/>
    </row>
    <row r="5" spans="1:12" ht="15">
      <c r="A5" s="489"/>
      <c r="B5" s="489"/>
      <c r="C5" s="489"/>
      <c r="D5" s="489"/>
      <c r="E5" s="489"/>
      <c r="F5" s="401"/>
      <c r="G5" s="401"/>
      <c r="H5" s="401"/>
      <c r="I5" s="401"/>
      <c r="J5" s="401"/>
      <c r="K5" s="489"/>
    </row>
    <row r="6" spans="1:12" ht="15.75" thickBot="1">
      <c r="A6" s="404"/>
      <c r="B6" s="404"/>
      <c r="C6" s="404"/>
      <c r="D6" s="404"/>
      <c r="E6" s="404"/>
      <c r="F6" s="404"/>
      <c r="G6" s="404"/>
      <c r="H6" s="404"/>
      <c r="I6" s="404"/>
      <c r="J6" s="404"/>
      <c r="K6" s="404"/>
    </row>
    <row r="7" spans="1:12" ht="60">
      <c r="A7" s="490" t="s">
        <v>64</v>
      </c>
      <c r="B7" s="407" t="s">
        <v>513</v>
      </c>
      <c r="C7" s="407" t="s">
        <v>514</v>
      </c>
      <c r="D7" s="407" t="s">
        <v>515</v>
      </c>
      <c r="E7" s="407" t="s">
        <v>275</v>
      </c>
      <c r="F7" s="407" t="s">
        <v>557</v>
      </c>
      <c r="G7" s="407" t="s">
        <v>517</v>
      </c>
      <c r="H7" s="407" t="s">
        <v>558</v>
      </c>
      <c r="I7" s="407" t="s">
        <v>559</v>
      </c>
      <c r="J7" s="407" t="s">
        <v>318</v>
      </c>
      <c r="K7" s="407" t="s">
        <v>421</v>
      </c>
    </row>
    <row r="8" spans="1:12" ht="15">
      <c r="A8" s="491">
        <v>1</v>
      </c>
      <c r="B8" s="411">
        <v>2</v>
      </c>
      <c r="C8" s="411">
        <v>3</v>
      </c>
      <c r="D8" s="411">
        <v>4</v>
      </c>
      <c r="E8" s="411"/>
      <c r="F8" s="411">
        <v>7</v>
      </c>
      <c r="G8" s="411">
        <v>8</v>
      </c>
      <c r="H8" s="412">
        <v>9</v>
      </c>
      <c r="I8" s="411">
        <v>10</v>
      </c>
      <c r="J8" s="411">
        <v>11</v>
      </c>
      <c r="K8" s="411">
        <v>12</v>
      </c>
    </row>
    <row r="9" spans="1:12" ht="15.75">
      <c r="A9" s="492">
        <v>1</v>
      </c>
      <c r="B9" s="416"/>
      <c r="C9" s="416"/>
      <c r="D9" s="417"/>
      <c r="E9" s="417"/>
      <c r="F9" s="418"/>
      <c r="G9" s="419"/>
      <c r="H9" s="420"/>
      <c r="I9" s="416"/>
      <c r="J9" s="416"/>
      <c r="K9" s="493" t="str">
        <f t="shared" ref="K9:K33" si="0">IF(ISBLANK(B9)=TRUE,"",$K$2)</f>
        <v/>
      </c>
    </row>
    <row r="10" spans="1:12" ht="15.75">
      <c r="A10" s="492">
        <v>2</v>
      </c>
      <c r="B10" s="416"/>
      <c r="C10" s="416"/>
      <c r="D10" s="417"/>
      <c r="E10" s="417"/>
      <c r="F10" s="418"/>
      <c r="G10" s="419"/>
      <c r="H10" s="420"/>
      <c r="I10" s="416"/>
      <c r="J10" s="416"/>
      <c r="K10" s="493" t="str">
        <f t="shared" si="0"/>
        <v/>
      </c>
    </row>
    <row r="11" spans="1:12" ht="15.75">
      <c r="A11" s="492">
        <v>3</v>
      </c>
      <c r="B11" s="416"/>
      <c r="C11" s="416"/>
      <c r="D11" s="417"/>
      <c r="E11" s="417"/>
      <c r="F11" s="418"/>
      <c r="G11" s="419"/>
      <c r="H11" s="420"/>
      <c r="I11" s="416"/>
      <c r="J11" s="416"/>
      <c r="K11" s="493" t="str">
        <f t="shared" si="0"/>
        <v/>
      </c>
    </row>
    <row r="12" spans="1:12" ht="15.75">
      <c r="A12" s="492">
        <v>4</v>
      </c>
      <c r="B12" s="416"/>
      <c r="C12" s="416"/>
      <c r="D12" s="417"/>
      <c r="E12" s="417"/>
      <c r="F12" s="418"/>
      <c r="G12" s="419"/>
      <c r="H12" s="420"/>
      <c r="I12" s="416"/>
      <c r="J12" s="416"/>
      <c r="K12" s="493" t="str">
        <f t="shared" si="0"/>
        <v/>
      </c>
    </row>
    <row r="13" spans="1:12" ht="15.75">
      <c r="A13" s="492">
        <v>5</v>
      </c>
      <c r="B13" s="416"/>
      <c r="C13" s="416"/>
      <c r="D13" s="417"/>
      <c r="E13" s="417"/>
      <c r="F13" s="418"/>
      <c r="G13" s="419"/>
      <c r="H13" s="420"/>
      <c r="I13" s="416"/>
      <c r="J13" s="416"/>
      <c r="K13" s="493" t="str">
        <f t="shared" si="0"/>
        <v/>
      </c>
    </row>
    <row r="14" spans="1:12" ht="15.75">
      <c r="A14" s="492">
        <v>6</v>
      </c>
      <c r="B14" s="416"/>
      <c r="C14" s="416"/>
      <c r="D14" s="417"/>
      <c r="E14" s="417"/>
      <c r="F14" s="418"/>
      <c r="G14" s="419"/>
      <c r="H14" s="420"/>
      <c r="I14" s="416"/>
      <c r="J14" s="416"/>
      <c r="K14" s="493" t="str">
        <f t="shared" si="0"/>
        <v/>
      </c>
    </row>
    <row r="15" spans="1:12" ht="15.75">
      <c r="A15" s="492">
        <v>7</v>
      </c>
      <c r="B15" s="416"/>
      <c r="C15" s="416"/>
      <c r="D15" s="417"/>
      <c r="E15" s="417"/>
      <c r="F15" s="418"/>
      <c r="G15" s="419"/>
      <c r="H15" s="420"/>
      <c r="I15" s="416"/>
      <c r="J15" s="416"/>
      <c r="K15" s="493" t="str">
        <f t="shared" si="0"/>
        <v/>
      </c>
    </row>
    <row r="16" spans="1:12" ht="15.75">
      <c r="A16" s="492">
        <v>8</v>
      </c>
      <c r="B16" s="416"/>
      <c r="C16" s="416"/>
      <c r="D16" s="417"/>
      <c r="E16" s="417"/>
      <c r="F16" s="418"/>
      <c r="G16" s="419"/>
      <c r="H16" s="420"/>
      <c r="I16" s="416"/>
      <c r="J16" s="416"/>
      <c r="K16" s="493" t="str">
        <f t="shared" si="0"/>
        <v/>
      </c>
    </row>
    <row r="17" spans="1:11" ht="15.75">
      <c r="A17" s="492">
        <v>9</v>
      </c>
      <c r="B17" s="416"/>
      <c r="C17" s="416"/>
      <c r="D17" s="417"/>
      <c r="E17" s="417"/>
      <c r="F17" s="418"/>
      <c r="G17" s="419"/>
      <c r="H17" s="420"/>
      <c r="I17" s="416"/>
      <c r="J17" s="416"/>
      <c r="K17" s="493" t="str">
        <f t="shared" si="0"/>
        <v/>
      </c>
    </row>
    <row r="18" spans="1:11" ht="15.75">
      <c r="A18" s="492">
        <v>10</v>
      </c>
      <c r="B18" s="416"/>
      <c r="C18" s="416"/>
      <c r="D18" s="417"/>
      <c r="E18" s="417"/>
      <c r="F18" s="418"/>
      <c r="G18" s="419"/>
      <c r="H18" s="420"/>
      <c r="I18" s="416"/>
      <c r="J18" s="416"/>
      <c r="K18" s="493" t="str">
        <f t="shared" si="0"/>
        <v/>
      </c>
    </row>
    <row r="19" spans="1:11" ht="15.75">
      <c r="A19" s="492">
        <v>11</v>
      </c>
      <c r="B19" s="416"/>
      <c r="C19" s="416"/>
      <c r="D19" s="417"/>
      <c r="E19" s="417"/>
      <c r="F19" s="418"/>
      <c r="G19" s="419"/>
      <c r="H19" s="420"/>
      <c r="I19" s="416"/>
      <c r="J19" s="416"/>
      <c r="K19" s="493" t="str">
        <f t="shared" si="0"/>
        <v/>
      </c>
    </row>
    <row r="20" spans="1:11" ht="15.75">
      <c r="A20" s="492">
        <v>12</v>
      </c>
      <c r="B20" s="416"/>
      <c r="C20" s="416"/>
      <c r="D20" s="417"/>
      <c r="E20" s="417"/>
      <c r="F20" s="418"/>
      <c r="G20" s="419"/>
      <c r="H20" s="420"/>
      <c r="I20" s="416"/>
      <c r="J20" s="416"/>
      <c r="K20" s="493" t="str">
        <f t="shared" si="0"/>
        <v/>
      </c>
    </row>
    <row r="21" spans="1:11" ht="15.75">
      <c r="A21" s="492">
        <v>13</v>
      </c>
      <c r="B21" s="416"/>
      <c r="C21" s="416"/>
      <c r="D21" s="417"/>
      <c r="E21" s="417"/>
      <c r="F21" s="418"/>
      <c r="G21" s="419"/>
      <c r="H21" s="420"/>
      <c r="I21" s="416"/>
      <c r="J21" s="416"/>
      <c r="K21" s="493" t="str">
        <f t="shared" si="0"/>
        <v/>
      </c>
    </row>
    <row r="22" spans="1:11" ht="15.75">
      <c r="A22" s="492">
        <v>14</v>
      </c>
      <c r="B22" s="416"/>
      <c r="C22" s="416"/>
      <c r="D22" s="417"/>
      <c r="E22" s="417"/>
      <c r="F22" s="418"/>
      <c r="G22" s="419"/>
      <c r="H22" s="420"/>
      <c r="I22" s="416"/>
      <c r="J22" s="416"/>
      <c r="K22" s="493" t="str">
        <f t="shared" si="0"/>
        <v/>
      </c>
    </row>
    <row r="23" spans="1:11" ht="15.75">
      <c r="A23" s="492">
        <v>15</v>
      </c>
      <c r="B23" s="416"/>
      <c r="C23" s="416"/>
      <c r="D23" s="417"/>
      <c r="E23" s="417"/>
      <c r="F23" s="418"/>
      <c r="G23" s="419"/>
      <c r="H23" s="420"/>
      <c r="I23" s="416"/>
      <c r="J23" s="416"/>
      <c r="K23" s="493" t="str">
        <f t="shared" si="0"/>
        <v/>
      </c>
    </row>
    <row r="24" spans="1:11" ht="15.75">
      <c r="A24" s="492">
        <v>16</v>
      </c>
      <c r="B24" s="416"/>
      <c r="C24" s="416"/>
      <c r="D24" s="417"/>
      <c r="E24" s="417"/>
      <c r="F24" s="418"/>
      <c r="G24" s="419"/>
      <c r="H24" s="420"/>
      <c r="I24" s="416"/>
      <c r="J24" s="416"/>
      <c r="K24" s="493" t="str">
        <f t="shared" si="0"/>
        <v/>
      </c>
    </row>
    <row r="25" spans="1:11" ht="15.75">
      <c r="A25" s="492">
        <v>17</v>
      </c>
      <c r="B25" s="416"/>
      <c r="C25" s="416"/>
      <c r="D25" s="417"/>
      <c r="E25" s="417"/>
      <c r="F25" s="418"/>
      <c r="G25" s="419"/>
      <c r="H25" s="420"/>
      <c r="I25" s="416"/>
      <c r="J25" s="416"/>
      <c r="K25" s="493" t="str">
        <f t="shared" si="0"/>
        <v/>
      </c>
    </row>
    <row r="26" spans="1:11" ht="15.75">
      <c r="A26" s="492">
        <v>18</v>
      </c>
      <c r="B26" s="416"/>
      <c r="C26" s="416"/>
      <c r="D26" s="417"/>
      <c r="E26" s="417"/>
      <c r="F26" s="418"/>
      <c r="G26" s="419"/>
      <c r="H26" s="420"/>
      <c r="I26" s="416"/>
      <c r="J26" s="416"/>
      <c r="K26" s="493" t="str">
        <f t="shared" si="0"/>
        <v/>
      </c>
    </row>
    <row r="27" spans="1:11" ht="15.75">
      <c r="A27" s="492">
        <v>19</v>
      </c>
      <c r="B27" s="416"/>
      <c r="C27" s="416"/>
      <c r="D27" s="417"/>
      <c r="E27" s="417"/>
      <c r="F27" s="418"/>
      <c r="G27" s="419"/>
      <c r="H27" s="420"/>
      <c r="I27" s="416"/>
      <c r="J27" s="416"/>
      <c r="K27" s="493" t="str">
        <f t="shared" si="0"/>
        <v/>
      </c>
    </row>
    <row r="28" spans="1:11" ht="15.75">
      <c r="A28" s="492">
        <v>20</v>
      </c>
      <c r="B28" s="416"/>
      <c r="C28" s="416"/>
      <c r="D28" s="417"/>
      <c r="E28" s="417"/>
      <c r="F28" s="418"/>
      <c r="G28" s="419"/>
      <c r="H28" s="420"/>
      <c r="I28" s="416"/>
      <c r="J28" s="416"/>
      <c r="K28" s="493" t="str">
        <f t="shared" si="0"/>
        <v/>
      </c>
    </row>
    <row r="29" spans="1:11" ht="15.75">
      <c r="A29" s="492">
        <v>21</v>
      </c>
      <c r="B29" s="416"/>
      <c r="C29" s="416"/>
      <c r="D29" s="417"/>
      <c r="E29" s="417"/>
      <c r="F29" s="418"/>
      <c r="G29" s="419"/>
      <c r="H29" s="420"/>
      <c r="I29" s="416"/>
      <c r="J29" s="416"/>
      <c r="K29" s="493" t="str">
        <f t="shared" si="0"/>
        <v/>
      </c>
    </row>
    <row r="30" spans="1:11" ht="15.75">
      <c r="A30" s="492">
        <v>22</v>
      </c>
      <c r="B30" s="416"/>
      <c r="C30" s="416"/>
      <c r="D30" s="417"/>
      <c r="E30" s="417"/>
      <c r="F30" s="418"/>
      <c r="G30" s="419"/>
      <c r="H30" s="420"/>
      <c r="I30" s="416"/>
      <c r="J30" s="416"/>
      <c r="K30" s="493" t="str">
        <f t="shared" si="0"/>
        <v/>
      </c>
    </row>
    <row r="31" spans="1:11" ht="15.75">
      <c r="A31" s="492">
        <v>23</v>
      </c>
      <c r="B31" s="416"/>
      <c r="C31" s="416"/>
      <c r="D31" s="417"/>
      <c r="E31" s="417"/>
      <c r="F31" s="418"/>
      <c r="G31" s="419"/>
      <c r="H31" s="420"/>
      <c r="I31" s="416"/>
      <c r="J31" s="416"/>
      <c r="K31" s="493" t="str">
        <f t="shared" si="0"/>
        <v/>
      </c>
    </row>
    <row r="32" spans="1:11" ht="15.75">
      <c r="A32" s="492">
        <v>24</v>
      </c>
      <c r="B32" s="416"/>
      <c r="C32" s="416"/>
      <c r="D32" s="417"/>
      <c r="E32" s="417"/>
      <c r="F32" s="418"/>
      <c r="G32" s="419"/>
      <c r="H32" s="420"/>
      <c r="I32" s="416"/>
      <c r="J32" s="416"/>
      <c r="K32" s="493" t="str">
        <f t="shared" si="0"/>
        <v/>
      </c>
    </row>
    <row r="33" spans="1:11" ht="15.75">
      <c r="A33" s="492" t="s">
        <v>278</v>
      </c>
      <c r="B33" s="416"/>
      <c r="C33" s="416"/>
      <c r="D33" s="417"/>
      <c r="E33" s="417"/>
      <c r="F33" s="418"/>
      <c r="G33" s="419"/>
      <c r="H33" s="420"/>
      <c r="I33" s="416"/>
      <c r="J33" s="416"/>
      <c r="K33" s="493" t="str">
        <f t="shared" si="0"/>
        <v/>
      </c>
    </row>
    <row r="34" spans="1:11" ht="15">
      <c r="A34" s="494"/>
      <c r="B34" s="494"/>
      <c r="C34" s="494"/>
      <c r="D34" s="494"/>
      <c r="E34" s="494"/>
      <c r="F34" s="494"/>
      <c r="G34" s="494"/>
      <c r="H34" s="494"/>
      <c r="I34" s="494"/>
      <c r="J34" s="494"/>
      <c r="K34" s="494"/>
    </row>
    <row r="35" spans="1:11" ht="15">
      <c r="A35" s="494"/>
      <c r="B35" s="494"/>
      <c r="C35" s="494"/>
      <c r="D35" s="494"/>
      <c r="E35" s="494"/>
      <c r="F35" s="494"/>
      <c r="G35" s="494"/>
      <c r="H35" s="494"/>
      <c r="I35" s="494"/>
      <c r="J35" s="494"/>
      <c r="K35" s="494"/>
    </row>
    <row r="36" spans="1:11" ht="15">
      <c r="A36" s="495" t="s">
        <v>520</v>
      </c>
      <c r="B36" s="494"/>
      <c r="C36" s="494"/>
      <c r="D36" s="494"/>
      <c r="E36" s="494"/>
      <c r="F36" s="494"/>
      <c r="G36" s="494"/>
      <c r="H36" s="494"/>
      <c r="I36" s="494"/>
      <c r="J36" s="494"/>
      <c r="K36" s="494"/>
    </row>
    <row r="37" spans="1:11" ht="15">
      <c r="A37" s="494" t="s">
        <v>521</v>
      </c>
      <c r="B37" s="494"/>
      <c r="C37" s="494"/>
      <c r="D37" s="494"/>
      <c r="E37" s="494"/>
      <c r="F37" s="494"/>
      <c r="G37" s="494"/>
      <c r="H37" s="494"/>
      <c r="I37" s="494"/>
      <c r="J37" s="494"/>
      <c r="K37" s="494"/>
    </row>
    <row r="38" spans="1:11" ht="17.25">
      <c r="A38" s="494" t="s">
        <v>560</v>
      </c>
      <c r="B38" s="494"/>
      <c r="C38" s="494"/>
      <c r="D38" s="494"/>
      <c r="E38" s="494"/>
      <c r="F38" s="494"/>
      <c r="G38" s="494"/>
      <c r="H38" s="494"/>
      <c r="I38" s="494"/>
      <c r="J38" s="494"/>
      <c r="K38" s="494"/>
    </row>
    <row r="39" spans="1:11" ht="15">
      <c r="A39" s="494"/>
      <c r="B39" s="494"/>
      <c r="C39" s="494"/>
      <c r="D39" s="494"/>
      <c r="E39" s="494"/>
      <c r="F39" s="494"/>
      <c r="G39" s="494"/>
      <c r="H39" s="494"/>
      <c r="I39" s="494"/>
      <c r="J39" s="494"/>
      <c r="K39" s="494"/>
    </row>
    <row r="40" spans="1:11" ht="15">
      <c r="A40" s="494"/>
      <c r="B40" s="494"/>
      <c r="C40" s="494"/>
      <c r="D40" s="494"/>
      <c r="E40" s="494"/>
      <c r="F40" s="494"/>
      <c r="G40" s="494"/>
      <c r="H40" s="494"/>
      <c r="I40" s="494"/>
      <c r="J40" s="494"/>
      <c r="K40" s="494"/>
    </row>
    <row r="41" spans="1:11" ht="15">
      <c r="A41" s="494"/>
      <c r="B41" s="496" t="s">
        <v>107</v>
      </c>
      <c r="C41" s="494"/>
      <c r="D41" s="494"/>
      <c r="E41" s="494"/>
      <c r="F41" s="494"/>
      <c r="G41" s="494"/>
      <c r="H41" s="494"/>
      <c r="I41" s="494"/>
      <c r="J41" s="494"/>
      <c r="K41" s="494"/>
    </row>
    <row r="42" spans="1:11" ht="15">
      <c r="A42" s="494"/>
      <c r="B42" s="494"/>
      <c r="C42" s="494"/>
      <c r="D42" s="494"/>
      <c r="E42" s="494"/>
      <c r="F42" s="494"/>
      <c r="G42" s="494"/>
      <c r="H42" s="494"/>
      <c r="I42" s="494"/>
      <c r="J42" s="497"/>
      <c r="K42" s="494"/>
    </row>
    <row r="43" spans="1:11" ht="15">
      <c r="A43" s="494"/>
      <c r="B43" s="494"/>
      <c r="C43" s="498"/>
      <c r="D43" s="498"/>
      <c r="E43" s="497"/>
      <c r="F43" s="494"/>
      <c r="G43" s="498"/>
      <c r="H43" s="498"/>
      <c r="I43" s="494"/>
      <c r="J43" s="494"/>
      <c r="K43" s="494"/>
    </row>
    <row r="44" spans="1:11" ht="15">
      <c r="A44" s="494"/>
      <c r="B44" s="494"/>
      <c r="C44" s="499" t="s">
        <v>268</v>
      </c>
      <c r="D44" s="494"/>
      <c r="E44" s="494"/>
      <c r="F44" s="494"/>
      <c r="G44" s="496" t="s">
        <v>319</v>
      </c>
      <c r="H44" s="494"/>
      <c r="I44" s="494"/>
      <c r="J44" s="494"/>
      <c r="K44" s="494"/>
    </row>
    <row r="45" spans="1:11" ht="15">
      <c r="A45" s="494"/>
      <c r="B45" s="494"/>
      <c r="C45" s="496" t="s">
        <v>139</v>
      </c>
      <c r="D45" s="494"/>
      <c r="E45" s="494"/>
      <c r="F45" s="494"/>
      <c r="G45" s="500" t="s">
        <v>269</v>
      </c>
      <c r="H45" s="494"/>
      <c r="I45" s="494"/>
      <c r="J45" s="494"/>
      <c r="K45" s="494"/>
    </row>
    <row r="46" spans="1:11" ht="15">
      <c r="A46" s="21"/>
      <c r="B46" s="21"/>
      <c r="C46" s="209"/>
      <c r="D46" s="21"/>
      <c r="E46" s="21"/>
      <c r="F46" s="21"/>
      <c r="G46" s="21"/>
      <c r="H46" s="21"/>
      <c r="I46" s="21"/>
      <c r="J46" s="21"/>
      <c r="K46" s="21"/>
    </row>
  </sheetData>
  <mergeCells count="1">
    <mergeCell ref="K2:L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3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  <pageSetup scale="54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view="pageBreakPreview" zoomScale="80" zoomScaleNormal="100" zoomScaleSheetLayoutView="80" workbookViewId="0">
      <selection activeCell="H2" sqref="H2:I2"/>
    </sheetView>
  </sheetViews>
  <sheetFormatPr defaultRowHeight="15"/>
  <cols>
    <col min="1" max="1" width="4.28515625" style="467" customWidth="1"/>
    <col min="2" max="2" width="20.7109375" style="467" customWidth="1"/>
    <col min="3" max="3" width="16.7109375" style="467" customWidth="1"/>
    <col min="4" max="4" width="17.85546875" style="467" customWidth="1"/>
    <col min="5" max="5" width="15.28515625" style="467" customWidth="1"/>
    <col min="6" max="6" width="21.85546875" style="467" customWidth="1"/>
    <col min="7" max="7" width="9.140625" style="467"/>
    <col min="8" max="8" width="17.7109375" style="467" customWidth="1"/>
    <col min="9" max="16384" width="9.140625" style="467"/>
  </cols>
  <sheetData>
    <row r="1" spans="1:9" ht="15" customHeight="1">
      <c r="A1" s="729" t="s">
        <v>539</v>
      </c>
      <c r="B1" s="729"/>
      <c r="C1" s="729"/>
      <c r="D1" s="729"/>
      <c r="E1" s="729"/>
      <c r="F1" s="729"/>
      <c r="G1" s="78" t="s">
        <v>109</v>
      </c>
      <c r="H1" s="78"/>
    </row>
    <row r="2" spans="1:9" ht="15.75">
      <c r="A2" s="730" t="s">
        <v>140</v>
      </c>
      <c r="B2" s="730"/>
      <c r="C2" s="730"/>
      <c r="D2" s="730"/>
      <c r="E2" s="468"/>
      <c r="F2" s="468"/>
      <c r="G2" s="469"/>
      <c r="H2" s="697" t="s">
        <v>1835</v>
      </c>
      <c r="I2" s="698"/>
    </row>
    <row r="3" spans="1:9" ht="15.75">
      <c r="A3" s="468"/>
      <c r="B3" s="468"/>
      <c r="C3" s="468"/>
      <c r="D3" s="468"/>
      <c r="E3" s="468"/>
      <c r="F3" s="468"/>
      <c r="G3" s="468"/>
      <c r="H3" s="468"/>
    </row>
    <row r="4" spans="1:9" ht="15.75">
      <c r="A4" s="731" t="s">
        <v>540</v>
      </c>
      <c r="B4" s="731"/>
      <c r="C4" s="731"/>
      <c r="D4" s="468"/>
      <c r="E4" s="468"/>
      <c r="F4" s="468"/>
      <c r="G4" s="468"/>
      <c r="H4" s="468"/>
    </row>
    <row r="5" spans="1:9">
      <c r="A5" s="738"/>
      <c r="B5" s="738"/>
      <c r="C5" s="738"/>
      <c r="D5" s="738"/>
      <c r="E5" s="738"/>
      <c r="F5" s="738"/>
      <c r="G5" s="738"/>
      <c r="H5" s="738"/>
    </row>
    <row r="6" spans="1:9" ht="15.75">
      <c r="A6" s="468"/>
      <c r="B6" s="468"/>
      <c r="C6" s="468"/>
      <c r="D6" s="468"/>
      <c r="E6" s="468"/>
      <c r="F6" s="468"/>
      <c r="G6" s="468"/>
      <c r="H6" s="468"/>
    </row>
    <row r="7" spans="1:9" ht="15.75">
      <c r="A7" s="732" t="s">
        <v>541</v>
      </c>
      <c r="B7" s="732"/>
      <c r="C7" s="732"/>
      <c r="D7" s="733"/>
      <c r="E7" s="733"/>
      <c r="F7" s="470"/>
      <c r="G7" s="471"/>
      <c r="H7" s="472"/>
    </row>
    <row r="8" spans="1:9" ht="15.75">
      <c r="A8" s="732" t="s">
        <v>542</v>
      </c>
      <c r="B8" s="732"/>
      <c r="C8" s="732"/>
      <c r="D8" s="733"/>
      <c r="E8" s="733"/>
      <c r="F8" s="470"/>
      <c r="G8" s="471"/>
      <c r="H8" s="472"/>
    </row>
    <row r="9" spans="1:9" ht="15.75">
      <c r="A9" s="732" t="s">
        <v>543</v>
      </c>
      <c r="B9" s="732"/>
      <c r="C9" s="732"/>
      <c r="D9" s="733"/>
      <c r="E9" s="733"/>
      <c r="F9" s="470"/>
      <c r="G9" s="471"/>
      <c r="H9" s="472"/>
    </row>
    <row r="10" spans="1:9" ht="29.1" customHeight="1">
      <c r="A10" s="734" t="s">
        <v>544</v>
      </c>
      <c r="B10" s="734"/>
      <c r="C10" s="734"/>
      <c r="D10" s="733"/>
      <c r="E10" s="733"/>
      <c r="F10" s="470"/>
      <c r="G10" s="471"/>
      <c r="H10" s="472"/>
    </row>
    <row r="11" spans="1:9" ht="29.1" customHeight="1">
      <c r="A11" s="734" t="s">
        <v>545</v>
      </c>
      <c r="B11" s="734"/>
      <c r="C11" s="734"/>
      <c r="D11" s="733"/>
      <c r="E11" s="733"/>
      <c r="F11" s="470"/>
      <c r="G11" s="471"/>
      <c r="H11" s="472"/>
    </row>
    <row r="12" spans="1:9" ht="29.1" customHeight="1">
      <c r="A12" s="734" t="s">
        <v>546</v>
      </c>
      <c r="B12" s="734"/>
      <c r="C12" s="734"/>
      <c r="D12" s="733"/>
      <c r="E12" s="733"/>
      <c r="F12" s="470"/>
      <c r="G12" s="471"/>
      <c r="H12" s="472"/>
    </row>
    <row r="13" spans="1:9" ht="29.1" customHeight="1">
      <c r="A13" s="734" t="s">
        <v>547</v>
      </c>
      <c r="B13" s="734"/>
      <c r="C13" s="734"/>
      <c r="D13" s="733"/>
      <c r="E13" s="733"/>
      <c r="F13" s="470"/>
      <c r="G13" s="471"/>
      <c r="H13" s="472"/>
    </row>
    <row r="14" spans="1:9" ht="15.75">
      <c r="A14" s="739" t="s">
        <v>548</v>
      </c>
      <c r="B14" s="739"/>
      <c r="C14" s="739"/>
      <c r="D14" s="733"/>
      <c r="E14" s="733"/>
      <c r="F14" s="470"/>
      <c r="G14" s="471"/>
      <c r="H14" s="472"/>
    </row>
    <row r="15" spans="1:9" ht="15.75">
      <c r="A15" s="732" t="s">
        <v>549</v>
      </c>
      <c r="B15" s="732"/>
      <c r="C15" s="732"/>
      <c r="D15" s="733"/>
      <c r="E15" s="733"/>
      <c r="F15" s="470"/>
      <c r="G15" s="471"/>
      <c r="H15" s="472"/>
    </row>
    <row r="16" spans="1:9">
      <c r="E16" s="470"/>
      <c r="F16" s="470"/>
      <c r="G16" s="470"/>
    </row>
    <row r="17" spans="1:8" ht="15.75">
      <c r="A17" s="740" t="s">
        <v>550</v>
      </c>
      <c r="B17" s="740"/>
      <c r="C17" s="740"/>
      <c r="D17" s="740"/>
      <c r="E17" s="472"/>
      <c r="F17" s="472"/>
      <c r="G17" s="472"/>
      <c r="H17" s="472"/>
    </row>
    <row r="18" spans="1:8" ht="15.75">
      <c r="A18" s="473" t="s">
        <v>64</v>
      </c>
      <c r="B18" s="474" t="s">
        <v>227</v>
      </c>
      <c r="C18" s="474" t="s">
        <v>340</v>
      </c>
      <c r="D18" s="474" t="s">
        <v>341</v>
      </c>
      <c r="E18" s="474" t="s">
        <v>345</v>
      </c>
      <c r="F18" s="474" t="s">
        <v>349</v>
      </c>
      <c r="G18" s="474" t="s">
        <v>551</v>
      </c>
      <c r="H18" s="474" t="s">
        <v>552</v>
      </c>
    </row>
    <row r="19" spans="1:8">
      <c r="A19" s="475">
        <v>1</v>
      </c>
      <c r="B19" s="476"/>
      <c r="C19" s="476"/>
      <c r="D19" s="476"/>
      <c r="E19" s="476"/>
      <c r="F19" s="476" t="s">
        <v>348</v>
      </c>
      <c r="G19" s="476"/>
      <c r="H19" s="476"/>
    </row>
    <row r="20" spans="1:8">
      <c r="A20" s="475">
        <v>2</v>
      </c>
      <c r="B20" s="476"/>
      <c r="C20" s="476"/>
      <c r="D20" s="476"/>
      <c r="E20" s="476"/>
      <c r="F20" s="476" t="s">
        <v>348</v>
      </c>
      <c r="G20" s="476"/>
      <c r="H20" s="476"/>
    </row>
    <row r="21" spans="1:8">
      <c r="A21" s="475">
        <v>3</v>
      </c>
      <c r="B21" s="477"/>
      <c r="C21" s="477"/>
      <c r="D21" s="477"/>
      <c r="E21" s="477"/>
      <c r="F21" s="476" t="s">
        <v>0</v>
      </c>
      <c r="G21" s="477"/>
      <c r="H21" s="477"/>
    </row>
    <row r="22" spans="1:8">
      <c r="A22" s="475">
        <v>4</v>
      </c>
      <c r="B22" s="477"/>
      <c r="C22" s="477"/>
      <c r="D22" s="477"/>
      <c r="E22" s="477"/>
      <c r="F22" s="476" t="s">
        <v>0</v>
      </c>
      <c r="G22" s="477"/>
      <c r="H22" s="477"/>
    </row>
    <row r="23" spans="1:8">
      <c r="A23" s="475">
        <v>5</v>
      </c>
      <c r="B23" s="477"/>
      <c r="C23" s="477"/>
      <c r="D23" s="477"/>
      <c r="E23" s="477"/>
      <c r="F23" s="476" t="s">
        <v>553</v>
      </c>
      <c r="G23" s="477"/>
      <c r="H23" s="477"/>
    </row>
    <row r="24" spans="1:8">
      <c r="A24" s="475" t="s">
        <v>278</v>
      </c>
      <c r="B24" s="477"/>
      <c r="C24" s="477"/>
      <c r="D24" s="477"/>
      <c r="E24" s="477"/>
      <c r="F24" s="476" t="s">
        <v>553</v>
      </c>
      <c r="G24" s="477"/>
      <c r="H24" s="477"/>
    </row>
    <row r="25" spans="1:8">
      <c r="A25" s="475"/>
      <c r="B25" s="477"/>
      <c r="C25" s="477"/>
      <c r="D25" s="477"/>
      <c r="E25" s="477"/>
      <c r="F25" s="476" t="s">
        <v>554</v>
      </c>
      <c r="G25" s="477"/>
      <c r="H25" s="477"/>
    </row>
    <row r="26" spans="1:8">
      <c r="A26" s="475"/>
      <c r="B26" s="477"/>
      <c r="C26" s="477"/>
      <c r="D26" s="477"/>
      <c r="E26" s="477"/>
      <c r="F26" s="476" t="s">
        <v>554</v>
      </c>
      <c r="G26" s="477"/>
      <c r="H26" s="477"/>
    </row>
    <row r="27" spans="1:8" ht="15.75">
      <c r="A27" s="741"/>
      <c r="B27" s="742"/>
      <c r="C27" s="742"/>
      <c r="D27" s="742"/>
      <c r="E27" s="743"/>
      <c r="F27" s="478" t="s">
        <v>432</v>
      </c>
      <c r="G27" s="479">
        <v>0</v>
      </c>
      <c r="H27" s="479"/>
    </row>
    <row r="28" spans="1:8" ht="15.75">
      <c r="A28" s="472"/>
      <c r="B28" s="472"/>
      <c r="C28" s="472"/>
      <c r="D28" s="472"/>
      <c r="E28" s="472"/>
      <c r="F28" s="480"/>
      <c r="G28" s="472"/>
      <c r="H28" s="472"/>
    </row>
    <row r="29" spans="1:8" ht="15" customHeight="1">
      <c r="A29" s="735" t="s">
        <v>555</v>
      </c>
      <c r="B29" s="735"/>
      <c r="C29" s="735"/>
      <c r="D29" s="735"/>
      <c r="E29" s="735"/>
      <c r="F29" s="735"/>
      <c r="G29" s="735"/>
      <c r="H29" s="735"/>
    </row>
    <row r="30" spans="1:8" ht="15.75">
      <c r="A30" s="472"/>
      <c r="B30" s="481"/>
      <c r="C30" s="472"/>
      <c r="D30" s="472"/>
      <c r="E30" s="472"/>
      <c r="F30" s="472"/>
      <c r="G30" s="472"/>
      <c r="H30" s="472"/>
    </row>
    <row r="31" spans="1:8" ht="15.75">
      <c r="A31" s="472"/>
      <c r="B31" s="482" t="s">
        <v>107</v>
      </c>
      <c r="C31" s="483"/>
      <c r="D31" s="483"/>
      <c r="E31" s="484"/>
      <c r="F31" s="483"/>
      <c r="G31" s="472"/>
      <c r="H31" s="472"/>
    </row>
    <row r="32" spans="1:8" ht="15.75">
      <c r="B32" s="483"/>
      <c r="C32" s="485" t="s">
        <v>268</v>
      </c>
      <c r="D32" s="483"/>
      <c r="E32" s="736" t="s">
        <v>273</v>
      </c>
      <c r="F32" s="736"/>
      <c r="G32" s="736"/>
      <c r="H32" s="471"/>
    </row>
    <row r="33" spans="2:8" ht="15.75">
      <c r="B33" s="483"/>
      <c r="C33" s="486" t="s">
        <v>139</v>
      </c>
      <c r="D33" s="483"/>
      <c r="E33" s="737" t="s">
        <v>269</v>
      </c>
      <c r="F33" s="737"/>
      <c r="G33" s="737"/>
      <c r="H33" s="472"/>
    </row>
  </sheetData>
  <mergeCells count="28">
    <mergeCell ref="E33:G33"/>
    <mergeCell ref="A5:H5"/>
    <mergeCell ref="A14:C14"/>
    <mergeCell ref="D14:E14"/>
    <mergeCell ref="A15:C15"/>
    <mergeCell ref="D15:E15"/>
    <mergeCell ref="A17:D17"/>
    <mergeCell ref="A27:E27"/>
    <mergeCell ref="A11:C11"/>
    <mergeCell ref="D11:E11"/>
    <mergeCell ref="A29:H29"/>
    <mergeCell ref="E32:G32"/>
    <mergeCell ref="A12:C12"/>
    <mergeCell ref="D12:E12"/>
    <mergeCell ref="A13:C13"/>
    <mergeCell ref="D13:E13"/>
    <mergeCell ref="A8:C8"/>
    <mergeCell ref="D8:E8"/>
    <mergeCell ref="A9:C9"/>
    <mergeCell ref="D9:E9"/>
    <mergeCell ref="A10:C10"/>
    <mergeCell ref="D10:E10"/>
    <mergeCell ref="H2:I2"/>
    <mergeCell ref="A1:F1"/>
    <mergeCell ref="A2:D2"/>
    <mergeCell ref="A4:C4"/>
    <mergeCell ref="A7:C7"/>
    <mergeCell ref="D7:E7"/>
  </mergeCells>
  <pageMargins left="0.19684820647419099" right="0.19684820647419099" top="0.19684820647419099" bottom="0.19684820647419099" header="0.15748031496063" footer="0.1574803149606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showGridLines="0" view="pageBreakPreview" zoomScale="80" zoomScaleNormal="100" zoomScaleSheetLayoutView="80" workbookViewId="0">
      <selection activeCell="J2" sqref="J2:K2"/>
    </sheetView>
  </sheetViews>
  <sheetFormatPr defaultRowHeight="15"/>
  <cols>
    <col min="1" max="1" width="5.28515625" style="429" customWidth="1"/>
    <col min="2" max="2" width="29.140625" style="429" customWidth="1"/>
    <col min="3" max="3" width="16" style="429" customWidth="1"/>
    <col min="4" max="4" width="20.7109375" style="429" customWidth="1"/>
    <col min="5" max="5" width="15.7109375" style="429" customWidth="1"/>
    <col min="6" max="6" width="13.5703125" style="429" customWidth="1"/>
    <col min="7" max="7" width="21.42578125" style="429" bestFit="1" customWidth="1"/>
    <col min="8" max="8" width="25.5703125" style="429" customWidth="1"/>
    <col min="9" max="9" width="17.85546875" style="429" customWidth="1"/>
    <col min="10" max="10" width="40.85546875" style="429" customWidth="1"/>
    <col min="11" max="11" width="12.28515625" style="429" customWidth="1"/>
    <col min="12" max="16384" width="9.140625" style="429"/>
  </cols>
  <sheetData>
    <row r="1" spans="1:11">
      <c r="A1" s="747" t="s">
        <v>561</v>
      </c>
      <c r="B1" s="748"/>
      <c r="C1" s="748"/>
      <c r="D1" s="748"/>
      <c r="E1" s="748"/>
      <c r="F1" s="748"/>
      <c r="G1" s="748"/>
      <c r="H1" s="501"/>
      <c r="I1" s="501"/>
      <c r="J1" s="395" t="s">
        <v>421</v>
      </c>
      <c r="K1" s="396"/>
    </row>
    <row r="2" spans="1:11">
      <c r="A2" s="749" t="s">
        <v>512</v>
      </c>
      <c r="B2" s="750"/>
      <c r="C2" s="750"/>
      <c r="D2" s="750"/>
      <c r="E2" s="502"/>
      <c r="F2" s="502"/>
      <c r="G2" s="502"/>
      <c r="H2" s="502"/>
      <c r="I2" s="502"/>
      <c r="J2" s="697" t="s">
        <v>1835</v>
      </c>
      <c r="K2" s="698"/>
    </row>
    <row r="3" spans="1:11">
      <c r="A3" s="503"/>
      <c r="B3" s="502"/>
      <c r="C3" s="502"/>
      <c r="D3" s="502"/>
      <c r="E3" s="502"/>
      <c r="F3" s="502"/>
      <c r="G3" s="502"/>
      <c r="H3" s="502"/>
      <c r="I3" s="502"/>
      <c r="J3" s="504"/>
    </row>
    <row r="4" spans="1:11" s="303" customFormat="1">
      <c r="A4" s="745" t="s">
        <v>274</v>
      </c>
      <c r="B4" s="746"/>
      <c r="C4" s="746"/>
      <c r="D4" s="555"/>
      <c r="E4" s="505"/>
      <c r="F4" s="505"/>
      <c r="G4" s="505"/>
      <c r="H4" s="505"/>
      <c r="I4" s="505"/>
      <c r="J4" s="506"/>
      <c r="K4" s="505"/>
    </row>
    <row r="5" spans="1:11" ht="15.75" thickBot="1">
      <c r="A5" s="507"/>
      <c r="B5" s="508"/>
      <c r="C5" s="508"/>
      <c r="D5" s="508"/>
      <c r="E5" s="508"/>
      <c r="F5" s="508"/>
      <c r="G5" s="508"/>
      <c r="H5" s="508"/>
      <c r="I5" s="508"/>
      <c r="J5" s="509"/>
      <c r="K5" s="427"/>
    </row>
    <row r="6" spans="1:11" ht="41.25" customHeight="1">
      <c r="A6" s="406" t="s">
        <v>64</v>
      </c>
      <c r="B6" s="407" t="s">
        <v>562</v>
      </c>
      <c r="C6" s="407" t="s">
        <v>563</v>
      </c>
      <c r="D6" s="407" t="s">
        <v>564</v>
      </c>
      <c r="E6" s="407" t="s">
        <v>565</v>
      </c>
      <c r="F6" s="407" t="s">
        <v>566</v>
      </c>
      <c r="G6" s="407" t="s">
        <v>518</v>
      </c>
      <c r="H6" s="407" t="s">
        <v>519</v>
      </c>
      <c r="I6" s="407" t="s">
        <v>318</v>
      </c>
      <c r="J6" s="408" t="s">
        <v>421</v>
      </c>
      <c r="K6" s="409"/>
    </row>
    <row r="7" spans="1:11">
      <c r="A7" s="410">
        <v>1</v>
      </c>
      <c r="B7" s="411">
        <v>2</v>
      </c>
      <c r="C7" s="491">
        <v>3</v>
      </c>
      <c r="D7" s="411">
        <v>4</v>
      </c>
      <c r="E7" s="491">
        <v>5</v>
      </c>
      <c r="F7" s="411">
        <v>6</v>
      </c>
      <c r="G7" s="510">
        <v>7</v>
      </c>
      <c r="H7" s="411">
        <v>8</v>
      </c>
      <c r="I7" s="491">
        <v>9</v>
      </c>
      <c r="J7" s="413">
        <v>10</v>
      </c>
      <c r="K7" s="414"/>
    </row>
    <row r="8" spans="1:11">
      <c r="A8" s="511">
        <v>1</v>
      </c>
      <c r="B8" s="512"/>
      <c r="C8" s="512"/>
      <c r="D8" s="513"/>
      <c r="E8" s="514"/>
      <c r="F8" s="515"/>
      <c r="G8" s="516"/>
      <c r="H8" s="512"/>
      <c r="I8" s="512"/>
      <c r="J8" s="517" t="str">
        <f t="shared" ref="J8:J32" si="0">IF(ISBLANK(B8)=TRUE,"",$J$2)</f>
        <v/>
      </c>
      <c r="K8" s="518"/>
    </row>
    <row r="9" spans="1:11">
      <c r="A9" s="511">
        <v>2</v>
      </c>
      <c r="B9" s="512"/>
      <c r="C9" s="512"/>
      <c r="D9" s="513"/>
      <c r="E9" s="514"/>
      <c r="F9" s="515"/>
      <c r="G9" s="516"/>
      <c r="H9" s="512"/>
      <c r="I9" s="512"/>
      <c r="J9" s="517" t="str">
        <f t="shared" si="0"/>
        <v/>
      </c>
      <c r="K9" s="518"/>
    </row>
    <row r="10" spans="1:11">
      <c r="A10" s="511">
        <v>3</v>
      </c>
      <c r="B10" s="512"/>
      <c r="C10" s="512"/>
      <c r="D10" s="513"/>
      <c r="E10" s="514"/>
      <c r="F10" s="515"/>
      <c r="G10" s="516"/>
      <c r="H10" s="512"/>
      <c r="I10" s="512"/>
      <c r="J10" s="517" t="str">
        <f t="shared" si="0"/>
        <v/>
      </c>
      <c r="K10" s="518"/>
    </row>
    <row r="11" spans="1:11">
      <c r="A11" s="511">
        <v>4</v>
      </c>
      <c r="B11" s="512"/>
      <c r="C11" s="512"/>
      <c r="D11" s="513"/>
      <c r="E11" s="514"/>
      <c r="F11" s="515"/>
      <c r="G11" s="516"/>
      <c r="H11" s="512"/>
      <c r="I11" s="512"/>
      <c r="J11" s="517" t="str">
        <f t="shared" si="0"/>
        <v/>
      </c>
      <c r="K11" s="518"/>
    </row>
    <row r="12" spans="1:11">
      <c r="A12" s="511">
        <v>5</v>
      </c>
      <c r="B12" s="512"/>
      <c r="C12" s="512"/>
      <c r="D12" s="513"/>
      <c r="E12" s="514"/>
      <c r="F12" s="515"/>
      <c r="G12" s="516"/>
      <c r="H12" s="512"/>
      <c r="I12" s="512"/>
      <c r="J12" s="517" t="str">
        <f t="shared" si="0"/>
        <v/>
      </c>
      <c r="K12" s="518"/>
    </row>
    <row r="13" spans="1:11">
      <c r="A13" s="511">
        <v>6</v>
      </c>
      <c r="B13" s="512"/>
      <c r="C13" s="512"/>
      <c r="D13" s="513"/>
      <c r="E13" s="514"/>
      <c r="F13" s="515"/>
      <c r="G13" s="516"/>
      <c r="H13" s="512"/>
      <c r="I13" s="512"/>
      <c r="J13" s="517" t="str">
        <f t="shared" si="0"/>
        <v/>
      </c>
      <c r="K13" s="518"/>
    </row>
    <row r="14" spans="1:11">
      <c r="A14" s="511">
        <v>7</v>
      </c>
      <c r="B14" s="512"/>
      <c r="C14" s="512"/>
      <c r="D14" s="513"/>
      <c r="E14" s="514"/>
      <c r="F14" s="515"/>
      <c r="G14" s="516"/>
      <c r="H14" s="512"/>
      <c r="I14" s="512"/>
      <c r="J14" s="517" t="str">
        <f t="shared" si="0"/>
        <v/>
      </c>
      <c r="K14" s="518"/>
    </row>
    <row r="15" spans="1:11">
      <c r="A15" s="511">
        <v>8</v>
      </c>
      <c r="B15" s="512"/>
      <c r="C15" s="512"/>
      <c r="D15" s="513"/>
      <c r="E15" s="514"/>
      <c r="F15" s="515"/>
      <c r="G15" s="516"/>
      <c r="H15" s="512"/>
      <c r="I15" s="512"/>
      <c r="J15" s="517" t="str">
        <f t="shared" si="0"/>
        <v/>
      </c>
      <c r="K15" s="518"/>
    </row>
    <row r="16" spans="1:11">
      <c r="A16" s="511">
        <v>9</v>
      </c>
      <c r="B16" s="512"/>
      <c r="C16" s="512"/>
      <c r="D16" s="513"/>
      <c r="E16" s="514"/>
      <c r="F16" s="515"/>
      <c r="G16" s="516"/>
      <c r="H16" s="512"/>
      <c r="I16" s="512"/>
      <c r="J16" s="517" t="str">
        <f t="shared" si="0"/>
        <v/>
      </c>
      <c r="K16" s="518"/>
    </row>
    <row r="17" spans="1:11">
      <c r="A17" s="511">
        <v>10</v>
      </c>
      <c r="B17" s="512"/>
      <c r="C17" s="512"/>
      <c r="D17" s="513"/>
      <c r="E17" s="514"/>
      <c r="F17" s="515"/>
      <c r="G17" s="516"/>
      <c r="H17" s="512"/>
      <c r="I17" s="512"/>
      <c r="J17" s="517" t="str">
        <f t="shared" si="0"/>
        <v/>
      </c>
      <c r="K17" s="518"/>
    </row>
    <row r="18" spans="1:11">
      <c r="A18" s="511">
        <v>11</v>
      </c>
      <c r="B18" s="512"/>
      <c r="C18" s="512"/>
      <c r="D18" s="513"/>
      <c r="E18" s="514"/>
      <c r="F18" s="515"/>
      <c r="G18" s="516"/>
      <c r="H18" s="512"/>
      <c r="I18" s="512"/>
      <c r="J18" s="517" t="str">
        <f t="shared" si="0"/>
        <v/>
      </c>
      <c r="K18" s="518"/>
    </row>
    <row r="19" spans="1:11">
      <c r="A19" s="511">
        <v>12</v>
      </c>
      <c r="B19" s="512"/>
      <c r="C19" s="512"/>
      <c r="D19" s="513"/>
      <c r="E19" s="514"/>
      <c r="F19" s="515"/>
      <c r="G19" s="516"/>
      <c r="H19" s="512"/>
      <c r="I19" s="512"/>
      <c r="J19" s="517" t="str">
        <f t="shared" si="0"/>
        <v/>
      </c>
      <c r="K19" s="518"/>
    </row>
    <row r="20" spans="1:11">
      <c r="A20" s="511">
        <v>13</v>
      </c>
      <c r="B20" s="512"/>
      <c r="C20" s="512"/>
      <c r="D20" s="513"/>
      <c r="E20" s="514"/>
      <c r="F20" s="515"/>
      <c r="G20" s="516"/>
      <c r="H20" s="512"/>
      <c r="I20" s="512"/>
      <c r="J20" s="517" t="str">
        <f t="shared" si="0"/>
        <v/>
      </c>
      <c r="K20" s="518"/>
    </row>
    <row r="21" spans="1:11">
      <c r="A21" s="511">
        <v>14</v>
      </c>
      <c r="B21" s="512"/>
      <c r="C21" s="512"/>
      <c r="D21" s="513"/>
      <c r="E21" s="514"/>
      <c r="F21" s="515"/>
      <c r="G21" s="516"/>
      <c r="H21" s="512"/>
      <c r="I21" s="512"/>
      <c r="J21" s="517" t="str">
        <f t="shared" si="0"/>
        <v/>
      </c>
      <c r="K21" s="518"/>
    </row>
    <row r="22" spans="1:11">
      <c r="A22" s="511">
        <v>15</v>
      </c>
      <c r="B22" s="512"/>
      <c r="C22" s="512"/>
      <c r="D22" s="513"/>
      <c r="E22" s="514"/>
      <c r="F22" s="515"/>
      <c r="G22" s="516"/>
      <c r="H22" s="512"/>
      <c r="I22" s="512"/>
      <c r="J22" s="517" t="str">
        <f t="shared" si="0"/>
        <v/>
      </c>
      <c r="K22" s="518"/>
    </row>
    <row r="23" spans="1:11">
      <c r="A23" s="511">
        <v>16</v>
      </c>
      <c r="B23" s="512"/>
      <c r="C23" s="512"/>
      <c r="D23" s="513"/>
      <c r="E23" s="514"/>
      <c r="F23" s="515"/>
      <c r="G23" s="516"/>
      <c r="H23" s="512"/>
      <c r="I23" s="512"/>
      <c r="J23" s="517" t="str">
        <f t="shared" si="0"/>
        <v/>
      </c>
      <c r="K23" s="518"/>
    </row>
    <row r="24" spans="1:11">
      <c r="A24" s="511">
        <v>17</v>
      </c>
      <c r="B24" s="512"/>
      <c r="C24" s="512"/>
      <c r="D24" s="513"/>
      <c r="E24" s="514"/>
      <c r="F24" s="515"/>
      <c r="G24" s="516"/>
      <c r="H24" s="512"/>
      <c r="I24" s="512"/>
      <c r="J24" s="517" t="str">
        <f t="shared" si="0"/>
        <v/>
      </c>
      <c r="K24" s="518"/>
    </row>
    <row r="25" spans="1:11">
      <c r="A25" s="511">
        <v>18</v>
      </c>
      <c r="B25" s="512"/>
      <c r="C25" s="512"/>
      <c r="D25" s="513"/>
      <c r="E25" s="514"/>
      <c r="F25" s="515"/>
      <c r="G25" s="516"/>
      <c r="H25" s="512"/>
      <c r="I25" s="512"/>
      <c r="J25" s="517" t="str">
        <f t="shared" si="0"/>
        <v/>
      </c>
      <c r="K25" s="518"/>
    </row>
    <row r="26" spans="1:11">
      <c r="A26" s="511">
        <v>19</v>
      </c>
      <c r="B26" s="512"/>
      <c r="C26" s="512"/>
      <c r="D26" s="513"/>
      <c r="E26" s="514"/>
      <c r="F26" s="515"/>
      <c r="G26" s="516"/>
      <c r="H26" s="512"/>
      <c r="I26" s="512"/>
      <c r="J26" s="517" t="str">
        <f t="shared" si="0"/>
        <v/>
      </c>
      <c r="K26" s="518"/>
    </row>
    <row r="27" spans="1:11">
      <c r="A27" s="511">
        <v>20</v>
      </c>
      <c r="B27" s="512"/>
      <c r="C27" s="512"/>
      <c r="D27" s="513"/>
      <c r="E27" s="514"/>
      <c r="F27" s="515"/>
      <c r="G27" s="516"/>
      <c r="H27" s="512"/>
      <c r="I27" s="512"/>
      <c r="J27" s="517" t="str">
        <f t="shared" si="0"/>
        <v/>
      </c>
      <c r="K27" s="518"/>
    </row>
    <row r="28" spans="1:11">
      <c r="A28" s="511">
        <v>21</v>
      </c>
      <c r="B28" s="512"/>
      <c r="C28" s="512"/>
      <c r="D28" s="513"/>
      <c r="E28" s="514"/>
      <c r="F28" s="515"/>
      <c r="G28" s="516"/>
      <c r="H28" s="512"/>
      <c r="I28" s="512"/>
      <c r="J28" s="517" t="str">
        <f t="shared" si="0"/>
        <v/>
      </c>
      <c r="K28" s="518"/>
    </row>
    <row r="29" spans="1:11">
      <c r="A29" s="511">
        <v>22</v>
      </c>
      <c r="B29" s="512"/>
      <c r="C29" s="512"/>
      <c r="D29" s="513"/>
      <c r="E29" s="514"/>
      <c r="F29" s="515"/>
      <c r="G29" s="516"/>
      <c r="H29" s="512"/>
      <c r="I29" s="512"/>
      <c r="J29" s="517" t="str">
        <f t="shared" si="0"/>
        <v/>
      </c>
      <c r="K29" s="518"/>
    </row>
    <row r="30" spans="1:11">
      <c r="A30" s="511">
        <v>23</v>
      </c>
      <c r="B30" s="512"/>
      <c r="C30" s="512"/>
      <c r="D30" s="513"/>
      <c r="E30" s="514"/>
      <c r="F30" s="515"/>
      <c r="G30" s="516"/>
      <c r="H30" s="512"/>
      <c r="I30" s="512"/>
      <c r="J30" s="517" t="str">
        <f t="shared" si="0"/>
        <v/>
      </c>
      <c r="K30" s="518"/>
    </row>
    <row r="31" spans="1:11">
      <c r="A31" s="511">
        <v>24</v>
      </c>
      <c r="B31" s="512"/>
      <c r="C31" s="512"/>
      <c r="D31" s="513"/>
      <c r="E31" s="514"/>
      <c r="F31" s="515"/>
      <c r="G31" s="516"/>
      <c r="H31" s="512"/>
      <c r="I31" s="512"/>
      <c r="J31" s="517" t="str">
        <f t="shared" si="0"/>
        <v/>
      </c>
      <c r="K31" s="518"/>
    </row>
    <row r="32" spans="1:11">
      <c r="A32" s="511" t="s">
        <v>278</v>
      </c>
      <c r="B32" s="512"/>
      <c r="C32" s="512"/>
      <c r="D32" s="513"/>
      <c r="E32" s="514"/>
      <c r="F32" s="515"/>
      <c r="G32" s="516"/>
      <c r="H32" s="512"/>
      <c r="I32" s="512"/>
      <c r="J32" s="517" t="str">
        <f t="shared" si="0"/>
        <v/>
      </c>
      <c r="K32" s="518"/>
    </row>
    <row r="33" spans="1:10">
      <c r="A33" s="426"/>
      <c r="B33" s="427"/>
      <c r="C33" s="427"/>
      <c r="D33" s="427"/>
      <c r="E33" s="427"/>
      <c r="F33" s="427"/>
      <c r="G33" s="427"/>
      <c r="H33" s="427"/>
      <c r="I33" s="427"/>
      <c r="J33" s="428"/>
    </row>
    <row r="34" spans="1:10">
      <c r="A34" s="751" t="s">
        <v>567</v>
      </c>
      <c r="B34" s="752"/>
      <c r="C34" s="752"/>
      <c r="D34" s="752"/>
      <c r="E34" s="752"/>
      <c r="F34" s="752"/>
      <c r="G34" s="752"/>
      <c r="H34" s="752"/>
      <c r="I34" s="752"/>
      <c r="J34" s="428"/>
    </row>
    <row r="35" spans="1:10">
      <c r="A35" s="751"/>
      <c r="B35" s="752"/>
      <c r="C35" s="752"/>
      <c r="D35" s="752"/>
      <c r="E35" s="752"/>
      <c r="F35" s="752"/>
      <c r="G35" s="752"/>
      <c r="H35" s="752"/>
      <c r="I35" s="752"/>
      <c r="J35" s="428"/>
    </row>
    <row r="36" spans="1:10">
      <c r="A36" s="753" t="s">
        <v>568</v>
      </c>
      <c r="B36" s="754"/>
      <c r="C36" s="754"/>
      <c r="D36" s="754"/>
      <c r="E36" s="754"/>
      <c r="F36" s="754"/>
      <c r="G36" s="754"/>
      <c r="H36" s="754"/>
      <c r="I36" s="754"/>
      <c r="J36" s="428"/>
    </row>
    <row r="37" spans="1:10">
      <c r="A37" s="753"/>
      <c r="B37" s="754"/>
      <c r="C37" s="754"/>
      <c r="D37" s="754"/>
      <c r="E37" s="754"/>
      <c r="F37" s="754"/>
      <c r="G37" s="754"/>
      <c r="H37" s="754"/>
      <c r="I37" s="754"/>
      <c r="J37" s="428"/>
    </row>
    <row r="38" spans="1:10" ht="17.25">
      <c r="A38" s="755" t="s">
        <v>569</v>
      </c>
      <c r="B38" s="756"/>
      <c r="C38" s="756"/>
      <c r="D38" s="756"/>
      <c r="E38" s="756"/>
      <c r="F38" s="756"/>
      <c r="G38" s="756"/>
      <c r="H38" s="756"/>
      <c r="I38" s="756"/>
      <c r="J38" s="428"/>
    </row>
    <row r="39" spans="1:10">
      <c r="A39" s="426"/>
      <c r="B39" s="427"/>
      <c r="C39" s="427"/>
      <c r="D39" s="427"/>
      <c r="E39" s="427"/>
      <c r="F39" s="427"/>
      <c r="G39" s="427"/>
      <c r="H39" s="427"/>
      <c r="I39" s="427"/>
      <c r="J39" s="428"/>
    </row>
    <row r="40" spans="1:10">
      <c r="A40" s="426"/>
      <c r="B40" s="519" t="s">
        <v>107</v>
      </c>
      <c r="C40" s="427"/>
      <c r="D40" s="427"/>
      <c r="E40" s="427"/>
      <c r="F40" s="427"/>
      <c r="G40" s="427"/>
      <c r="H40" s="427"/>
      <c r="I40" s="427"/>
      <c r="J40" s="428"/>
    </row>
    <row r="41" spans="1:10">
      <c r="A41" s="426"/>
      <c r="B41" s="427"/>
      <c r="C41" s="430"/>
      <c r="D41" s="430"/>
      <c r="E41" s="427"/>
      <c r="F41" s="430"/>
      <c r="G41" s="430"/>
      <c r="H41" s="427"/>
      <c r="I41" s="427"/>
      <c r="J41" s="428"/>
    </row>
    <row r="42" spans="1:10">
      <c r="A42" s="426"/>
      <c r="B42" s="427"/>
      <c r="C42" s="723" t="s">
        <v>268</v>
      </c>
      <c r="D42" s="723"/>
      <c r="E42" s="427"/>
      <c r="F42" s="724" t="s">
        <v>466</v>
      </c>
      <c r="G42" s="724"/>
      <c r="H42" s="724"/>
      <c r="I42" s="427"/>
      <c r="J42" s="428"/>
    </row>
    <row r="43" spans="1:10" ht="15.75" thickBot="1">
      <c r="A43" s="433"/>
      <c r="B43" s="434"/>
      <c r="C43" s="726" t="s">
        <v>139</v>
      </c>
      <c r="D43" s="726"/>
      <c r="E43" s="434"/>
      <c r="F43" s="744"/>
      <c r="G43" s="744"/>
      <c r="H43" s="744"/>
      <c r="I43" s="434"/>
      <c r="J43" s="436"/>
    </row>
  </sheetData>
  <sheetProtection formatCells="0" formatColumns="0" formatRows="0" insertColumns="0" insertRows="0" insertHyperlinks="0" deleteColumns="0" deleteRows="0" sort="0" autoFilter="0" pivotTables="0"/>
  <mergeCells count="10">
    <mergeCell ref="A1:G1"/>
    <mergeCell ref="A2:D2"/>
    <mergeCell ref="A34:I35"/>
    <mergeCell ref="A36:I37"/>
    <mergeCell ref="A38:I38"/>
    <mergeCell ref="J2:K2"/>
    <mergeCell ref="C42:D42"/>
    <mergeCell ref="F42:H43"/>
    <mergeCell ref="C43:D43"/>
    <mergeCell ref="A4:C4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8:D32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8:F32"/>
    <dataValidation type="date" allowBlank="1" showInputMessage="1" showErrorMessage="1" prompt="დღე/თვე/წელი" sqref="K1">
      <formula1>40909</formula1>
      <formula2>41640</formula2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G8:G3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" right="0.118110236220472" top="0.35433070866141703" bottom="0.35433070866141703" header="0.31496062992126" footer="0.31496062992126"/>
  <pageSetup paperSize="9" scale="71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view="pageBreakPreview" zoomScale="80" zoomScaleNormal="100" zoomScaleSheetLayoutView="80" workbookViewId="0">
      <selection activeCell="E26" sqref="E26"/>
    </sheetView>
  </sheetViews>
  <sheetFormatPr defaultRowHeight="12.75"/>
  <cols>
    <col min="1" max="1" width="3.42578125" style="303" bestFit="1" customWidth="1"/>
    <col min="2" max="2" width="23.140625" style="303" customWidth="1"/>
    <col min="3" max="3" width="12.5703125" style="303" customWidth="1"/>
    <col min="4" max="4" width="16.42578125" style="303" customWidth="1"/>
    <col min="5" max="6" width="17.7109375" style="303" customWidth="1"/>
    <col min="7" max="7" width="15.7109375" style="303" bestFit="1" customWidth="1"/>
    <col min="8" max="8" width="9.7109375" style="303" customWidth="1"/>
    <col min="9" max="9" width="19.5703125" style="303" bestFit="1" customWidth="1"/>
    <col min="10" max="10" width="13.85546875" style="303" bestFit="1" customWidth="1"/>
    <col min="11" max="11" width="31.140625" style="303" customWidth="1"/>
    <col min="12" max="16384" width="9.140625" style="303"/>
  </cols>
  <sheetData>
    <row r="1" spans="1:12" ht="12.75" customHeight="1">
      <c r="A1" s="757" t="s">
        <v>570</v>
      </c>
      <c r="B1" s="758"/>
      <c r="C1" s="758"/>
      <c r="D1" s="758"/>
      <c r="E1" s="758"/>
      <c r="F1" s="758"/>
      <c r="G1" s="758"/>
      <c r="H1" s="758"/>
      <c r="I1" s="520"/>
      <c r="J1" s="759" t="s">
        <v>421</v>
      </c>
      <c r="K1" s="760"/>
    </row>
    <row r="2" spans="1:12" ht="15">
      <c r="A2" s="749" t="s">
        <v>317</v>
      </c>
      <c r="B2" s="750"/>
      <c r="C2" s="750"/>
      <c r="D2" s="750"/>
      <c r="E2" s="521"/>
      <c r="F2" s="521"/>
      <c r="G2" s="521"/>
      <c r="H2" s="521"/>
      <c r="I2" s="521"/>
      <c r="J2" s="521"/>
      <c r="K2" s="697" t="s">
        <v>1835</v>
      </c>
      <c r="L2" s="698"/>
    </row>
    <row r="3" spans="1:12">
      <c r="A3" s="503"/>
      <c r="B3" s="521"/>
      <c r="C3" s="521"/>
      <c r="D3" s="521"/>
      <c r="E3" s="521"/>
      <c r="F3" s="521"/>
      <c r="G3" s="521"/>
      <c r="H3" s="521"/>
      <c r="I3" s="521"/>
      <c r="J3" s="521"/>
      <c r="K3" s="522"/>
    </row>
    <row r="4" spans="1:12" ht="15">
      <c r="A4" s="553" t="s">
        <v>274</v>
      </c>
      <c r="B4" s="554"/>
      <c r="C4" s="554"/>
      <c r="D4" s="771"/>
      <c r="E4" s="771"/>
      <c r="F4" s="771"/>
      <c r="G4" s="771"/>
      <c r="H4" s="771"/>
      <c r="I4" s="771"/>
      <c r="J4" s="771"/>
      <c r="K4" s="772"/>
    </row>
    <row r="5" spans="1:12" ht="13.5" thickBot="1">
      <c r="A5" s="523"/>
      <c r="B5" s="524"/>
      <c r="C5" s="524"/>
      <c r="D5" s="524"/>
      <c r="E5" s="524"/>
      <c r="F5" s="524"/>
      <c r="G5" s="524"/>
      <c r="H5" s="524"/>
      <c r="I5" s="524"/>
      <c r="J5" s="524"/>
      <c r="K5" s="525"/>
    </row>
    <row r="6" spans="1:12" ht="25.5" customHeight="1" thickBot="1">
      <c r="A6" s="761" t="s">
        <v>64</v>
      </c>
      <c r="B6" s="763" t="s">
        <v>571</v>
      </c>
      <c r="C6" s="763" t="s">
        <v>563</v>
      </c>
      <c r="D6" s="765" t="s">
        <v>572</v>
      </c>
      <c r="E6" s="763" t="s">
        <v>525</v>
      </c>
      <c r="F6" s="763" t="s">
        <v>526</v>
      </c>
      <c r="G6" s="763" t="s">
        <v>573</v>
      </c>
      <c r="H6" s="773" t="s">
        <v>219</v>
      </c>
      <c r="I6" s="775" t="s">
        <v>524</v>
      </c>
      <c r="J6" s="776"/>
      <c r="K6" s="765" t="s">
        <v>421</v>
      </c>
    </row>
    <row r="7" spans="1:12" ht="13.5" customHeight="1" thickBot="1">
      <c r="A7" s="762"/>
      <c r="B7" s="764"/>
      <c r="C7" s="764"/>
      <c r="D7" s="766"/>
      <c r="E7" s="764"/>
      <c r="F7" s="764"/>
      <c r="G7" s="764"/>
      <c r="H7" s="774"/>
      <c r="I7" s="526" t="s">
        <v>574</v>
      </c>
      <c r="J7" s="527" t="s">
        <v>529</v>
      </c>
      <c r="K7" s="766"/>
    </row>
    <row r="8" spans="1:12" ht="13.5" thickBot="1">
      <c r="A8" s="528">
        <v>1</v>
      </c>
      <c r="B8" s="529">
        <v>2</v>
      </c>
      <c r="C8" s="529">
        <v>3</v>
      </c>
      <c r="D8" s="529">
        <v>4</v>
      </c>
      <c r="E8" s="529">
        <v>5</v>
      </c>
      <c r="F8" s="529">
        <v>6</v>
      </c>
      <c r="G8" s="529">
        <v>7</v>
      </c>
      <c r="H8" s="529">
        <v>8</v>
      </c>
      <c r="I8" s="529">
        <v>9</v>
      </c>
      <c r="J8" s="529">
        <v>10</v>
      </c>
      <c r="K8" s="529">
        <v>11</v>
      </c>
    </row>
    <row r="9" spans="1:12">
      <c r="A9" s="530">
        <v>1</v>
      </c>
      <c r="B9" s="531"/>
      <c r="C9" s="531"/>
      <c r="D9" s="531"/>
      <c r="E9" s="531"/>
      <c r="F9" s="531"/>
      <c r="G9" s="532" t="str">
        <f t="shared" ref="G9:G33" si="0">IF(ISBLANK(B9),"",E9-F9)</f>
        <v/>
      </c>
      <c r="H9" s="533"/>
      <c r="I9" s="531"/>
      <c r="J9" s="531"/>
      <c r="K9" s="534" t="str">
        <f t="shared" ref="K9:K33" si="1">IF(ISBLANK(B9),"",$K$2)</f>
        <v/>
      </c>
    </row>
    <row r="10" spans="1:12">
      <c r="A10" s="535">
        <v>2</v>
      </c>
      <c r="B10" s="536"/>
      <c r="C10" s="536"/>
      <c r="D10" s="536"/>
      <c r="E10" s="536"/>
      <c r="F10" s="536"/>
      <c r="G10" s="537" t="str">
        <f t="shared" si="0"/>
        <v/>
      </c>
      <c r="H10" s="538"/>
      <c r="I10" s="536"/>
      <c r="J10" s="536"/>
      <c r="K10" s="539" t="str">
        <f t="shared" si="1"/>
        <v/>
      </c>
    </row>
    <row r="11" spans="1:12">
      <c r="A11" s="535">
        <v>3</v>
      </c>
      <c r="B11" s="536"/>
      <c r="C11" s="536"/>
      <c r="D11" s="536"/>
      <c r="E11" s="536"/>
      <c r="F11" s="536"/>
      <c r="G11" s="537" t="str">
        <f t="shared" si="0"/>
        <v/>
      </c>
      <c r="H11" s="538"/>
      <c r="I11" s="536"/>
      <c r="J11" s="536"/>
      <c r="K11" s="539" t="str">
        <f t="shared" si="1"/>
        <v/>
      </c>
    </row>
    <row r="12" spans="1:12">
      <c r="A12" s="535">
        <v>4</v>
      </c>
      <c r="B12" s="536"/>
      <c r="C12" s="536"/>
      <c r="D12" s="536"/>
      <c r="E12" s="536"/>
      <c r="F12" s="536"/>
      <c r="G12" s="537" t="str">
        <f t="shared" si="0"/>
        <v/>
      </c>
      <c r="H12" s="538"/>
      <c r="I12" s="536"/>
      <c r="J12" s="536"/>
      <c r="K12" s="539" t="str">
        <f t="shared" si="1"/>
        <v/>
      </c>
    </row>
    <row r="13" spans="1:12">
      <c r="A13" s="535">
        <v>5</v>
      </c>
      <c r="B13" s="536"/>
      <c r="C13" s="536"/>
      <c r="D13" s="536"/>
      <c r="E13" s="536"/>
      <c r="F13" s="536"/>
      <c r="G13" s="537" t="str">
        <f t="shared" si="0"/>
        <v/>
      </c>
      <c r="H13" s="538"/>
      <c r="I13" s="536"/>
      <c r="J13" s="536"/>
      <c r="K13" s="539" t="str">
        <f t="shared" si="1"/>
        <v/>
      </c>
    </row>
    <row r="14" spans="1:12">
      <c r="A14" s="535">
        <v>6</v>
      </c>
      <c r="B14" s="536"/>
      <c r="C14" s="536"/>
      <c r="D14" s="536"/>
      <c r="E14" s="536"/>
      <c r="F14" s="536"/>
      <c r="G14" s="537" t="str">
        <f t="shared" si="0"/>
        <v/>
      </c>
      <c r="H14" s="538"/>
      <c r="I14" s="536"/>
      <c r="J14" s="536"/>
      <c r="K14" s="539" t="str">
        <f t="shared" si="1"/>
        <v/>
      </c>
    </row>
    <row r="15" spans="1:12">
      <c r="A15" s="535">
        <v>7</v>
      </c>
      <c r="B15" s="536"/>
      <c r="C15" s="536"/>
      <c r="D15" s="536"/>
      <c r="E15" s="536"/>
      <c r="F15" s="536"/>
      <c r="G15" s="537" t="str">
        <f t="shared" si="0"/>
        <v/>
      </c>
      <c r="H15" s="538"/>
      <c r="I15" s="536"/>
      <c r="J15" s="536"/>
      <c r="K15" s="539" t="str">
        <f t="shared" si="1"/>
        <v/>
      </c>
    </row>
    <row r="16" spans="1:12">
      <c r="A16" s="535">
        <v>8</v>
      </c>
      <c r="B16" s="536"/>
      <c r="C16" s="536"/>
      <c r="D16" s="536"/>
      <c r="E16" s="536"/>
      <c r="F16" s="536"/>
      <c r="G16" s="537" t="str">
        <f t="shared" si="0"/>
        <v/>
      </c>
      <c r="H16" s="538"/>
      <c r="I16" s="536"/>
      <c r="J16" s="536"/>
      <c r="K16" s="539" t="str">
        <f t="shared" si="1"/>
        <v/>
      </c>
    </row>
    <row r="17" spans="1:11">
      <c r="A17" s="535">
        <v>9</v>
      </c>
      <c r="B17" s="536"/>
      <c r="C17" s="536"/>
      <c r="D17" s="536"/>
      <c r="E17" s="536"/>
      <c r="F17" s="536"/>
      <c r="G17" s="537" t="str">
        <f t="shared" si="0"/>
        <v/>
      </c>
      <c r="H17" s="538"/>
      <c r="I17" s="536"/>
      <c r="J17" s="536"/>
      <c r="K17" s="539" t="str">
        <f t="shared" si="1"/>
        <v/>
      </c>
    </row>
    <row r="18" spans="1:11">
      <c r="A18" s="535">
        <v>10</v>
      </c>
      <c r="B18" s="536"/>
      <c r="C18" s="536"/>
      <c r="D18" s="536"/>
      <c r="E18" s="536"/>
      <c r="F18" s="536"/>
      <c r="G18" s="537" t="str">
        <f t="shared" si="0"/>
        <v/>
      </c>
      <c r="H18" s="538"/>
      <c r="I18" s="536"/>
      <c r="J18" s="536"/>
      <c r="K18" s="539" t="str">
        <f t="shared" si="1"/>
        <v/>
      </c>
    </row>
    <row r="19" spans="1:11">
      <c r="A19" s="535">
        <v>11</v>
      </c>
      <c r="B19" s="536"/>
      <c r="C19" s="536"/>
      <c r="D19" s="536"/>
      <c r="E19" s="536"/>
      <c r="F19" s="536"/>
      <c r="G19" s="537" t="str">
        <f t="shared" si="0"/>
        <v/>
      </c>
      <c r="H19" s="538"/>
      <c r="I19" s="536"/>
      <c r="J19" s="536"/>
      <c r="K19" s="539" t="str">
        <f t="shared" si="1"/>
        <v/>
      </c>
    </row>
    <row r="20" spans="1:11">
      <c r="A20" s="535">
        <v>12</v>
      </c>
      <c r="B20" s="536"/>
      <c r="C20" s="536"/>
      <c r="D20" s="536"/>
      <c r="E20" s="536"/>
      <c r="F20" s="536"/>
      <c r="G20" s="537" t="str">
        <f t="shared" si="0"/>
        <v/>
      </c>
      <c r="H20" s="538"/>
      <c r="I20" s="536"/>
      <c r="J20" s="536"/>
      <c r="K20" s="539" t="str">
        <f t="shared" si="1"/>
        <v/>
      </c>
    </row>
    <row r="21" spans="1:11">
      <c r="A21" s="535">
        <v>13</v>
      </c>
      <c r="B21" s="536"/>
      <c r="C21" s="536"/>
      <c r="D21" s="536"/>
      <c r="E21" s="536"/>
      <c r="F21" s="536"/>
      <c r="G21" s="537" t="str">
        <f t="shared" si="0"/>
        <v/>
      </c>
      <c r="H21" s="538"/>
      <c r="I21" s="536"/>
      <c r="J21" s="536"/>
      <c r="K21" s="539" t="str">
        <f t="shared" si="1"/>
        <v/>
      </c>
    </row>
    <row r="22" spans="1:11">
      <c r="A22" s="535">
        <v>14</v>
      </c>
      <c r="B22" s="536"/>
      <c r="C22" s="536"/>
      <c r="D22" s="536"/>
      <c r="E22" s="536"/>
      <c r="F22" s="536"/>
      <c r="G22" s="537" t="str">
        <f t="shared" si="0"/>
        <v/>
      </c>
      <c r="H22" s="538"/>
      <c r="I22" s="536"/>
      <c r="J22" s="536"/>
      <c r="K22" s="539" t="str">
        <f t="shared" si="1"/>
        <v/>
      </c>
    </row>
    <row r="23" spans="1:11">
      <c r="A23" s="535">
        <v>15</v>
      </c>
      <c r="B23" s="536"/>
      <c r="C23" s="536"/>
      <c r="D23" s="536"/>
      <c r="E23" s="536"/>
      <c r="F23" s="536"/>
      <c r="G23" s="537" t="str">
        <f t="shared" si="0"/>
        <v/>
      </c>
      <c r="H23" s="538"/>
      <c r="I23" s="536"/>
      <c r="J23" s="536"/>
      <c r="K23" s="539" t="str">
        <f t="shared" si="1"/>
        <v/>
      </c>
    </row>
    <row r="24" spans="1:11">
      <c r="A24" s="535">
        <v>16</v>
      </c>
      <c r="B24" s="536"/>
      <c r="C24" s="536"/>
      <c r="D24" s="536"/>
      <c r="E24" s="536"/>
      <c r="F24" s="536"/>
      <c r="G24" s="537" t="str">
        <f t="shared" si="0"/>
        <v/>
      </c>
      <c r="H24" s="538"/>
      <c r="I24" s="536"/>
      <c r="J24" s="536"/>
      <c r="K24" s="539" t="str">
        <f t="shared" si="1"/>
        <v/>
      </c>
    </row>
    <row r="25" spans="1:11">
      <c r="A25" s="535">
        <v>17</v>
      </c>
      <c r="B25" s="536"/>
      <c r="C25" s="536"/>
      <c r="D25" s="536"/>
      <c r="E25" s="536"/>
      <c r="F25" s="536"/>
      <c r="G25" s="537" t="str">
        <f t="shared" si="0"/>
        <v/>
      </c>
      <c r="H25" s="538"/>
      <c r="I25" s="536"/>
      <c r="J25" s="536"/>
      <c r="K25" s="539" t="str">
        <f t="shared" si="1"/>
        <v/>
      </c>
    </row>
    <row r="26" spans="1:11">
      <c r="A26" s="535">
        <v>18</v>
      </c>
      <c r="B26" s="536"/>
      <c r="C26" s="536"/>
      <c r="D26" s="536"/>
      <c r="E26" s="536"/>
      <c r="F26" s="536"/>
      <c r="G26" s="537" t="str">
        <f t="shared" si="0"/>
        <v/>
      </c>
      <c r="H26" s="538"/>
      <c r="I26" s="536"/>
      <c r="J26" s="536"/>
      <c r="K26" s="539" t="str">
        <f t="shared" si="1"/>
        <v/>
      </c>
    </row>
    <row r="27" spans="1:11">
      <c r="A27" s="535">
        <v>19</v>
      </c>
      <c r="B27" s="536"/>
      <c r="C27" s="536"/>
      <c r="D27" s="536"/>
      <c r="E27" s="536"/>
      <c r="F27" s="536"/>
      <c r="G27" s="537" t="str">
        <f t="shared" si="0"/>
        <v/>
      </c>
      <c r="H27" s="538"/>
      <c r="I27" s="536"/>
      <c r="J27" s="536"/>
      <c r="K27" s="539" t="str">
        <f t="shared" si="1"/>
        <v/>
      </c>
    </row>
    <row r="28" spans="1:11">
      <c r="A28" s="535">
        <v>20</v>
      </c>
      <c r="B28" s="536"/>
      <c r="C28" s="536"/>
      <c r="D28" s="536"/>
      <c r="E28" s="536"/>
      <c r="F28" s="536"/>
      <c r="G28" s="537" t="str">
        <f t="shared" si="0"/>
        <v/>
      </c>
      <c r="H28" s="538"/>
      <c r="I28" s="536"/>
      <c r="J28" s="536"/>
      <c r="K28" s="539" t="str">
        <f t="shared" si="1"/>
        <v/>
      </c>
    </row>
    <row r="29" spans="1:11">
      <c r="A29" s="535">
        <v>21</v>
      </c>
      <c r="B29" s="536"/>
      <c r="C29" s="536"/>
      <c r="D29" s="536"/>
      <c r="E29" s="536"/>
      <c r="F29" s="536"/>
      <c r="G29" s="537" t="str">
        <f t="shared" si="0"/>
        <v/>
      </c>
      <c r="H29" s="538"/>
      <c r="I29" s="536"/>
      <c r="J29" s="536"/>
      <c r="K29" s="539" t="str">
        <f t="shared" si="1"/>
        <v/>
      </c>
    </row>
    <row r="30" spans="1:11">
      <c r="A30" s="535">
        <v>22</v>
      </c>
      <c r="B30" s="536"/>
      <c r="C30" s="536"/>
      <c r="D30" s="536"/>
      <c r="E30" s="536"/>
      <c r="F30" s="536"/>
      <c r="G30" s="537" t="str">
        <f t="shared" si="0"/>
        <v/>
      </c>
      <c r="H30" s="538"/>
      <c r="I30" s="536"/>
      <c r="J30" s="536"/>
      <c r="K30" s="539" t="str">
        <f t="shared" si="1"/>
        <v/>
      </c>
    </row>
    <row r="31" spans="1:11">
      <c r="A31" s="535">
        <v>23</v>
      </c>
      <c r="B31" s="536"/>
      <c r="C31" s="536"/>
      <c r="D31" s="536"/>
      <c r="E31" s="536"/>
      <c r="F31" s="536"/>
      <c r="G31" s="537" t="str">
        <f t="shared" si="0"/>
        <v/>
      </c>
      <c r="H31" s="538"/>
      <c r="I31" s="536"/>
      <c r="J31" s="536"/>
      <c r="K31" s="539" t="str">
        <f t="shared" si="1"/>
        <v/>
      </c>
    </row>
    <row r="32" spans="1:11">
      <c r="A32" s="535">
        <v>24</v>
      </c>
      <c r="B32" s="536"/>
      <c r="C32" s="536"/>
      <c r="D32" s="536"/>
      <c r="E32" s="536"/>
      <c r="F32" s="536"/>
      <c r="G32" s="537" t="str">
        <f t="shared" si="0"/>
        <v/>
      </c>
      <c r="H32" s="538"/>
      <c r="I32" s="536"/>
      <c r="J32" s="536"/>
      <c r="K32" s="539" t="str">
        <f t="shared" si="1"/>
        <v/>
      </c>
    </row>
    <row r="33" spans="1:11">
      <c r="A33" s="535" t="s">
        <v>276</v>
      </c>
      <c r="B33" s="536"/>
      <c r="C33" s="536"/>
      <c r="D33" s="536"/>
      <c r="E33" s="536"/>
      <c r="F33" s="536"/>
      <c r="G33" s="537" t="str">
        <f t="shared" si="0"/>
        <v/>
      </c>
      <c r="H33" s="538"/>
      <c r="I33" s="536"/>
      <c r="J33" s="536"/>
      <c r="K33" s="539" t="str">
        <f t="shared" si="1"/>
        <v/>
      </c>
    </row>
    <row r="34" spans="1:11">
      <c r="A34" s="540"/>
      <c r="B34" s="541"/>
      <c r="C34" s="541"/>
      <c r="D34" s="541"/>
      <c r="E34" s="541"/>
      <c r="F34" s="541"/>
      <c r="G34" s="541"/>
      <c r="H34" s="541"/>
      <c r="I34" s="541"/>
      <c r="J34" s="541"/>
      <c r="K34" s="542"/>
    </row>
    <row r="35" spans="1:11" ht="24.95" customHeight="1">
      <c r="A35" s="769" t="s">
        <v>575</v>
      </c>
      <c r="B35" s="770"/>
      <c r="C35" s="770"/>
      <c r="D35" s="770"/>
      <c r="E35" s="770"/>
      <c r="F35" s="770"/>
      <c r="G35" s="770"/>
      <c r="H35" s="770"/>
      <c r="I35" s="770"/>
      <c r="J35" s="770"/>
      <c r="K35" s="542"/>
    </row>
    <row r="36" spans="1:11" ht="15" customHeight="1">
      <c r="A36" s="767" t="s">
        <v>576</v>
      </c>
      <c r="B36" s="768"/>
      <c r="C36" s="768"/>
      <c r="D36" s="768"/>
      <c r="E36" s="768"/>
      <c r="F36" s="768"/>
      <c r="G36" s="768"/>
      <c r="H36" s="768"/>
      <c r="I36" s="768"/>
      <c r="J36" s="768"/>
      <c r="K36" s="542"/>
    </row>
    <row r="37" spans="1:11" ht="24.95" customHeight="1">
      <c r="A37" s="769" t="s">
        <v>577</v>
      </c>
      <c r="B37" s="770"/>
      <c r="C37" s="770"/>
      <c r="D37" s="770"/>
      <c r="E37" s="770"/>
      <c r="F37" s="770"/>
      <c r="G37" s="770"/>
      <c r="H37" s="770"/>
      <c r="I37" s="770"/>
      <c r="J37" s="770"/>
      <c r="K37" s="542"/>
    </row>
    <row r="38" spans="1:11">
      <c r="A38" s="540"/>
      <c r="B38" s="541"/>
      <c r="C38" s="541"/>
      <c r="D38" s="541"/>
      <c r="E38" s="541"/>
      <c r="F38" s="541"/>
      <c r="G38" s="541"/>
      <c r="H38" s="541"/>
      <c r="I38" s="541"/>
      <c r="J38" s="541"/>
      <c r="K38" s="542"/>
    </row>
    <row r="39" spans="1:11" s="429" customFormat="1" ht="15">
      <c r="A39" s="426"/>
      <c r="B39" s="519" t="s">
        <v>107</v>
      </c>
      <c r="C39" s="427"/>
      <c r="D39" s="427"/>
      <c r="E39" s="427"/>
      <c r="F39" s="427"/>
      <c r="G39" s="427"/>
      <c r="H39" s="427"/>
      <c r="I39" s="427"/>
      <c r="J39" s="427"/>
      <c r="K39" s="428"/>
    </row>
    <row r="40" spans="1:11" s="429" customFormat="1" ht="15">
      <c r="A40" s="426"/>
      <c r="B40" s="427"/>
      <c r="C40" s="430"/>
      <c r="D40" s="430"/>
      <c r="E40" s="427"/>
      <c r="F40" s="430"/>
      <c r="G40" s="430"/>
      <c r="H40" s="430"/>
      <c r="I40" s="427"/>
      <c r="J40" s="427"/>
      <c r="K40" s="428"/>
    </row>
    <row r="41" spans="1:11" s="429" customFormat="1" ht="15" customHeight="1">
      <c r="A41" s="426"/>
      <c r="B41" s="427"/>
      <c r="C41" s="723" t="s">
        <v>268</v>
      </c>
      <c r="D41" s="723"/>
      <c r="E41" s="427"/>
      <c r="F41" s="724" t="s">
        <v>466</v>
      </c>
      <c r="G41" s="724"/>
      <c r="H41" s="724"/>
      <c r="I41" s="427"/>
      <c r="J41" s="427"/>
      <c r="K41" s="428"/>
    </row>
    <row r="42" spans="1:11" s="429" customFormat="1" ht="15.75" thickBot="1">
      <c r="A42" s="433"/>
      <c r="B42" s="434"/>
      <c r="C42" s="726" t="s">
        <v>139</v>
      </c>
      <c r="D42" s="726"/>
      <c r="E42" s="434"/>
      <c r="F42" s="744"/>
      <c r="G42" s="744"/>
      <c r="H42" s="744"/>
      <c r="I42" s="434"/>
      <c r="J42" s="434"/>
      <c r="K42" s="436"/>
    </row>
  </sheetData>
  <mergeCells count="21">
    <mergeCell ref="A35:J35"/>
    <mergeCell ref="D4:K4"/>
    <mergeCell ref="G6:G7"/>
    <mergeCell ref="H6:H7"/>
    <mergeCell ref="I6:J6"/>
    <mergeCell ref="K6:K7"/>
    <mergeCell ref="F6:F7"/>
    <mergeCell ref="A36:J36"/>
    <mergeCell ref="A37:J37"/>
    <mergeCell ref="C41:D41"/>
    <mergeCell ref="F41:H42"/>
    <mergeCell ref="C42:D42"/>
    <mergeCell ref="A1:H1"/>
    <mergeCell ref="J1:K1"/>
    <mergeCell ref="A2:D2"/>
    <mergeCell ref="A6:A7"/>
    <mergeCell ref="B6:B7"/>
    <mergeCell ref="C6:C7"/>
    <mergeCell ref="D6:D7"/>
    <mergeCell ref="E6:E7"/>
    <mergeCell ref="K2:L2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9:H33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">
      <formula1>11</formula1>
    </dataValidation>
  </dataValidations>
  <pageMargins left="0.118110236220472" right="0.118110236220472" top="0.35433070866141703" bottom="0.35433070866141703" header="0.31496062992126" footer="0.31496062992126"/>
  <pageSetup paperSize="9" scale="81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2" t="s">
        <v>237</v>
      </c>
    </row>
    <row r="3" spans="1:7" ht="15">
      <c r="A3" s="61">
        <v>40908</v>
      </c>
      <c r="C3" t="s">
        <v>201</v>
      </c>
      <c r="E3" t="s">
        <v>232</v>
      </c>
      <c r="G3" s="62" t="s">
        <v>238</v>
      </c>
    </row>
    <row r="4" spans="1:7" ht="15">
      <c r="A4" s="61">
        <v>40909</v>
      </c>
      <c r="C4" t="s">
        <v>202</v>
      </c>
      <c r="E4" t="s">
        <v>233</v>
      </c>
      <c r="G4" s="62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5" zoomScaleNormal="100" zoomScaleSheetLayoutView="85" workbookViewId="0">
      <selection activeCell="D54" sqref="D54"/>
    </sheetView>
  </sheetViews>
  <sheetFormatPr defaultRowHeight="15"/>
  <cols>
    <col min="1" max="1" width="15.85546875" style="2" customWidth="1"/>
    <col min="2" max="2" width="73.42578125" style="2" customWidth="1"/>
    <col min="3" max="3" width="14.57031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406</v>
      </c>
      <c r="B1" s="239"/>
      <c r="C1" s="707" t="s">
        <v>109</v>
      </c>
      <c r="D1" s="707"/>
      <c r="E1" s="91"/>
    </row>
    <row r="2" spans="1:5" s="6" customFormat="1">
      <c r="A2" s="74" t="s">
        <v>407</v>
      </c>
      <c r="B2" s="239"/>
      <c r="C2" s="697" t="s">
        <v>1835</v>
      </c>
      <c r="D2" s="698"/>
      <c r="E2" s="91"/>
    </row>
    <row r="3" spans="1:5" s="6" customFormat="1">
      <c r="A3" s="74" t="s">
        <v>408</v>
      </c>
      <c r="B3" s="239"/>
      <c r="C3" s="240"/>
      <c r="D3" s="240"/>
      <c r="E3" s="91"/>
    </row>
    <row r="4" spans="1:5" s="6" customFormat="1">
      <c r="A4" s="76" t="s">
        <v>140</v>
      </c>
      <c r="B4" s="239"/>
      <c r="C4" s="240"/>
      <c r="D4" s="240"/>
      <c r="E4" s="91"/>
    </row>
    <row r="5" spans="1:5" s="6" customFormat="1">
      <c r="A5" s="76"/>
      <c r="B5" s="239"/>
      <c r="C5" s="240"/>
      <c r="D5" s="240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41">
        <f>'ფორმა N1'!D4</f>
        <v>0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39"/>
      <c r="B9" s="239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42">
        <v>1</v>
      </c>
      <c r="B11" s="242" t="s">
        <v>57</v>
      </c>
      <c r="C11" s="82">
        <f>SUM(C12,C15,C55,C58,C59,C60,C78)</f>
        <v>0</v>
      </c>
      <c r="D11" s="82">
        <f>SUM(D12,D15,D55,D58,D59,D60,D66,D74,D75)</f>
        <v>0</v>
      </c>
      <c r="E11" s="243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43"/>
    </row>
    <row r="16" spans="1:5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98</v>
      </c>
      <c r="B17" s="97" t="s">
        <v>61</v>
      </c>
      <c r="C17" s="4"/>
      <c r="D17" s="244"/>
      <c r="E17" s="95"/>
    </row>
    <row r="18" spans="1:6" s="3" customFormat="1">
      <c r="A18" s="97" t="s">
        <v>99</v>
      </c>
      <c r="B18" s="97" t="s">
        <v>62</v>
      </c>
      <c r="C18" s="4"/>
      <c r="D18" s="244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45"/>
      <c r="F19" s="246"/>
    </row>
    <row r="20" spans="1:6" s="249" customFormat="1" ht="30">
      <c r="A20" s="97" t="s">
        <v>12</v>
      </c>
      <c r="B20" s="97" t="s">
        <v>250</v>
      </c>
      <c r="C20" s="247"/>
      <c r="D20" s="567"/>
      <c r="E20" s="248"/>
    </row>
    <row r="21" spans="1:6" s="249" customFormat="1">
      <c r="A21" s="97" t="s">
        <v>13</v>
      </c>
      <c r="B21" s="97" t="s">
        <v>14</v>
      </c>
      <c r="C21" s="247"/>
      <c r="D21" s="38"/>
      <c r="E21" s="248"/>
    </row>
    <row r="22" spans="1:6" s="249" customFormat="1" ht="30">
      <c r="A22" s="97" t="s">
        <v>281</v>
      </c>
      <c r="B22" s="97" t="s">
        <v>22</v>
      </c>
      <c r="C22" s="247"/>
      <c r="D22" s="39"/>
      <c r="E22" s="248"/>
    </row>
    <row r="23" spans="1:6" s="249" customFormat="1" ht="16.5" customHeight="1">
      <c r="A23" s="97" t="s">
        <v>282</v>
      </c>
      <c r="B23" s="97" t="s">
        <v>15</v>
      </c>
      <c r="C23" s="247"/>
      <c r="D23" s="39"/>
      <c r="E23" s="248"/>
    </row>
    <row r="24" spans="1:6" s="249" customFormat="1" ht="16.5" customHeight="1">
      <c r="A24" s="97" t="s">
        <v>283</v>
      </c>
      <c r="B24" s="97" t="s">
        <v>16</v>
      </c>
      <c r="C24" s="247"/>
      <c r="D24" s="39"/>
      <c r="E24" s="248"/>
    </row>
    <row r="25" spans="1:6" s="249" customFormat="1" ht="16.5" customHeight="1">
      <c r="A25" s="97" t="s">
        <v>284</v>
      </c>
      <c r="B25" s="97" t="s">
        <v>17</v>
      </c>
      <c r="C25" s="83">
        <f>SUM(C26:C29)</f>
        <v>0</v>
      </c>
      <c r="D25" s="83">
        <f>SUM(D26:D29)</f>
        <v>0</v>
      </c>
      <c r="E25" s="248"/>
    </row>
    <row r="26" spans="1:6" s="249" customFormat="1" ht="16.5" customHeight="1">
      <c r="A26" s="250" t="s">
        <v>285</v>
      </c>
      <c r="B26" s="250" t="s">
        <v>18</v>
      </c>
      <c r="C26" s="247"/>
      <c r="D26" s="39"/>
      <c r="E26" s="248"/>
    </row>
    <row r="27" spans="1:6" s="249" customFormat="1" ht="16.5" customHeight="1">
      <c r="A27" s="250" t="s">
        <v>286</v>
      </c>
      <c r="B27" s="250" t="s">
        <v>19</v>
      </c>
      <c r="C27" s="247"/>
      <c r="D27" s="39"/>
      <c r="E27" s="248"/>
    </row>
    <row r="28" spans="1:6" s="249" customFormat="1" ht="16.5" customHeight="1">
      <c r="A28" s="250" t="s">
        <v>287</v>
      </c>
      <c r="B28" s="250" t="s">
        <v>20</v>
      </c>
      <c r="C28" s="247"/>
      <c r="D28" s="39"/>
      <c r="E28" s="248"/>
    </row>
    <row r="29" spans="1:6" s="249" customFormat="1" ht="16.5" customHeight="1">
      <c r="A29" s="250" t="s">
        <v>288</v>
      </c>
      <c r="B29" s="250" t="s">
        <v>23</v>
      </c>
      <c r="C29" s="247"/>
      <c r="D29" s="39"/>
      <c r="E29" s="248"/>
    </row>
    <row r="30" spans="1:6" s="249" customFormat="1" ht="16.5" customHeight="1">
      <c r="A30" s="97" t="s">
        <v>289</v>
      </c>
      <c r="B30" s="97" t="s">
        <v>21</v>
      </c>
      <c r="C30" s="247"/>
      <c r="D30" s="40"/>
      <c r="E30" s="248"/>
    </row>
    <row r="31" spans="1:6" s="3" customFormat="1" ht="16.5" customHeight="1">
      <c r="A31" s="88" t="s">
        <v>34</v>
      </c>
      <c r="B31" s="88" t="s">
        <v>3</v>
      </c>
      <c r="C31" s="4"/>
      <c r="D31" s="244"/>
      <c r="E31" s="245"/>
    </row>
    <row r="32" spans="1:6" s="3" customFormat="1" ht="16.5" customHeight="1">
      <c r="A32" s="88" t="s">
        <v>35</v>
      </c>
      <c r="B32" s="88" t="s">
        <v>4</v>
      </c>
      <c r="C32" s="4"/>
      <c r="D32" s="244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44"/>
      <c r="E33" s="95"/>
    </row>
    <row r="34" spans="1:5" s="3" customFormat="1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290</v>
      </c>
      <c r="B35" s="97" t="s">
        <v>56</v>
      </c>
      <c r="C35" s="4"/>
      <c r="D35" s="244"/>
      <c r="E35" s="95"/>
    </row>
    <row r="36" spans="1:5" s="3" customFormat="1" ht="16.5" customHeight="1">
      <c r="A36" s="97" t="s">
        <v>291</v>
      </c>
      <c r="B36" s="97" t="s">
        <v>55</v>
      </c>
      <c r="C36" s="4"/>
      <c r="D36" s="244"/>
      <c r="E36" s="95"/>
    </row>
    <row r="37" spans="1:5" s="3" customFormat="1" ht="16.5" customHeight="1">
      <c r="A37" s="88" t="s">
        <v>38</v>
      </c>
      <c r="B37" s="88" t="s">
        <v>49</v>
      </c>
      <c r="C37" s="4"/>
      <c r="D37" s="244"/>
      <c r="E37" s="95"/>
    </row>
    <row r="38" spans="1:5" s="3" customFormat="1" ht="16.5" customHeight="1">
      <c r="A38" s="88" t="s">
        <v>39</v>
      </c>
      <c r="B38" s="88" t="s">
        <v>409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355</v>
      </c>
      <c r="B39" s="17" t="s">
        <v>359</v>
      </c>
      <c r="C39" s="4"/>
      <c r="D39" s="244"/>
      <c r="E39" s="95"/>
    </row>
    <row r="40" spans="1:5" s="3" customFormat="1" ht="16.5" customHeight="1">
      <c r="A40" s="17" t="s">
        <v>356</v>
      </c>
      <c r="B40" s="17" t="s">
        <v>360</v>
      </c>
      <c r="C40" s="4"/>
      <c r="D40" s="244"/>
      <c r="E40" s="95"/>
    </row>
    <row r="41" spans="1:5" s="3" customFormat="1" ht="16.5" customHeight="1">
      <c r="A41" s="17" t="s">
        <v>357</v>
      </c>
      <c r="B41" s="17" t="s">
        <v>363</v>
      </c>
      <c r="C41" s="4"/>
      <c r="D41" s="244"/>
      <c r="E41" s="95"/>
    </row>
    <row r="42" spans="1:5" s="3" customFormat="1" ht="16.5" customHeight="1">
      <c r="A42" s="17" t="s">
        <v>362</v>
      </c>
      <c r="B42" s="17" t="s">
        <v>364</v>
      </c>
      <c r="C42" s="4"/>
      <c r="D42" s="244"/>
      <c r="E42" s="95"/>
    </row>
    <row r="43" spans="1:5" s="3" customFormat="1" ht="16.5" customHeight="1">
      <c r="A43" s="17" t="s">
        <v>365</v>
      </c>
      <c r="B43" s="17" t="s">
        <v>498</v>
      </c>
      <c r="C43" s="4"/>
      <c r="D43" s="244"/>
      <c r="E43" s="95"/>
    </row>
    <row r="44" spans="1:5" s="3" customFormat="1" ht="16.5" customHeight="1">
      <c r="A44" s="17" t="s">
        <v>499</v>
      </c>
      <c r="B44" s="17" t="s">
        <v>361</v>
      </c>
      <c r="C44" s="4"/>
      <c r="D44" s="244"/>
      <c r="E44" s="95"/>
    </row>
    <row r="45" spans="1:5" s="3" customFormat="1" ht="30">
      <c r="A45" s="88" t="s">
        <v>40</v>
      </c>
      <c r="B45" s="88" t="s">
        <v>28</v>
      </c>
      <c r="C45" s="4"/>
      <c r="D45" s="244"/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44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44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44"/>
      <c r="E48" s="95"/>
    </row>
    <row r="49" spans="1:6" s="3" customFormat="1" ht="16.5" customHeight="1">
      <c r="A49" s="88" t="s">
        <v>44</v>
      </c>
      <c r="B49" s="88" t="s">
        <v>410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>
      <c r="A50" s="97" t="s">
        <v>371</v>
      </c>
      <c r="B50" s="97" t="s">
        <v>374</v>
      </c>
      <c r="C50" s="4"/>
      <c r="D50" s="244"/>
      <c r="E50" s="95"/>
    </row>
    <row r="51" spans="1:6" s="3" customFormat="1" ht="16.5" customHeight="1">
      <c r="A51" s="97" t="s">
        <v>372</v>
      </c>
      <c r="B51" s="97" t="s">
        <v>373</v>
      </c>
      <c r="C51" s="4"/>
      <c r="D51" s="244"/>
      <c r="E51" s="95"/>
    </row>
    <row r="52" spans="1:6" s="3" customFormat="1" ht="16.5" customHeight="1">
      <c r="A52" s="97" t="s">
        <v>375</v>
      </c>
      <c r="B52" s="97" t="s">
        <v>376</v>
      </c>
      <c r="C52" s="4"/>
      <c r="D52" s="244"/>
      <c r="E52" s="95"/>
    </row>
    <row r="53" spans="1:6" s="3" customFormat="1" ht="30">
      <c r="A53" s="88" t="s">
        <v>45</v>
      </c>
      <c r="B53" s="88" t="s">
        <v>29</v>
      </c>
      <c r="C53" s="4"/>
      <c r="D53" s="244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44"/>
      <c r="E54" s="245"/>
      <c r="F54" s="246"/>
    </row>
    <row r="55" spans="1:6" s="3" customFormat="1" ht="30">
      <c r="A55" s="87">
        <v>1.3</v>
      </c>
      <c r="B55" s="87" t="s">
        <v>415</v>
      </c>
      <c r="C55" s="84">
        <f>SUM(C56:C57)</f>
        <v>0</v>
      </c>
      <c r="D55" s="84">
        <f>SUM(D56:D57)</f>
        <v>0</v>
      </c>
      <c r="E55" s="245"/>
      <c r="F55" s="246"/>
    </row>
    <row r="56" spans="1:6" s="3" customFormat="1" ht="30">
      <c r="A56" s="88" t="s">
        <v>50</v>
      </c>
      <c r="B56" s="88" t="s">
        <v>48</v>
      </c>
      <c r="C56" s="4"/>
      <c r="D56" s="244"/>
      <c r="E56" s="245"/>
      <c r="F56" s="246"/>
    </row>
    <row r="57" spans="1:6" s="3" customFormat="1" ht="16.5" customHeight="1">
      <c r="A57" s="88" t="s">
        <v>51</v>
      </c>
      <c r="B57" s="88" t="s">
        <v>47</v>
      </c>
      <c r="C57" s="4"/>
      <c r="D57" s="244"/>
      <c r="E57" s="245"/>
      <c r="F57" s="246"/>
    </row>
    <row r="58" spans="1:6" s="3" customFormat="1">
      <c r="A58" s="87">
        <v>1.4</v>
      </c>
      <c r="B58" s="87" t="s">
        <v>417</v>
      </c>
      <c r="C58" s="4"/>
      <c r="D58" s="244"/>
      <c r="E58" s="245"/>
      <c r="F58" s="246"/>
    </row>
    <row r="59" spans="1:6" s="249" customFormat="1">
      <c r="A59" s="87">
        <v>1.5</v>
      </c>
      <c r="B59" s="87" t="s">
        <v>7</v>
      </c>
      <c r="C59" s="247"/>
      <c r="D59" s="39"/>
      <c r="E59" s="248"/>
    </row>
    <row r="60" spans="1:6" s="249" customFormat="1">
      <c r="A60" s="87">
        <v>1.6</v>
      </c>
      <c r="B60" s="44" t="s">
        <v>8</v>
      </c>
      <c r="C60" s="85">
        <f>SUM(C61:C65)</f>
        <v>0</v>
      </c>
      <c r="D60" s="86">
        <f>SUM(D61:D65)</f>
        <v>0</v>
      </c>
      <c r="E60" s="248"/>
    </row>
    <row r="61" spans="1:6" s="249" customFormat="1">
      <c r="A61" s="88" t="s">
        <v>297</v>
      </c>
      <c r="B61" s="45" t="s">
        <v>52</v>
      </c>
      <c r="C61" s="247"/>
      <c r="D61" s="39"/>
      <c r="E61" s="248"/>
    </row>
    <row r="62" spans="1:6" s="249" customFormat="1" ht="30">
      <c r="A62" s="88" t="s">
        <v>298</v>
      </c>
      <c r="B62" s="45" t="s">
        <v>54</v>
      </c>
      <c r="C62" s="247"/>
      <c r="D62" s="39"/>
      <c r="E62" s="248"/>
    </row>
    <row r="63" spans="1:6" s="249" customFormat="1">
      <c r="A63" s="88" t="s">
        <v>299</v>
      </c>
      <c r="B63" s="45" t="s">
        <v>53</v>
      </c>
      <c r="C63" s="39"/>
      <c r="D63" s="39"/>
      <c r="E63" s="248"/>
    </row>
    <row r="64" spans="1:6" s="249" customFormat="1">
      <c r="A64" s="88" t="s">
        <v>300</v>
      </c>
      <c r="B64" s="45" t="s">
        <v>27</v>
      </c>
      <c r="C64" s="247"/>
      <c r="D64" s="39"/>
      <c r="E64" s="248"/>
    </row>
    <row r="65" spans="1:5" s="249" customFormat="1">
      <c r="A65" s="88" t="s">
        <v>337</v>
      </c>
      <c r="B65" s="45" t="s">
        <v>338</v>
      </c>
      <c r="C65" s="247"/>
      <c r="D65" s="39"/>
      <c r="E65" s="248"/>
    </row>
    <row r="66" spans="1:5">
      <c r="A66" s="242">
        <v>2</v>
      </c>
      <c r="B66" s="242" t="s">
        <v>411</v>
      </c>
      <c r="C66" s="251"/>
      <c r="D66" s="85">
        <f>SUM(D67:D73)</f>
        <v>0</v>
      </c>
      <c r="E66" s="96"/>
    </row>
    <row r="67" spans="1:5">
      <c r="A67" s="98">
        <v>2.1</v>
      </c>
      <c r="B67" s="252" t="s">
        <v>100</v>
      </c>
      <c r="C67" s="253"/>
      <c r="D67" s="22"/>
      <c r="E67" s="96"/>
    </row>
    <row r="68" spans="1:5">
      <c r="A68" s="98">
        <v>2.2000000000000002</v>
      </c>
      <c r="B68" s="252" t="s">
        <v>412</v>
      </c>
      <c r="C68" s="253"/>
      <c r="D68" s="22"/>
      <c r="E68" s="96"/>
    </row>
    <row r="69" spans="1:5">
      <c r="A69" s="98">
        <v>2.2999999999999998</v>
      </c>
      <c r="B69" s="252" t="s">
        <v>104</v>
      </c>
      <c r="C69" s="253"/>
      <c r="D69" s="22"/>
      <c r="E69" s="96"/>
    </row>
    <row r="70" spans="1:5">
      <c r="A70" s="98">
        <v>2.4</v>
      </c>
      <c r="B70" s="252" t="s">
        <v>103</v>
      </c>
      <c r="C70" s="253"/>
      <c r="D70" s="22"/>
      <c r="E70" s="96"/>
    </row>
    <row r="71" spans="1:5">
      <c r="A71" s="98">
        <v>2.5</v>
      </c>
      <c r="B71" s="252" t="s">
        <v>413</v>
      </c>
      <c r="C71" s="253"/>
      <c r="D71" s="22"/>
      <c r="E71" s="96"/>
    </row>
    <row r="72" spans="1:5">
      <c r="A72" s="98">
        <v>2.6</v>
      </c>
      <c r="B72" s="252" t="s">
        <v>101</v>
      </c>
      <c r="C72" s="253"/>
      <c r="D72" s="22"/>
      <c r="E72" s="96"/>
    </row>
    <row r="73" spans="1:5">
      <c r="A73" s="98">
        <v>2.7</v>
      </c>
      <c r="B73" s="252" t="s">
        <v>102</v>
      </c>
      <c r="C73" s="254"/>
      <c r="D73" s="22"/>
      <c r="E73" s="96"/>
    </row>
    <row r="74" spans="1:5">
      <c r="A74" s="242">
        <v>3</v>
      </c>
      <c r="B74" s="242" t="s">
        <v>451</v>
      </c>
      <c r="C74" s="85"/>
      <c r="D74" s="22"/>
      <c r="E74" s="96"/>
    </row>
    <row r="75" spans="1:5">
      <c r="A75" s="242">
        <v>4</v>
      </c>
      <c r="B75" s="242" t="s">
        <v>252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253</v>
      </c>
      <c r="C76" s="253"/>
      <c r="D76" s="8"/>
      <c r="E76" s="96"/>
    </row>
    <row r="77" spans="1:5">
      <c r="A77" s="98">
        <v>4.2</v>
      </c>
      <c r="B77" s="98" t="s">
        <v>254</v>
      </c>
      <c r="C77" s="254"/>
      <c r="D77" s="8"/>
      <c r="E77" s="96"/>
    </row>
    <row r="78" spans="1:5">
      <c r="A78" s="242">
        <v>5</v>
      </c>
      <c r="B78" s="242" t="s">
        <v>279</v>
      </c>
      <c r="C78" s="279"/>
      <c r="D78" s="254"/>
      <c r="E78" s="96"/>
    </row>
    <row r="79" spans="1:5">
      <c r="B79" s="43"/>
    </row>
    <row r="80" spans="1:5">
      <c r="A80" s="708" t="s">
        <v>500</v>
      </c>
      <c r="B80" s="708"/>
      <c r="C80" s="708"/>
      <c r="D80" s="708"/>
      <c r="E80" s="5"/>
    </row>
    <row r="81" spans="1:9">
      <c r="B81" s="43"/>
    </row>
    <row r="82" spans="1:9" s="23" customFormat="1" ht="12.75"/>
    <row r="83" spans="1:9">
      <c r="A83" s="69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5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17" sqref="B17:B18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327</v>
      </c>
      <c r="B1" s="77"/>
      <c r="C1" s="707" t="s">
        <v>109</v>
      </c>
      <c r="D1" s="707"/>
      <c r="E1" s="91"/>
    </row>
    <row r="2" spans="1:5" s="6" customFormat="1">
      <c r="A2" s="74" t="s">
        <v>328</v>
      </c>
      <c r="B2" s="77"/>
      <c r="C2" s="697" t="s">
        <v>1835</v>
      </c>
      <c r="D2" s="698"/>
      <c r="E2" s="91"/>
    </row>
    <row r="3" spans="1:5" s="6" customFormat="1">
      <c r="A3" s="76" t="s">
        <v>140</v>
      </c>
      <c r="B3" s="74"/>
      <c r="C3" s="163"/>
      <c r="D3" s="163"/>
      <c r="E3" s="91"/>
    </row>
    <row r="4" spans="1:5" s="6" customFormat="1">
      <c r="A4" s="76"/>
      <c r="B4" s="76"/>
      <c r="C4" s="163"/>
      <c r="D4" s="163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>
        <f>'ფორმა N1'!D4</f>
        <v>0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2"/>
      <c r="B8" s="162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>
      <c r="A12" s="87" t="s">
        <v>278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5" s="10" customFormat="1" ht="17.25" customHeight="1">
      <c r="A17" s="98" t="s">
        <v>331</v>
      </c>
      <c r="B17" s="98"/>
      <c r="C17" s="4"/>
      <c r="D17" s="4"/>
      <c r="E17" s="94"/>
    </row>
    <row r="18" spans="1:5" s="10" customFormat="1" ht="18" customHeight="1">
      <c r="A18" s="98" t="s">
        <v>332</v>
      </c>
      <c r="B18" s="98"/>
      <c r="C18" s="4"/>
      <c r="D18" s="4"/>
      <c r="E18" s="94"/>
    </row>
    <row r="19" spans="1:5" s="10" customFormat="1">
      <c r="A19" s="87" t="s">
        <v>278</v>
      </c>
      <c r="B19" s="87"/>
      <c r="C19" s="4"/>
      <c r="D19" s="4"/>
      <c r="E19" s="94"/>
    </row>
    <row r="20" spans="1:5" s="10" customFormat="1">
      <c r="A20" s="87" t="s">
        <v>278</v>
      </c>
      <c r="B20" s="87"/>
      <c r="C20" s="4"/>
      <c r="D20" s="4"/>
      <c r="E20" s="94"/>
    </row>
    <row r="21" spans="1:5" s="10" customFormat="1">
      <c r="A21" s="87" t="s">
        <v>278</v>
      </c>
      <c r="B21" s="87"/>
      <c r="C21" s="4"/>
      <c r="D21" s="4"/>
      <c r="E21" s="94"/>
    </row>
    <row r="22" spans="1:5" s="10" customFormat="1">
      <c r="A22" s="87" t="s">
        <v>278</v>
      </c>
      <c r="B22" s="87"/>
      <c r="C22" s="4"/>
      <c r="D22" s="4"/>
      <c r="E22" s="94"/>
    </row>
    <row r="23" spans="1:5" s="10" customFormat="1">
      <c r="A23" s="87" t="s">
        <v>278</v>
      </c>
      <c r="B23" s="87"/>
      <c r="C23" s="4"/>
      <c r="D23" s="4"/>
      <c r="E23" s="94"/>
    </row>
    <row r="24" spans="1:5">
      <c r="A24" s="99"/>
      <c r="B24" s="99" t="s">
        <v>336</v>
      </c>
      <c r="C24" s="86">
        <f>SUM(C10:C23)</f>
        <v>0</v>
      </c>
      <c r="D24" s="86">
        <f>SUM(D10:D23)</f>
        <v>0</v>
      </c>
      <c r="E24" s="96"/>
    </row>
    <row r="25" spans="1:5">
      <c r="A25" s="43"/>
      <c r="B25" s="43"/>
    </row>
    <row r="26" spans="1:5">
      <c r="A26" s="263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3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5"/>
      <c r="B37" s="65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4" t="s">
        <v>414</v>
      </c>
      <c r="B1" s="74"/>
      <c r="C1" s="77"/>
      <c r="D1" s="77"/>
      <c r="E1" s="77"/>
      <c r="F1" s="77"/>
      <c r="G1" s="229"/>
      <c r="H1" s="229"/>
      <c r="I1" s="707" t="s">
        <v>109</v>
      </c>
      <c r="J1" s="707"/>
    </row>
    <row r="2" spans="1:10" ht="15">
      <c r="A2" s="76" t="s">
        <v>140</v>
      </c>
      <c r="B2" s="74"/>
      <c r="C2" s="77"/>
      <c r="D2" s="77"/>
      <c r="E2" s="77"/>
      <c r="F2" s="77"/>
      <c r="G2" s="229"/>
      <c r="H2" s="229"/>
      <c r="I2" s="697" t="s">
        <v>1835</v>
      </c>
      <c r="J2" s="698"/>
    </row>
    <row r="3" spans="1:10" ht="15">
      <c r="A3" s="76"/>
      <c r="B3" s="76"/>
      <c r="C3" s="74"/>
      <c r="D3" s="74"/>
      <c r="E3" s="74"/>
      <c r="F3" s="74"/>
      <c r="G3" s="165"/>
      <c r="H3" s="165"/>
      <c r="I3" s="229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4"/>
      <c r="B7" s="164"/>
      <c r="C7" s="164"/>
      <c r="D7" s="223"/>
      <c r="E7" s="164"/>
      <c r="F7" s="164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2" t="s">
        <v>348</v>
      </c>
    </row>
    <row r="9" spans="1:10" ht="15">
      <c r="A9" s="98">
        <v>1</v>
      </c>
      <c r="B9" s="568"/>
      <c r="C9" s="568"/>
      <c r="D9" s="569"/>
      <c r="E9" s="570"/>
      <c r="F9" s="98"/>
      <c r="G9" s="571"/>
      <c r="H9" s="571"/>
      <c r="I9" s="572"/>
      <c r="J9" s="232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456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445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366</v>
      </c>
      <c r="B1" s="77"/>
      <c r="C1" s="77"/>
      <c r="D1" s="77"/>
      <c r="E1" s="77"/>
      <c r="F1" s="77"/>
      <c r="G1" s="707" t="s">
        <v>109</v>
      </c>
      <c r="H1" s="707"/>
      <c r="I1" s="386"/>
    </row>
    <row r="2" spans="1:9" ht="15">
      <c r="A2" s="76" t="s">
        <v>140</v>
      </c>
      <c r="B2" s="77"/>
      <c r="C2" s="77"/>
      <c r="D2" s="77"/>
      <c r="E2" s="77"/>
      <c r="F2" s="77"/>
      <c r="G2" s="697" t="s">
        <v>1835</v>
      </c>
      <c r="H2" s="698"/>
      <c r="I2" s="76"/>
    </row>
    <row r="3" spans="1:9" ht="15">
      <c r="A3" s="76"/>
      <c r="B3" s="76"/>
      <c r="C3" s="76"/>
      <c r="D3" s="76"/>
      <c r="E3" s="76"/>
      <c r="F3" s="76"/>
      <c r="G3" s="165"/>
      <c r="H3" s="165"/>
      <c r="I3" s="386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N1'!D4</f>
        <v>0</v>
      </c>
      <c r="B5" s="80"/>
      <c r="C5" s="80"/>
      <c r="D5" s="80"/>
      <c r="E5" s="80"/>
      <c r="F5" s="80"/>
      <c r="G5" s="81"/>
      <c r="H5" s="81"/>
      <c r="I5" s="386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4"/>
      <c r="B7" s="164"/>
      <c r="C7" s="276"/>
      <c r="D7" s="164"/>
      <c r="E7" s="164"/>
      <c r="F7" s="164"/>
      <c r="G7" s="78"/>
      <c r="H7" s="78"/>
      <c r="I7" s="76"/>
    </row>
    <row r="8" spans="1:9" ht="45">
      <c r="A8" s="382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>
      <c r="A9" s="383"/>
      <c r="B9" s="384"/>
      <c r="C9" s="98"/>
      <c r="D9" s="98"/>
      <c r="E9" s="98"/>
      <c r="F9" s="98"/>
      <c r="G9" s="98"/>
      <c r="H9" s="4"/>
      <c r="I9" s="4"/>
    </row>
    <row r="10" spans="1:9" ht="15">
      <c r="A10" s="383"/>
      <c r="B10" s="384"/>
      <c r="C10" s="98"/>
      <c r="D10" s="98"/>
      <c r="E10" s="98"/>
      <c r="F10" s="98"/>
      <c r="G10" s="98"/>
      <c r="H10" s="4"/>
      <c r="I10" s="4"/>
    </row>
    <row r="11" spans="1:9" ht="15">
      <c r="A11" s="383"/>
      <c r="B11" s="384"/>
      <c r="C11" s="87"/>
      <c r="D11" s="87"/>
      <c r="E11" s="87"/>
      <c r="F11" s="87"/>
      <c r="G11" s="87"/>
      <c r="H11" s="4"/>
      <c r="I11" s="4"/>
    </row>
    <row r="12" spans="1:9" ht="15">
      <c r="A12" s="383"/>
      <c r="B12" s="384"/>
      <c r="C12" s="87"/>
      <c r="D12" s="87"/>
      <c r="E12" s="87"/>
      <c r="F12" s="87"/>
      <c r="G12" s="87"/>
      <c r="H12" s="4"/>
      <c r="I12" s="4"/>
    </row>
    <row r="13" spans="1:9" ht="15">
      <c r="A13" s="383"/>
      <c r="B13" s="384"/>
      <c r="C13" s="87"/>
      <c r="D13" s="87"/>
      <c r="E13" s="87"/>
      <c r="F13" s="87"/>
      <c r="G13" s="87"/>
      <c r="H13" s="4"/>
      <c r="I13" s="4"/>
    </row>
    <row r="14" spans="1:9" ht="15">
      <c r="A14" s="383"/>
      <c r="B14" s="384"/>
      <c r="C14" s="87"/>
      <c r="D14" s="87"/>
      <c r="E14" s="87"/>
      <c r="F14" s="87"/>
      <c r="G14" s="87"/>
      <c r="H14" s="4"/>
      <c r="I14" s="4"/>
    </row>
    <row r="15" spans="1:9" ht="15">
      <c r="A15" s="383"/>
      <c r="B15" s="384"/>
      <c r="C15" s="87"/>
      <c r="D15" s="87"/>
      <c r="E15" s="87"/>
      <c r="F15" s="87"/>
      <c r="G15" s="87"/>
      <c r="H15" s="4"/>
      <c r="I15" s="4"/>
    </row>
    <row r="16" spans="1:9" ht="15">
      <c r="A16" s="383"/>
      <c r="B16" s="384"/>
      <c r="C16" s="87"/>
      <c r="D16" s="87"/>
      <c r="E16" s="87"/>
      <c r="F16" s="87"/>
      <c r="G16" s="87"/>
      <c r="H16" s="4"/>
      <c r="I16" s="4"/>
    </row>
    <row r="17" spans="1:9" ht="15">
      <c r="A17" s="383"/>
      <c r="B17" s="384"/>
      <c r="C17" s="87"/>
      <c r="D17" s="87"/>
      <c r="E17" s="87"/>
      <c r="F17" s="87"/>
      <c r="G17" s="87"/>
      <c r="H17" s="4"/>
      <c r="I17" s="4"/>
    </row>
    <row r="18" spans="1:9" ht="15">
      <c r="A18" s="383"/>
      <c r="B18" s="384"/>
      <c r="C18" s="87"/>
      <c r="D18" s="87"/>
      <c r="E18" s="87"/>
      <c r="F18" s="87"/>
      <c r="G18" s="87"/>
      <c r="H18" s="4"/>
      <c r="I18" s="4"/>
    </row>
    <row r="19" spans="1:9" ht="15">
      <c r="A19" s="383"/>
      <c r="B19" s="384"/>
      <c r="C19" s="87"/>
      <c r="D19" s="87"/>
      <c r="E19" s="87"/>
      <c r="F19" s="87"/>
      <c r="G19" s="87"/>
      <c r="H19" s="4"/>
      <c r="I19" s="4"/>
    </row>
    <row r="20" spans="1:9" ht="15">
      <c r="A20" s="383"/>
      <c r="B20" s="384"/>
      <c r="C20" s="87"/>
      <c r="D20" s="87"/>
      <c r="E20" s="87"/>
      <c r="F20" s="87"/>
      <c r="G20" s="87"/>
      <c r="H20" s="4"/>
      <c r="I20" s="4"/>
    </row>
    <row r="21" spans="1:9" ht="15">
      <c r="A21" s="383"/>
      <c r="B21" s="384"/>
      <c r="C21" s="87"/>
      <c r="D21" s="87"/>
      <c r="E21" s="87"/>
      <c r="F21" s="87"/>
      <c r="G21" s="87"/>
      <c r="H21" s="4"/>
      <c r="I21" s="4"/>
    </row>
    <row r="22" spans="1:9" ht="15">
      <c r="A22" s="383"/>
      <c r="B22" s="384"/>
      <c r="C22" s="87"/>
      <c r="D22" s="87"/>
      <c r="E22" s="87"/>
      <c r="F22" s="87"/>
      <c r="G22" s="87"/>
      <c r="H22" s="4"/>
      <c r="I22" s="4"/>
    </row>
    <row r="23" spans="1:9" ht="15">
      <c r="A23" s="383"/>
      <c r="B23" s="384"/>
      <c r="C23" s="87"/>
      <c r="D23" s="87"/>
      <c r="E23" s="87"/>
      <c r="F23" s="87"/>
      <c r="G23" s="87"/>
      <c r="H23" s="4"/>
      <c r="I23" s="4"/>
    </row>
    <row r="24" spans="1:9" ht="15">
      <c r="A24" s="383"/>
      <c r="B24" s="384"/>
      <c r="C24" s="87"/>
      <c r="D24" s="87"/>
      <c r="E24" s="87"/>
      <c r="F24" s="87"/>
      <c r="G24" s="87"/>
      <c r="H24" s="4"/>
      <c r="I24" s="4"/>
    </row>
    <row r="25" spans="1:9" ht="15">
      <c r="A25" s="383"/>
      <c r="B25" s="384"/>
      <c r="C25" s="87"/>
      <c r="D25" s="87"/>
      <c r="E25" s="87"/>
      <c r="F25" s="87"/>
      <c r="G25" s="87"/>
      <c r="H25" s="4"/>
      <c r="I25" s="4"/>
    </row>
    <row r="26" spans="1:9" ht="15">
      <c r="A26" s="383"/>
      <c r="B26" s="384"/>
      <c r="C26" s="87"/>
      <c r="D26" s="87"/>
      <c r="E26" s="87"/>
      <c r="F26" s="87"/>
      <c r="G26" s="87"/>
      <c r="H26" s="4"/>
      <c r="I26" s="4"/>
    </row>
    <row r="27" spans="1:9" ht="15">
      <c r="A27" s="383"/>
      <c r="B27" s="384"/>
      <c r="C27" s="87"/>
      <c r="D27" s="87"/>
      <c r="E27" s="87"/>
      <c r="F27" s="87"/>
      <c r="G27" s="87"/>
      <c r="H27" s="4"/>
      <c r="I27" s="4"/>
    </row>
    <row r="28" spans="1:9" ht="15">
      <c r="A28" s="383"/>
      <c r="B28" s="384"/>
      <c r="C28" s="87"/>
      <c r="D28" s="87"/>
      <c r="E28" s="87"/>
      <c r="F28" s="87"/>
      <c r="G28" s="87"/>
      <c r="H28" s="4"/>
      <c r="I28" s="4"/>
    </row>
    <row r="29" spans="1:9" ht="15">
      <c r="A29" s="383"/>
      <c r="B29" s="384"/>
      <c r="C29" s="87"/>
      <c r="D29" s="87"/>
      <c r="E29" s="87"/>
      <c r="F29" s="87"/>
      <c r="G29" s="87"/>
      <c r="H29" s="4"/>
      <c r="I29" s="4"/>
    </row>
    <row r="30" spans="1:9" ht="15">
      <c r="A30" s="383"/>
      <c r="B30" s="384"/>
      <c r="C30" s="87"/>
      <c r="D30" s="87"/>
      <c r="E30" s="87"/>
      <c r="F30" s="87"/>
      <c r="G30" s="87"/>
      <c r="H30" s="4"/>
      <c r="I30" s="4"/>
    </row>
    <row r="31" spans="1:9" ht="15">
      <c r="A31" s="383"/>
      <c r="B31" s="384"/>
      <c r="C31" s="87"/>
      <c r="D31" s="87"/>
      <c r="E31" s="87"/>
      <c r="F31" s="87"/>
      <c r="G31" s="87"/>
      <c r="H31" s="4"/>
      <c r="I31" s="4"/>
    </row>
    <row r="32" spans="1:9" ht="15">
      <c r="A32" s="383"/>
      <c r="B32" s="384"/>
      <c r="C32" s="87"/>
      <c r="D32" s="87"/>
      <c r="E32" s="87"/>
      <c r="F32" s="87"/>
      <c r="G32" s="87"/>
      <c r="H32" s="4"/>
      <c r="I32" s="4"/>
    </row>
    <row r="33" spans="1:9" ht="15">
      <c r="A33" s="383"/>
      <c r="B33" s="384"/>
      <c r="C33" s="87"/>
      <c r="D33" s="87"/>
      <c r="E33" s="87"/>
      <c r="F33" s="87"/>
      <c r="G33" s="87"/>
      <c r="H33" s="4"/>
      <c r="I33" s="4"/>
    </row>
    <row r="34" spans="1:9" ht="15">
      <c r="A34" s="383"/>
      <c r="B34" s="385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>
      <c r="A36" s="231" t="s">
        <v>350</v>
      </c>
      <c r="B36" s="230"/>
      <c r="C36" s="230"/>
      <c r="D36" s="230"/>
      <c r="E36" s="230"/>
      <c r="F36" s="230"/>
      <c r="G36" s="186"/>
      <c r="H36" s="186"/>
      <c r="I36" s="191"/>
    </row>
    <row r="37" spans="1:9" ht="15">
      <c r="A37" s="231" t="s">
        <v>353</v>
      </c>
      <c r="B37" s="230"/>
      <c r="C37" s="230"/>
      <c r="D37" s="230"/>
      <c r="E37" s="230"/>
      <c r="F37" s="230"/>
      <c r="G37" s="186"/>
      <c r="H37" s="186"/>
      <c r="I37" s="191"/>
    </row>
    <row r="38" spans="1:9" ht="15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1"/>
      <c r="B39" s="186"/>
      <c r="C39" s="186"/>
      <c r="D39" s="186"/>
      <c r="E39" s="186"/>
      <c r="G39" s="186"/>
      <c r="H39" s="186"/>
      <c r="I39" s="191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9" sqref="A9:H10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4" t="s">
        <v>464</v>
      </c>
      <c r="B1" s="74"/>
      <c r="C1" s="77"/>
      <c r="D1" s="77"/>
      <c r="E1" s="77"/>
      <c r="F1" s="77"/>
      <c r="G1" s="707" t="s">
        <v>109</v>
      </c>
      <c r="H1" s="707"/>
    </row>
    <row r="2" spans="1:10" ht="15">
      <c r="A2" s="76" t="s">
        <v>140</v>
      </c>
      <c r="B2" s="74"/>
      <c r="C2" s="77"/>
      <c r="D2" s="77"/>
      <c r="E2" s="77"/>
      <c r="F2" s="77"/>
      <c r="G2" s="697" t="s">
        <v>1835</v>
      </c>
      <c r="H2" s="698"/>
    </row>
    <row r="3" spans="1:10" ht="15">
      <c r="A3" s="76"/>
      <c r="B3" s="76"/>
      <c r="C3" s="76"/>
      <c r="D3" s="76"/>
      <c r="E3" s="76"/>
      <c r="F3" s="76"/>
      <c r="G3" s="221"/>
      <c r="H3" s="221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N1'!D4</f>
        <v>0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20"/>
      <c r="B7" s="220"/>
      <c r="C7" s="220"/>
      <c r="D7" s="223"/>
      <c r="E7" s="220"/>
      <c r="F7" s="220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2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2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401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 t="s">
        <v>346</v>
      </c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710" t="s">
        <v>578</v>
      </c>
      <c r="B2" s="710"/>
      <c r="C2" s="710"/>
      <c r="D2" s="710"/>
      <c r="E2" s="390"/>
      <c r="F2" s="77"/>
      <c r="G2" s="77"/>
      <c r="H2" s="77"/>
      <c r="I2" s="77"/>
      <c r="J2" s="391"/>
      <c r="K2" s="392"/>
      <c r="L2" s="392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391"/>
      <c r="K3" s="697" t="s">
        <v>1835</v>
      </c>
      <c r="L3" s="698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391"/>
      <c r="K4" s="391"/>
      <c r="L4" s="391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>
        <f>'ფორმა N1'!D4</f>
        <v>0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388"/>
      <c r="B8" s="388"/>
      <c r="C8" s="388"/>
      <c r="D8" s="388"/>
      <c r="E8" s="388"/>
      <c r="F8" s="388"/>
      <c r="G8" s="388"/>
      <c r="H8" s="388"/>
      <c r="I8" s="388"/>
      <c r="J8" s="78"/>
      <c r="K8" s="78"/>
      <c r="L8" s="78"/>
    </row>
    <row r="9" spans="1:12" ht="45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489</v>
      </c>
      <c r="J9" s="90" t="s">
        <v>490</v>
      </c>
      <c r="K9" s="90" t="s">
        <v>491</v>
      </c>
      <c r="L9" s="90" t="s">
        <v>318</v>
      </c>
    </row>
    <row r="10" spans="1:12" ht="15">
      <c r="A10" s="98">
        <v>1</v>
      </c>
      <c r="B10" s="374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374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74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74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74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74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74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74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74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74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74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74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74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74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74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74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74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74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74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74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74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74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74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74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276</v>
      </c>
      <c r="B34" s="374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74"/>
      <c r="C35" s="99"/>
      <c r="D35" s="99"/>
      <c r="E35" s="99"/>
      <c r="F35" s="99"/>
      <c r="G35" s="87"/>
      <c r="H35" s="87"/>
      <c r="I35" s="87"/>
      <c r="J35" s="87" t="s">
        <v>492</v>
      </c>
      <c r="K35" s="86">
        <f>SUM(K10:K34)</f>
        <v>0</v>
      </c>
      <c r="L35" s="87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579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715" t="s">
        <v>585</v>
      </c>
      <c r="B41" s="715"/>
      <c r="C41" s="715"/>
      <c r="D41" s="715"/>
      <c r="E41" s="715"/>
      <c r="F41" s="715"/>
      <c r="G41" s="715"/>
      <c r="H41" s="715"/>
      <c r="I41" s="715"/>
      <c r="J41" s="715"/>
      <c r="K41" s="715"/>
    </row>
    <row r="42" spans="1:12" ht="15.75" customHeight="1">
      <c r="A42" s="715"/>
      <c r="B42" s="715"/>
      <c r="C42" s="715"/>
      <c r="D42" s="715"/>
      <c r="E42" s="715"/>
      <c r="F42" s="715"/>
      <c r="G42" s="715"/>
      <c r="H42" s="715"/>
      <c r="I42" s="715"/>
      <c r="J42" s="715"/>
      <c r="K42" s="715"/>
    </row>
    <row r="43" spans="1:1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>
      <c r="A44" s="711" t="s">
        <v>107</v>
      </c>
      <c r="B44" s="711"/>
      <c r="C44" s="375"/>
      <c r="D44" s="376"/>
      <c r="E44" s="376"/>
      <c r="F44" s="375"/>
      <c r="G44" s="375"/>
      <c r="H44" s="375"/>
      <c r="I44" s="375"/>
      <c r="J44" s="375"/>
      <c r="K44" s="186"/>
    </row>
    <row r="45" spans="1:12" ht="15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6"/>
    </row>
    <row r="46" spans="1:12" ht="15" customHeight="1">
      <c r="A46" s="375"/>
      <c r="B46" s="376"/>
      <c r="C46" s="712" t="s">
        <v>268</v>
      </c>
      <c r="D46" s="712"/>
      <c r="E46" s="389"/>
      <c r="F46" s="379"/>
      <c r="G46" s="713" t="s">
        <v>497</v>
      </c>
      <c r="H46" s="713"/>
      <c r="I46" s="713"/>
      <c r="J46" s="380"/>
      <c r="K46" s="186"/>
    </row>
    <row r="47" spans="1:12" ht="15">
      <c r="A47" s="375"/>
      <c r="B47" s="376"/>
      <c r="C47" s="375"/>
      <c r="D47" s="376"/>
      <c r="E47" s="376"/>
      <c r="F47" s="375"/>
      <c r="G47" s="714"/>
      <c r="H47" s="714"/>
      <c r="I47" s="714"/>
      <c r="J47" s="380"/>
      <c r="K47" s="186"/>
    </row>
    <row r="48" spans="1:12" ht="15">
      <c r="A48" s="375"/>
      <c r="B48" s="376"/>
      <c r="C48" s="709" t="s">
        <v>139</v>
      </c>
      <c r="D48" s="709"/>
      <c r="E48" s="389"/>
      <c r="F48" s="379"/>
      <c r="G48" s="375"/>
      <c r="H48" s="375"/>
      <c r="I48" s="375"/>
      <c r="J48" s="37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32</vt:i4>
      </vt:variant>
    </vt:vector>
  </HeadingPairs>
  <TitlesOfParts>
    <vt:vector size="6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ფორმა N10</vt:lpstr>
      <vt:lpstr>ფორმა N11</vt:lpstr>
      <vt:lpstr>ფორმა N12</vt:lpstr>
      <vt:lpstr>ფორმა N13</vt:lpstr>
      <vt:lpstr>ფორმა N14</vt:lpstr>
      <vt:lpstr>ფორმა N15</vt:lpstr>
      <vt:lpstr>ფორმა N16</vt:lpstr>
      <vt:lpstr>ფორმა N17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N10'!Print_Area</vt:lpstr>
      <vt:lpstr>'ფორმა N11'!Print_Area</vt:lpstr>
      <vt:lpstr>'ფორმა N12'!Print_Area</vt:lpstr>
      <vt:lpstr>'ფორმა N13'!Print_Area</vt:lpstr>
      <vt:lpstr>'ფორმა N16'!Print_Area</vt:lpstr>
      <vt:lpstr>'ფორმა N17'!Print_Area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2016-05-24T16:07:48Z</cp:lastPrinted>
  <dcterms:created xsi:type="dcterms:W3CDTF">2011-12-27T13:20:18Z</dcterms:created>
  <dcterms:modified xsi:type="dcterms:W3CDTF">2016-07-15T13:19:57Z</dcterms:modified>
</cp:coreProperties>
</file>