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updateLinks="never" codeName="ThisWorkbook" defaultThemeVersion="124226"/>
  <bookViews>
    <workbookView xWindow="0" yWindow="60" windowWidth="20730" windowHeight="11700" tabRatio="954" activeTab="17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9" hidden="1">'ფორმა 5.5'!$A$8:$M$67</definedName>
    <definedName name="_xlnm._FilterDatabase" localSheetId="0" hidden="1">'ფორმა N1'!$A$8:$L$41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N5.1'!$B$9:$D$15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5.2'!$A$1:$I$73</definedName>
    <definedName name="_xlnm.Print_Area" localSheetId="8">'ფორმა 5.4'!$A$1:$H$33</definedName>
    <definedName name="_xlnm.Print_Area" localSheetId="9">'ფორმა 5.5'!$A$1:$M$81</definedName>
    <definedName name="_xlnm.Print_Area" localSheetId="14">'ფორმა 9.1'!$A$1:$I$116</definedName>
    <definedName name="_xlnm.Print_Area" localSheetId="15">'ფორმა 9.2'!$A$1:$K$31</definedName>
    <definedName name="_xlnm.Print_Area" localSheetId="16">'ფორმა 9.6'!$A$1:$I$29</definedName>
    <definedName name="_xlnm.Print_Area" localSheetId="12">'ფორმა N 8.1'!$A$1:$H$24</definedName>
    <definedName name="_xlnm.Print_Area" localSheetId="17">'ფორმა N 9.7'!$A$1:$I$68</definedName>
    <definedName name="_xlnm.Print_Area" localSheetId="0">'ფორმა N1'!$A$1:$L$58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N5.1'!$A$1:$D$29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44525"/>
</workbook>
</file>

<file path=xl/calcChain.xml><?xml version="1.0" encoding="utf-8"?>
<calcChain xmlns="http://schemas.openxmlformats.org/spreadsheetml/2006/main">
  <c r="I2" i="39" l="1"/>
  <c r="C33" i="47" l="1"/>
  <c r="D37" i="47"/>
  <c r="C37" i="47"/>
  <c r="J39" i="10"/>
  <c r="I39" i="10"/>
  <c r="I36" i="10" s="1"/>
  <c r="H39" i="10"/>
  <c r="G39" i="10"/>
  <c r="G36" i="10" s="1"/>
  <c r="F39" i="10"/>
  <c r="E39" i="10"/>
  <c r="E36" i="10" s="1"/>
  <c r="D39" i="10"/>
  <c r="C39" i="10"/>
  <c r="C36" i="10" s="1"/>
  <c r="B39" i="10"/>
  <c r="J36" i="10"/>
  <c r="H36" i="10"/>
  <c r="F36" i="10"/>
  <c r="D36" i="10"/>
  <c r="B36" i="10"/>
  <c r="J32" i="10"/>
  <c r="I32" i="10"/>
  <c r="H32" i="10"/>
  <c r="G32" i="10"/>
  <c r="F32" i="10"/>
  <c r="E32" i="10"/>
  <c r="D32" i="10"/>
  <c r="C32" i="10"/>
  <c r="B32" i="10"/>
  <c r="J24" i="10"/>
  <c r="I24" i="10"/>
  <c r="H24" i="10"/>
  <c r="G24" i="10"/>
  <c r="F24" i="10"/>
  <c r="E24" i="10"/>
  <c r="D24" i="10"/>
  <c r="C24" i="10"/>
  <c r="B24" i="10"/>
  <c r="J23" i="10"/>
  <c r="J21" i="10"/>
  <c r="J19" i="10" s="1"/>
  <c r="J17" i="10" s="1"/>
  <c r="I19" i="10"/>
  <c r="I17" i="10" s="1"/>
  <c r="H19" i="10"/>
  <c r="H17" i="10" s="1"/>
  <c r="G19" i="10"/>
  <c r="G17" i="10" s="1"/>
  <c r="F19" i="10"/>
  <c r="E19" i="10"/>
  <c r="E17" i="10" s="1"/>
  <c r="D19" i="10"/>
  <c r="D17" i="10" s="1"/>
  <c r="C19" i="10"/>
  <c r="C17" i="10" s="1"/>
  <c r="B19" i="10"/>
  <c r="F17" i="10"/>
  <c r="B17" i="10"/>
  <c r="J16" i="10"/>
  <c r="J15" i="10"/>
  <c r="J14" i="10" s="1"/>
  <c r="I14" i="10"/>
  <c r="H14" i="10"/>
  <c r="G14" i="10"/>
  <c r="F14" i="10"/>
  <c r="E14" i="10"/>
  <c r="D14" i="10"/>
  <c r="C14" i="10"/>
  <c r="B14" i="10"/>
  <c r="J12" i="10"/>
  <c r="I12" i="10"/>
  <c r="J10" i="10"/>
  <c r="I10" i="10"/>
  <c r="H10" i="10"/>
  <c r="G10" i="10"/>
  <c r="F10" i="10"/>
  <c r="E10" i="10"/>
  <c r="D10" i="10"/>
  <c r="C10" i="10"/>
  <c r="B10" i="10"/>
  <c r="I10" i="9"/>
  <c r="C64" i="12"/>
  <c r="C45" i="12"/>
  <c r="C34" i="12"/>
  <c r="C11" i="12"/>
  <c r="D12" i="7"/>
  <c r="C12" i="7"/>
  <c r="C2" i="50"/>
  <c r="B9" i="10" l="1"/>
  <c r="D9" i="10"/>
  <c r="F9" i="10"/>
  <c r="H9" i="10"/>
  <c r="C9" i="10"/>
  <c r="E9" i="10"/>
  <c r="G9" i="10"/>
  <c r="I9" i="10"/>
  <c r="J9" i="10"/>
  <c r="C10" i="12"/>
  <c r="C44" i="12"/>
  <c r="C25" i="50"/>
  <c r="C23" i="50"/>
  <c r="C21" i="50"/>
  <c r="C19" i="50"/>
  <c r="C18" i="50"/>
  <c r="C12" i="50"/>
  <c r="A6" i="50" l="1"/>
  <c r="A5" i="35" l="1"/>
  <c r="A5" i="39"/>
  <c r="A5" i="49"/>
  <c r="A5" i="48"/>
  <c r="A5" i="10"/>
  <c r="A5" i="18"/>
  <c r="A5" i="9"/>
  <c r="A5" i="12"/>
  <c r="A5" i="46"/>
  <c r="A5" i="45"/>
  <c r="A5" i="44"/>
  <c r="A5" i="43"/>
  <c r="A5" i="47"/>
  <c r="A7" i="40"/>
  <c r="A5" i="7"/>
  <c r="A5" i="3"/>
  <c r="A5" i="27" s="1"/>
  <c r="I58" i="35" l="1"/>
  <c r="I15" i="44" l="1"/>
  <c r="H15" i="44"/>
  <c r="D31" i="7" l="1"/>
  <c r="C31" i="7"/>
  <c r="D27" i="7"/>
  <c r="C27" i="7"/>
  <c r="D26" i="7"/>
  <c r="D19" i="7"/>
  <c r="C19" i="7"/>
  <c r="D16" i="7"/>
  <c r="D10" i="7" s="1"/>
  <c r="C16" i="7"/>
  <c r="C10" i="7" s="1"/>
  <c r="D9" i="7"/>
  <c r="D31" i="3"/>
  <c r="C31" i="3"/>
  <c r="C24" i="50" s="1"/>
  <c r="C26" i="7" l="1"/>
  <c r="C9" i="7" s="1"/>
  <c r="D73" i="47"/>
  <c r="C73" i="47"/>
  <c r="D65" i="47"/>
  <c r="D59" i="47"/>
  <c r="C59" i="47"/>
  <c r="D54" i="47"/>
  <c r="C54" i="47"/>
  <c r="D48" i="47"/>
  <c r="C48" i="47"/>
  <c r="D33" i="47"/>
  <c r="D24" i="47"/>
  <c r="D18" i="47" s="1"/>
  <c r="C24" i="47"/>
  <c r="C18" i="47" s="1"/>
  <c r="D15" i="47"/>
  <c r="C15" i="47"/>
  <c r="D10" i="47"/>
  <c r="C10" i="47"/>
  <c r="C14" i="47" l="1"/>
  <c r="C9" i="47" s="1"/>
  <c r="D14" i="47"/>
  <c r="D9" i="47" s="1"/>
  <c r="L67" i="46"/>
  <c r="H21" i="45"/>
  <c r="G21" i="45"/>
  <c r="I59" i="43"/>
  <c r="H59" i="43"/>
  <c r="G59" i="43"/>
  <c r="D27" i="3" l="1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11" i="50" s="1"/>
  <c r="C39" i="40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A4" i="39" l="1"/>
  <c r="A4" i="35" l="1"/>
  <c r="D16" i="27" l="1"/>
  <c r="C16" i="27"/>
  <c r="G12" i="18" l="1"/>
  <c r="G11" i="18"/>
  <c r="G10" i="18"/>
  <c r="A4" i="18"/>
  <c r="A4" i="10" l="1"/>
  <c r="A4" i="9"/>
  <c r="A4" i="12"/>
  <c r="A4" i="7"/>
  <c r="D45" i="12" l="1"/>
  <c r="D34" i="12"/>
  <c r="D11" i="12"/>
  <c r="D19" i="3"/>
  <c r="C19" i="3"/>
  <c r="D16" i="3"/>
  <c r="C16" i="3"/>
  <c r="D12" i="3"/>
  <c r="C26" i="3" l="1"/>
  <c r="C10" i="3" s="1"/>
  <c r="D10" i="3"/>
  <c r="D10" i="12"/>
  <c r="D26" i="3"/>
  <c r="C9" i="3" l="1"/>
  <c r="D9" i="3"/>
  <c r="C17" i="50" s="1"/>
  <c r="D64" i="12"/>
  <c r="D44" i="12" s="1"/>
</calcChain>
</file>

<file path=xl/sharedStrings.xml><?xml version="1.0" encoding="utf-8"?>
<sst xmlns="http://schemas.openxmlformats.org/spreadsheetml/2006/main" count="2485" uniqueCount="1341">
  <si>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</si>
  <si>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</si>
  <si>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</si>
  <si>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</si>
  <si>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</si>
  <si>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</si>
  <si>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</si>
  <si>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</si>
  <si>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</si>
  <si>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</si>
  <si>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</si>
  <si>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</si>
  <si>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</si>
  <si>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</si>
  <si>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</si>
  <si>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</si>
  <si>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</si>
  <si>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</si>
  <si>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</si>
  <si>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</si>
  <si>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</si>
  <si>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</si>
  <si>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</si>
  <si>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</si>
  <si>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</si>
  <si>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</si>
  <si>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</si>
  <si>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</si>
  <si>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</si>
  <si>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</si>
  <si>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</si>
  <si>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</si>
  <si>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</si>
  <si>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</si>
  <si>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</si>
  <si>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</si>
  <si>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</si>
  <si>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</si>
  <si>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</si>
  <si>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</si>
  <si>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</si>
  <si>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</si>
  <si>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</si>
  <si>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</si>
  <si>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</si>
  <si>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</si>
  <si>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</si>
  <si>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</si>
  <si>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</si>
  <si>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</si>
  <si>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</si>
  <si>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</si>
  <si>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</si>
  <si>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</si>
  <si>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</si>
  <si>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</si>
  <si>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</si>
  <si>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</si>
  <si>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</si>
  <si>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</si>
  <si>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</si>
  <si>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</si>
  <si>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</si>
  <si>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</si>
  <si>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</si>
  <si>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</si>
  <si>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</si>
  <si>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</si>
  <si>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</si>
  <si>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</si>
  <si>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</si>
  <si>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</si>
  <si>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</si>
  <si>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</si>
  <si>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</si>
  <si>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</si>
  <si>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</si>
  <si>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</si>
  <si>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</si>
  <si>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</si>
  <si>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</si>
  <si>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</si>
  <si>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</si>
  <si>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</si>
  <si>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</si>
  <si>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</si>
  <si>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</si>
  <si>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</si>
  <si>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</si>
  <si>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</si>
  <si>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</si>
  <si>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</si>
  <si>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</si>
  <si>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</si>
  <si>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</si>
  <si>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</si>
  <si>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</si>
  <si>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</si>
  <si>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</si>
  <si>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</si>
  <si>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</si>
  <si>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</si>
  <si>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</si>
  <si>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</si>
  <si>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</si>
  <si>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</si>
  <si>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</si>
  <si>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</si>
  <si>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</si>
  <si>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</si>
  <si>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</si>
  <si>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</si>
  <si>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</si>
  <si>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</si>
  <si>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</si>
  <si>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</si>
  <si>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</si>
  <si>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</si>
  <si>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</si>
  <si>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</si>
  <si>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</si>
  <si>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</si>
  <si>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</si>
  <si>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</si>
  <si>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</si>
  <si>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</si>
  <si>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</si>
  <si>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</si>
  <si>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</si>
  <si>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</si>
  <si>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</si>
  <si>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</si>
  <si>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</si>
  <si>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</si>
  <si>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</si>
  <si>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</si>
  <si>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</si>
  <si>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</si>
  <si>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</si>
  <si>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</si>
  <si>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</si>
  <si>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</si>
  <si>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</si>
  <si>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</si>
  <si>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</si>
  <si>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</si>
  <si>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</si>
  <si>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</si>
  <si>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</si>
  <si>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</si>
  <si>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</si>
  <si>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</si>
  <si>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</si>
  <si>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</si>
  <si>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</si>
  <si>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</si>
  <si>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</si>
  <si>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</si>
  <si>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</si>
  <si>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</si>
  <si>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</si>
  <si>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</si>
  <si>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</si>
  <si>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</si>
  <si>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</si>
  <si>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</si>
  <si>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</si>
  <si>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</si>
  <si>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</si>
  <si>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</si>
  <si>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</si>
  <si>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</si>
  <si>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</si>
  <si>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</si>
  <si>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</si>
  <si>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</si>
  <si>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</si>
  <si>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</si>
  <si>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</si>
  <si>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</si>
  <si>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</si>
  <si>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</si>
  <si>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</si>
  <si>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</si>
  <si>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</si>
  <si>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</si>
  <si>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</si>
  <si>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</si>
  <si>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</si>
  <si>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</si>
  <si>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</si>
  <si>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</si>
  <si>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</si>
  <si>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</si>
  <si>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</si>
  <si>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</si>
  <si>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</si>
  <si>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</si>
  <si>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</si>
  <si>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</si>
  <si>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</si>
  <si>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</si>
  <si>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</si>
  <si>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</si>
  <si>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</si>
  <si>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</si>
  <si>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</si>
  <si>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</si>
  <si>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</si>
  <si>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</si>
  <si>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</si>
  <si>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</si>
  <si>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</si>
  <si>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</si>
  <si>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</si>
  <si>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</si>
  <si>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</si>
  <si>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</si>
  <si>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</si>
  <si>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</si>
  <si>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</si>
  <si>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</si>
  <si>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</si>
  <si>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</si>
  <si>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</si>
  <si>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</si>
  <si>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</si>
  <si>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</si>
  <si>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</si>
  <si>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</si>
  <si>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</si>
  <si>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</si>
  <si>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</si>
  <si>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</si>
  <si>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</si>
  <si>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</si>
  <si>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</si>
  <si>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</si>
  <si>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</si>
  <si>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</si>
  <si>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</si>
  <si>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</si>
  <si>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</si>
  <si>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</si>
  <si>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</si>
  <si>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</si>
  <si>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</si>
  <si>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</si>
  <si>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</si>
  <si>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</si>
  <si>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</si>
  <si>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</si>
  <si>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</si>
  <si>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</si>
  <si>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</si>
  <si>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</si>
  <si>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</si>
  <si>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</si>
  <si>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</si>
  <si>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</si>
  <si>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</si>
  <si>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</si>
  <si>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</si>
  <si>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</si>
  <si>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</si>
  <si>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</si>
  <si>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</si>
  <si>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</si>
  <si>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</si>
  <si>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</si>
  <si>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</si>
  <si>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</si>
  <si>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</si>
  <si>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</si>
  <si>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</si>
  <si>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</si>
  <si>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</si>
  <si>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</si>
  <si>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</si>
  <si>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</si>
  <si>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</si>
  <si>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</si>
  <si>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</si>
  <si>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</si>
  <si>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</si>
  <si>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</si>
  <si>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</si>
  <si>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</si>
  <si>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</si>
  <si>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</si>
  <si>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</si>
  <si>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</si>
  <si>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</si>
  <si>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</si>
  <si>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</si>
  <si>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</si>
  <si>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</si>
  <si>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</si>
  <si>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</si>
  <si>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</si>
  <si>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</si>
  <si>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</si>
  <si>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</si>
  <si>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</si>
  <si>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</si>
  <si>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</si>
  <si>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</si>
  <si>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</si>
  <si>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</si>
  <si>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</si>
  <si>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</si>
  <si>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</si>
  <si>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</si>
  <si>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</si>
  <si>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</si>
  <si>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</si>
  <si>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</si>
  <si>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</si>
  <si>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</si>
  <si>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</si>
  <si>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</si>
  <si>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</si>
  <si>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</si>
  <si>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</si>
  <si>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</si>
  <si>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</si>
  <si>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</si>
  <si>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</si>
  <si>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</si>
  <si>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</si>
  <si>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</si>
  <si>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</si>
  <si>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</si>
  <si>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</si>
  <si>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</si>
  <si>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</si>
  <si>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</si>
  <si>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</si>
  <si>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</si>
  <si>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</si>
  <si>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</si>
  <si>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</si>
  <si>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</si>
  <si>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</si>
  <si>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</si>
  <si>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</si>
  <si>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</si>
  <si>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</si>
  <si>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</si>
  <si>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</si>
  <si>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</si>
  <si>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</si>
  <si>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</si>
  <si>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</si>
  <si>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</si>
  <si>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</si>
  <si>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</si>
  <si>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</si>
  <si>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</si>
  <si>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</si>
  <si>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</si>
  <si>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</si>
  <si>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</si>
  <si>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</si>
  <si>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</si>
  <si>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</si>
  <si>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</si>
  <si>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</si>
  <si>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</si>
  <si>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</si>
  <si>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</si>
  <si>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</si>
  <si>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</si>
  <si>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</si>
  <si>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</si>
  <si>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</si>
  <si>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</si>
  <si>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</si>
  <si>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</si>
  <si>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</si>
  <si>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</si>
  <si>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</si>
  <si>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</si>
  <si>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</si>
  <si>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</si>
  <si>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</si>
  <si>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</si>
  <si>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</si>
  <si>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</si>
  <si>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</si>
  <si>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</si>
  <si>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</si>
  <si>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</si>
  <si>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</si>
  <si>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</si>
  <si>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</si>
  <si>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</si>
  <si>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</si>
  <si>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</si>
  <si>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</si>
  <si>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</si>
  <si>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</si>
  <si>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</si>
  <si>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</si>
  <si>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</si>
  <si>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</si>
  <si>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</si>
  <si>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</si>
  <si>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</si>
  <si>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</si>
  <si>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</si>
  <si>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</si>
  <si>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</si>
  <si>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</si>
  <si>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</si>
  <si>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</si>
  <si>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</si>
  <si>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</si>
  <si>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</si>
  <si>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</si>
  <si>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</si>
  <si>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</si>
  <si>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</si>
  <si>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</si>
  <si>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</si>
  <si>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</si>
  <si>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</si>
  <si>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</si>
  <si>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</si>
  <si>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</si>
  <si>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</si>
  <si>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</si>
  <si>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</si>
  <si>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</si>
  <si>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</si>
  <si>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</si>
  <si>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</si>
  <si>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</si>
  <si>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</si>
  <si>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</si>
  <si>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</si>
  <si>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</si>
  <si>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</si>
  <si>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</si>
  <si>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</si>
  <si>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</si>
  <si>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</si>
  <si>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</si>
  <si>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</si>
  <si>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</si>
  <si>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</si>
  <si>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</si>
  <si>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</si>
  <si>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</si>
  <si>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</si>
  <si>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</si>
  <si>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</si>
  <si>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</si>
  <si>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</si>
  <si>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</si>
  <si>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</si>
  <si>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</si>
  <si>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</si>
  <si>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</si>
  <si>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</si>
  <si>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</si>
  <si>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</si>
  <si>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</si>
  <si>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</si>
  <si>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</si>
  <si>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</si>
  <si>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</si>
  <si>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</si>
  <si>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</si>
  <si>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</si>
  <si>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</si>
  <si>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ლიბერთი</t>
  </si>
  <si>
    <t>GE03LB0123113007326003</t>
  </si>
  <si>
    <t xml:space="preserve">TOYOTA </t>
  </si>
  <si>
    <t xml:space="preserve"> HILUX 2.5 TD</t>
  </si>
  <si>
    <t>UNM001</t>
  </si>
  <si>
    <t xml:space="preserve">VOLKSWAGEN </t>
  </si>
  <si>
    <t>TOUAREG</t>
  </si>
  <si>
    <t>UNM005</t>
  </si>
  <si>
    <t>HIACE</t>
  </si>
  <si>
    <t>ILI455</t>
  </si>
  <si>
    <t xml:space="preserve">KIA </t>
  </si>
  <si>
    <t>CERATO</t>
  </si>
  <si>
    <t>MNM100</t>
  </si>
  <si>
    <t>PICANTO</t>
  </si>
  <si>
    <t>VVU553</t>
  </si>
  <si>
    <t>SPORTAGE</t>
  </si>
  <si>
    <t>BBU254</t>
  </si>
  <si>
    <t>MAN</t>
  </si>
  <si>
    <t>10.163</t>
  </si>
  <si>
    <t>LLC349</t>
  </si>
  <si>
    <t>08/29/2013</t>
  </si>
  <si>
    <t>HYUNDAI</t>
  </si>
  <si>
    <t>ACCENT 1.4 M/T</t>
  </si>
  <si>
    <t>CQQ523</t>
  </si>
  <si>
    <t>MERCEDES BENZ</t>
  </si>
  <si>
    <t>C 180</t>
  </si>
  <si>
    <t>KEK508</t>
  </si>
  <si>
    <t>OPEL</t>
  </si>
  <si>
    <t>ASTRA</t>
  </si>
  <si>
    <t>KEK359</t>
  </si>
  <si>
    <t>SSI926</t>
  </si>
  <si>
    <t>05/14/2014</t>
  </si>
  <si>
    <t>C 320</t>
  </si>
  <si>
    <t>VVA527</t>
  </si>
  <si>
    <t>05/19/2014</t>
  </si>
  <si>
    <t>საკუთრება</t>
  </si>
  <si>
    <t>ფულადი შემოწირულობა</t>
  </si>
  <si>
    <t>თიბისი</t>
  </si>
  <si>
    <t>01005005987</t>
  </si>
  <si>
    <t>იჯარა</t>
  </si>
  <si>
    <t>არაფულადი შემოწირულობა</t>
  </si>
  <si>
    <t>საქართველოს ბანკი</t>
  </si>
  <si>
    <t xml:space="preserve">თხოვება </t>
  </si>
  <si>
    <t>ზაზა ბიბილაშვილი</t>
  </si>
  <si>
    <t>01008004613</t>
  </si>
  <si>
    <t>მსუბუქი</t>
  </si>
  <si>
    <t>E320</t>
  </si>
  <si>
    <t>HPH 660</t>
  </si>
  <si>
    <t>ააიპ "ლიტერა"</t>
  </si>
  <si>
    <t>MJM054</t>
  </si>
  <si>
    <t>საარჩევნო ბლოკი „ერთიანი ნაციონალური მოძრაობა“</t>
  </si>
  <si>
    <t>10/25/2013</t>
  </si>
  <si>
    <t>COROLLA</t>
  </si>
  <si>
    <t>03.10.2017</t>
  </si>
  <si>
    <t>ნინო ნიჟარაძე</t>
  </si>
  <si>
    <t>01008010333</t>
  </si>
  <si>
    <t>GE72TB0622645061622351</t>
  </si>
  <si>
    <t>07.10.2017</t>
  </si>
  <si>
    <t>ირაკლი ნადირაძე</t>
  </si>
  <si>
    <t>01013014200</t>
  </si>
  <si>
    <t>GE54LB0711114611520000</t>
  </si>
  <si>
    <t>ზურაბ გორდელაძე</t>
  </si>
  <si>
    <t>37001002442</t>
  </si>
  <si>
    <t>GE35LB0288870060047702</t>
  </si>
  <si>
    <t>06.10.2017</t>
  </si>
  <si>
    <t>სოფიო მარგველაშვილი</t>
  </si>
  <si>
    <t>01017024125</t>
  </si>
  <si>
    <t>GE34TB7736245064100046</t>
  </si>
  <si>
    <t>ანნა დიასამიძე</t>
  </si>
  <si>
    <t>35001092847</t>
  </si>
  <si>
    <t>GE10BG0000000879141700</t>
  </si>
  <si>
    <t>მარეხი ქავთარაძე</t>
  </si>
  <si>
    <t>01010016460</t>
  </si>
  <si>
    <t>GE41TB7743545061100024</t>
  </si>
  <si>
    <t>გოჩა გიგატაძე</t>
  </si>
  <si>
    <t>60001011145</t>
  </si>
  <si>
    <t>GE90TB7578445063600006</t>
  </si>
  <si>
    <t>ნინო ქადარია</t>
  </si>
  <si>
    <t>19001081480</t>
  </si>
  <si>
    <t>GE03TB7091945064100033</t>
  </si>
  <si>
    <t>09.10.2017</t>
  </si>
  <si>
    <t>კოტე ისაევ</t>
  </si>
  <si>
    <t>01594000560</t>
  </si>
  <si>
    <t>GE36LB0711155394463000</t>
  </si>
  <si>
    <t>კარლო კვიტაიშვილი</t>
  </si>
  <si>
    <t>01024025332</t>
  </si>
  <si>
    <t>GE79TB7073245064300002</t>
  </si>
  <si>
    <t>GE56TB7001191365100039</t>
  </si>
  <si>
    <t>ოთარი ნერგაძე</t>
  </si>
  <si>
    <t>01901125812</t>
  </si>
  <si>
    <t>GE19TB7942645061600006</t>
  </si>
  <si>
    <t>ნანა მღვდლიაშვილი</t>
  </si>
  <si>
    <t>35001070700</t>
  </si>
  <si>
    <t>GE63TB7750245063600050</t>
  </si>
  <si>
    <t>თამარ ზერეკიძე</t>
  </si>
  <si>
    <t>01017031912</t>
  </si>
  <si>
    <t>GE13TB7017245063600061</t>
  </si>
  <si>
    <t>ნანა მეტრეველი</t>
  </si>
  <si>
    <t>62001006244</t>
  </si>
  <si>
    <t>GE75TB7183345061600006</t>
  </si>
  <si>
    <t>გიორგი პატარაია</t>
  </si>
  <si>
    <t>GE02BG0000000555050100</t>
  </si>
  <si>
    <t>მარინა დათუკიშვილი</t>
  </si>
  <si>
    <t>01022010155</t>
  </si>
  <si>
    <t>GE26TB7479445061100016</t>
  </si>
  <si>
    <t>ნიკოლოზ რურუა</t>
  </si>
  <si>
    <t>01018004034</t>
  </si>
  <si>
    <t>GE05TB0600000909179237</t>
  </si>
  <si>
    <t>მერი დევაძე</t>
  </si>
  <si>
    <t>61008003284</t>
  </si>
  <si>
    <t>GE11BG0000000523151100</t>
  </si>
  <si>
    <t>ნიკა ლაშხია</t>
  </si>
  <si>
    <t>19001096432</t>
  </si>
  <si>
    <t>GE71BG0000000802824300</t>
  </si>
  <si>
    <t>გიორგი კაკაურიძე</t>
  </si>
  <si>
    <t>01024002676</t>
  </si>
  <si>
    <t>GE76BG0000000135548600</t>
  </si>
  <si>
    <t>10.10.2017</t>
  </si>
  <si>
    <t>ბაგრატ მურადაშვილი</t>
  </si>
  <si>
    <t>59001116673</t>
  </si>
  <si>
    <t>GE11LB0711128793295000</t>
  </si>
  <si>
    <t>ნინო კალანდაძე</t>
  </si>
  <si>
    <t>01017003431</t>
  </si>
  <si>
    <t>GE65TB0600000909179127</t>
  </si>
  <si>
    <t>მარინე ჯანიკაშვილი</t>
  </si>
  <si>
    <t>01027003579</t>
  </si>
  <si>
    <t>GE38TB7606545063600022</t>
  </si>
  <si>
    <t>ანდრო ნიკოლაიშვილი</t>
  </si>
  <si>
    <t>37001013946</t>
  </si>
  <si>
    <t>16.10.2017</t>
  </si>
  <si>
    <t>არჩილ უთურაშვილი</t>
  </si>
  <si>
    <t>01024021008</t>
  </si>
  <si>
    <t>GE04BG0000000389605700</t>
  </si>
  <si>
    <t>18.10.2017</t>
  </si>
  <si>
    <t>19.10.2017</t>
  </si>
  <si>
    <t>ქეთევან ლორთქიფანიძე</t>
  </si>
  <si>
    <t>01019013973</t>
  </si>
  <si>
    <t>GE43BG0000000903168200</t>
  </si>
  <si>
    <t>კონსტრუცია სარეკლამო ბანერის განთავსებისთვის 18 კვ.მ. სამტრედია, რობაქიძის ქუჩის დასაწყისი</t>
  </si>
  <si>
    <t>პერიოდი 10.10.2017 - 31.12.2017 წ.წ.</t>
  </si>
  <si>
    <t>SMS სარეკლამო მომსახურება</t>
  </si>
  <si>
    <t>თანხის გადახდა</t>
  </si>
  <si>
    <t>ზურაბ</t>
  </si>
  <si>
    <t>მელიქიშვილი</t>
  </si>
  <si>
    <t>01008014694</t>
  </si>
  <si>
    <t>ცენტრალური ადმინისტრაციის უფროსი</t>
  </si>
  <si>
    <t>ელენე</t>
  </si>
  <si>
    <t>ჯავახაძე</t>
  </si>
  <si>
    <t>01018002147</t>
  </si>
  <si>
    <t>პოლიტსაბჭოს თავმჯდომარის მრჩეველი</t>
  </si>
  <si>
    <t>ნუგზარ</t>
  </si>
  <si>
    <t>წიკლაური</t>
  </si>
  <si>
    <t>01006014902</t>
  </si>
  <si>
    <t>თინათინ</t>
  </si>
  <si>
    <t>ცერცვაძე</t>
  </si>
  <si>
    <t>25001004708</t>
  </si>
  <si>
    <t>პოლიტსაბჭოს თავმჯდომარის თანაშემწე</t>
  </si>
  <si>
    <t>მანონი</t>
  </si>
  <si>
    <t>ურუშაძე</t>
  </si>
  <si>
    <t>26001007131</t>
  </si>
  <si>
    <t>კადრ. და საქმისწარმ. სამს. მთავარი სპეციალისტი</t>
  </si>
  <si>
    <t>ნინო</t>
  </si>
  <si>
    <t>ქუხილავა</t>
  </si>
  <si>
    <t>51001007064</t>
  </si>
  <si>
    <t>საფინანსო სამსახურის უფროსი სპეციალისტი</t>
  </si>
  <si>
    <t>ირაკლი</t>
  </si>
  <si>
    <t>ქავთარაძე</t>
  </si>
  <si>
    <t>01006011789</t>
  </si>
  <si>
    <t>საერთაშორისო ურთიერთ. სამსახურის უფროსი</t>
  </si>
  <si>
    <t>გიორგი</t>
  </si>
  <si>
    <t>პატარაია</t>
  </si>
  <si>
    <t>პრესასთან ურთიერთობის სამსახურის უფროსი</t>
  </si>
  <si>
    <t>სალაყაია</t>
  </si>
  <si>
    <t>01024005779</t>
  </si>
  <si>
    <t>მოწვეული სპეციალისტი, გრაფიკოსი</t>
  </si>
  <si>
    <t>ივანე</t>
  </si>
  <si>
    <t>პეტრიაშვილი</t>
  </si>
  <si>
    <t>40001004501</t>
  </si>
  <si>
    <t>იურიდიული სამსახურის უფროსი</t>
  </si>
  <si>
    <t>ბოტკოველი</t>
  </si>
  <si>
    <t>01019004831</t>
  </si>
  <si>
    <t>რეგიონალური სამსახურის უფროსი</t>
  </si>
  <si>
    <t>რამაზ</t>
  </si>
  <si>
    <t>ქერეჭაშვილი</t>
  </si>
  <si>
    <t>01030005969</t>
  </si>
  <si>
    <t>რეგიონალური სამსახურის კოორდინატორი</t>
  </si>
  <si>
    <t>38001003316</t>
  </si>
  <si>
    <t>ხურცილავა</t>
  </si>
  <si>
    <t>01021010708</t>
  </si>
  <si>
    <t>კახა</t>
  </si>
  <si>
    <t>შუბითიძე</t>
  </si>
  <si>
    <t>01008017164</t>
  </si>
  <si>
    <t>ოთარ</t>
  </si>
  <si>
    <t>სირაძე</t>
  </si>
  <si>
    <t>04001003355</t>
  </si>
  <si>
    <t>რეგიონის წარმომადგენელი</t>
  </si>
  <si>
    <t>ვაჟა</t>
  </si>
  <si>
    <t>წოწკოლაური</t>
  </si>
  <si>
    <t>01010011187</t>
  </si>
  <si>
    <t>გოჩა</t>
  </si>
  <si>
    <t>კუპრავა</t>
  </si>
  <si>
    <t>02001001564</t>
  </si>
  <si>
    <t>რეგიონალური სამსახურის წარმომადგენელი</t>
  </si>
  <si>
    <t>ბესარიონ</t>
  </si>
  <si>
    <t>გედენიძე</t>
  </si>
  <si>
    <t>01025012561</t>
  </si>
  <si>
    <t xml:space="preserve">უსაფრთხოებისა და ლოჯისტიკის სამსახურის უფროსი </t>
  </si>
  <si>
    <t>მანუჩარ</t>
  </si>
  <si>
    <t>ფანგანი</t>
  </si>
  <si>
    <t>62007006162</t>
  </si>
  <si>
    <t xml:space="preserve">უსაფრთხოებისა და ლოჯისტიკის სამსახურის მთ. სპეც. </t>
  </si>
  <si>
    <t>ჩიაშვილი</t>
  </si>
  <si>
    <t>01019033114</t>
  </si>
  <si>
    <t>ლევან</t>
  </si>
  <si>
    <t>მჭედლიძე</t>
  </si>
  <si>
    <t>01001070757</t>
  </si>
  <si>
    <t>IT სამსახურის უფროსი სპეციალისტი</t>
  </si>
  <si>
    <t>კოკოშაშვილი</t>
  </si>
  <si>
    <t>01027022881</t>
  </si>
  <si>
    <t>უსაფრთხოებისა და ლოჯისტიკის სამსახური, მძღოლი</t>
  </si>
  <si>
    <t>თემურ</t>
  </si>
  <si>
    <t>01030011058</t>
  </si>
  <si>
    <t>იოსებ</t>
  </si>
  <si>
    <t>ოსიყმიშვილი</t>
  </si>
  <si>
    <t>36001004322</t>
  </si>
  <si>
    <t>უსაფრთხოებისა და ლოჯისტიკის სამსახური, დაცვა</t>
  </si>
  <si>
    <t>შერმადინი</t>
  </si>
  <si>
    <t>01024035954</t>
  </si>
  <si>
    <t>რუხაია</t>
  </si>
  <si>
    <t>62007016080</t>
  </si>
  <si>
    <t>ნაზო</t>
  </si>
  <si>
    <t>01019034279</t>
  </si>
  <si>
    <t>უსაფრთხოებისა და ლოჯისტიკის სამსახური, დამლაგ.</t>
  </si>
  <si>
    <t>მაია</t>
  </si>
  <si>
    <t>ალექსიშვილი</t>
  </si>
  <si>
    <t>01008028114</t>
  </si>
  <si>
    <t>ბუღალტერი</t>
  </si>
  <si>
    <t>ზვიად</t>
  </si>
  <si>
    <t>მაცაბერიძე</t>
  </si>
  <si>
    <t>01011022462</t>
  </si>
  <si>
    <t>პრესსამსახური, მოწვეული სპეციალისტი*</t>
  </si>
  <si>
    <t>თეა</t>
  </si>
  <si>
    <t>ცეცხლაძე</t>
  </si>
  <si>
    <t>61004004419</t>
  </si>
  <si>
    <t>პრესსამსახური, კონსულტანტი მედია საკითხებში</t>
  </si>
  <si>
    <t>თორნიკე</t>
  </si>
  <si>
    <t>ბიკაშვილი</t>
  </si>
  <si>
    <t>01013028886</t>
  </si>
  <si>
    <t>იურისტი</t>
  </si>
  <si>
    <t>ილია</t>
  </si>
  <si>
    <t>01015010055</t>
  </si>
  <si>
    <t>კოორდინატორი რეგიონალურ საკითხებში</t>
  </si>
  <si>
    <t>მექოშვილი</t>
  </si>
  <si>
    <t>01017035795</t>
  </si>
  <si>
    <t>ოფისების მენეჯერი</t>
  </si>
  <si>
    <t>თამაზ</t>
  </si>
  <si>
    <t>ქართველიშვილი</t>
  </si>
  <si>
    <t>57001055220</t>
  </si>
  <si>
    <t>მატერიალურ-ტექნიკურ სფეროში მოწვ. სპეციალისტი</t>
  </si>
  <si>
    <t>გულნაზი</t>
  </si>
  <si>
    <t>01027000414</t>
  </si>
  <si>
    <t>დამლაგებელი</t>
  </si>
  <si>
    <t>ცისანა</t>
  </si>
  <si>
    <t>ჯოხაძე</t>
  </si>
  <si>
    <t>62005018854</t>
  </si>
  <si>
    <t>კონჯარია</t>
  </si>
  <si>
    <t>19001019524</t>
  </si>
  <si>
    <t>თავმჯდომარე</t>
  </si>
  <si>
    <t>პარტიის მიერ დაგეგმილ ღონისძიებაზე დასწრება</t>
  </si>
  <si>
    <t>ქ. ქუთაისი</t>
  </si>
  <si>
    <t>სააგიტაციო მასალის განაწილება</t>
  </si>
  <si>
    <t>აჭარა</t>
  </si>
  <si>
    <t>წინასაარჩევნო ღონისძიებაში მონაწილეობა</t>
  </si>
  <si>
    <t>ქ. ზუგდიდი</t>
  </si>
  <si>
    <t>ფ/პ ესმერალდა იაკობაშვილი</t>
  </si>
  <si>
    <t>01013001181</t>
  </si>
  <si>
    <t>მპგ "ერთიანი ნაციონალური მოძრაობა"</t>
  </si>
  <si>
    <t>ცალი</t>
  </si>
  <si>
    <t>სურდო თარგმანი</t>
  </si>
  <si>
    <t>09.10.2017 - 15.10.2017</t>
  </si>
  <si>
    <t>სატელევიზიო რეკლამის ხარჯი</t>
  </si>
  <si>
    <t>შპს "სამაუწყებლო კომპანია რუსთავი-2"</t>
  </si>
  <si>
    <t>211352016</t>
  </si>
  <si>
    <t>წუთი</t>
  </si>
  <si>
    <t>16.10.2017 - 20.10.2017</t>
  </si>
  <si>
    <t>12.10.2017 - 20.10.2017</t>
  </si>
  <si>
    <t>რადიო რეკლამა</t>
  </si>
  <si>
    <t>ი/მ აკაკი შველიძე</t>
  </si>
  <si>
    <t>18001042429</t>
  </si>
  <si>
    <t>შპს "ტელეკომპანია თანამგზავრი"</t>
  </si>
  <si>
    <t>231191974</t>
  </si>
  <si>
    <t>შპს "დიოსი 2017"</t>
  </si>
  <si>
    <t>კოტე იოსელიანი</t>
  </si>
  <si>
    <t>ბუკლეტი</t>
  </si>
  <si>
    <t>ნიკოლოზ ვაჩეიშვილი</t>
  </si>
  <si>
    <t>დავით ლაგვილავა</t>
  </si>
  <si>
    <t>თორნიკე ბიკაშვილი, გოჩა კოკაია</t>
  </si>
  <si>
    <t>გიორგი რობაქიძე</t>
  </si>
  <si>
    <t>დავით ჯანგველაძე</t>
  </si>
  <si>
    <t>შპს "ტორი პლუსი"</t>
  </si>
  <si>
    <t>პარტიის მაჟორიტარი კანდიდატები</t>
  </si>
  <si>
    <t>პლაკატი</t>
  </si>
  <si>
    <t>ფლაერი</t>
  </si>
  <si>
    <t>გაზეთი</t>
  </si>
  <si>
    <t>შპს "კაბადონი +"</t>
  </si>
  <si>
    <t>205186065</t>
  </si>
  <si>
    <t>აჭარის ა/რ მაჟორიტარობის კანდიდატები</t>
  </si>
  <si>
    <t>ტრიპლეტი</t>
  </si>
  <si>
    <t>ქ. ხაშური</t>
  </si>
  <si>
    <t>69.08.03.022</t>
  </si>
  <si>
    <t>24.07.2006 - 11.10.2017</t>
  </si>
  <si>
    <t>ქ. თელავი</t>
  </si>
  <si>
    <t>53.17.125.009</t>
  </si>
  <si>
    <t>ქ. საგარეჯო</t>
  </si>
  <si>
    <t>55.12.58.008</t>
  </si>
  <si>
    <t>ქ. რუსთავი</t>
  </si>
  <si>
    <t>02.05.07.010.01.500</t>
  </si>
  <si>
    <t>18.12.2009 - 10.10.2017</t>
  </si>
  <si>
    <t>ქ. თბილისი</t>
  </si>
  <si>
    <t>01.19.21.003.066</t>
  </si>
  <si>
    <t>ქ. გურჯაანი</t>
  </si>
  <si>
    <t>51.01.61.055.01.509</t>
  </si>
  <si>
    <t>თბილისი, ქინძმარაულის ქ. №5ა, შენობა №3</t>
  </si>
  <si>
    <t>01.19.33.001.203</t>
  </si>
  <si>
    <t>12.12.2010 - 12.12.2017</t>
  </si>
  <si>
    <t>სს ”განთიადი”</t>
  </si>
  <si>
    <t>თბილისი, გურამიშვილის 30 კორ. 1</t>
  </si>
  <si>
    <t>01.12.08.012.003.01.505</t>
  </si>
  <si>
    <t>01.02.2017 - 31.12.2017</t>
  </si>
  <si>
    <t>01023001906</t>
  </si>
  <si>
    <t>რაფიელ აღვსებაძე</t>
  </si>
  <si>
    <t>თბილისი, გლდანის "ა" მ/რ კორ 50-ის მიმდ. ტერიტორ.</t>
  </si>
  <si>
    <t>01.11.12.017.009</t>
  </si>
  <si>
    <t>01001004857</t>
  </si>
  <si>
    <t>ბესარიონ მოსიძე</t>
  </si>
  <si>
    <t>თბილისი, პეკინის(გამსახურდიას გამზ.) 39</t>
  </si>
  <si>
    <t>01.10.13.013.008.01.042</t>
  </si>
  <si>
    <t>15.02.2017 - 31.12.2017</t>
  </si>
  <si>
    <t>01008003204</t>
  </si>
  <si>
    <t>გიორგი ბეგიაშვილი</t>
  </si>
  <si>
    <t>თბილისი, მაზნიაშვილის ქ. 33</t>
  </si>
  <si>
    <t>01.16.05.017.002.01.518</t>
  </si>
  <si>
    <t>01030007495</t>
  </si>
  <si>
    <t>მანანა ჭითავა</t>
  </si>
  <si>
    <t>თბილისი, ვაზისუბნის დასახ. 1-ლი მ/რ N15 მიმდებარედ</t>
  </si>
  <si>
    <t>01.17.07.021.013</t>
  </si>
  <si>
    <t>01.05.2017 - 31.12.2017</t>
  </si>
  <si>
    <t>01002016169</t>
  </si>
  <si>
    <t>ცისანა ზექალაშვილი</t>
  </si>
  <si>
    <t>თბილისი, შიო მღვიმელის ქ. 6</t>
  </si>
  <si>
    <t>01.15.03.007.014.01.002</t>
  </si>
  <si>
    <t>01017005199</t>
  </si>
  <si>
    <t>ტარიელ ჩიტიშვილი</t>
  </si>
  <si>
    <t>თბილისი, ორხევი, მუხაძის კორ. 11, სართ. 1, ბ. 2</t>
  </si>
  <si>
    <t>01.19.17.011.002.01.002</t>
  </si>
  <si>
    <t>01.03.2017 - 31.12.2017</t>
  </si>
  <si>
    <t>14001008499</t>
  </si>
  <si>
    <t>გიორგი დავითური</t>
  </si>
  <si>
    <t>თბილისი, სტანისლავსკის ქ. 5 მე-2 სად. 1-ლი სართ. N7</t>
  </si>
  <si>
    <t>01.13.05.003.027.01.03.007</t>
  </si>
  <si>
    <t>10.03.2017 - 31.12.2017</t>
  </si>
  <si>
    <t>01025011355</t>
  </si>
  <si>
    <t>რევაზ ხონელიძე</t>
  </si>
  <si>
    <t>თბილისი, ირაკლი აბაშიძის ქ. 17</t>
  </si>
  <si>
    <t>01.14.11.015.009.01.016</t>
  </si>
  <si>
    <t>15.06.2017 - 14.12.2017</t>
  </si>
  <si>
    <t>01008029263</t>
  </si>
  <si>
    <t>დიმიტრი არჯევანიძე</t>
  </si>
  <si>
    <t>თბილისი, თემქის დასახ. მე-10 კვარ. კორ. 36ა</t>
  </si>
  <si>
    <t>01.12.02.017.014.01.048</t>
  </si>
  <si>
    <t>43001004049</t>
  </si>
  <si>
    <t>ელისო მახარობლიძე</t>
  </si>
  <si>
    <t>თბილისი, ლიბანის ქ. 10 კორ. 2 ბ. 29</t>
  </si>
  <si>
    <t>01.11.03.008.003.01.029</t>
  </si>
  <si>
    <t>01004004483</t>
  </si>
  <si>
    <t>ანგელინა ბადალაშვილი</t>
  </si>
  <si>
    <t xml:space="preserve">თბილისი, მუხიანი მე-2 მ/რ კორ. 4 </t>
  </si>
  <si>
    <t>01.11.13.002.015.01.502</t>
  </si>
  <si>
    <t>05.05.2017 - 31.12.2017</t>
  </si>
  <si>
    <t>62006000299</t>
  </si>
  <si>
    <t>ნინო გორდიაშვილი</t>
  </si>
  <si>
    <t>თბილისი, ბერი გაბრიელ სალოსის გამზ. 145</t>
  </si>
  <si>
    <t>01.17.14.002.022.01.501</t>
  </si>
  <si>
    <t>16.06.2017 - 16.10.2017</t>
  </si>
  <si>
    <t>01011009924</t>
  </si>
  <si>
    <t>ელგუჯა ლეფსვერიძე</t>
  </si>
  <si>
    <t>თბილისი, დიდი დიღომი, იოანე პეტრიწის ქ. 4</t>
  </si>
  <si>
    <t>01.10.06.009.002.01.503</t>
  </si>
  <si>
    <t>01.07.2017 - 31.10.2017</t>
  </si>
  <si>
    <t>01025019446</t>
  </si>
  <si>
    <t>ნატო ლაბაური</t>
  </si>
  <si>
    <t>თბილისი, მელიტონ და ანდრია ბალანჩივაძის N14</t>
  </si>
  <si>
    <t>01.10.17.041.006</t>
  </si>
  <si>
    <t>01.07.2017 - 30.11.2017</t>
  </si>
  <si>
    <t>09001006314</t>
  </si>
  <si>
    <t>გოგა ჟვანია</t>
  </si>
  <si>
    <t>თბილისი, გრ. რობაქიძის გამზ. 7 კორ. 4 ოფ.9</t>
  </si>
  <si>
    <t>01.13.04.007.016.01.009</t>
  </si>
  <si>
    <t>04.07.2017 - 03.12.2017</t>
  </si>
  <si>
    <t>01003010714</t>
  </si>
  <si>
    <t>ივანე გორგაძე</t>
  </si>
  <si>
    <t>თბილისი, ვარკეთილი-3, მე-4 მ/რ კორ. 419-ის მიმდებარედ</t>
  </si>
  <si>
    <t>01.19.39.002.030</t>
  </si>
  <si>
    <t>01.06.2017 - 31.12.2017</t>
  </si>
  <si>
    <t>01027062191</t>
  </si>
  <si>
    <t>ნანა ტარტარაშვილი</t>
  </si>
  <si>
    <t>თბილისი, ვაჟა-ფშაველას 78ა</t>
  </si>
  <si>
    <t>01.14.03.039.013.01.011</t>
  </si>
  <si>
    <t>01.07.2017 - 31.12.2017</t>
  </si>
  <si>
    <t>60001077001</t>
  </si>
  <si>
    <t>გიორგი ტყეშელაშვილი</t>
  </si>
  <si>
    <t>თბილისი, ეროსი მანჯგალაძის ქ. 64-ის მიმდებარედ</t>
  </si>
  <si>
    <t>01.12.13.064.027.01.02.006</t>
  </si>
  <si>
    <t>25.07.2017 - 30.11.2017</t>
  </si>
  <si>
    <t>01019054654</t>
  </si>
  <si>
    <t>ჯეირან ირემაშვილი</t>
  </si>
  <si>
    <t>თბილისი, შუამთის ქ. 20</t>
  </si>
  <si>
    <t>01.19.20.023.024</t>
  </si>
  <si>
    <t>05.08.2017 - 30.11.2017</t>
  </si>
  <si>
    <t>01027024934</t>
  </si>
  <si>
    <t>თენგიზ ბაბაკიშვილი</t>
  </si>
  <si>
    <t>თბილისი, ქეთევან წამებულის გამზ. 43/2</t>
  </si>
  <si>
    <t>01.17.01.133.002.01.509</t>
  </si>
  <si>
    <t>16.08.2017 - 16.11.2017</t>
  </si>
  <si>
    <t>01011021044</t>
  </si>
  <si>
    <t>ნანული პეტრემღვდლიშვილი</t>
  </si>
  <si>
    <t>ბათუმი, ტაბიძის ქ. 6</t>
  </si>
  <si>
    <t>05.25.05.199</t>
  </si>
  <si>
    <t>23.07.2017 - 22.10.2017</t>
  </si>
  <si>
    <t>245433892</t>
  </si>
  <si>
    <t>შპს "გიგანტი"</t>
  </si>
  <si>
    <t xml:space="preserve">ბათუმი, ინასარიძის ქ. 23 </t>
  </si>
  <si>
    <t>05.32.12.021.01.502</t>
  </si>
  <si>
    <t>10.09.2017 - 09.11.2017</t>
  </si>
  <si>
    <t>245436096</t>
  </si>
  <si>
    <t>შპს "ჰეკატე"</t>
  </si>
  <si>
    <t xml:space="preserve">ბათუმი, მაიაკოვსკის ქ. 53 </t>
  </si>
  <si>
    <t>05.09.15.003.01.500</t>
  </si>
  <si>
    <t>61006017766</t>
  </si>
  <si>
    <t>თამაზ ქათამაძე</t>
  </si>
  <si>
    <t xml:space="preserve">ბათუმი, გრიშაშვილის ქ. 2 </t>
  </si>
  <si>
    <t>05.30.25.008.01.502</t>
  </si>
  <si>
    <t>61003001083</t>
  </si>
  <si>
    <t>მერაბ ბერიძე</t>
  </si>
  <si>
    <t xml:space="preserve">ბათუმი, კახაბერის დასახლება </t>
  </si>
  <si>
    <t>05.32.07.100</t>
  </si>
  <si>
    <t>61006020543</t>
  </si>
  <si>
    <t>ანზორ ხიმშიაშვილი</t>
  </si>
  <si>
    <t>ბათუმი, ლერმონტოვის ქ. 90</t>
  </si>
  <si>
    <t>05.26.03.016.01.500</t>
  </si>
  <si>
    <t>61008002974</t>
  </si>
  <si>
    <t>ზურაბ ბოლქვაძე</t>
  </si>
  <si>
    <t>ქობულეთი, აღმაშენებლის ქ. №99ა</t>
  </si>
  <si>
    <t>16.12.2009 - 16.12.2017</t>
  </si>
  <si>
    <t>მუნიციპალიტეტი, გამგეობა</t>
  </si>
  <si>
    <t>ხულო, მ. აბაშიძის 14</t>
  </si>
  <si>
    <t>23.11.01.117.01.501</t>
  </si>
  <si>
    <t>01.02.2014 - 31.12.2017</t>
  </si>
  <si>
    <t>61009006080</t>
  </si>
  <si>
    <t>გია ქედელიძე</t>
  </si>
  <si>
    <t>ქედა, აღმაშენებლის ქ. 4</t>
  </si>
  <si>
    <t>21.03.34.020</t>
  </si>
  <si>
    <t>01.09.2017 - 31.12.2017</t>
  </si>
  <si>
    <t>61008002023</t>
  </si>
  <si>
    <t>ცისანა დავითაძე</t>
  </si>
  <si>
    <t>შუახევი, რუსთაველის ქ. 17</t>
  </si>
  <si>
    <t>24.02.34.020.01.002</t>
  </si>
  <si>
    <t>12.03.2015 - 31.12.2017</t>
  </si>
  <si>
    <t>61010003569</t>
  </si>
  <si>
    <t>ზურაბ დავითაძე</t>
  </si>
  <si>
    <t>ხელვაჩაური, ფრიდონ ხალვაშის გამზ. 386</t>
  </si>
  <si>
    <t>05.35.26.137.01.500</t>
  </si>
  <si>
    <t>01.03.2014 - 31.12.2017</t>
  </si>
  <si>
    <t>საიდ დიდმანიძე</t>
  </si>
  <si>
    <t>ქუთაისი, წმინდა ნინოს ქ. №9</t>
  </si>
  <si>
    <t>03.03.01.419</t>
  </si>
  <si>
    <t>23.01.2014 - 23.01.2017</t>
  </si>
  <si>
    <t>01001012149</t>
  </si>
  <si>
    <t>ზურაბ ოზგებიშვილი</t>
  </si>
  <si>
    <t>ქუთაისი, ნიკეას ქ.  II შესახ. №58 ბ. 11</t>
  </si>
  <si>
    <t>03.05.22.320</t>
  </si>
  <si>
    <t>01.09.2017 - 31.10.2017</t>
  </si>
  <si>
    <t>60001046564</t>
  </si>
  <si>
    <t>ანიკო კინწურაშვილი</t>
  </si>
  <si>
    <t>ქუთაისი, ზ. გამსახურდიას გამზ. N9</t>
  </si>
  <si>
    <t>03.04.02.020.01.031</t>
  </si>
  <si>
    <t>10.09.2017 - 31.10.2017</t>
  </si>
  <si>
    <t>60001001392</t>
  </si>
  <si>
    <t>ქეთევან მაღლაკელიძე</t>
  </si>
  <si>
    <t>ქუთაისი, ავტომშენებლის ქ. 14, ბ. 2</t>
  </si>
  <si>
    <t>03.01.01.011.01.002</t>
  </si>
  <si>
    <t>27.09.2017 - 27.10.2017</t>
  </si>
  <si>
    <t>60001051496</t>
  </si>
  <si>
    <t>მაია თორთლაძე (ზურაბ ტაბატაძე)</t>
  </si>
  <si>
    <t>ქუთაისი, 26 მაისის ქ. 83</t>
  </si>
  <si>
    <t>03.03.03.041.01.501</t>
  </si>
  <si>
    <t>60001100350</t>
  </si>
  <si>
    <t>მაგულინა გრძელიძე</t>
  </si>
  <si>
    <t>ქუთაისი, ჭავჭავაძის ქ. 12-14-16</t>
  </si>
  <si>
    <t>03.04.06.023</t>
  </si>
  <si>
    <t>60001080504</t>
  </si>
  <si>
    <t>მზია ბარდაველიძე</t>
  </si>
  <si>
    <t>ტყიბული, გამსახურდიას ქ. 36</t>
  </si>
  <si>
    <t>39.01.03.037</t>
  </si>
  <si>
    <t>15.08.2016 - 10.08.2017</t>
  </si>
  <si>
    <t>60002014287</t>
  </si>
  <si>
    <t>თამარ კაშია</t>
  </si>
  <si>
    <t>თერჯოლა, რუსთაველის ქ. №99</t>
  </si>
  <si>
    <t>33.09.01.009.01.507</t>
  </si>
  <si>
    <t>03.02.2014 - 03.02.2018</t>
  </si>
  <si>
    <t>60002007956</t>
  </si>
  <si>
    <t>რუსუდან ზარნაძე</t>
  </si>
  <si>
    <t>ზესტაფონი, რობაქიძის ქ. 1 კორ. 1 ბ. 1</t>
  </si>
  <si>
    <t>32.10.07.933.01.001</t>
  </si>
  <si>
    <t>04.03.2014 - 04.03.2018</t>
  </si>
  <si>
    <t>18001053471</t>
  </si>
  <si>
    <t>მზიური სვანიძე</t>
  </si>
  <si>
    <t>სამტრედია, რაზმაძის ქ. №2</t>
  </si>
  <si>
    <t>34.08.19.486.01.500</t>
  </si>
  <si>
    <t>29.01.2014 - 29.01.2021</t>
  </si>
  <si>
    <t>წყალტუბო, ი. ჭავჭავაძის ქ. 10 ბ. 15</t>
  </si>
  <si>
    <t>29.08.07.010.01.015</t>
  </si>
  <si>
    <t>01.03.2014 - 01.03.2018</t>
  </si>
  <si>
    <t>53001003144</t>
  </si>
  <si>
    <t>ლატავრა ლალიაშვილი</t>
  </si>
  <si>
    <t>საჩხერე, კოსტავას ქ. №11</t>
  </si>
  <si>
    <t>35.01.45.343</t>
  </si>
  <si>
    <t>0.02.2014 - 31.12.2017</t>
  </si>
  <si>
    <t>ელენე ჭიღლაძე</t>
  </si>
  <si>
    <t>ხარაგაული, სოლომონ მეფის ქ. №20, შენ. #1</t>
  </si>
  <si>
    <t>36.01.33.025</t>
  </si>
  <si>
    <t>10.04.2014 - 10.04.2019</t>
  </si>
  <si>
    <t>56001002800</t>
  </si>
  <si>
    <t xml:space="preserve">ხვიჩა არევაძე </t>
  </si>
  <si>
    <t>ბაღდათი, რუსთაველის ქ. 40</t>
  </si>
  <si>
    <t>30.11.03.017</t>
  </si>
  <si>
    <t>01.01.2017 - 01.11.2017</t>
  </si>
  <si>
    <t>09001002450</t>
  </si>
  <si>
    <t>შალვა ლომიძე</t>
  </si>
  <si>
    <t>ზუგდიდი, მეუნარგიას ქ. 12</t>
  </si>
  <si>
    <t>43.31.55.521</t>
  </si>
  <si>
    <t>07.04.2016 - 25.03.2018</t>
  </si>
  <si>
    <t>01027007262</t>
  </si>
  <si>
    <t>ნუგზარ მეგნეიშვილი</t>
  </si>
  <si>
    <t>ხობი, 9 აპრილის ქ. 3</t>
  </si>
  <si>
    <t>45.21.23.337</t>
  </si>
  <si>
    <t>58001003118</t>
  </si>
  <si>
    <t>ირმა გაბუნია</t>
  </si>
  <si>
    <t>ჩხოროწყუ, შენგელიას ქ. 2</t>
  </si>
  <si>
    <t>46.02.44.007</t>
  </si>
  <si>
    <t>48001002277</t>
  </si>
  <si>
    <t>ბესიკ მამფორია</t>
  </si>
  <si>
    <t>მარტვილი, თავისუფლების 10</t>
  </si>
  <si>
    <t>41.09.04.094.01.508</t>
  </si>
  <si>
    <t>25.08.2014 - 25.08.2019</t>
  </si>
  <si>
    <t>წალენჯიხა, გამსახურდიას ქ. №9</t>
  </si>
  <si>
    <t>47.11.43.070</t>
  </si>
  <si>
    <t>01.03.2017 - 01.03.2021</t>
  </si>
  <si>
    <t>62001043897</t>
  </si>
  <si>
    <t>თამარ მებონია</t>
  </si>
  <si>
    <t>ამბროლაური, კოსტავას ქ. 28</t>
  </si>
  <si>
    <t>24.45.66.978</t>
  </si>
  <si>
    <t>01.12.2016 - 01.12.2017</t>
  </si>
  <si>
    <t>შპს ”სილქნეტი”</t>
  </si>
  <si>
    <t>ოზურგეთი, დოლიძის ქ. №13</t>
  </si>
  <si>
    <t>23.23.01.078</t>
  </si>
  <si>
    <t>13.04.2016 - 13.01.2018</t>
  </si>
  <si>
    <t>01011021338</t>
  </si>
  <si>
    <t>დავით მჟავანაძე</t>
  </si>
  <si>
    <t>ჩოხატაური, დუმბაძის ქ, №14</t>
  </si>
  <si>
    <t>28.01.21.006</t>
  </si>
  <si>
    <t>15.02.2016 - 31.12.2017</t>
  </si>
  <si>
    <t>46001001923</t>
  </si>
  <si>
    <t>მურადი კვინტრაძე</t>
  </si>
  <si>
    <t>ასპინძა, ერეკლე II-ს ქ. №4</t>
  </si>
  <si>
    <t>60.01.01.097.01.547</t>
  </si>
  <si>
    <t>ამირან ლონდარიძე</t>
  </si>
  <si>
    <t>რუსთავი, რჩეულიშვილის ქუჩის მიმდებარედ</t>
  </si>
  <si>
    <t>02.05.02.028</t>
  </si>
  <si>
    <t>13.09.2017 - 30.10.2017</t>
  </si>
  <si>
    <t>216397307</t>
  </si>
  <si>
    <t>შპს "სიახლე"</t>
  </si>
  <si>
    <t>რუსთავი, კლდიაშვილის ქ. 4</t>
  </si>
  <si>
    <t>02.04.02.074.01.501</t>
  </si>
  <si>
    <t>01.09.2017 - 30.11.2017</t>
  </si>
  <si>
    <t>35001001659</t>
  </si>
  <si>
    <t>რიტა კოხრეიძე</t>
  </si>
  <si>
    <t>თეთრიწყარო, თამარ მეფის ქ. №22</t>
  </si>
  <si>
    <t>84.01.35.168</t>
  </si>
  <si>
    <t>22.04.2015 - 31.12.2017</t>
  </si>
  <si>
    <t>01017003840</t>
  </si>
  <si>
    <t>მერაბ ბოცვაძე</t>
  </si>
  <si>
    <t>ბოლნისი, სულხან-საბა ორბელიანის ქ. №99</t>
  </si>
  <si>
    <t>80.06.67.070</t>
  </si>
  <si>
    <t xml:space="preserve">01.02.2017 - 01.02.2018 </t>
  </si>
  <si>
    <t>შპს ”ბოლნისის სტამბა”</t>
  </si>
  <si>
    <t>გარდაბანი, დ. აღმაშენებლის ქ. 61</t>
  </si>
  <si>
    <t>81.15.13.183.01.500</t>
  </si>
  <si>
    <t xml:space="preserve">01.05.2017 - 31.12.2017 </t>
  </si>
  <si>
    <t>12001041978</t>
  </si>
  <si>
    <t>შახმარდან გუსეინოვი</t>
  </si>
  <si>
    <t>ყვარელი, ჭავჭავაძის ქუჩა N25</t>
  </si>
  <si>
    <t>57.06.60.077</t>
  </si>
  <si>
    <t>45001000755</t>
  </si>
  <si>
    <t>გიორგი სეფაშვილი</t>
  </si>
  <si>
    <t>სიღნაღი, ცოტნე დადიანის ქ. 21ა</t>
  </si>
  <si>
    <t>56.14.41.009</t>
  </si>
  <si>
    <t>01.08.2016 - 30.12.2017</t>
  </si>
  <si>
    <t xml:space="preserve">ქეთევან მჭედლიშვილი </t>
  </si>
  <si>
    <t>ლაგოდეხი, ჭავჭავაძის ქ. 2</t>
  </si>
  <si>
    <t>54.01.55.098</t>
  </si>
  <si>
    <t>01.08.2017 - 31.12.2017</t>
  </si>
  <si>
    <t>25001049879</t>
  </si>
  <si>
    <t>ნინო მამაცაშვილი</t>
  </si>
  <si>
    <t>დუშეთი, აღმაშენებლის ქ. (ყოფილი სატყეოს)</t>
  </si>
  <si>
    <t>71.51.02.443</t>
  </si>
  <si>
    <t xml:space="preserve">12.12.2012 - 12.12.2017 </t>
  </si>
  <si>
    <t>მცხეთა, მამულაშვილის ქ. 2</t>
  </si>
  <si>
    <t>72.07.04.581</t>
  </si>
  <si>
    <t>01.07.2017 - 31.12.2019</t>
  </si>
  <si>
    <t>01001028817</t>
  </si>
  <si>
    <t>მარიამ ლომაშვილი</t>
  </si>
  <si>
    <t>თიანეთი, რუსთაველის ქ. 73</t>
  </si>
  <si>
    <t>551.33.30.77</t>
  </si>
  <si>
    <t>გიორგი ბიჭინაშვილი</t>
  </si>
  <si>
    <t>თბილისი, ფანასკერტელის ქ. N20-ის მოპირდაპირე მხარეს (დაუმთავრებელი მშენებლობა)</t>
  </si>
  <si>
    <t>01.10.17.008.036</t>
  </si>
  <si>
    <t>თბილისი, გორგასლის ქ. 49</t>
  </si>
  <si>
    <t>01.18.06.001.014.01.01.003</t>
  </si>
  <si>
    <t>01.08.2017 - 31.07.2018</t>
  </si>
  <si>
    <t>01015025347</t>
  </si>
  <si>
    <t>თამარ გუგენიშვილი</t>
  </si>
  <si>
    <t>ჭიათურა, ნინოშვილის ქ. 6 ბ. 2</t>
  </si>
  <si>
    <t>38.10.04.063.01.002</t>
  </si>
  <si>
    <t>54001014760</t>
  </si>
  <si>
    <t>მერაბ აბჟანდაძე</t>
  </si>
  <si>
    <t>ხონი, თავისუფლების მოედანი N12</t>
  </si>
  <si>
    <t>37.07.07.041.01.003</t>
  </si>
  <si>
    <t>55001007224</t>
  </si>
  <si>
    <t>ირმა ქუთათელაძე</t>
  </si>
  <si>
    <t>სენაკი, დავით ვახანიას ქ. 2</t>
  </si>
  <si>
    <t>44.01.31.435</t>
  </si>
  <si>
    <t>39001021387</t>
  </si>
  <si>
    <t>ვალერიანე კუჭავა</t>
  </si>
  <si>
    <t>ფოთი, აღმაშენებლის ქ. 17</t>
  </si>
  <si>
    <t>04.01.12.278.01.507</t>
  </si>
  <si>
    <t>42001003756</t>
  </si>
  <si>
    <t>ქეთევან მილორავა</t>
  </si>
  <si>
    <t>აბაშა, თავისუფლების ქ. 91</t>
  </si>
  <si>
    <t>40.01.34.101</t>
  </si>
  <si>
    <t>01.04.2017 - 31.12.2017</t>
  </si>
  <si>
    <t>222438271</t>
  </si>
  <si>
    <t>შპს "ნიკე"</t>
  </si>
  <si>
    <t>მესტია, დაბა მესტია, თამარ მეფის ქ. 62</t>
  </si>
  <si>
    <t>42.06.42.010</t>
  </si>
  <si>
    <t>20.06.2017 - 31.12.2017</t>
  </si>
  <si>
    <t>62006055086</t>
  </si>
  <si>
    <t>სლავა რატიანი</t>
  </si>
  <si>
    <t xml:space="preserve">ლენტეხი, სტალინის ქ. 12 </t>
  </si>
  <si>
    <t>87.04.12.003</t>
  </si>
  <si>
    <t>27001003070</t>
  </si>
  <si>
    <t>ნინო ტვილდიანი</t>
  </si>
  <si>
    <t>ცაგერი, რუსთაველის ქ. მე-2 შეს. N3</t>
  </si>
  <si>
    <t>89.03.22.017</t>
  </si>
  <si>
    <t>შორენა მესხაძე</t>
  </si>
  <si>
    <t>ლანჩხუთი, ჟორდანიას ქ. №114</t>
  </si>
  <si>
    <t>27.06.52.060.010.502</t>
  </si>
  <si>
    <t>26001008890</t>
  </si>
  <si>
    <t>მანანა ჩხაიძე</t>
  </si>
  <si>
    <t>ახალციხე, კეცხოველის ქ. N1</t>
  </si>
  <si>
    <t>62.09.58.468</t>
  </si>
  <si>
    <t>07601056604</t>
  </si>
  <si>
    <t>ემმა პირინჯიანი</t>
  </si>
  <si>
    <t>ბორჯომი, რუსთაველის (კიროვის) ქ. 26</t>
  </si>
  <si>
    <t>64.03.05.604</t>
  </si>
  <si>
    <t>11001008640</t>
  </si>
  <si>
    <t>ნინო ლურსმანაშვილი</t>
  </si>
  <si>
    <t>ადიგენი, თამარ მეფის ქ. №3, 2 ოთახი</t>
  </si>
  <si>
    <t>61.05.01.281.01.501</t>
  </si>
  <si>
    <t>03001001833</t>
  </si>
  <si>
    <t>ნათელა მაჭარაშვილი</t>
  </si>
  <si>
    <t>წალკა. არისტოტელეს N3</t>
  </si>
  <si>
    <t>85.21.23.111</t>
  </si>
  <si>
    <t>01.04.2017 - 31.07.2018</t>
  </si>
  <si>
    <t>52001013863</t>
  </si>
  <si>
    <t>ნელი ხუციშვილი</t>
  </si>
  <si>
    <t>დმანისი, წმ. ნინოს ქ. №52 ბ. 8</t>
  </si>
  <si>
    <t>82.01.46.094.01.008</t>
  </si>
  <si>
    <t>შპს „მარკშეიდერი“</t>
  </si>
  <si>
    <t>მარნეული, რუსთაველის 96</t>
  </si>
  <si>
    <t>83.02.19.396</t>
  </si>
  <si>
    <t>28001033208</t>
  </si>
  <si>
    <t>აიატ სულეიმანოვი</t>
  </si>
  <si>
    <t>კასპი, მერაბ კოსტავას ქ. 10</t>
  </si>
  <si>
    <t>68.10.02.039.01.502</t>
  </si>
  <si>
    <t>01030030249</t>
  </si>
  <si>
    <t>გიორგი ქურდაძე</t>
  </si>
  <si>
    <t>გორი, ს. კარალეთი</t>
  </si>
  <si>
    <t>66.46.22.515</t>
  </si>
  <si>
    <t>18001002488</t>
  </si>
  <si>
    <t>ფიქრია შველიძე</t>
  </si>
  <si>
    <t>გორი, გარსევანიშვილის ქ. 1</t>
  </si>
  <si>
    <t>66.45.18.089.02.502</t>
  </si>
  <si>
    <t>59001049345</t>
  </si>
  <si>
    <t>თამარ ცერაძე</t>
  </si>
  <si>
    <t>ქარელი, სტალინის ქ. 35</t>
  </si>
  <si>
    <t>68.10.46.082.01.503</t>
  </si>
  <si>
    <t>62007007010</t>
  </si>
  <si>
    <t>თეიმურაზ ხონელია</t>
  </si>
  <si>
    <t>საგარეჯო, დავით აღმაშენებლის ქ. 21</t>
  </si>
  <si>
    <t>55.12.09.308.01.500</t>
  </si>
  <si>
    <t>ციცინო კოხტაშვილი</t>
  </si>
  <si>
    <t>დედოფლისწყარო, რუსთაველის ქ. №18</t>
  </si>
  <si>
    <t>52.08.33.055</t>
  </si>
  <si>
    <t>14001017747</t>
  </si>
  <si>
    <t>ვალერი ჩიბუხაშვილი</t>
  </si>
  <si>
    <t>ახმეტა, რუსთაველის ქ. 56</t>
  </si>
  <si>
    <t>50.04.43.095</t>
  </si>
  <si>
    <t>08001014947</t>
  </si>
  <si>
    <t>გივი შაშიაშვილი</t>
  </si>
  <si>
    <t>თბილისი, რუსთაველის გამზ. 19</t>
  </si>
  <si>
    <t>01.15.04.017.009.01.506</t>
  </si>
  <si>
    <t>01.07.2017 - 01.12.2017</t>
  </si>
  <si>
    <t>მალხაზ კერძაია</t>
  </si>
  <si>
    <t>09.11.2015 წ.</t>
  </si>
  <si>
    <t>შპს "სუფთა წყალი"</t>
  </si>
  <si>
    <t>205150655</t>
  </si>
  <si>
    <t>წარმომადგენლობითი ხარჯი</t>
  </si>
  <si>
    <t>01.06.2015 წ.</t>
  </si>
  <si>
    <t>შპს "ლაზერლენდი"</t>
  </si>
  <si>
    <t>205255418</t>
  </si>
  <si>
    <t>კატრიჯების დამუხტვა, აღდგენა</t>
  </si>
  <si>
    <t>01.01.2015 წ.</t>
  </si>
  <si>
    <t>შპს "მბს"</t>
  </si>
  <si>
    <t>203838277</t>
  </si>
  <si>
    <t>კომპიუტერის მოწყობილობები</t>
  </si>
  <si>
    <t>17.02.2017 წ.</t>
  </si>
  <si>
    <t>შპს "ოფისლაინი"</t>
  </si>
  <si>
    <t>400170934</t>
  </si>
  <si>
    <t>საკანცელარიო საქონელი</t>
  </si>
  <si>
    <t>27.03.2013 წ.</t>
  </si>
  <si>
    <t xml:space="preserve">შპს "ნოვი სტილი ჯორჯია" </t>
  </si>
  <si>
    <t>204546688</t>
  </si>
  <si>
    <t>საოფისე სკამი ნაჭრის</t>
  </si>
  <si>
    <t>03.10.2016 წ.</t>
  </si>
  <si>
    <t>შპს "ვიქტორია სექიურითი"</t>
  </si>
  <si>
    <t>დაცვის მომსახურება</t>
  </si>
  <si>
    <t>12.07.2017 წ.</t>
  </si>
  <si>
    <t>შპს "იუნაიტედ სეკურიტი"</t>
  </si>
  <si>
    <t>204994159</t>
  </si>
  <si>
    <t>01.03.2017 წ.</t>
  </si>
  <si>
    <t>შპს "ახალი ამბები"</t>
  </si>
  <si>
    <t>საინფორმაციო მომსახურება</t>
  </si>
  <si>
    <t>01.11.2016 წ.</t>
  </si>
  <si>
    <t>შპს "ტექინჟინერინგ ჯგუფი"</t>
  </si>
  <si>
    <t>ლიფტით მომსახურება</t>
  </si>
  <si>
    <t>20.05.2017 წ.</t>
  </si>
  <si>
    <t>შპს "დეიზი"</t>
  </si>
  <si>
    <t>ბანერები</t>
  </si>
  <si>
    <t>01.04.2017 წ.</t>
  </si>
  <si>
    <t>ბუკლეტები</t>
  </si>
  <si>
    <t>შპს "ტორი პლიუსი"</t>
  </si>
  <si>
    <t>ბუკლეტები, დუპლეტი, ტრიპლეტი, სტიკერები</t>
  </si>
  <si>
    <t>03.08.2017 წ.</t>
  </si>
  <si>
    <t>შპს "ჯეოლენდი"</t>
  </si>
  <si>
    <t>204447394</t>
  </si>
  <si>
    <t>კარტოგრაფიული მომსახურება</t>
  </si>
  <si>
    <t>23.06.2017 წ.</t>
  </si>
  <si>
    <t>შპს "ივენთი 2030"</t>
  </si>
  <si>
    <t>სკამებით მომსახურების გაწევა</t>
  </si>
  <si>
    <t>11.01.2013 წ.</t>
  </si>
  <si>
    <t>შპს "თეგეტა მოტორსი"</t>
  </si>
  <si>
    <t>ავტოტექმომსახურება</t>
  </si>
  <si>
    <t>16.05.2017 წ.</t>
  </si>
  <si>
    <t>შპს "ასპ-ჯორჯია"</t>
  </si>
  <si>
    <t>208215331</t>
  </si>
  <si>
    <t>შპს "იბერია ავტოჰაუსი"</t>
  </si>
  <si>
    <t>236081832</t>
  </si>
  <si>
    <t>19.09.2017 წ.</t>
  </si>
  <si>
    <t>ფ/პ გიორგი ერაძე</t>
  </si>
  <si>
    <t>60001022124</t>
  </si>
  <si>
    <t>03.07.2017 წ.</t>
  </si>
  <si>
    <t>შპს "დეგაპრინტი"</t>
  </si>
  <si>
    <t>204444477</t>
  </si>
  <si>
    <t>სავიზიტო ბარათები</t>
  </si>
  <si>
    <t>10.08.2016 წ.</t>
  </si>
  <si>
    <t>შპს "საქართველო "</t>
  </si>
  <si>
    <t>204421991</t>
  </si>
  <si>
    <t>01.02.2017 წ.</t>
  </si>
  <si>
    <t>შპს "ესაბი"</t>
  </si>
  <si>
    <t>204378173</t>
  </si>
  <si>
    <t>ფიუზერი, კონტეინერი</t>
  </si>
  <si>
    <t>21.08.2017 წ.</t>
  </si>
  <si>
    <t>შპს "ნიკონი"</t>
  </si>
  <si>
    <t>402009349</t>
  </si>
  <si>
    <t>დროშა</t>
  </si>
  <si>
    <t>05.10.2017 წ.</t>
  </si>
  <si>
    <t>ბაკურ კილაძე</t>
  </si>
  <si>
    <t>60001019819</t>
  </si>
  <si>
    <t>ფლაერი, აფიშა</t>
  </si>
  <si>
    <t>20.07.2017 წ</t>
  </si>
  <si>
    <t>შპს "ბიზნეს კონსალტინგი და აუდიტი"</t>
  </si>
  <si>
    <t>251721132</t>
  </si>
  <si>
    <t>აუდიტორული მომსახურება</t>
  </si>
  <si>
    <t>02.02.2017 წ</t>
  </si>
  <si>
    <t>ფ/პ მაია ტატულაშვილი</t>
  </si>
  <si>
    <t>59001028844</t>
  </si>
  <si>
    <t>შიდა აუდიტი</t>
  </si>
  <si>
    <t>15.09.2017 წ.</t>
  </si>
  <si>
    <t>ნინო ელბაქიძე</t>
  </si>
  <si>
    <t>01026004138</t>
  </si>
  <si>
    <t>ხელოვნების ნაწარმოების გამოყენების ლიცენზიის ხელშეკრულება</t>
  </si>
  <si>
    <t>ნიკოლოზ ლომიძე</t>
  </si>
  <si>
    <t>01026000274</t>
  </si>
  <si>
    <t>ვიდეორგოლის დამზადება</t>
  </si>
  <si>
    <t>შპს "ფორმულა პროესკო ფროდაქშენი"</t>
  </si>
  <si>
    <t>404892513</t>
  </si>
  <si>
    <t>ბორჯომი, ნინო ლურსმანაშვილი</t>
  </si>
  <si>
    <t>წალკა, ნელი ხუციშვილი</t>
  </si>
  <si>
    <t>დმანისი, შპს "მარკშრეიდერი"</t>
  </si>
  <si>
    <t>228926062</t>
  </si>
  <si>
    <t>საგარეჯო, ციცინო კოხტაშვილი</t>
  </si>
  <si>
    <t>36001000355</t>
  </si>
  <si>
    <t>ცაგერი,შორენა მესხაძე</t>
  </si>
  <si>
    <t>49001000182</t>
  </si>
  <si>
    <t xml:space="preserve">01.03.2017 წ. </t>
  </si>
  <si>
    <t>კარალეთი, ფიქრია შველიძე</t>
  </si>
  <si>
    <t>ახალციხე, ემმა პირიჯიანი</t>
  </si>
  <si>
    <t>15.02.2017 წ.</t>
  </si>
  <si>
    <t>25.07.2017 წ.</t>
  </si>
  <si>
    <t>01.07.2017 წ.</t>
  </si>
  <si>
    <t>05.08.2017 წ.</t>
  </si>
  <si>
    <t>13.04.2016 წ.</t>
  </si>
  <si>
    <t xml:space="preserve">ხელფასები </t>
  </si>
  <si>
    <t>აგვისტო</t>
  </si>
  <si>
    <t>სექტემბერი</t>
  </si>
  <si>
    <t>შპს "ჰორეკა"</t>
  </si>
  <si>
    <t>204557452</t>
  </si>
  <si>
    <t>სელექტ ეკო ზზ პირსახოცი, ტ/ქ ჯამბო უნივერსალი</t>
  </si>
  <si>
    <t>22.02.2017 წ.</t>
  </si>
  <si>
    <t>შპს "ტერმინალ ვესტ თრეიდინგი"</t>
  </si>
  <si>
    <t>406119178</t>
  </si>
  <si>
    <t>წებო, ვედრო და სხვა</t>
  </si>
  <si>
    <t>31.12.2015 წ.</t>
  </si>
  <si>
    <t>ი/მ მიხეილ შამოიანი</t>
  </si>
  <si>
    <t>01027023320</t>
  </si>
  <si>
    <t>ნაგვის პარკი, ფეირი, საპონი და სხვა</t>
  </si>
  <si>
    <t>27.09.2017 წ.</t>
  </si>
  <si>
    <t>შპს "ნეონბასტი"</t>
  </si>
  <si>
    <t>212697278</t>
  </si>
  <si>
    <t>10.10.2017 წ.</t>
  </si>
  <si>
    <t>შპს "მოდული"</t>
  </si>
  <si>
    <t>412703686</t>
  </si>
  <si>
    <t>10/03/2017-10/21/2017</t>
  </si>
  <si>
    <t>10/21/2017</t>
  </si>
  <si>
    <t>სახ. ბაჟი  საჩივრის განხილვისთვის</t>
  </si>
  <si>
    <t>არასწორად შემოწირული თანხის დაბრუნება</t>
  </si>
  <si>
    <t xml:space="preserve">სიტი პარკის ჯარიმა </t>
  </si>
  <si>
    <t>ფოტო სტუდიის და მაკიაჟის ღირებულება</t>
  </si>
  <si>
    <t>1.6.4.3</t>
  </si>
  <si>
    <t>რუსუდან ბარამიძე</t>
  </si>
  <si>
    <t>01025005193</t>
  </si>
  <si>
    <t>მაკა ღვინაშვილი</t>
  </si>
  <si>
    <t>01001073508</t>
  </si>
  <si>
    <t>18.10.2017 - 20.10.2017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</si>
</sst>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mm\/dd\/yyyy"/>
    <numFmt numFmtId="170" formatCode="0,000"/>
  </numFmts>
  <fonts count="37" x14ac:knownFonts="1">
    <font>
      <sz val="10"/>
      <name val="Arial"/>
      <charset val="1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name val="Sylfae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28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2" fillId="0" borderId="0"/>
  </cellStyleXfs>
  <cellXfs count="490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18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26" fillId="0" borderId="6" xfId="2" applyFont="1" applyFill="1" applyBorder="1" applyAlignment="1" applyProtection="1">
      <alignment horizontal="right" vertical="top" wrapText="1"/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0" fontId="18" fillId="0" borderId="1" xfId="2" applyFont="1" applyFill="1" applyBorder="1" applyAlignment="1" applyProtection="1">
      <alignment horizontal="right" vertical="top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4" fontId="1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4" xfId="3" applyFont="1" applyFill="1" applyBorder="1" applyAlignment="1" applyProtection="1">
      <alignment horizontal="right"/>
      <protection locked="0"/>
    </xf>
    <xf numFmtId="0" fontId="18" fillId="0" borderId="4" xfId="3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8" fillId="0" borderId="2" xfId="5" applyFont="1" applyBorder="1" applyAlignment="1" applyProtection="1">
      <alignment wrapText="1"/>
      <protection locked="0"/>
    </xf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18" fillId="5" borderId="1" xfId="2" applyFont="1" applyFill="1" applyBorder="1" applyAlignment="1" applyProtection="1">
      <alignment horizontal="right" vertical="top"/>
    </xf>
    <xf numFmtId="0" fontId="23" fillId="5" borderId="4" xfId="3" applyFont="1" applyFill="1" applyBorder="1" applyAlignment="1" applyProtection="1">
      <alignment horizontal="right"/>
    </xf>
    <xf numFmtId="0" fontId="23" fillId="0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right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8" xfId="2" applyFont="1" applyFill="1" applyBorder="1" applyAlignment="1" applyProtection="1">
      <alignment horizontal="center" vertical="top" wrapText="1"/>
    </xf>
    <xf numFmtId="1" fontId="25" fillId="5" borderId="28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5" fillId="0" borderId="29" xfId="2" applyFont="1" applyFill="1" applyBorder="1" applyAlignment="1" applyProtection="1">
      <alignment horizontal="center" vertical="top" wrapText="1"/>
      <protection locked="0"/>
    </xf>
    <xf numFmtId="1" fontId="25" fillId="0" borderId="2" xfId="2" applyNumberFormat="1" applyFont="1" applyFill="1" applyBorder="1" applyAlignment="1" applyProtection="1">
      <alignment horizontal="left" vertical="top" wrapText="1"/>
      <protection locked="0"/>
    </xf>
    <xf numFmtId="1" fontId="25" fillId="0" borderId="30" xfId="2" applyNumberFormat="1" applyFont="1" applyFill="1" applyBorder="1" applyAlignment="1" applyProtection="1">
      <alignment horizontal="left" vertical="top" wrapText="1"/>
      <protection locked="0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31" xfId="2" applyFont="1" applyFill="1" applyBorder="1" applyAlignment="1" applyProtection="1">
      <alignment horizontal="left" vertical="top"/>
      <protection locked="0"/>
    </xf>
    <xf numFmtId="0" fontId="25" fillId="5" borderId="31" xfId="2" applyFont="1" applyFill="1" applyBorder="1" applyAlignment="1" applyProtection="1">
      <alignment horizontal="left" vertical="top" wrapText="1"/>
      <protection locked="0"/>
    </xf>
    <xf numFmtId="0" fontId="25" fillId="5" borderId="32" xfId="2" applyFont="1" applyFill="1" applyBorder="1" applyAlignment="1" applyProtection="1">
      <alignment horizontal="left" vertical="top" wrapText="1"/>
      <protection locked="0"/>
    </xf>
    <xf numFmtId="1" fontId="25" fillId="5" borderId="32" xfId="2" applyNumberFormat="1" applyFont="1" applyFill="1" applyBorder="1" applyAlignment="1" applyProtection="1">
      <alignment horizontal="left" vertical="top" wrapText="1"/>
      <protection locked="0"/>
    </xf>
    <xf numFmtId="1" fontId="25" fillId="5" borderId="33" xfId="2" applyNumberFormat="1" applyFont="1" applyFill="1" applyBorder="1" applyAlignment="1" applyProtection="1">
      <alignment horizontal="lef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0" fontId="23" fillId="0" borderId="0" xfId="3" applyFont="1" applyProtection="1">
      <protection locked="0"/>
    </xf>
    <xf numFmtId="0" fontId="18" fillId="0" borderId="3" xfId="3" applyFont="1" applyBorder="1" applyProtection="1">
      <protection locked="0"/>
    </xf>
    <xf numFmtId="0" fontId="12" fillId="0" borderId="0" xfId="3"/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35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25" fillId="0" borderId="9" xfId="2" applyFont="1" applyFill="1" applyBorder="1" applyAlignment="1" applyProtection="1">
      <alignment horizontal="left" vertical="top" wrapText="1"/>
      <protection locked="0"/>
    </xf>
    <xf numFmtId="0" fontId="25" fillId="0" borderId="34" xfId="2" applyFont="1" applyFill="1" applyBorder="1" applyAlignment="1" applyProtection="1">
      <alignment horizontal="left" vertical="top" wrapText="1"/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3" fillId="2" borderId="4" xfId="0" applyFont="1" applyFill="1" applyBorder="1" applyProtection="1"/>
    <xf numFmtId="3" fontId="18" fillId="5" borderId="36" xfId="1" applyNumberFormat="1" applyFont="1" applyFill="1" applyBorder="1" applyAlignment="1" applyProtection="1">
      <alignment horizontal="right" vertical="center" wrapText="1"/>
    </xf>
    <xf numFmtId="0" fontId="23" fillId="5" borderId="2" xfId="0" applyFont="1" applyFill="1" applyBorder="1" applyProtection="1"/>
    <xf numFmtId="3" fontId="18" fillId="5" borderId="35" xfId="1" applyNumberFormat="1" applyFont="1" applyFill="1" applyBorder="1" applyAlignment="1" applyProtection="1">
      <alignment horizontal="righ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8" fillId="0" borderId="0" xfId="9" applyFont="1" applyAlignment="1" applyProtection="1">
      <alignment vertical="center"/>
      <protection locked="0"/>
    </xf>
    <xf numFmtId="49" fontId="28" fillId="0" borderId="0" xfId="9" applyNumberFormat="1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2" fillId="2" borderId="0" xfId="9" applyNumberFormat="1" applyFont="1" applyFill="1" applyBorder="1" applyAlignment="1" applyProtection="1">
      <alignment vertical="center" wrapText="1"/>
    </xf>
    <xf numFmtId="14" fontId="20" fillId="2" borderId="3" xfId="9" applyNumberFormat="1" applyFont="1" applyFill="1" applyBorder="1" applyAlignment="1" applyProtection="1">
      <alignment horizontal="center" vertical="center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2" fillId="0" borderId="0" xfId="3" applyAlignment="1" applyProtection="1">
      <alignment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8" fillId="0" borderId="0" xfId="9" applyFont="1" applyAlignment="1" applyProtection="1">
      <alignment horizontal="center" vertical="center"/>
      <protection locked="0"/>
    </xf>
    <xf numFmtId="0" fontId="30" fillId="5" borderId="12" xfId="9" applyFont="1" applyFill="1" applyBorder="1" applyAlignment="1" applyProtection="1">
      <alignment horizontal="center" vertical="center"/>
    </xf>
    <xf numFmtId="0" fontId="30" fillId="5" borderId="16" xfId="9" applyFont="1" applyFill="1" applyBorder="1" applyAlignment="1" applyProtection="1">
      <alignment horizontal="center" vertical="center"/>
    </xf>
    <xf numFmtId="0" fontId="30" fillId="5" borderId="15" xfId="9" applyFont="1" applyFill="1" applyBorder="1" applyAlignment="1" applyProtection="1">
      <alignment horizontal="center" vertical="center"/>
    </xf>
    <xf numFmtId="0" fontId="30" fillId="5" borderId="13" xfId="9" applyFont="1" applyFill="1" applyBorder="1" applyAlignment="1" applyProtection="1">
      <alignment horizontal="center" vertical="center"/>
    </xf>
    <xf numFmtId="0" fontId="30" fillId="5" borderId="14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 wrapText="1"/>
      <protection locked="0"/>
    </xf>
    <xf numFmtId="0" fontId="30" fillId="5" borderId="11" xfId="9" applyFont="1" applyFill="1" applyBorder="1" applyAlignment="1" applyProtection="1">
      <alignment horizontal="center" vertical="center" wrapText="1"/>
    </xf>
    <xf numFmtId="0" fontId="30" fillId="4" borderId="16" xfId="9" applyFont="1" applyFill="1" applyBorder="1" applyAlignment="1" applyProtection="1">
      <alignment horizontal="center" vertical="center" wrapText="1"/>
    </xf>
    <xf numFmtId="0" fontId="30" fillId="4" borderId="14" xfId="9" applyFont="1" applyFill="1" applyBorder="1" applyAlignment="1" applyProtection="1">
      <alignment horizontal="center" vertical="center" wrapText="1"/>
    </xf>
    <xf numFmtId="0" fontId="30" fillId="4" borderId="13" xfId="9" applyFont="1" applyFill="1" applyBorder="1" applyAlignment="1" applyProtection="1">
      <alignment horizontal="center" vertical="center" wrapText="1"/>
    </xf>
    <xf numFmtId="0" fontId="30" fillId="3" borderId="16" xfId="9" applyFont="1" applyFill="1" applyBorder="1" applyAlignment="1" applyProtection="1">
      <alignment horizontal="center" vertical="center" wrapText="1"/>
    </xf>
    <xf numFmtId="0" fontId="30" fillId="3" borderId="17" xfId="9" applyFont="1" applyFill="1" applyBorder="1" applyAlignment="1" applyProtection="1">
      <alignment horizontal="center" vertical="center" wrapText="1"/>
    </xf>
    <xf numFmtId="49" fontId="30" fillId="3" borderId="14" xfId="9" applyNumberFormat="1" applyFont="1" applyFill="1" applyBorder="1" applyAlignment="1" applyProtection="1">
      <alignment horizontal="center" vertical="center" wrapText="1"/>
    </xf>
    <xf numFmtId="0" fontId="30" fillId="3" borderId="10" xfId="9" applyFont="1" applyFill="1" applyBorder="1" applyAlignment="1" applyProtection="1">
      <alignment horizontal="center" vertical="center" wrapText="1"/>
    </xf>
    <xf numFmtId="0" fontId="30" fillId="5" borderId="15" xfId="9" applyFont="1" applyFill="1" applyBorder="1" applyAlignment="1" applyProtection="1">
      <alignment horizontal="center" vertical="center" wrapText="1"/>
    </xf>
    <xf numFmtId="0" fontId="30" fillId="5" borderId="14" xfId="9" applyFont="1" applyFill="1" applyBorder="1" applyAlignment="1" applyProtection="1">
      <alignment horizontal="center" vertical="center" wrapText="1"/>
    </xf>
    <xf numFmtId="0" fontId="30" fillId="5" borderId="13" xfId="9" applyFont="1" applyFill="1" applyBorder="1" applyAlignment="1" applyProtection="1">
      <alignment horizontal="center" vertical="center" wrapText="1"/>
    </xf>
    <xf numFmtId="0" fontId="28" fillId="5" borderId="41" xfId="9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28" fillId="5" borderId="42" xfId="9" applyFont="1" applyFill="1" applyBorder="1" applyAlignment="1" applyProtection="1">
      <alignment vertical="center"/>
    </xf>
    <xf numFmtId="0" fontId="20" fillId="5" borderId="41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4" fontId="20" fillId="5" borderId="0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42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2" xfId="0" applyFont="1" applyFill="1" applyBorder="1" applyAlignment="1" applyProtection="1">
      <alignment vertical="center"/>
    </xf>
    <xf numFmtId="0" fontId="20" fillId="5" borderId="41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42" xfId="0" applyFont="1" applyFill="1" applyBorder="1" applyAlignment="1" applyProtection="1">
      <alignment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17" fillId="5" borderId="1" xfId="0" applyFont="1" applyFill="1" applyBorder="1" applyAlignment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2" xfId="0" applyFont="1" applyFill="1" applyBorder="1" applyAlignment="1">
      <alignment vertical="center"/>
    </xf>
    <xf numFmtId="0" fontId="23" fillId="0" borderId="0" xfId="0" applyFont="1" applyBorder="1" applyProtection="1"/>
    <xf numFmtId="0" fontId="18" fillId="0" borderId="0" xfId="0" applyFont="1" applyAlignment="1" applyProtection="1">
      <alignment vertical="top" wrapText="1"/>
      <protection locked="0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Alignment="1" applyProtection="1">
      <alignment horizontal="center" vertical="center"/>
    </xf>
    <xf numFmtId="0" fontId="23" fillId="5" borderId="0" xfId="0" applyFont="1" applyFill="1" applyBorder="1" applyAlignment="1">
      <alignment horizontal="left" vertical="center"/>
    </xf>
    <xf numFmtId="14" fontId="22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left" vertical="center"/>
    </xf>
    <xf numFmtId="0" fontId="18" fillId="5" borderId="0" xfId="3" applyFont="1" applyFill="1" applyBorder="1" applyProtection="1"/>
    <xf numFmtId="0" fontId="23" fillId="2" borderId="0" xfId="3" applyFont="1" applyFill="1" applyBorder="1" applyAlignment="1" applyProtection="1">
      <alignment horizontal="left"/>
    </xf>
    <xf numFmtId="0" fontId="18" fillId="2" borderId="0" xfId="3" applyFont="1" applyFill="1" applyBorder="1" applyProtection="1"/>
    <xf numFmtId="0" fontId="12" fillId="2" borderId="0" xfId="3" applyFill="1" applyBorder="1" applyProtection="1"/>
    <xf numFmtId="0" fontId="12" fillId="2" borderId="0" xfId="3" applyFill="1" applyProtection="1"/>
    <xf numFmtId="0" fontId="12" fillId="2" borderId="0" xfId="3" applyFill="1"/>
    <xf numFmtId="0" fontId="12" fillId="5" borderId="0" xfId="3" applyFont="1" applyFill="1" applyProtection="1"/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0" fontId="20" fillId="0" borderId="1" xfId="15" applyFont="1" applyBorder="1" applyAlignment="1" applyProtection="1">
      <alignment vertical="center" wrapText="1"/>
      <protection locked="0"/>
    </xf>
    <xf numFmtId="0" fontId="21" fillId="0" borderId="0" xfId="15" applyFont="1" applyProtection="1"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2" borderId="0" xfId="3" applyFill="1" applyProtection="1">
      <protection locked="0"/>
    </xf>
    <xf numFmtId="0" fontId="21" fillId="2" borderId="0" xfId="15" applyFont="1" applyFill="1" applyProtection="1">
      <protection locked="0"/>
    </xf>
    <xf numFmtId="0" fontId="18" fillId="2" borderId="0" xfId="3" applyFont="1" applyFill="1" applyProtection="1">
      <protection locked="0"/>
    </xf>
    <xf numFmtId="0" fontId="23" fillId="2" borderId="0" xfId="3" applyFont="1" applyFill="1" applyAlignment="1" applyProtection="1">
      <alignment horizontal="center"/>
      <protection locked="0"/>
    </xf>
    <xf numFmtId="0" fontId="18" fillId="2" borderId="0" xfId="3" applyFont="1" applyFill="1" applyAlignment="1" applyProtection="1">
      <alignment horizontal="center" vertical="center"/>
      <protection locked="0"/>
    </xf>
    <xf numFmtId="0" fontId="18" fillId="2" borderId="3" xfId="3" applyFont="1" applyFill="1" applyBorder="1" applyProtection="1">
      <protection locked="0"/>
    </xf>
    <xf numFmtId="0" fontId="12" fillId="2" borderId="3" xfId="3" applyFill="1" applyBorder="1"/>
    <xf numFmtId="0" fontId="23" fillId="2" borderId="0" xfId="3" applyFont="1" applyFill="1" applyProtection="1">
      <protection locked="0"/>
    </xf>
    <xf numFmtId="0" fontId="18" fillId="2" borderId="0" xfId="3" applyFont="1" applyFill="1" applyBorder="1" applyProtection="1">
      <protection locked="0"/>
    </xf>
    <xf numFmtId="0" fontId="17" fillId="2" borderId="0" xfId="3" applyFont="1" applyFill="1"/>
    <xf numFmtId="0" fontId="32" fillId="5" borderId="0" xfId="0" applyFont="1" applyFill="1" applyProtection="1"/>
    <xf numFmtId="0" fontId="18" fillId="0" borderId="1" xfId="1" applyFont="1" applyBorder="1" applyAlignment="1">
      <alignment horizontal="left" vertical="center" wrapText="1"/>
    </xf>
    <xf numFmtId="0" fontId="18" fillId="0" borderId="1" xfId="3" applyFont="1" applyBorder="1" applyProtection="1">
      <protection locked="0"/>
    </xf>
    <xf numFmtId="0" fontId="18" fillId="5" borderId="0" xfId="3" applyFont="1" applyFill="1" applyAlignment="1" applyProtection="1">
      <alignment horizontal="left" vertical="center"/>
    </xf>
    <xf numFmtId="0" fontId="12" fillId="5" borderId="0" xfId="3" applyFill="1" applyBorder="1"/>
    <xf numFmtId="0" fontId="22" fillId="4" borderId="1" xfId="3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center" vertical="center" wrapText="1"/>
    </xf>
    <xf numFmtId="0" fontId="22" fillId="0" borderId="1" xfId="3" applyFont="1" applyBorder="1" applyAlignment="1">
      <alignment horizontal="left" vertical="center"/>
    </xf>
    <xf numFmtId="0" fontId="20" fillId="0" borderId="1" xfId="3" applyFont="1" applyBorder="1"/>
    <xf numFmtId="0" fontId="20" fillId="2" borderId="1" xfId="3" applyFont="1" applyFill="1" applyBorder="1"/>
    <xf numFmtId="0" fontId="22" fillId="0" borderId="1" xfId="3" applyFont="1" applyBorder="1" applyAlignment="1">
      <alignment horizontal="center"/>
    </xf>
    <xf numFmtId="0" fontId="20" fillId="0" borderId="1" xfId="3" applyFont="1" applyBorder="1" applyAlignment="1">
      <alignment horizontal="right"/>
    </xf>
    <xf numFmtId="0" fontId="22" fillId="0" borderId="1" xfId="3" applyFont="1" applyBorder="1" applyAlignment="1">
      <alignment horizontal="center" vertical="center"/>
    </xf>
    <xf numFmtId="0" fontId="20" fillId="5" borderId="1" xfId="3" applyFont="1" applyFill="1" applyBorder="1"/>
    <xf numFmtId="0" fontId="20" fillId="0" borderId="1" xfId="3" applyFont="1" applyBorder="1" applyAlignment="1">
      <alignment horizontal="left" vertical="center"/>
    </xf>
    <xf numFmtId="0" fontId="20" fillId="0" borderId="0" xfId="3" applyFont="1" applyBorder="1" applyAlignment="1">
      <alignment horizontal="right"/>
    </xf>
    <xf numFmtId="0" fontId="20" fillId="0" borderId="0" xfId="3" applyFont="1" applyBorder="1" applyAlignment="1">
      <alignment horizontal="left" vertical="center"/>
    </xf>
    <xf numFmtId="0" fontId="20" fillId="0" borderId="0" xfId="3" applyFont="1" applyBorder="1"/>
    <xf numFmtId="0" fontId="18" fillId="0" borderId="0" xfId="3" applyFont="1" applyFill="1" applyProtection="1">
      <protection locked="0"/>
    </xf>
    <xf numFmtId="0" fontId="18" fillId="0" borderId="0" xfId="3" applyFont="1" applyFill="1" applyBorder="1" applyProtection="1">
      <protection locked="0"/>
    </xf>
    <xf numFmtId="0" fontId="17" fillId="0" borderId="0" xfId="3" applyFont="1"/>
    <xf numFmtId="0" fontId="12" fillId="0" borderId="0" xfId="3" applyFill="1"/>
    <xf numFmtId="14" fontId="18" fillId="0" borderId="0" xfId="1" applyNumberFormat="1" applyFont="1" applyFill="1" applyBorder="1" applyAlignment="1" applyProtection="1">
      <alignment horizontal="center" vertical="center"/>
    </xf>
    <xf numFmtId="0" fontId="23" fillId="0" borderId="2" xfId="1" applyFont="1" applyFill="1" applyBorder="1" applyAlignment="1" applyProtection="1">
      <alignment horizontal="left" vertical="center" wrapText="1" indent="1"/>
    </xf>
    <xf numFmtId="3" fontId="20" fillId="2" borderId="1" xfId="3" applyNumberFormat="1" applyFont="1" applyFill="1" applyBorder="1"/>
    <xf numFmtId="3" fontId="20" fillId="0" borderId="1" xfId="3" applyNumberFormat="1" applyFont="1" applyBorder="1"/>
    <xf numFmtId="0" fontId="22" fillId="0" borderId="0" xfId="9" applyFont="1" applyFill="1" applyBorder="1" applyAlignment="1" applyProtection="1">
      <alignment horizontal="right" vertical="center"/>
      <protection locked="0"/>
    </xf>
    <xf numFmtId="0" fontId="23" fillId="0" borderId="42" xfId="1" applyFont="1" applyFill="1" applyBorder="1" applyAlignment="1" applyProtection="1">
      <alignment horizontal="left" vertical="center"/>
    </xf>
    <xf numFmtId="0" fontId="22" fillId="0" borderId="0" xfId="9" applyFont="1" applyFill="1" applyBorder="1" applyAlignment="1" applyProtection="1">
      <alignment vertical="center"/>
      <protection locked="0"/>
    </xf>
    <xf numFmtId="167" fontId="20" fillId="0" borderId="0" xfId="9" applyNumberFormat="1" applyFont="1" applyFill="1" applyBorder="1" applyAlignment="1" applyProtection="1">
      <alignment vertical="center"/>
      <protection locked="0"/>
    </xf>
    <xf numFmtId="0" fontId="23" fillId="0" borderId="0" xfId="0" applyFont="1" applyFill="1" applyBorder="1" applyProtection="1"/>
    <xf numFmtId="169" fontId="20" fillId="0" borderId="2" xfId="16" applyNumberFormat="1" applyFont="1" applyBorder="1" applyAlignment="1" applyProtection="1">
      <alignment wrapText="1"/>
      <protection locked="0"/>
    </xf>
    <xf numFmtId="169" fontId="20" fillId="0" borderId="2" xfId="17" applyNumberFormat="1" applyFont="1" applyBorder="1" applyAlignment="1" applyProtection="1">
      <alignment horizontal="center" wrapText="1"/>
      <protection locked="0"/>
    </xf>
    <xf numFmtId="14" fontId="20" fillId="0" borderId="2" xfId="17" applyNumberFormat="1" applyFont="1" applyBorder="1" applyAlignment="1" applyProtection="1">
      <alignment horizontal="center" wrapText="1"/>
      <protection locked="0"/>
    </xf>
    <xf numFmtId="4" fontId="23" fillId="5" borderId="1" xfId="0" applyNumberFormat="1" applyFont="1" applyFill="1" applyBorder="1" applyProtection="1"/>
    <xf numFmtId="3" fontId="24" fillId="0" borderId="0" xfId="1" applyNumberFormat="1" applyFont="1" applyAlignment="1" applyProtection="1">
      <alignment horizontal="center" vertical="center" wrapText="1"/>
      <protection locked="0"/>
    </xf>
    <xf numFmtId="0" fontId="17" fillId="0" borderId="1" xfId="0" applyFont="1" applyFill="1" applyBorder="1"/>
    <xf numFmtId="0" fontId="18" fillId="0" borderId="1" xfId="1" applyFont="1" applyFill="1" applyBorder="1" applyAlignment="1" applyProtection="1">
      <alignment horizontal="left" vertical="center" wrapText="1"/>
    </xf>
    <xf numFmtId="14" fontId="18" fillId="0" borderId="2" xfId="1" applyNumberFormat="1" applyFont="1" applyFill="1" applyBorder="1" applyAlignment="1" applyProtection="1">
      <alignment horizontal="left" vertical="center" wrapText="1" indent="1"/>
    </xf>
    <xf numFmtId="3" fontId="18" fillId="0" borderId="0" xfId="3" applyNumberFormat="1" applyFont="1" applyProtection="1">
      <protection locked="0"/>
    </xf>
    <xf numFmtId="49" fontId="20" fillId="0" borderId="2" xfId="16" applyNumberFormat="1" applyFont="1" applyBorder="1" applyAlignment="1" applyProtection="1">
      <alignment wrapText="1"/>
      <protection locked="0"/>
    </xf>
    <xf numFmtId="0" fontId="23" fillId="2" borderId="0" xfId="0" applyFont="1" applyFill="1" applyBorder="1" applyProtection="1"/>
    <xf numFmtId="14" fontId="18" fillId="0" borderId="1" xfId="3" applyNumberFormat="1" applyFont="1" applyBorder="1" applyProtection="1">
      <protection locked="0"/>
    </xf>
    <xf numFmtId="0" fontId="18" fillId="0" borderId="1" xfId="0" applyFont="1" applyFill="1" applyBorder="1" applyProtection="1">
      <protection locked="0"/>
    </xf>
    <xf numFmtId="0" fontId="18" fillId="0" borderId="1" xfId="2" applyFont="1" applyFill="1" applyBorder="1" applyAlignment="1" applyProtection="1">
      <alignment horizontal="right"/>
      <protection locked="0"/>
    </xf>
    <xf numFmtId="4" fontId="18" fillId="0" borderId="1" xfId="2" applyNumberFormat="1" applyFont="1" applyFill="1" applyBorder="1" applyAlignment="1" applyProtection="1">
      <alignment horizontal="right"/>
      <protection locked="0"/>
    </xf>
    <xf numFmtId="3" fontId="18" fillId="0" borderId="1" xfId="2" applyNumberFormat="1" applyFont="1" applyFill="1" applyBorder="1" applyAlignment="1" applyProtection="1">
      <alignment horizontal="right" vertical="center"/>
      <protection locked="0"/>
    </xf>
    <xf numFmtId="2" fontId="1" fillId="0" borderId="0" xfId="18" applyNumberFormat="1"/>
    <xf numFmtId="0" fontId="26" fillId="5" borderId="6" xfId="2" applyFont="1" applyFill="1" applyBorder="1" applyAlignment="1" applyProtection="1">
      <alignment horizontal="right" wrapText="1"/>
      <protection locked="0"/>
    </xf>
    <xf numFmtId="0" fontId="26" fillId="5" borderId="7" xfId="2" applyFont="1" applyFill="1" applyBorder="1" applyAlignment="1" applyProtection="1">
      <alignment horizontal="right" wrapText="1"/>
      <protection locked="0"/>
    </xf>
    <xf numFmtId="1" fontId="25" fillId="5" borderId="6" xfId="2" applyNumberFormat="1" applyFont="1" applyFill="1" applyBorder="1" applyAlignment="1" applyProtection="1">
      <alignment horizontal="right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0" fontId="20" fillId="0" borderId="1" xfId="15" applyFont="1" applyBorder="1" applyAlignment="1" applyProtection="1">
      <alignment horizontal="left" vertical="center" wrapText="1"/>
      <protection locked="0"/>
    </xf>
    <xf numFmtId="49" fontId="20" fillId="0" borderId="0" xfId="9" applyNumberFormat="1" applyFont="1" applyFill="1" applyBorder="1" applyAlignment="1" applyProtection="1">
      <alignment vertical="center"/>
      <protection locked="0"/>
    </xf>
    <xf numFmtId="0" fontId="18" fillId="0" borderId="1" xfId="0" applyFont="1" applyFill="1" applyBorder="1" applyAlignment="1">
      <alignment vertical="center"/>
    </xf>
    <xf numFmtId="169" fontId="18" fillId="0" borderId="0" xfId="1" applyNumberFormat="1" applyFont="1" applyFill="1" applyBorder="1" applyAlignment="1" applyProtection="1">
      <alignment horizontal="center" vertical="center"/>
    </xf>
    <xf numFmtId="4" fontId="23" fillId="5" borderId="1" xfId="1" applyNumberFormat="1" applyFont="1" applyFill="1" applyBorder="1" applyAlignment="1" applyProtection="1">
      <alignment horizontal="right" vertical="center"/>
    </xf>
    <xf numFmtId="14" fontId="33" fillId="0" borderId="35" xfId="9" applyNumberFormat="1" applyFont="1" applyBorder="1" applyAlignment="1" applyProtection="1">
      <alignment vertical="center" wrapText="1"/>
      <protection locked="0"/>
    </xf>
    <xf numFmtId="0" fontId="33" fillId="0" borderId="35" xfId="9" applyFont="1" applyBorder="1" applyAlignment="1" applyProtection="1">
      <alignment vertical="center" wrapText="1"/>
      <protection locked="0"/>
    </xf>
    <xf numFmtId="0" fontId="33" fillId="0" borderId="43" xfId="9" applyFont="1" applyBorder="1" applyAlignment="1" applyProtection="1">
      <alignment vertical="center"/>
      <protection locked="0"/>
    </xf>
    <xf numFmtId="0" fontId="33" fillId="0" borderId="44" xfId="9" applyFont="1" applyBorder="1" applyAlignment="1" applyProtection="1">
      <alignment vertical="center" wrapText="1"/>
      <protection locked="0"/>
    </xf>
    <xf numFmtId="49" fontId="33" fillId="0" borderId="36" xfId="9" applyNumberFormat="1" applyFont="1" applyBorder="1" applyAlignment="1" applyProtection="1">
      <alignment vertical="center"/>
      <protection locked="0"/>
    </xf>
    <xf numFmtId="0" fontId="33" fillId="4" borderId="44" xfId="9" applyFont="1" applyFill="1" applyBorder="1" applyAlignment="1" applyProtection="1">
      <alignment vertical="center" wrapText="1"/>
      <protection locked="0"/>
    </xf>
    <xf numFmtId="0" fontId="33" fillId="4" borderId="36" xfId="9" applyFont="1" applyFill="1" applyBorder="1" applyAlignment="1" applyProtection="1">
      <alignment vertical="center" wrapText="1"/>
      <protection locked="0"/>
    </xf>
    <xf numFmtId="0" fontId="33" fillId="4" borderId="45" xfId="9" applyFont="1" applyFill="1" applyBorder="1" applyAlignment="1" applyProtection="1">
      <alignment vertical="center"/>
      <protection locked="0"/>
    </xf>
    <xf numFmtId="0" fontId="33" fillId="0" borderId="46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horizontal="left" vertical="center" wrapText="1"/>
      <protection locked="0"/>
    </xf>
    <xf numFmtId="170" fontId="18" fillId="0" borderId="1" xfId="2" applyNumberFormat="1" applyFont="1" applyFill="1" applyBorder="1" applyAlignment="1" applyProtection="1">
      <alignment horizontal="right"/>
      <protection locked="0"/>
    </xf>
    <xf numFmtId="2" fontId="18" fillId="0" borderId="1" xfId="2" applyNumberFormat="1" applyFont="1" applyFill="1" applyBorder="1" applyAlignment="1" applyProtection="1">
      <alignment horizontal="right"/>
      <protection locked="0"/>
    </xf>
    <xf numFmtId="0" fontId="25" fillId="0" borderId="6" xfId="2" applyFont="1" applyFill="1" applyBorder="1" applyAlignment="1" applyProtection="1">
      <alignment horizontal="right" wrapText="1" indent="1"/>
      <protection locked="0"/>
    </xf>
    <xf numFmtId="2" fontId="25" fillId="0" borderId="27" xfId="2" applyNumberFormat="1" applyFont="1" applyFill="1" applyBorder="1" applyAlignment="1" applyProtection="1">
      <alignment horizontal="right" wrapText="1" indent="1"/>
    </xf>
    <xf numFmtId="0" fontId="33" fillId="0" borderId="47" xfId="9" applyFont="1" applyBorder="1" applyAlignment="1" applyProtection="1">
      <alignment horizontal="center" vertical="center"/>
      <protection locked="0"/>
    </xf>
    <xf numFmtId="14" fontId="33" fillId="0" borderId="1" xfId="9" applyNumberFormat="1" applyFont="1" applyBorder="1" applyAlignment="1" applyProtection="1">
      <alignment vertical="center" wrapText="1"/>
      <protection locked="0"/>
    </xf>
    <xf numFmtId="0" fontId="33" fillId="0" borderId="1" xfId="9" applyFont="1" applyBorder="1" applyAlignment="1" applyProtection="1">
      <alignment vertical="center" wrapText="1"/>
      <protection locked="0"/>
    </xf>
    <xf numFmtId="0" fontId="20" fillId="0" borderId="0" xfId="9" applyFont="1" applyFill="1" applyBorder="1" applyAlignment="1" applyProtection="1">
      <alignment horizontal="center" vertical="center"/>
      <protection locked="0"/>
    </xf>
    <xf numFmtId="0" fontId="20" fillId="0" borderId="41" xfId="9" applyFont="1" applyFill="1" applyBorder="1" applyAlignment="1" applyProtection="1">
      <alignment horizontal="center" vertical="center"/>
      <protection locked="0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30" fillId="4" borderId="10" xfId="9" applyFont="1" applyFill="1" applyBorder="1" applyAlignment="1" applyProtection="1">
      <alignment horizontal="center" vertical="center"/>
    </xf>
    <xf numFmtId="0" fontId="30" fillId="4" borderId="12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14" fontId="22" fillId="2" borderId="37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0" fontId="18" fillId="5" borderId="0" xfId="1" applyFont="1" applyFill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37" xfId="10" applyNumberFormat="1" applyFont="1" applyFill="1" applyBorder="1" applyAlignment="1" applyProtection="1">
      <alignment horizontal="center" vertical="center"/>
    </xf>
    <xf numFmtId="14" fontId="22" fillId="2" borderId="37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right" vertical="center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5" borderId="0" xfId="1" applyFont="1" applyFill="1" applyBorder="1" applyAlignment="1" applyProtection="1">
      <alignment horizontal="center" vertical="center"/>
    </xf>
    <xf numFmtId="0" fontId="18" fillId="0" borderId="3" xfId="3" applyFont="1" applyBorder="1" applyAlignment="1" applyProtection="1">
      <alignment horizontal="center"/>
      <protection locked="0"/>
    </xf>
    <xf numFmtId="0" fontId="23" fillId="0" borderId="37" xfId="3" applyFont="1" applyBorder="1" applyAlignment="1" applyProtection="1">
      <alignment horizontal="center" vertical="center"/>
      <protection locked="0"/>
    </xf>
    <xf numFmtId="0" fontId="18" fillId="0" borderId="37" xfId="3" applyFont="1" applyBorder="1" applyAlignment="1" applyProtection="1">
      <alignment horizontal="center" vertical="center" wrapText="1"/>
      <protection locked="0"/>
    </xf>
    <xf numFmtId="0" fontId="18" fillId="0" borderId="0" xfId="3" applyFont="1" applyBorder="1" applyAlignment="1" applyProtection="1">
      <alignment horizontal="center" vertical="center" wrapText="1"/>
      <protection locked="0"/>
    </xf>
    <xf numFmtId="0" fontId="17" fillId="0" borderId="0" xfId="3" applyFont="1" applyAlignment="1">
      <alignment horizontal="center" vertical="center"/>
    </xf>
    <xf numFmtId="0" fontId="35" fillId="5" borderId="0" xfId="3" applyFont="1" applyFill="1" applyBorder="1" applyAlignment="1">
      <alignment horizontal="left" vertical="center" wrapText="1"/>
    </xf>
    <xf numFmtId="0" fontId="18" fillId="5" borderId="0" xfId="3" applyFont="1" applyFill="1" applyBorder="1" applyAlignment="1" applyProtection="1">
      <alignment horizontal="left" vertical="center"/>
    </xf>
    <xf numFmtId="0" fontId="23" fillId="0" borderId="0" xfId="3" applyNumberFormat="1" applyFont="1" applyBorder="1" applyAlignment="1" applyProtection="1">
      <alignment horizontal="left" vertical="center"/>
    </xf>
    <xf numFmtId="0" fontId="20" fillId="0" borderId="32" xfId="3" applyFont="1" applyBorder="1" applyAlignment="1">
      <alignment horizontal="center" vertical="center"/>
    </xf>
    <xf numFmtId="0" fontId="36" fillId="0" borderId="1" xfId="1" applyFont="1" applyFill="1" applyBorder="1" applyAlignment="1" applyProtection="1">
      <alignment horizontal="left" vertical="center" wrapText="1" indent="1"/>
    </xf>
    <xf numFmtId="14" fontId="18" fillId="0" borderId="1" xfId="1" applyNumberFormat="1" applyFont="1" applyFill="1" applyBorder="1" applyAlignment="1" applyProtection="1">
      <alignment horizontal="left" vertical="center" wrapText="1" indent="1"/>
    </xf>
    <xf numFmtId="14" fontId="23" fillId="0" borderId="1" xfId="1" applyNumberFormat="1" applyFont="1" applyFill="1" applyBorder="1" applyAlignment="1" applyProtection="1">
      <alignment horizontal="left" vertical="center" wrapText="1" indent="1"/>
    </xf>
    <xf numFmtId="14" fontId="23" fillId="0" borderId="1" xfId="0" applyNumberFormat="1" applyFont="1" applyFill="1" applyBorder="1" applyProtection="1">
      <protection locked="0"/>
    </xf>
  </cellXfs>
  <cellStyles count="28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10" xfId="17"/>
    <cellStyle name="Normal 5 2" xfId="6"/>
    <cellStyle name="Normal 5 2 2" xfId="7"/>
    <cellStyle name="Normal 5 2 2 2" xfId="14"/>
    <cellStyle name="Normal 5 2 2 2 2" xfId="27"/>
    <cellStyle name="Normal 5 2 2 3" xfId="21"/>
    <cellStyle name="Normal 5 2 3" xfId="8"/>
    <cellStyle name="Normal 5 2 3 2" xfId="11"/>
    <cellStyle name="Normal 5 2 3 2 2" xfId="24"/>
    <cellStyle name="Normal 5 2 3 3" xfId="22"/>
    <cellStyle name="Normal 5 2 4" xfId="20"/>
    <cellStyle name="Normal 5 3" xfId="9"/>
    <cellStyle name="Normal 5 3 2" xfId="10"/>
    <cellStyle name="Normal 5 3 2 2" xfId="23"/>
    <cellStyle name="Normal 5 3 3" xfId="16"/>
    <cellStyle name="Normal 6" xfId="12"/>
    <cellStyle name="Normal 6 2" xfId="25"/>
    <cellStyle name="Normal 7" xfId="13"/>
    <cellStyle name="Normal 7 2" xfId="26"/>
    <cellStyle name="Normal 8" xfId="19"/>
    <cellStyle name="Normal 9" xfId="1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67</xdr:row>
      <xdr:rowOff>171450</xdr:rowOff>
    </xdr:from>
    <xdr:to>
      <xdr:col>2</xdr:col>
      <xdr:colOff>1495425</xdr:colOff>
      <xdr:row>67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171450</xdr:rowOff>
    </xdr:from>
    <xdr:to>
      <xdr:col>1</xdr:col>
      <xdr:colOff>1495425</xdr:colOff>
      <xdr:row>23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23</xdr:row>
      <xdr:rowOff>180975</xdr:rowOff>
    </xdr:from>
    <xdr:to>
      <xdr:col>6</xdr:col>
      <xdr:colOff>219075</xdr:colOff>
      <xdr:row>23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29</xdr:row>
      <xdr:rowOff>152400</xdr:rowOff>
    </xdr:from>
    <xdr:to>
      <xdr:col>7</xdr:col>
      <xdr:colOff>9525</xdr:colOff>
      <xdr:row>29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3"/>
  <sheetViews>
    <sheetView showGridLines="0" view="pageBreakPreview" zoomScale="90" zoomScaleNormal="100" zoomScaleSheetLayoutView="90" workbookViewId="0">
      <selection activeCell="C38" sqref="C38"/>
    </sheetView>
  </sheetViews>
  <sheetFormatPr defaultRowHeight="15" x14ac:dyDescent="0.2"/>
  <cols>
    <col min="1" max="1" width="6.28515625" style="252" bestFit="1" customWidth="1"/>
    <col min="2" max="2" width="13.140625" style="252" customWidth="1"/>
    <col min="3" max="3" width="24.28515625" style="252" customWidth="1"/>
    <col min="4" max="4" width="15.140625" style="252" customWidth="1"/>
    <col min="5" max="5" width="24.5703125" style="252" customWidth="1"/>
    <col min="6" max="6" width="19.140625" style="253" customWidth="1"/>
    <col min="7" max="7" width="21" style="253" customWidth="1"/>
    <col min="8" max="8" width="19.140625" style="253" customWidth="1"/>
    <col min="9" max="9" width="23.5703125" style="252" customWidth="1"/>
    <col min="10" max="10" width="17.42578125" style="252" customWidth="1"/>
    <col min="11" max="11" width="13.140625" style="252" bestFit="1" customWidth="1"/>
    <col min="12" max="12" width="15.28515625" style="252" customWidth="1"/>
    <col min="13" max="16384" width="9.140625" style="252"/>
  </cols>
  <sheetData>
    <row r="1" spans="1:12" s="263" customFormat="1" x14ac:dyDescent="0.2">
      <c r="A1" s="328" t="s">
        <v>289</v>
      </c>
      <c r="B1" s="317"/>
      <c r="C1" s="317"/>
      <c r="D1" s="317"/>
      <c r="E1" s="318"/>
      <c r="F1" s="312"/>
      <c r="G1" s="318"/>
      <c r="H1" s="327"/>
      <c r="I1" s="317"/>
      <c r="J1" s="318"/>
      <c r="K1" s="318"/>
      <c r="L1" s="326" t="s">
        <v>97</v>
      </c>
    </row>
    <row r="2" spans="1:12" s="263" customFormat="1" x14ac:dyDescent="0.2">
      <c r="A2" s="325" t="s">
        <v>128</v>
      </c>
      <c r="B2" s="317"/>
      <c r="C2" s="317"/>
      <c r="D2" s="317"/>
      <c r="E2" s="318"/>
      <c r="F2" s="312"/>
      <c r="G2" s="318"/>
      <c r="H2" s="324"/>
      <c r="I2" s="317"/>
      <c r="J2" s="318"/>
      <c r="K2" s="454" t="s">
        <v>1329</v>
      </c>
      <c r="L2" s="455"/>
    </row>
    <row r="3" spans="1:12" s="263" customFormat="1" x14ac:dyDescent="0.2">
      <c r="A3" s="323"/>
      <c r="B3" s="317"/>
      <c r="C3" s="322"/>
      <c r="D3" s="321"/>
      <c r="E3" s="318"/>
      <c r="F3" s="320"/>
      <c r="G3" s="318"/>
      <c r="H3" s="318"/>
      <c r="I3" s="312"/>
      <c r="J3" s="317"/>
      <c r="K3" s="317"/>
      <c r="L3" s="316"/>
    </row>
    <row r="4" spans="1:12" s="263" customFormat="1" x14ac:dyDescent="0.2">
      <c r="A4" s="346" t="s">
        <v>257</v>
      </c>
      <c r="B4" s="312"/>
      <c r="C4" s="312"/>
      <c r="D4" s="353"/>
      <c r="E4" s="354"/>
      <c r="F4" s="319"/>
      <c r="G4" s="318"/>
      <c r="H4" s="355"/>
      <c r="I4" s="354"/>
      <c r="J4" s="317"/>
      <c r="K4" s="318"/>
      <c r="L4" s="316"/>
    </row>
    <row r="5" spans="1:12" s="263" customFormat="1" ht="15.75" thickBot="1" x14ac:dyDescent="0.25">
      <c r="A5" s="407" t="s">
        <v>526</v>
      </c>
      <c r="B5" s="408"/>
      <c r="C5" s="406"/>
      <c r="D5" s="409"/>
      <c r="E5" s="318"/>
      <c r="F5" s="319"/>
      <c r="G5" s="319"/>
      <c r="H5" s="319"/>
      <c r="I5" s="318"/>
      <c r="J5" s="317"/>
      <c r="K5" s="317"/>
      <c r="L5" s="316"/>
    </row>
    <row r="6" spans="1:12" ht="15.75" thickBot="1" x14ac:dyDescent="0.25">
      <c r="A6" s="315"/>
      <c r="B6" s="314"/>
      <c r="C6" s="313"/>
      <c r="D6" s="313"/>
      <c r="E6" s="313"/>
      <c r="F6" s="312"/>
      <c r="G6" s="312"/>
      <c r="H6" s="312"/>
      <c r="I6" s="458" t="s">
        <v>404</v>
      </c>
      <c r="J6" s="459"/>
      <c r="K6" s="460"/>
      <c r="L6" s="311"/>
    </row>
    <row r="7" spans="1:12" s="299" customFormat="1" ht="51.75" thickBot="1" x14ac:dyDescent="0.25">
      <c r="A7" s="310" t="s">
        <v>64</v>
      </c>
      <c r="B7" s="309" t="s">
        <v>129</v>
      </c>
      <c r="C7" s="309" t="s">
        <v>403</v>
      </c>
      <c r="D7" s="308" t="s">
        <v>263</v>
      </c>
      <c r="E7" s="307" t="s">
        <v>402</v>
      </c>
      <c r="F7" s="306" t="s">
        <v>401</v>
      </c>
      <c r="G7" s="305" t="s">
        <v>216</v>
      </c>
      <c r="H7" s="304" t="s">
        <v>213</v>
      </c>
      <c r="I7" s="303" t="s">
        <v>400</v>
      </c>
      <c r="J7" s="302" t="s">
        <v>260</v>
      </c>
      <c r="K7" s="301" t="s">
        <v>217</v>
      </c>
      <c r="L7" s="300" t="s">
        <v>218</v>
      </c>
    </row>
    <row r="8" spans="1:12" s="293" customFormat="1" ht="15.75" thickBot="1" x14ac:dyDescent="0.25">
      <c r="A8" s="297">
        <v>1</v>
      </c>
      <c r="B8" s="296">
        <v>2</v>
      </c>
      <c r="C8" s="298">
        <v>3</v>
      </c>
      <c r="D8" s="298">
        <v>4</v>
      </c>
      <c r="E8" s="297">
        <v>5</v>
      </c>
      <c r="F8" s="296">
        <v>6</v>
      </c>
      <c r="G8" s="298">
        <v>7</v>
      </c>
      <c r="H8" s="296">
        <v>8</v>
      </c>
      <c r="I8" s="297">
        <v>9</v>
      </c>
      <c r="J8" s="296">
        <v>10</v>
      </c>
      <c r="K8" s="295">
        <v>11</v>
      </c>
      <c r="L8" s="294">
        <v>12</v>
      </c>
    </row>
    <row r="9" spans="1:12" ht="24.95" customHeight="1" x14ac:dyDescent="0.2">
      <c r="A9" s="292">
        <v>1</v>
      </c>
      <c r="B9" s="283" t="s">
        <v>529</v>
      </c>
      <c r="C9" s="282" t="s">
        <v>512</v>
      </c>
      <c r="D9" s="291">
        <v>100</v>
      </c>
      <c r="E9" s="290" t="s">
        <v>530</v>
      </c>
      <c r="F9" s="279" t="s">
        <v>531</v>
      </c>
      <c r="G9" s="289" t="s">
        <v>532</v>
      </c>
      <c r="H9" s="289" t="s">
        <v>513</v>
      </c>
      <c r="I9" s="288"/>
      <c r="J9" s="287"/>
      <c r="K9" s="286"/>
      <c r="L9" s="285"/>
    </row>
    <row r="10" spans="1:12" ht="24.95" customHeight="1" x14ac:dyDescent="0.2">
      <c r="A10" s="284">
        <v>2</v>
      </c>
      <c r="B10" s="283" t="s">
        <v>533</v>
      </c>
      <c r="C10" s="282" t="s">
        <v>512</v>
      </c>
      <c r="D10" s="281">
        <v>8000</v>
      </c>
      <c r="E10" s="280" t="s">
        <v>534</v>
      </c>
      <c r="F10" s="279" t="s">
        <v>535</v>
      </c>
      <c r="G10" s="279" t="s">
        <v>536</v>
      </c>
      <c r="H10" s="279" t="s">
        <v>476</v>
      </c>
      <c r="I10" s="278"/>
      <c r="J10" s="277"/>
      <c r="K10" s="276"/>
      <c r="L10" s="275"/>
    </row>
    <row r="11" spans="1:12" ht="24.95" customHeight="1" x14ac:dyDescent="0.2">
      <c r="A11" s="292">
        <v>3</v>
      </c>
      <c r="B11" s="283" t="s">
        <v>533</v>
      </c>
      <c r="C11" s="282" t="s">
        <v>512</v>
      </c>
      <c r="D11" s="281">
        <v>3000</v>
      </c>
      <c r="E11" s="280" t="s">
        <v>537</v>
      </c>
      <c r="F11" s="433" t="s">
        <v>538</v>
      </c>
      <c r="G11" s="279" t="s">
        <v>539</v>
      </c>
      <c r="H11" s="279" t="s">
        <v>476</v>
      </c>
      <c r="I11" s="278"/>
      <c r="J11" s="277"/>
      <c r="K11" s="276"/>
      <c r="L11" s="275"/>
    </row>
    <row r="12" spans="1:12" ht="24.95" customHeight="1" x14ac:dyDescent="0.2">
      <c r="A12" s="284">
        <v>4</v>
      </c>
      <c r="B12" s="283" t="s">
        <v>540</v>
      </c>
      <c r="C12" s="282" t="s">
        <v>512</v>
      </c>
      <c r="D12" s="281">
        <v>4.9000000000000004</v>
      </c>
      <c r="E12" s="280" t="s">
        <v>541</v>
      </c>
      <c r="F12" s="279" t="s">
        <v>542</v>
      </c>
      <c r="G12" s="279" t="s">
        <v>543</v>
      </c>
      <c r="H12" s="279" t="s">
        <v>513</v>
      </c>
      <c r="I12" s="278"/>
      <c r="J12" s="277"/>
      <c r="K12" s="276"/>
      <c r="L12" s="275"/>
    </row>
    <row r="13" spans="1:12" ht="24.95" customHeight="1" x14ac:dyDescent="0.2">
      <c r="A13" s="292">
        <v>5</v>
      </c>
      <c r="B13" s="283" t="s">
        <v>540</v>
      </c>
      <c r="C13" s="282" t="s">
        <v>512</v>
      </c>
      <c r="D13" s="281">
        <v>49.25</v>
      </c>
      <c r="E13" s="280" t="s">
        <v>544</v>
      </c>
      <c r="F13" s="279" t="s">
        <v>545</v>
      </c>
      <c r="G13" s="279" t="s">
        <v>546</v>
      </c>
      <c r="H13" s="279" t="s">
        <v>517</v>
      </c>
      <c r="I13" s="278"/>
      <c r="J13" s="277"/>
      <c r="K13" s="276"/>
      <c r="L13" s="275"/>
    </row>
    <row r="14" spans="1:12" ht="24.95" customHeight="1" x14ac:dyDescent="0.2">
      <c r="A14" s="284">
        <v>6</v>
      </c>
      <c r="B14" s="283" t="s">
        <v>540</v>
      </c>
      <c r="C14" s="282" t="s">
        <v>512</v>
      </c>
      <c r="D14" s="281">
        <v>19.7</v>
      </c>
      <c r="E14" s="280" t="s">
        <v>544</v>
      </c>
      <c r="F14" s="279" t="s">
        <v>545</v>
      </c>
      <c r="G14" s="279" t="s">
        <v>546</v>
      </c>
      <c r="H14" s="279" t="s">
        <v>517</v>
      </c>
      <c r="I14" s="278"/>
      <c r="J14" s="277"/>
      <c r="K14" s="276"/>
      <c r="L14" s="275"/>
    </row>
    <row r="15" spans="1:12" ht="24.95" customHeight="1" x14ac:dyDescent="0.2">
      <c r="A15" s="292">
        <v>7</v>
      </c>
      <c r="B15" s="283" t="s">
        <v>533</v>
      </c>
      <c r="C15" s="282" t="s">
        <v>512</v>
      </c>
      <c r="D15" s="281">
        <v>49</v>
      </c>
      <c r="E15" s="280" t="s">
        <v>547</v>
      </c>
      <c r="F15" s="279" t="s">
        <v>548</v>
      </c>
      <c r="G15" s="279" t="s">
        <v>549</v>
      </c>
      <c r="H15" s="279" t="s">
        <v>513</v>
      </c>
      <c r="I15" s="278"/>
      <c r="J15" s="277"/>
      <c r="K15" s="276"/>
      <c r="L15" s="275"/>
    </row>
    <row r="16" spans="1:12" ht="24.95" customHeight="1" x14ac:dyDescent="0.2">
      <c r="A16" s="284">
        <v>8</v>
      </c>
      <c r="B16" s="283" t="s">
        <v>533</v>
      </c>
      <c r="C16" s="282" t="s">
        <v>512</v>
      </c>
      <c r="D16" s="281">
        <v>19.600000000000001</v>
      </c>
      <c r="E16" s="280" t="s">
        <v>550</v>
      </c>
      <c r="F16" s="279" t="s">
        <v>551</v>
      </c>
      <c r="G16" s="279" t="s">
        <v>552</v>
      </c>
      <c r="H16" s="279" t="s">
        <v>513</v>
      </c>
      <c r="I16" s="278"/>
      <c r="J16" s="277"/>
      <c r="K16" s="276"/>
      <c r="L16" s="275"/>
    </row>
    <row r="17" spans="1:12" ht="24.95" customHeight="1" x14ac:dyDescent="0.2">
      <c r="A17" s="292">
        <v>9</v>
      </c>
      <c r="B17" s="283" t="s">
        <v>533</v>
      </c>
      <c r="C17" s="282" t="s">
        <v>512</v>
      </c>
      <c r="D17" s="281">
        <v>49</v>
      </c>
      <c r="E17" s="280" t="s">
        <v>553</v>
      </c>
      <c r="F17" s="279" t="s">
        <v>554</v>
      </c>
      <c r="G17" s="279" t="s">
        <v>555</v>
      </c>
      <c r="H17" s="279" t="s">
        <v>513</v>
      </c>
      <c r="I17" s="278"/>
      <c r="J17" s="277"/>
      <c r="K17" s="276"/>
      <c r="L17" s="275"/>
    </row>
    <row r="18" spans="1:12" ht="24.95" customHeight="1" x14ac:dyDescent="0.2">
      <c r="A18" s="292">
        <v>10</v>
      </c>
      <c r="B18" s="283" t="s">
        <v>556</v>
      </c>
      <c r="C18" s="282" t="s">
        <v>512</v>
      </c>
      <c r="D18" s="281">
        <v>94</v>
      </c>
      <c r="E18" s="280" t="s">
        <v>557</v>
      </c>
      <c r="F18" s="279" t="s">
        <v>558</v>
      </c>
      <c r="G18" s="279" t="s">
        <v>559</v>
      </c>
      <c r="H18" s="279" t="s">
        <v>476</v>
      </c>
      <c r="I18" s="278"/>
      <c r="J18" s="277"/>
      <c r="K18" s="276"/>
      <c r="L18" s="275"/>
    </row>
    <row r="19" spans="1:12" ht="24.95" customHeight="1" x14ac:dyDescent="0.2">
      <c r="A19" s="292">
        <v>11</v>
      </c>
      <c r="B19" s="283" t="s">
        <v>556</v>
      </c>
      <c r="C19" s="282" t="s">
        <v>512</v>
      </c>
      <c r="D19" s="281">
        <v>10000</v>
      </c>
      <c r="E19" s="280" t="s">
        <v>560</v>
      </c>
      <c r="F19" s="279" t="s">
        <v>561</v>
      </c>
      <c r="G19" s="279" t="s">
        <v>562</v>
      </c>
      <c r="H19" s="279" t="s">
        <v>513</v>
      </c>
      <c r="I19" s="278"/>
      <c r="J19" s="277"/>
      <c r="K19" s="431"/>
      <c r="L19" s="275"/>
    </row>
    <row r="20" spans="1:12" ht="24.95" customHeight="1" x14ac:dyDescent="0.2">
      <c r="A20" s="292">
        <v>12</v>
      </c>
      <c r="B20" s="283" t="s">
        <v>556</v>
      </c>
      <c r="C20" s="282" t="s">
        <v>512</v>
      </c>
      <c r="D20" s="281">
        <v>20000</v>
      </c>
      <c r="E20" s="280" t="s">
        <v>519</v>
      </c>
      <c r="F20" s="279" t="s">
        <v>520</v>
      </c>
      <c r="G20" s="279" t="s">
        <v>563</v>
      </c>
      <c r="H20" s="279" t="s">
        <v>513</v>
      </c>
      <c r="I20" s="278"/>
      <c r="J20" s="277"/>
      <c r="K20" s="431"/>
      <c r="L20" s="275"/>
    </row>
    <row r="21" spans="1:12" ht="24.95" customHeight="1" x14ac:dyDescent="0.2">
      <c r="A21" s="292">
        <v>13</v>
      </c>
      <c r="B21" s="283" t="s">
        <v>556</v>
      </c>
      <c r="C21" s="282" t="s">
        <v>512</v>
      </c>
      <c r="D21" s="281">
        <v>20</v>
      </c>
      <c r="E21" s="280" t="s">
        <v>564</v>
      </c>
      <c r="F21" s="279" t="s">
        <v>565</v>
      </c>
      <c r="G21" s="279" t="s">
        <v>566</v>
      </c>
      <c r="H21" s="279" t="s">
        <v>513</v>
      </c>
      <c r="I21" s="278"/>
      <c r="J21" s="277"/>
      <c r="K21" s="276"/>
      <c r="L21" s="275"/>
    </row>
    <row r="22" spans="1:12" ht="24.95" customHeight="1" x14ac:dyDescent="0.2">
      <c r="A22" s="292">
        <v>14</v>
      </c>
      <c r="B22" s="283" t="s">
        <v>556</v>
      </c>
      <c r="C22" s="282" t="s">
        <v>512</v>
      </c>
      <c r="D22" s="281">
        <v>5</v>
      </c>
      <c r="E22" s="280" t="s">
        <v>567</v>
      </c>
      <c r="F22" s="279" t="s">
        <v>568</v>
      </c>
      <c r="G22" s="279" t="s">
        <v>569</v>
      </c>
      <c r="H22" s="279" t="s">
        <v>513</v>
      </c>
      <c r="I22" s="278"/>
      <c r="J22" s="277"/>
      <c r="K22" s="276"/>
      <c r="L22" s="275"/>
    </row>
    <row r="23" spans="1:12" ht="24.95" customHeight="1" x14ac:dyDescent="0.2">
      <c r="A23" s="292">
        <v>15</v>
      </c>
      <c r="B23" s="283" t="s">
        <v>556</v>
      </c>
      <c r="C23" s="282" t="s">
        <v>512</v>
      </c>
      <c r="D23" s="281">
        <v>3000</v>
      </c>
      <c r="E23" s="280" t="s">
        <v>570</v>
      </c>
      <c r="F23" s="279" t="s">
        <v>571</v>
      </c>
      <c r="G23" s="279" t="s">
        <v>572</v>
      </c>
      <c r="H23" s="279" t="s">
        <v>513</v>
      </c>
      <c r="I23" s="278"/>
      <c r="J23" s="277"/>
      <c r="K23" s="276"/>
      <c r="L23" s="275"/>
    </row>
    <row r="24" spans="1:12" ht="24.95" customHeight="1" x14ac:dyDescent="0.2">
      <c r="A24" s="292">
        <v>16</v>
      </c>
      <c r="B24" s="283" t="s">
        <v>556</v>
      </c>
      <c r="C24" s="282" t="s">
        <v>512</v>
      </c>
      <c r="D24" s="281">
        <v>20</v>
      </c>
      <c r="E24" s="280" t="s">
        <v>573</v>
      </c>
      <c r="F24" s="279" t="s">
        <v>574</v>
      </c>
      <c r="G24" s="279" t="s">
        <v>575</v>
      </c>
      <c r="H24" s="279" t="s">
        <v>513</v>
      </c>
      <c r="I24" s="278"/>
      <c r="J24" s="277"/>
      <c r="K24" s="276"/>
      <c r="L24" s="275"/>
    </row>
    <row r="25" spans="1:12" ht="24.95" customHeight="1" x14ac:dyDescent="0.2">
      <c r="A25" s="292">
        <v>17</v>
      </c>
      <c r="B25" s="283" t="s">
        <v>556</v>
      </c>
      <c r="C25" s="282" t="s">
        <v>512</v>
      </c>
      <c r="D25" s="281">
        <v>4996.5</v>
      </c>
      <c r="E25" s="280" t="s">
        <v>576</v>
      </c>
      <c r="F25" s="279" t="s">
        <v>514</v>
      </c>
      <c r="G25" s="279" t="s">
        <v>577</v>
      </c>
      <c r="H25" s="279" t="s">
        <v>517</v>
      </c>
      <c r="I25" s="278"/>
      <c r="J25" s="277"/>
      <c r="K25" s="276"/>
      <c r="L25" s="275"/>
    </row>
    <row r="26" spans="1:12" ht="24.95" customHeight="1" x14ac:dyDescent="0.2">
      <c r="A26" s="292">
        <v>18</v>
      </c>
      <c r="B26" s="283" t="s">
        <v>556</v>
      </c>
      <c r="C26" s="282" t="s">
        <v>512</v>
      </c>
      <c r="D26" s="281">
        <v>5900</v>
      </c>
      <c r="E26" s="280" t="s">
        <v>578</v>
      </c>
      <c r="F26" s="279" t="s">
        <v>579</v>
      </c>
      <c r="G26" s="279" t="s">
        <v>580</v>
      </c>
      <c r="H26" s="279" t="s">
        <v>513</v>
      </c>
      <c r="I26" s="278"/>
      <c r="J26" s="277"/>
      <c r="K26" s="276"/>
      <c r="L26" s="275"/>
    </row>
    <row r="27" spans="1:12" ht="24.95" customHeight="1" x14ac:dyDescent="0.2">
      <c r="A27" s="292">
        <v>19</v>
      </c>
      <c r="B27" s="283" t="s">
        <v>556</v>
      </c>
      <c r="C27" s="282" t="s">
        <v>512</v>
      </c>
      <c r="D27" s="281">
        <v>10000</v>
      </c>
      <c r="E27" s="280" t="s">
        <v>581</v>
      </c>
      <c r="F27" s="279" t="s">
        <v>582</v>
      </c>
      <c r="G27" s="279" t="s">
        <v>583</v>
      </c>
      <c r="H27" s="279" t="s">
        <v>513</v>
      </c>
      <c r="I27" s="278"/>
      <c r="J27" s="277"/>
      <c r="K27" s="276"/>
      <c r="L27" s="275"/>
    </row>
    <row r="28" spans="1:12" ht="24.95" customHeight="1" x14ac:dyDescent="0.2">
      <c r="A28" s="292">
        <v>20</v>
      </c>
      <c r="B28" s="283" t="s">
        <v>556</v>
      </c>
      <c r="C28" s="282" t="s">
        <v>512</v>
      </c>
      <c r="D28" s="281">
        <v>24.62</v>
      </c>
      <c r="E28" s="280" t="s">
        <v>584</v>
      </c>
      <c r="F28" s="279" t="s">
        <v>585</v>
      </c>
      <c r="G28" s="279" t="s">
        <v>586</v>
      </c>
      <c r="H28" s="279" t="s">
        <v>517</v>
      </c>
      <c r="I28" s="278"/>
      <c r="J28" s="277"/>
      <c r="K28" s="276"/>
      <c r="L28" s="275"/>
    </row>
    <row r="29" spans="1:12" ht="24.95" customHeight="1" x14ac:dyDescent="0.2">
      <c r="A29" s="292">
        <v>21</v>
      </c>
      <c r="B29" s="283" t="s">
        <v>556</v>
      </c>
      <c r="C29" s="282" t="s">
        <v>512</v>
      </c>
      <c r="D29" s="281">
        <v>49.25</v>
      </c>
      <c r="E29" s="280" t="s">
        <v>587</v>
      </c>
      <c r="F29" s="279" t="s">
        <v>588</v>
      </c>
      <c r="G29" s="279" t="s">
        <v>589</v>
      </c>
      <c r="H29" s="279" t="s">
        <v>517</v>
      </c>
      <c r="I29" s="278"/>
      <c r="J29" s="277"/>
      <c r="K29" s="276"/>
      <c r="L29" s="275"/>
    </row>
    <row r="30" spans="1:12" ht="24.95" customHeight="1" x14ac:dyDescent="0.2">
      <c r="A30" s="292">
        <v>22</v>
      </c>
      <c r="B30" s="283" t="s">
        <v>556</v>
      </c>
      <c r="C30" s="282" t="s">
        <v>512</v>
      </c>
      <c r="D30" s="281">
        <v>985</v>
      </c>
      <c r="E30" s="280" t="s">
        <v>590</v>
      </c>
      <c r="F30" s="279" t="s">
        <v>591</v>
      </c>
      <c r="G30" s="279" t="s">
        <v>592</v>
      </c>
      <c r="H30" s="279" t="s">
        <v>517</v>
      </c>
      <c r="I30" s="278"/>
      <c r="J30" s="277"/>
      <c r="K30" s="276"/>
      <c r="L30" s="275"/>
    </row>
    <row r="31" spans="1:12" ht="24.95" customHeight="1" x14ac:dyDescent="0.2">
      <c r="A31" s="292">
        <v>23</v>
      </c>
      <c r="B31" s="283" t="s">
        <v>593</v>
      </c>
      <c r="C31" s="282" t="s">
        <v>512</v>
      </c>
      <c r="D31" s="281">
        <v>3.76</v>
      </c>
      <c r="E31" s="280" t="s">
        <v>594</v>
      </c>
      <c r="F31" s="279" t="s">
        <v>595</v>
      </c>
      <c r="G31" s="279" t="s">
        <v>596</v>
      </c>
      <c r="H31" s="279" t="s">
        <v>476</v>
      </c>
      <c r="I31" s="278"/>
      <c r="J31" s="277"/>
      <c r="K31" s="276"/>
      <c r="L31" s="275"/>
    </row>
    <row r="32" spans="1:12" ht="24.95" customHeight="1" x14ac:dyDescent="0.2">
      <c r="A32" s="292">
        <v>24</v>
      </c>
      <c r="B32" s="283" t="s">
        <v>593</v>
      </c>
      <c r="C32" s="282" t="s">
        <v>512</v>
      </c>
      <c r="D32" s="281">
        <v>5000</v>
      </c>
      <c r="E32" s="280" t="s">
        <v>597</v>
      </c>
      <c r="F32" s="279" t="s">
        <v>598</v>
      </c>
      <c r="G32" s="279" t="s">
        <v>599</v>
      </c>
      <c r="H32" s="279" t="s">
        <v>513</v>
      </c>
      <c r="I32" s="278"/>
      <c r="J32" s="277"/>
      <c r="K32" s="276"/>
      <c r="L32" s="275"/>
    </row>
    <row r="33" spans="1:12" ht="24.95" customHeight="1" x14ac:dyDescent="0.2">
      <c r="A33" s="292">
        <v>25</v>
      </c>
      <c r="B33" s="283" t="s">
        <v>593</v>
      </c>
      <c r="C33" s="282" t="s">
        <v>512</v>
      </c>
      <c r="D33" s="281">
        <v>19.600000000000001</v>
      </c>
      <c r="E33" s="280" t="s">
        <v>600</v>
      </c>
      <c r="F33" s="279" t="s">
        <v>601</v>
      </c>
      <c r="G33" s="279" t="s">
        <v>602</v>
      </c>
      <c r="H33" s="279" t="s">
        <v>513</v>
      </c>
      <c r="I33" s="278"/>
      <c r="J33" s="277"/>
      <c r="K33" s="276"/>
      <c r="L33" s="275"/>
    </row>
    <row r="34" spans="1:12" ht="63.75" x14ac:dyDescent="0.2">
      <c r="A34" s="292">
        <v>26</v>
      </c>
      <c r="B34" s="283" t="s">
        <v>593</v>
      </c>
      <c r="C34" s="282" t="s">
        <v>516</v>
      </c>
      <c r="D34" s="281">
        <v>600</v>
      </c>
      <c r="E34" s="280" t="s">
        <v>603</v>
      </c>
      <c r="F34" s="279" t="s">
        <v>604</v>
      </c>
      <c r="G34" s="279"/>
      <c r="H34" s="279"/>
      <c r="I34" s="278" t="s">
        <v>614</v>
      </c>
      <c r="J34" s="277" t="s">
        <v>518</v>
      </c>
      <c r="K34" s="276" t="s">
        <v>615</v>
      </c>
      <c r="L34" s="275"/>
    </row>
    <row r="35" spans="1:12" ht="24.95" customHeight="1" x14ac:dyDescent="0.2">
      <c r="A35" s="292">
        <v>27</v>
      </c>
      <c r="B35" s="283" t="s">
        <v>605</v>
      </c>
      <c r="C35" s="282" t="s">
        <v>512</v>
      </c>
      <c r="D35" s="281">
        <v>19.7</v>
      </c>
      <c r="E35" s="280" t="s">
        <v>606</v>
      </c>
      <c r="F35" s="279" t="s">
        <v>607</v>
      </c>
      <c r="G35" s="279" t="s">
        <v>608</v>
      </c>
      <c r="H35" s="279" t="s">
        <v>517</v>
      </c>
      <c r="I35" s="278"/>
      <c r="J35" s="277"/>
      <c r="K35" s="276"/>
      <c r="L35" s="275"/>
    </row>
    <row r="36" spans="1:12" ht="25.5" x14ac:dyDescent="0.2">
      <c r="A36" s="292">
        <v>28</v>
      </c>
      <c r="B36" s="283" t="s">
        <v>609</v>
      </c>
      <c r="C36" s="282" t="s">
        <v>516</v>
      </c>
      <c r="D36" s="281">
        <v>343</v>
      </c>
      <c r="E36" s="280" t="s">
        <v>534</v>
      </c>
      <c r="F36" s="279" t="s">
        <v>535</v>
      </c>
      <c r="G36" s="279"/>
      <c r="H36" s="279"/>
      <c r="I36" s="278" t="s">
        <v>616</v>
      </c>
      <c r="J36" s="277" t="s">
        <v>617</v>
      </c>
      <c r="K36" s="276"/>
      <c r="L36" s="275"/>
    </row>
    <row r="37" spans="1:12" ht="24.95" customHeight="1" x14ac:dyDescent="0.2">
      <c r="A37" s="292">
        <v>29</v>
      </c>
      <c r="B37" s="283" t="s">
        <v>610</v>
      </c>
      <c r="C37" s="282" t="s">
        <v>512</v>
      </c>
      <c r="D37" s="281">
        <v>98.5</v>
      </c>
      <c r="E37" s="280" t="s">
        <v>611</v>
      </c>
      <c r="F37" s="279" t="s">
        <v>612</v>
      </c>
      <c r="G37" s="279" t="s">
        <v>613</v>
      </c>
      <c r="H37" s="279" t="s">
        <v>517</v>
      </c>
      <c r="I37" s="278"/>
      <c r="J37" s="277"/>
      <c r="K37" s="276"/>
      <c r="L37" s="275"/>
    </row>
    <row r="38" spans="1:12" ht="25.5" x14ac:dyDescent="0.2">
      <c r="A38" s="292">
        <v>30</v>
      </c>
      <c r="B38" s="437">
        <v>43028</v>
      </c>
      <c r="C38" s="438" t="s">
        <v>516</v>
      </c>
      <c r="D38" s="439">
        <v>302</v>
      </c>
      <c r="E38" s="440" t="s">
        <v>1336</v>
      </c>
      <c r="F38" s="441" t="s">
        <v>1337</v>
      </c>
      <c r="G38" s="441"/>
      <c r="H38" s="441"/>
      <c r="I38" s="442" t="s">
        <v>616</v>
      </c>
      <c r="J38" s="443" t="s">
        <v>617</v>
      </c>
      <c r="K38" s="444"/>
      <c r="L38" s="445"/>
    </row>
    <row r="39" spans="1:12" ht="25.5" x14ac:dyDescent="0.2">
      <c r="A39" s="451">
        <v>31</v>
      </c>
      <c r="B39" s="452">
        <v>43028</v>
      </c>
      <c r="C39" s="453" t="s">
        <v>516</v>
      </c>
      <c r="D39" s="439">
        <v>405</v>
      </c>
      <c r="E39" s="440" t="s">
        <v>1338</v>
      </c>
      <c r="F39" s="441" t="s">
        <v>1339</v>
      </c>
      <c r="G39" s="441"/>
      <c r="H39" s="441"/>
      <c r="I39" s="442" t="s">
        <v>616</v>
      </c>
      <c r="J39" s="443" t="s">
        <v>617</v>
      </c>
      <c r="K39" s="444"/>
      <c r="L39" s="445"/>
    </row>
    <row r="40" spans="1:12" ht="15.75" thickBot="1" x14ac:dyDescent="0.25">
      <c r="A40" s="274"/>
      <c r="B40" s="446"/>
      <c r="C40" s="272"/>
      <c r="D40" s="271"/>
      <c r="E40" s="270"/>
      <c r="F40" s="269"/>
      <c r="G40" s="269"/>
      <c r="H40" s="269"/>
      <c r="I40" s="268"/>
      <c r="J40" s="267"/>
      <c r="K40" s="444"/>
      <c r="L40" s="445"/>
    </row>
    <row r="41" spans="1:12" ht="15.75" thickBot="1" x14ac:dyDescent="0.25">
      <c r="A41" s="274" t="s">
        <v>261</v>
      </c>
      <c r="B41" s="273"/>
      <c r="C41" s="272"/>
      <c r="D41" s="271"/>
      <c r="E41" s="270"/>
      <c r="F41" s="269"/>
      <c r="G41" s="269"/>
      <c r="H41" s="269"/>
      <c r="I41" s="268"/>
      <c r="J41" s="267"/>
      <c r="K41" s="266"/>
      <c r="L41" s="265"/>
    </row>
    <row r="42" spans="1:12" x14ac:dyDescent="0.2">
      <c r="A42" s="255"/>
      <c r="B42" s="256"/>
      <c r="C42" s="255"/>
      <c r="D42" s="256"/>
      <c r="E42" s="255"/>
      <c r="F42" s="256"/>
      <c r="G42" s="255"/>
      <c r="H42" s="256"/>
      <c r="I42" s="255"/>
      <c r="J42" s="256"/>
      <c r="K42" s="255"/>
      <c r="L42" s="256"/>
    </row>
    <row r="43" spans="1:12" x14ac:dyDescent="0.2">
      <c r="A43" s="255"/>
      <c r="B43" s="262"/>
      <c r="C43" s="255"/>
      <c r="D43" s="262"/>
      <c r="E43" s="255"/>
      <c r="F43" s="262"/>
      <c r="G43" s="255"/>
      <c r="H43" s="262"/>
      <c r="I43" s="255"/>
      <c r="J43" s="262"/>
      <c r="K43" s="255"/>
      <c r="L43" s="262"/>
    </row>
    <row r="44" spans="1:12" s="263" customFormat="1" x14ac:dyDescent="0.2">
      <c r="A44" s="457" t="s">
        <v>374</v>
      </c>
      <c r="B44" s="457"/>
      <c r="C44" s="457"/>
      <c r="D44" s="457"/>
      <c r="E44" s="457"/>
      <c r="F44" s="457"/>
      <c r="G44" s="457"/>
      <c r="H44" s="457"/>
      <c r="I44" s="457"/>
      <c r="J44" s="457"/>
      <c r="K44" s="457"/>
      <c r="L44" s="457"/>
    </row>
    <row r="45" spans="1:12" s="264" customFormat="1" ht="12.75" x14ac:dyDescent="0.2">
      <c r="A45" s="457" t="s">
        <v>399</v>
      </c>
      <c r="B45" s="457"/>
      <c r="C45" s="457"/>
      <c r="D45" s="457"/>
      <c r="E45" s="457"/>
      <c r="F45" s="457"/>
      <c r="G45" s="457"/>
      <c r="H45" s="457"/>
      <c r="I45" s="457"/>
      <c r="J45" s="457"/>
      <c r="K45" s="457"/>
      <c r="L45" s="457"/>
    </row>
    <row r="46" spans="1:12" s="264" customFormat="1" ht="12.75" x14ac:dyDescent="0.2">
      <c r="A46" s="457"/>
      <c r="B46" s="457"/>
      <c r="C46" s="457"/>
      <c r="D46" s="457"/>
      <c r="E46" s="457"/>
      <c r="F46" s="457"/>
      <c r="G46" s="457"/>
      <c r="H46" s="457"/>
      <c r="I46" s="457"/>
      <c r="J46" s="457"/>
      <c r="K46" s="457"/>
      <c r="L46" s="457"/>
    </row>
    <row r="47" spans="1:12" s="263" customFormat="1" x14ac:dyDescent="0.2">
      <c r="A47" s="457" t="s">
        <v>398</v>
      </c>
      <c r="B47" s="457"/>
      <c r="C47" s="457"/>
      <c r="D47" s="457"/>
      <c r="E47" s="457"/>
      <c r="F47" s="457"/>
      <c r="G47" s="457"/>
      <c r="H47" s="457"/>
      <c r="I47" s="457"/>
      <c r="J47" s="457"/>
      <c r="K47" s="457"/>
      <c r="L47" s="457"/>
    </row>
    <row r="48" spans="1:12" s="263" customFormat="1" x14ac:dyDescent="0.2">
      <c r="A48" s="457"/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</row>
    <row r="49" spans="1:12" s="263" customFormat="1" x14ac:dyDescent="0.2">
      <c r="A49" s="457" t="s">
        <v>397</v>
      </c>
      <c r="B49" s="457"/>
      <c r="C49" s="457"/>
      <c r="D49" s="457"/>
      <c r="E49" s="457"/>
      <c r="F49" s="457"/>
      <c r="G49" s="457"/>
      <c r="H49" s="457"/>
      <c r="I49" s="457"/>
      <c r="J49" s="457"/>
      <c r="K49" s="457"/>
      <c r="L49" s="457"/>
    </row>
    <row r="50" spans="1:12" s="263" customFormat="1" x14ac:dyDescent="0.2">
      <c r="A50" s="255"/>
      <c r="B50" s="256"/>
      <c r="C50" s="255"/>
      <c r="D50" s="256"/>
      <c r="E50" s="255"/>
      <c r="F50" s="256"/>
      <c r="G50" s="255"/>
      <c r="H50" s="256"/>
      <c r="I50" s="255"/>
      <c r="J50" s="256"/>
      <c r="K50" s="255"/>
      <c r="L50" s="256"/>
    </row>
    <row r="51" spans="1:12" s="263" customFormat="1" x14ac:dyDescent="0.2">
      <c r="A51" s="255"/>
      <c r="B51" s="262"/>
      <c r="C51" s="255"/>
      <c r="D51" s="262"/>
      <c r="E51" s="255"/>
      <c r="F51" s="262"/>
      <c r="G51" s="255"/>
      <c r="H51" s="262"/>
      <c r="I51" s="255"/>
      <c r="J51" s="262"/>
      <c r="K51" s="255"/>
      <c r="L51" s="262"/>
    </row>
    <row r="52" spans="1:12" s="263" customFormat="1" x14ac:dyDescent="0.2">
      <c r="A52" s="255"/>
      <c r="B52" s="256"/>
      <c r="C52" s="255"/>
      <c r="D52" s="256"/>
      <c r="E52" s="255"/>
      <c r="F52" s="256"/>
      <c r="G52" s="255"/>
      <c r="H52" s="256"/>
      <c r="I52" s="255"/>
      <c r="J52" s="256"/>
      <c r="K52" s="255"/>
      <c r="L52" s="256"/>
    </row>
    <row r="53" spans="1:12" x14ac:dyDescent="0.2">
      <c r="A53" s="255"/>
      <c r="B53" s="262"/>
      <c r="C53" s="255"/>
      <c r="D53" s="262"/>
      <c r="E53" s="255"/>
      <c r="F53" s="262"/>
      <c r="G53" s="255"/>
      <c r="H53" s="262"/>
      <c r="I53" s="255"/>
      <c r="J53" s="262"/>
      <c r="K53" s="255"/>
      <c r="L53" s="262"/>
    </row>
    <row r="54" spans="1:12" s="257" customFormat="1" x14ac:dyDescent="0.2">
      <c r="A54" s="463" t="s">
        <v>96</v>
      </c>
      <c r="B54" s="463"/>
      <c r="C54" s="256"/>
      <c r="D54" s="255"/>
      <c r="E54" s="256"/>
      <c r="F54" s="256"/>
      <c r="G54" s="255"/>
      <c r="H54" s="256"/>
      <c r="I54" s="256"/>
      <c r="J54" s="255"/>
      <c r="K54" s="256"/>
      <c r="L54" s="255"/>
    </row>
    <row r="55" spans="1:12" s="257" customFormat="1" x14ac:dyDescent="0.2">
      <c r="A55" s="256"/>
      <c r="B55" s="255"/>
      <c r="C55" s="260"/>
      <c r="D55" s="261"/>
      <c r="E55" s="260"/>
      <c r="F55" s="256"/>
      <c r="G55" s="255"/>
      <c r="H55" s="259"/>
      <c r="I55" s="256"/>
      <c r="J55" s="255"/>
      <c r="K55" s="256"/>
      <c r="L55" s="255"/>
    </row>
    <row r="56" spans="1:12" s="257" customFormat="1" ht="15" customHeight="1" x14ac:dyDescent="0.2">
      <c r="A56" s="256"/>
      <c r="B56" s="255"/>
      <c r="C56" s="456" t="s">
        <v>251</v>
      </c>
      <c r="D56" s="456"/>
      <c r="E56" s="456"/>
      <c r="F56" s="256"/>
      <c r="G56" s="255"/>
      <c r="H56" s="461" t="s">
        <v>396</v>
      </c>
      <c r="I56" s="258"/>
      <c r="J56" s="255"/>
      <c r="K56" s="256"/>
      <c r="L56" s="255"/>
    </row>
    <row r="57" spans="1:12" s="257" customFormat="1" x14ac:dyDescent="0.2">
      <c r="A57" s="256"/>
      <c r="B57" s="255"/>
      <c r="C57" s="256"/>
      <c r="D57" s="255"/>
      <c r="E57" s="256"/>
      <c r="F57" s="256"/>
      <c r="G57" s="255"/>
      <c r="H57" s="462"/>
      <c r="I57" s="258"/>
      <c r="J57" s="255"/>
      <c r="K57" s="256"/>
      <c r="L57" s="255"/>
    </row>
    <row r="58" spans="1:12" s="254" customFormat="1" x14ac:dyDescent="0.2">
      <c r="A58" s="256"/>
      <c r="B58" s="255"/>
      <c r="C58" s="456" t="s">
        <v>127</v>
      </c>
      <c r="D58" s="456"/>
      <c r="E58" s="456"/>
      <c r="F58" s="256"/>
      <c r="G58" s="255"/>
      <c r="H58" s="256"/>
      <c r="I58" s="256"/>
      <c r="J58" s="255"/>
      <c r="K58" s="256"/>
      <c r="L58" s="255"/>
    </row>
    <row r="59" spans="1:12" s="254" customFormat="1" x14ac:dyDescent="0.2">
      <c r="E59" s="252"/>
    </row>
    <row r="60" spans="1:12" s="254" customFormat="1" x14ac:dyDescent="0.2">
      <c r="E60" s="252"/>
    </row>
    <row r="61" spans="1:12" s="254" customFormat="1" x14ac:dyDescent="0.2">
      <c r="E61" s="252"/>
    </row>
    <row r="62" spans="1:12" s="254" customFormat="1" x14ac:dyDescent="0.2">
      <c r="E62" s="252"/>
    </row>
    <row r="63" spans="1:12" s="254" customFormat="1" x14ac:dyDescent="0.2"/>
  </sheetData>
  <mergeCells count="10">
    <mergeCell ref="K2:L2"/>
    <mergeCell ref="C58:E58"/>
    <mergeCell ref="A45:L46"/>
    <mergeCell ref="A47:L48"/>
    <mergeCell ref="A49:L49"/>
    <mergeCell ref="I6:K6"/>
    <mergeCell ref="H56:H57"/>
    <mergeCell ref="A54:B54"/>
    <mergeCell ref="A44:L44"/>
    <mergeCell ref="C56:E56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10 F12:F41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4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41"/>
  </dataValidations>
  <pageMargins left="0.11810804899387577" right="0.11810804899387577" top="0.354329615048119" bottom="0.354329615048119" header="0.31496062992125984" footer="0.31496062992125984"/>
  <pageSetup scale="6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view="pageBreakPreview" topLeftCell="A61" zoomScale="80" zoomScaleSheetLayoutView="80" workbookViewId="0">
      <selection activeCell="F14" sqref="F14"/>
    </sheetView>
  </sheetViews>
  <sheetFormatPr defaultRowHeight="12.75" x14ac:dyDescent="0.2"/>
  <cols>
    <col min="1" max="1" width="5.42578125" style="179" customWidth="1"/>
    <col min="2" max="2" width="20" style="179" customWidth="1"/>
    <col min="3" max="3" width="24.85546875" style="179" customWidth="1"/>
    <col min="4" max="4" width="19.28515625" style="179" customWidth="1"/>
    <col min="5" max="5" width="16.85546875" style="179" customWidth="1"/>
    <col min="6" max="6" width="26.5703125" style="179" customWidth="1"/>
    <col min="7" max="7" width="16.28515625" style="179" customWidth="1"/>
    <col min="8" max="8" width="12.28515625" style="179" customWidth="1"/>
    <col min="9" max="9" width="24.140625" style="179" customWidth="1"/>
    <col min="10" max="10" width="15.5703125" style="179" customWidth="1"/>
    <col min="11" max="11" width="12.28515625" style="179" customWidth="1"/>
    <col min="12" max="12" width="15.140625" style="179" customWidth="1"/>
    <col min="13" max="13" width="14.42578125" style="179" customWidth="1"/>
    <col min="14" max="16384" width="9.140625" style="179"/>
  </cols>
  <sheetData>
    <row r="1" spans="1:13" ht="15" x14ac:dyDescent="0.3">
      <c r="A1" s="468" t="s">
        <v>411</v>
      </c>
      <c r="B1" s="468"/>
      <c r="C1" s="468"/>
      <c r="D1" s="468"/>
      <c r="E1" s="468"/>
      <c r="F1" s="331"/>
      <c r="G1" s="77"/>
      <c r="H1" s="77"/>
      <c r="I1" s="77"/>
      <c r="J1" s="77"/>
      <c r="K1" s="250"/>
      <c r="L1" s="251"/>
      <c r="M1" s="251" t="s">
        <v>97</v>
      </c>
    </row>
    <row r="2" spans="1:13" ht="15" x14ac:dyDescent="0.3">
      <c r="A2" s="76" t="s">
        <v>128</v>
      </c>
      <c r="B2" s="76"/>
      <c r="C2" s="74"/>
      <c r="D2" s="77"/>
      <c r="E2" s="77"/>
      <c r="F2" s="77"/>
      <c r="G2" s="77"/>
      <c r="H2" s="77"/>
      <c r="I2" s="77"/>
      <c r="J2" s="77"/>
      <c r="K2" s="250"/>
      <c r="L2" s="454" t="s">
        <v>1329</v>
      </c>
      <c r="M2" s="455"/>
    </row>
    <row r="3" spans="1:13" ht="15" x14ac:dyDescent="0.3">
      <c r="A3" s="76"/>
      <c r="B3" s="76"/>
      <c r="C3" s="76"/>
      <c r="D3" s="74"/>
      <c r="E3" s="74"/>
      <c r="F3" s="74"/>
      <c r="G3" s="74"/>
      <c r="H3" s="74"/>
      <c r="I3" s="74"/>
      <c r="J3" s="74"/>
      <c r="K3" s="250"/>
      <c r="L3" s="250"/>
      <c r="M3" s="250"/>
    </row>
    <row r="4" spans="1:13" ht="15" x14ac:dyDescent="0.3">
      <c r="A4" s="77" t="s">
        <v>257</v>
      </c>
      <c r="B4" s="77"/>
      <c r="C4" s="77"/>
      <c r="D4" s="77"/>
      <c r="E4" s="77"/>
      <c r="F4" s="77"/>
      <c r="G4" s="77"/>
      <c r="H4" s="77"/>
      <c r="I4" s="77"/>
      <c r="J4" s="77"/>
      <c r="K4" s="76"/>
      <c r="L4" s="76"/>
      <c r="M4" s="76"/>
    </row>
    <row r="5" spans="1:13" ht="15" x14ac:dyDescent="0.3">
      <c r="A5" s="421" t="str">
        <f>'ფორმა N1'!A5</f>
        <v>საარჩევნო ბლოკი „ერთიანი ნაციონალური მოძრაობა“</v>
      </c>
      <c r="B5" s="80"/>
      <c r="C5" s="80"/>
      <c r="D5" s="80"/>
      <c r="E5" s="80"/>
      <c r="F5" s="80"/>
      <c r="G5" s="80"/>
      <c r="H5" s="80"/>
      <c r="I5" s="80"/>
      <c r="J5" s="80"/>
      <c r="K5" s="81"/>
      <c r="L5" s="81"/>
    </row>
    <row r="6" spans="1:13" ht="15" x14ac:dyDescent="0.3">
      <c r="A6" s="77"/>
      <c r="B6" s="77"/>
      <c r="C6" s="77"/>
      <c r="D6" s="77"/>
      <c r="E6" s="77"/>
      <c r="F6" s="77"/>
      <c r="G6" s="77"/>
      <c r="H6" s="77"/>
      <c r="I6" s="77"/>
      <c r="J6" s="77"/>
      <c r="K6" s="76"/>
      <c r="L6" s="76"/>
      <c r="M6" s="76"/>
    </row>
    <row r="7" spans="1:13" ht="15" x14ac:dyDescent="0.2">
      <c r="A7" s="249"/>
      <c r="B7" s="352"/>
      <c r="C7" s="249"/>
      <c r="D7" s="249"/>
      <c r="E7" s="249"/>
      <c r="F7" s="249"/>
      <c r="G7" s="249"/>
      <c r="H7" s="249"/>
      <c r="I7" s="249"/>
      <c r="J7" s="249"/>
      <c r="K7" s="78"/>
      <c r="L7" s="78"/>
      <c r="M7" s="78"/>
    </row>
    <row r="8" spans="1:13" ht="45" x14ac:dyDescent="0.2">
      <c r="A8" s="90" t="s">
        <v>64</v>
      </c>
      <c r="B8" s="90" t="s">
        <v>474</v>
      </c>
      <c r="C8" s="90" t="s">
        <v>412</v>
      </c>
      <c r="D8" s="90" t="s">
        <v>413</v>
      </c>
      <c r="E8" s="90" t="s">
        <v>414</v>
      </c>
      <c r="F8" s="90" t="s">
        <v>415</v>
      </c>
      <c r="G8" s="90" t="s">
        <v>416</v>
      </c>
      <c r="H8" s="90" t="s">
        <v>417</v>
      </c>
      <c r="I8" s="90" t="s">
        <v>418</v>
      </c>
      <c r="J8" s="90" t="s">
        <v>419</v>
      </c>
      <c r="K8" s="90" t="s">
        <v>420</v>
      </c>
      <c r="L8" s="90" t="s">
        <v>421</v>
      </c>
      <c r="M8" s="90" t="s">
        <v>299</v>
      </c>
    </row>
    <row r="9" spans="1:13" ht="45" x14ac:dyDescent="0.2">
      <c r="A9" s="98">
        <v>1</v>
      </c>
      <c r="B9" s="418">
        <v>43012</v>
      </c>
      <c r="C9" s="332" t="s">
        <v>328</v>
      </c>
      <c r="D9" s="98" t="s">
        <v>750</v>
      </c>
      <c r="E9" s="98" t="s">
        <v>751</v>
      </c>
      <c r="F9" s="98" t="s">
        <v>752</v>
      </c>
      <c r="G9" s="487">
        <v>43012</v>
      </c>
      <c r="H9" s="98"/>
      <c r="I9" s="98" t="s">
        <v>752</v>
      </c>
      <c r="J9" s="98" t="s">
        <v>753</v>
      </c>
      <c r="K9" s="4">
        <v>62.5</v>
      </c>
      <c r="L9" s="4">
        <v>250</v>
      </c>
      <c r="M9" s="98" t="s">
        <v>754</v>
      </c>
    </row>
    <row r="10" spans="1:13" ht="45" x14ac:dyDescent="0.2">
      <c r="A10" s="98">
        <v>2</v>
      </c>
      <c r="B10" s="418" t="s">
        <v>755</v>
      </c>
      <c r="C10" s="332" t="s">
        <v>756</v>
      </c>
      <c r="D10" s="98" t="s">
        <v>757</v>
      </c>
      <c r="E10" s="98" t="s">
        <v>758</v>
      </c>
      <c r="F10" s="98" t="s">
        <v>752</v>
      </c>
      <c r="G10" s="487" t="s">
        <v>755</v>
      </c>
      <c r="H10" s="98"/>
      <c r="I10" s="98" t="s">
        <v>752</v>
      </c>
      <c r="J10" s="98" t="s">
        <v>759</v>
      </c>
      <c r="K10" s="4"/>
      <c r="L10" s="4">
        <v>50000</v>
      </c>
      <c r="M10" s="98"/>
    </row>
    <row r="11" spans="1:13" ht="45" x14ac:dyDescent="0.2">
      <c r="A11" s="98">
        <v>3</v>
      </c>
      <c r="B11" s="418" t="s">
        <v>755</v>
      </c>
      <c r="C11" s="332" t="s">
        <v>756</v>
      </c>
      <c r="D11" s="98" t="s">
        <v>757</v>
      </c>
      <c r="E11" s="98" t="s">
        <v>758</v>
      </c>
      <c r="F11" s="98" t="s">
        <v>752</v>
      </c>
      <c r="G11" s="487" t="s">
        <v>755</v>
      </c>
      <c r="H11" s="98"/>
      <c r="I11" s="98" t="s">
        <v>752</v>
      </c>
      <c r="J11" s="98" t="s">
        <v>759</v>
      </c>
      <c r="K11" s="4"/>
      <c r="L11" s="4">
        <v>20000</v>
      </c>
      <c r="M11" s="98"/>
    </row>
    <row r="12" spans="1:13" ht="45" x14ac:dyDescent="0.2">
      <c r="A12" s="98">
        <v>4</v>
      </c>
      <c r="B12" s="418" t="s">
        <v>755</v>
      </c>
      <c r="C12" s="332" t="s">
        <v>756</v>
      </c>
      <c r="D12" s="98" t="s">
        <v>757</v>
      </c>
      <c r="E12" s="98" t="s">
        <v>758</v>
      </c>
      <c r="F12" s="98" t="s">
        <v>752</v>
      </c>
      <c r="G12" s="487" t="s">
        <v>755</v>
      </c>
      <c r="H12" s="98"/>
      <c r="I12" s="98" t="s">
        <v>752</v>
      </c>
      <c r="J12" s="98" t="s">
        <v>759</v>
      </c>
      <c r="K12" s="4"/>
      <c r="L12" s="4">
        <v>41161.67</v>
      </c>
      <c r="M12" s="98"/>
    </row>
    <row r="13" spans="1:13" ht="45" x14ac:dyDescent="0.2">
      <c r="A13" s="98">
        <v>5</v>
      </c>
      <c r="B13" s="418" t="s">
        <v>760</v>
      </c>
      <c r="C13" s="332" t="s">
        <v>756</v>
      </c>
      <c r="D13" s="98" t="s">
        <v>757</v>
      </c>
      <c r="E13" s="98" t="s">
        <v>758</v>
      </c>
      <c r="F13" s="98" t="s">
        <v>752</v>
      </c>
      <c r="G13" s="487" t="s">
        <v>760</v>
      </c>
      <c r="H13" s="98"/>
      <c r="I13" s="98" t="s">
        <v>752</v>
      </c>
      <c r="J13" s="98" t="s">
        <v>759</v>
      </c>
      <c r="K13" s="4"/>
      <c r="L13" s="4">
        <v>58838.33</v>
      </c>
      <c r="M13" s="98"/>
    </row>
    <row r="14" spans="1:13" ht="45" x14ac:dyDescent="0.2">
      <c r="A14" s="98">
        <v>6</v>
      </c>
      <c r="B14" s="418" t="s">
        <v>761</v>
      </c>
      <c r="C14" s="332" t="s">
        <v>762</v>
      </c>
      <c r="D14" s="98" t="s">
        <v>763</v>
      </c>
      <c r="E14" s="98" t="s">
        <v>764</v>
      </c>
      <c r="F14" s="98" t="s">
        <v>752</v>
      </c>
      <c r="G14" s="487" t="s">
        <v>761</v>
      </c>
      <c r="H14" s="98"/>
      <c r="I14" s="98" t="s">
        <v>752</v>
      </c>
      <c r="J14" s="98" t="s">
        <v>759</v>
      </c>
      <c r="K14" s="4"/>
      <c r="L14" s="4">
        <v>350</v>
      </c>
      <c r="M14" s="98"/>
    </row>
    <row r="15" spans="1:13" ht="45" x14ac:dyDescent="0.2">
      <c r="A15" s="98">
        <v>7</v>
      </c>
      <c r="B15" s="418">
        <v>43028</v>
      </c>
      <c r="C15" s="332" t="s">
        <v>328</v>
      </c>
      <c r="D15" s="98" t="s">
        <v>750</v>
      </c>
      <c r="E15" s="98" t="s">
        <v>751</v>
      </c>
      <c r="F15" s="98" t="s">
        <v>752</v>
      </c>
      <c r="G15" s="487">
        <v>43028</v>
      </c>
      <c r="H15" s="98"/>
      <c r="I15" s="98" t="s">
        <v>752</v>
      </c>
      <c r="J15" s="98" t="s">
        <v>753</v>
      </c>
      <c r="K15" s="4">
        <v>62.5</v>
      </c>
      <c r="L15" s="4">
        <v>187.5</v>
      </c>
      <c r="M15" s="98" t="s">
        <v>754</v>
      </c>
    </row>
    <row r="16" spans="1:13" ht="45" x14ac:dyDescent="0.2">
      <c r="A16" s="98">
        <v>8</v>
      </c>
      <c r="B16" s="418">
        <v>43028</v>
      </c>
      <c r="C16" s="332" t="s">
        <v>328</v>
      </c>
      <c r="D16" s="98" t="s">
        <v>750</v>
      </c>
      <c r="E16" s="98" t="s">
        <v>751</v>
      </c>
      <c r="F16" s="98" t="s">
        <v>752</v>
      </c>
      <c r="G16" s="487">
        <v>43028</v>
      </c>
      <c r="H16" s="98"/>
      <c r="I16" s="98" t="s">
        <v>752</v>
      </c>
      <c r="J16" s="98" t="s">
        <v>753</v>
      </c>
      <c r="K16" s="4">
        <v>62.5</v>
      </c>
      <c r="L16" s="4">
        <v>125</v>
      </c>
      <c r="M16" s="98" t="s">
        <v>754</v>
      </c>
    </row>
    <row r="17" spans="1:13" ht="45" x14ac:dyDescent="0.2">
      <c r="A17" s="98">
        <v>9</v>
      </c>
      <c r="B17" s="418">
        <v>43028</v>
      </c>
      <c r="C17" s="332" t="s">
        <v>328</v>
      </c>
      <c r="D17" s="98" t="s">
        <v>750</v>
      </c>
      <c r="E17" s="98" t="s">
        <v>751</v>
      </c>
      <c r="F17" s="98" t="s">
        <v>752</v>
      </c>
      <c r="G17" s="487">
        <v>43028</v>
      </c>
      <c r="H17" s="98"/>
      <c r="I17" s="98" t="s">
        <v>752</v>
      </c>
      <c r="J17" s="98" t="s">
        <v>753</v>
      </c>
      <c r="K17" s="4">
        <v>62.5</v>
      </c>
      <c r="L17" s="4">
        <v>500</v>
      </c>
      <c r="M17" s="98" t="s">
        <v>754</v>
      </c>
    </row>
    <row r="18" spans="1:13" ht="45" x14ac:dyDescent="0.2">
      <c r="A18" s="98">
        <v>10</v>
      </c>
      <c r="B18" s="487" t="s">
        <v>1340</v>
      </c>
      <c r="C18" s="332" t="s">
        <v>756</v>
      </c>
      <c r="D18" s="98" t="s">
        <v>765</v>
      </c>
      <c r="E18" s="98" t="s">
        <v>766</v>
      </c>
      <c r="F18" s="98" t="s">
        <v>752</v>
      </c>
      <c r="G18" s="487" t="s">
        <v>1340</v>
      </c>
      <c r="H18" s="98"/>
      <c r="I18" s="98" t="s">
        <v>752</v>
      </c>
      <c r="J18" s="98" t="s">
        <v>759</v>
      </c>
      <c r="K18" s="4">
        <v>450</v>
      </c>
      <c r="L18" s="4">
        <v>1500</v>
      </c>
      <c r="M18" s="98"/>
    </row>
    <row r="19" spans="1:13" ht="30" x14ac:dyDescent="0.2">
      <c r="A19" s="98">
        <v>11</v>
      </c>
      <c r="B19" s="418">
        <v>42989</v>
      </c>
      <c r="C19" s="332" t="s">
        <v>328</v>
      </c>
      <c r="D19" s="98" t="s">
        <v>767</v>
      </c>
      <c r="E19" s="98">
        <v>400196364</v>
      </c>
      <c r="F19" s="98" t="s">
        <v>752</v>
      </c>
      <c r="G19" s="487">
        <v>42989</v>
      </c>
      <c r="H19" s="98"/>
      <c r="I19" s="98" t="s">
        <v>768</v>
      </c>
      <c r="J19" s="98" t="s">
        <v>753</v>
      </c>
      <c r="K19" s="4">
        <v>7.6700000000000004E-2</v>
      </c>
      <c r="L19" s="4">
        <v>460</v>
      </c>
      <c r="M19" s="98" t="s">
        <v>769</v>
      </c>
    </row>
    <row r="20" spans="1:13" ht="30" x14ac:dyDescent="0.2">
      <c r="A20" s="98">
        <v>12</v>
      </c>
      <c r="B20" s="418">
        <v>42993</v>
      </c>
      <c r="C20" s="332" t="s">
        <v>328</v>
      </c>
      <c r="D20" s="98" t="s">
        <v>767</v>
      </c>
      <c r="E20" s="98">
        <v>400196364</v>
      </c>
      <c r="F20" s="98" t="s">
        <v>752</v>
      </c>
      <c r="G20" s="487">
        <v>42993</v>
      </c>
      <c r="H20" s="98"/>
      <c r="I20" s="98" t="s">
        <v>770</v>
      </c>
      <c r="J20" s="98" t="s">
        <v>753</v>
      </c>
      <c r="K20" s="4">
        <v>7.6700000000000004E-2</v>
      </c>
      <c r="L20" s="4">
        <v>460</v>
      </c>
      <c r="M20" s="98" t="s">
        <v>769</v>
      </c>
    </row>
    <row r="21" spans="1:13" ht="30" x14ac:dyDescent="0.2">
      <c r="A21" s="98">
        <v>13</v>
      </c>
      <c r="B21" s="418">
        <v>42993</v>
      </c>
      <c r="C21" s="332" t="s">
        <v>328</v>
      </c>
      <c r="D21" s="98" t="s">
        <v>767</v>
      </c>
      <c r="E21" s="98">
        <v>400196364</v>
      </c>
      <c r="F21" s="98" t="s">
        <v>752</v>
      </c>
      <c r="G21" s="487">
        <v>42993</v>
      </c>
      <c r="H21" s="98"/>
      <c r="I21" s="98" t="s">
        <v>771</v>
      </c>
      <c r="J21" s="98" t="s">
        <v>753</v>
      </c>
      <c r="K21" s="4">
        <v>0.1167</v>
      </c>
      <c r="L21" s="4">
        <v>350</v>
      </c>
      <c r="M21" s="98" t="s">
        <v>769</v>
      </c>
    </row>
    <row r="22" spans="1:13" ht="30" x14ac:dyDescent="0.2">
      <c r="A22" s="98">
        <v>14</v>
      </c>
      <c r="B22" s="418">
        <v>42996</v>
      </c>
      <c r="C22" s="332" t="s">
        <v>328</v>
      </c>
      <c r="D22" s="98" t="s">
        <v>767</v>
      </c>
      <c r="E22" s="98">
        <v>400196364</v>
      </c>
      <c r="F22" s="98" t="s">
        <v>752</v>
      </c>
      <c r="G22" s="487">
        <v>42996</v>
      </c>
      <c r="H22" s="98"/>
      <c r="I22" s="98" t="s">
        <v>772</v>
      </c>
      <c r="J22" s="98" t="s">
        <v>753</v>
      </c>
      <c r="K22" s="4">
        <v>7.6700000000000004E-2</v>
      </c>
      <c r="L22" s="4">
        <v>460</v>
      </c>
      <c r="M22" s="98" t="s">
        <v>769</v>
      </c>
    </row>
    <row r="23" spans="1:13" ht="30" x14ac:dyDescent="0.2">
      <c r="A23" s="98">
        <v>15</v>
      </c>
      <c r="B23" s="418">
        <v>43000</v>
      </c>
      <c r="C23" s="332" t="s">
        <v>328</v>
      </c>
      <c r="D23" s="98" t="s">
        <v>767</v>
      </c>
      <c r="E23" s="98">
        <v>400196364</v>
      </c>
      <c r="F23" s="98" t="s">
        <v>752</v>
      </c>
      <c r="G23" s="487">
        <v>43000</v>
      </c>
      <c r="H23" s="98"/>
      <c r="I23" s="98" t="s">
        <v>773</v>
      </c>
      <c r="J23" s="98" t="s">
        <v>753</v>
      </c>
      <c r="K23" s="4">
        <v>7.6700000000000004E-2</v>
      </c>
      <c r="L23" s="4">
        <v>460</v>
      </c>
      <c r="M23" s="98" t="s">
        <v>769</v>
      </c>
    </row>
    <row r="24" spans="1:13" ht="30" x14ac:dyDescent="0.2">
      <c r="A24" s="98">
        <v>16</v>
      </c>
      <c r="B24" s="418">
        <v>43005</v>
      </c>
      <c r="C24" s="332" t="s">
        <v>328</v>
      </c>
      <c r="D24" s="98" t="s">
        <v>767</v>
      </c>
      <c r="E24" s="98">
        <v>400196364</v>
      </c>
      <c r="F24" s="98" t="s">
        <v>752</v>
      </c>
      <c r="G24" s="487">
        <v>43005</v>
      </c>
      <c r="H24" s="98"/>
      <c r="I24" s="98" t="s">
        <v>774</v>
      </c>
      <c r="J24" s="98" t="s">
        <v>753</v>
      </c>
      <c r="K24" s="4">
        <v>0.1167</v>
      </c>
      <c r="L24" s="4">
        <v>350</v>
      </c>
      <c r="M24" s="98" t="s">
        <v>769</v>
      </c>
    </row>
    <row r="25" spans="1:13" ht="30" x14ac:dyDescent="0.2">
      <c r="A25" s="98">
        <v>17</v>
      </c>
      <c r="B25" s="418">
        <v>43007</v>
      </c>
      <c r="C25" s="332" t="s">
        <v>328</v>
      </c>
      <c r="D25" s="98" t="s">
        <v>767</v>
      </c>
      <c r="E25" s="98">
        <v>400196364</v>
      </c>
      <c r="F25" s="98" t="s">
        <v>752</v>
      </c>
      <c r="G25" s="487">
        <v>43007</v>
      </c>
      <c r="H25" s="98"/>
      <c r="I25" s="98" t="s">
        <v>534</v>
      </c>
      <c r="J25" s="98" t="s">
        <v>753</v>
      </c>
      <c r="K25" s="4">
        <v>7.6700000000000004E-2</v>
      </c>
      <c r="L25" s="4">
        <v>460</v>
      </c>
      <c r="M25" s="98" t="s">
        <v>769</v>
      </c>
    </row>
    <row r="26" spans="1:13" ht="30" x14ac:dyDescent="0.2">
      <c r="A26" s="98">
        <v>18</v>
      </c>
      <c r="B26" s="418">
        <v>42992</v>
      </c>
      <c r="C26" s="332" t="s">
        <v>328</v>
      </c>
      <c r="D26" s="98" t="s">
        <v>775</v>
      </c>
      <c r="E26" s="98">
        <v>200179145</v>
      </c>
      <c r="F26" s="98" t="s">
        <v>752</v>
      </c>
      <c r="G26" s="487">
        <v>42992</v>
      </c>
      <c r="H26" s="98"/>
      <c r="I26" s="98" t="s">
        <v>776</v>
      </c>
      <c r="J26" s="98" t="s">
        <v>753</v>
      </c>
      <c r="K26" s="4">
        <v>1.25</v>
      </c>
      <c r="L26" s="4">
        <v>250</v>
      </c>
      <c r="M26" s="98" t="s">
        <v>777</v>
      </c>
    </row>
    <row r="27" spans="1:13" ht="30" x14ac:dyDescent="0.2">
      <c r="A27" s="98">
        <v>19</v>
      </c>
      <c r="B27" s="418">
        <v>42992</v>
      </c>
      <c r="C27" s="332" t="s">
        <v>328</v>
      </c>
      <c r="D27" s="98" t="s">
        <v>775</v>
      </c>
      <c r="E27" s="98">
        <v>200179145</v>
      </c>
      <c r="F27" s="98" t="s">
        <v>752</v>
      </c>
      <c r="G27" s="487">
        <v>42992</v>
      </c>
      <c r="H27" s="98"/>
      <c r="I27" s="98" t="s">
        <v>776</v>
      </c>
      <c r="J27" s="98" t="s">
        <v>753</v>
      </c>
      <c r="K27" s="4">
        <v>0.191</v>
      </c>
      <c r="L27" s="4">
        <v>257.85000000000002</v>
      </c>
      <c r="M27" s="98" t="s">
        <v>777</v>
      </c>
    </row>
    <row r="28" spans="1:13" ht="30" x14ac:dyDescent="0.2">
      <c r="A28" s="98">
        <v>20</v>
      </c>
      <c r="B28" s="418">
        <v>42992</v>
      </c>
      <c r="C28" s="332" t="s">
        <v>328</v>
      </c>
      <c r="D28" s="98" t="s">
        <v>775</v>
      </c>
      <c r="E28" s="98">
        <v>200179145</v>
      </c>
      <c r="F28" s="98" t="s">
        <v>752</v>
      </c>
      <c r="G28" s="487">
        <v>42992</v>
      </c>
      <c r="H28" s="98"/>
      <c r="I28" s="98" t="s">
        <v>776</v>
      </c>
      <c r="J28" s="98" t="s">
        <v>753</v>
      </c>
      <c r="K28" s="4">
        <v>0.251</v>
      </c>
      <c r="L28" s="4">
        <v>213.35</v>
      </c>
      <c r="M28" s="98" t="s">
        <v>777</v>
      </c>
    </row>
    <row r="29" spans="1:13" ht="30" x14ac:dyDescent="0.2">
      <c r="A29" s="98">
        <v>21</v>
      </c>
      <c r="B29" s="418">
        <v>42992</v>
      </c>
      <c r="C29" s="332" t="s">
        <v>328</v>
      </c>
      <c r="D29" s="98" t="s">
        <v>775</v>
      </c>
      <c r="E29" s="98">
        <v>200179145</v>
      </c>
      <c r="F29" s="98" t="s">
        <v>752</v>
      </c>
      <c r="G29" s="487">
        <v>42992</v>
      </c>
      <c r="H29" s="98"/>
      <c r="I29" s="98" t="s">
        <v>776</v>
      </c>
      <c r="J29" s="98" t="s">
        <v>753</v>
      </c>
      <c r="K29" s="4">
        <v>0.28000000000000003</v>
      </c>
      <c r="L29" s="4">
        <v>392</v>
      </c>
      <c r="M29" s="98" t="s">
        <v>777</v>
      </c>
    </row>
    <row r="30" spans="1:13" ht="30" x14ac:dyDescent="0.2">
      <c r="A30" s="98">
        <v>22</v>
      </c>
      <c r="B30" s="418">
        <v>42992</v>
      </c>
      <c r="C30" s="332" t="s">
        <v>328</v>
      </c>
      <c r="D30" s="98" t="s">
        <v>775</v>
      </c>
      <c r="E30" s="98">
        <v>200179145</v>
      </c>
      <c r="F30" s="98" t="s">
        <v>752</v>
      </c>
      <c r="G30" s="487">
        <v>42992</v>
      </c>
      <c r="H30" s="98"/>
      <c r="I30" s="98" t="s">
        <v>776</v>
      </c>
      <c r="J30" s="98" t="s">
        <v>753</v>
      </c>
      <c r="K30" s="4">
        <v>0.45700000000000002</v>
      </c>
      <c r="L30" s="4">
        <v>1279.5999999999999</v>
      </c>
      <c r="M30" s="98" t="s">
        <v>777</v>
      </c>
    </row>
    <row r="31" spans="1:13" ht="30" x14ac:dyDescent="0.2">
      <c r="A31" s="98">
        <v>23</v>
      </c>
      <c r="B31" s="418">
        <v>42992</v>
      </c>
      <c r="C31" s="332" t="s">
        <v>328</v>
      </c>
      <c r="D31" s="98" t="s">
        <v>775</v>
      </c>
      <c r="E31" s="98">
        <v>200179145</v>
      </c>
      <c r="F31" s="98" t="s">
        <v>752</v>
      </c>
      <c r="G31" s="487">
        <v>42992</v>
      </c>
      <c r="H31" s="98"/>
      <c r="I31" s="98" t="s">
        <v>776</v>
      </c>
      <c r="J31" s="98" t="s">
        <v>753</v>
      </c>
      <c r="K31" s="4">
        <v>0.73599999999999999</v>
      </c>
      <c r="L31" s="4">
        <v>184</v>
      </c>
      <c r="M31" s="98" t="s">
        <v>778</v>
      </c>
    </row>
    <row r="32" spans="1:13" ht="30" x14ac:dyDescent="0.2">
      <c r="A32" s="98">
        <v>24</v>
      </c>
      <c r="B32" s="418">
        <v>42992</v>
      </c>
      <c r="C32" s="332" t="s">
        <v>328</v>
      </c>
      <c r="D32" s="98" t="s">
        <v>775</v>
      </c>
      <c r="E32" s="98">
        <v>200179145</v>
      </c>
      <c r="F32" s="98" t="s">
        <v>752</v>
      </c>
      <c r="G32" s="487">
        <v>42992</v>
      </c>
      <c r="H32" s="98"/>
      <c r="I32" s="98" t="s">
        <v>776</v>
      </c>
      <c r="J32" s="98" t="s">
        <v>753</v>
      </c>
      <c r="K32" s="4">
        <v>0.1704</v>
      </c>
      <c r="L32" s="4">
        <v>230</v>
      </c>
      <c r="M32" s="98" t="s">
        <v>778</v>
      </c>
    </row>
    <row r="33" spans="1:13" ht="30" x14ac:dyDescent="0.2">
      <c r="A33" s="98">
        <v>25</v>
      </c>
      <c r="B33" s="418">
        <v>42992</v>
      </c>
      <c r="C33" s="332" t="s">
        <v>328</v>
      </c>
      <c r="D33" s="98" t="s">
        <v>775</v>
      </c>
      <c r="E33" s="98">
        <v>200179145</v>
      </c>
      <c r="F33" s="98" t="s">
        <v>752</v>
      </c>
      <c r="G33" s="487">
        <v>42992</v>
      </c>
      <c r="H33" s="98"/>
      <c r="I33" s="98" t="s">
        <v>776</v>
      </c>
      <c r="J33" s="98" t="s">
        <v>753</v>
      </c>
      <c r="K33" s="4">
        <v>0.14349999999999999</v>
      </c>
      <c r="L33" s="4">
        <v>200.9</v>
      </c>
      <c r="M33" s="98" t="s">
        <v>778</v>
      </c>
    </row>
    <row r="34" spans="1:13" ht="30" x14ac:dyDescent="0.2">
      <c r="A34" s="98">
        <v>26</v>
      </c>
      <c r="B34" s="418">
        <v>42992</v>
      </c>
      <c r="C34" s="332" t="s">
        <v>328</v>
      </c>
      <c r="D34" s="98" t="s">
        <v>775</v>
      </c>
      <c r="E34" s="98">
        <v>200179145</v>
      </c>
      <c r="F34" s="98" t="s">
        <v>752</v>
      </c>
      <c r="G34" s="487">
        <v>42992</v>
      </c>
      <c r="H34" s="98"/>
      <c r="I34" s="98" t="s">
        <v>776</v>
      </c>
      <c r="J34" s="98" t="s">
        <v>753</v>
      </c>
      <c r="K34" s="4">
        <v>7.9200000000000007E-2</v>
      </c>
      <c r="L34" s="4">
        <v>158.33000000000001</v>
      </c>
      <c r="M34" s="98" t="s">
        <v>778</v>
      </c>
    </row>
    <row r="35" spans="1:13" ht="30" x14ac:dyDescent="0.2">
      <c r="A35" s="98">
        <v>27</v>
      </c>
      <c r="B35" s="418">
        <v>42993</v>
      </c>
      <c r="C35" s="332" t="s">
        <v>328</v>
      </c>
      <c r="D35" s="98" t="s">
        <v>775</v>
      </c>
      <c r="E35" s="98">
        <v>200179145</v>
      </c>
      <c r="F35" s="98" t="s">
        <v>752</v>
      </c>
      <c r="G35" s="487">
        <v>42993</v>
      </c>
      <c r="H35" s="98"/>
      <c r="I35" s="98" t="s">
        <v>776</v>
      </c>
      <c r="J35" s="98" t="s">
        <v>753</v>
      </c>
      <c r="K35" s="4">
        <v>0.76470000000000005</v>
      </c>
      <c r="L35" s="4">
        <v>1170</v>
      </c>
      <c r="M35" s="98" t="s">
        <v>777</v>
      </c>
    </row>
    <row r="36" spans="1:13" ht="30" x14ac:dyDescent="0.2">
      <c r="A36" s="98">
        <v>28</v>
      </c>
      <c r="B36" s="418">
        <v>42996</v>
      </c>
      <c r="C36" s="332" t="s">
        <v>328</v>
      </c>
      <c r="D36" s="98" t="s">
        <v>775</v>
      </c>
      <c r="E36" s="98">
        <v>200179145</v>
      </c>
      <c r="F36" s="98" t="s">
        <v>752</v>
      </c>
      <c r="G36" s="487">
        <v>42996</v>
      </c>
      <c r="H36" s="98"/>
      <c r="I36" s="98" t="s">
        <v>776</v>
      </c>
      <c r="J36" s="98" t="s">
        <v>753</v>
      </c>
      <c r="K36" s="4">
        <v>1.5</v>
      </c>
      <c r="L36" s="4">
        <v>600</v>
      </c>
      <c r="M36" s="98" t="s">
        <v>777</v>
      </c>
    </row>
    <row r="37" spans="1:13" ht="30" x14ac:dyDescent="0.2">
      <c r="A37" s="98">
        <v>29</v>
      </c>
      <c r="B37" s="418">
        <v>42996</v>
      </c>
      <c r="C37" s="332" t="s">
        <v>328</v>
      </c>
      <c r="D37" s="98" t="s">
        <v>775</v>
      </c>
      <c r="E37" s="98">
        <v>200179145</v>
      </c>
      <c r="F37" s="98" t="s">
        <v>752</v>
      </c>
      <c r="G37" s="487">
        <v>42996</v>
      </c>
      <c r="H37" s="98"/>
      <c r="I37" s="98" t="s">
        <v>776</v>
      </c>
      <c r="J37" s="98" t="s">
        <v>753</v>
      </c>
      <c r="K37" s="4">
        <v>2.875</v>
      </c>
      <c r="L37" s="4">
        <v>920</v>
      </c>
      <c r="M37" s="98" t="s">
        <v>777</v>
      </c>
    </row>
    <row r="38" spans="1:13" ht="30" x14ac:dyDescent="0.2">
      <c r="A38" s="98">
        <v>30</v>
      </c>
      <c r="B38" s="418">
        <v>42996</v>
      </c>
      <c r="C38" s="332" t="s">
        <v>328</v>
      </c>
      <c r="D38" s="98" t="s">
        <v>775</v>
      </c>
      <c r="E38" s="98">
        <v>200179145</v>
      </c>
      <c r="F38" s="98" t="s">
        <v>752</v>
      </c>
      <c r="G38" s="487">
        <v>42996</v>
      </c>
      <c r="H38" s="98"/>
      <c r="I38" s="98" t="s">
        <v>776</v>
      </c>
      <c r="J38" s="98" t="s">
        <v>753</v>
      </c>
      <c r="K38" s="4">
        <v>2.34</v>
      </c>
      <c r="L38" s="4">
        <v>1404</v>
      </c>
      <c r="M38" s="98" t="s">
        <v>777</v>
      </c>
    </row>
    <row r="39" spans="1:13" ht="30" x14ac:dyDescent="0.2">
      <c r="A39" s="98">
        <v>31</v>
      </c>
      <c r="B39" s="418">
        <v>42996</v>
      </c>
      <c r="C39" s="332" t="s">
        <v>328</v>
      </c>
      <c r="D39" s="98" t="s">
        <v>775</v>
      </c>
      <c r="E39" s="98">
        <v>200179145</v>
      </c>
      <c r="F39" s="98" t="s">
        <v>752</v>
      </c>
      <c r="G39" s="487">
        <v>42996</v>
      </c>
      <c r="H39" s="98"/>
      <c r="I39" s="98" t="s">
        <v>776</v>
      </c>
      <c r="J39" s="98" t="s">
        <v>753</v>
      </c>
      <c r="K39" s="4">
        <v>0.20499999999999999</v>
      </c>
      <c r="L39" s="4">
        <v>205</v>
      </c>
      <c r="M39" s="98" t="s">
        <v>769</v>
      </c>
    </row>
    <row r="40" spans="1:13" ht="30" x14ac:dyDescent="0.2">
      <c r="A40" s="98">
        <v>32</v>
      </c>
      <c r="B40" s="418">
        <v>42996</v>
      </c>
      <c r="C40" s="332" t="s">
        <v>328</v>
      </c>
      <c r="D40" s="98" t="s">
        <v>775</v>
      </c>
      <c r="E40" s="98">
        <v>200179145</v>
      </c>
      <c r="F40" s="98" t="s">
        <v>752</v>
      </c>
      <c r="G40" s="487">
        <v>42996</v>
      </c>
      <c r="H40" s="98"/>
      <c r="I40" s="98" t="s">
        <v>776</v>
      </c>
      <c r="J40" s="98" t="s">
        <v>753</v>
      </c>
      <c r="K40" s="4">
        <v>0.1794</v>
      </c>
      <c r="L40" s="4">
        <v>305</v>
      </c>
      <c r="M40" s="98" t="s">
        <v>777</v>
      </c>
    </row>
    <row r="41" spans="1:13" ht="30" x14ac:dyDescent="0.2">
      <c r="A41" s="98">
        <v>33</v>
      </c>
      <c r="B41" s="418">
        <v>42996</v>
      </c>
      <c r="C41" s="332" t="s">
        <v>328</v>
      </c>
      <c r="D41" s="98" t="s">
        <v>775</v>
      </c>
      <c r="E41" s="98">
        <v>200179145</v>
      </c>
      <c r="F41" s="98" t="s">
        <v>752</v>
      </c>
      <c r="G41" s="487">
        <v>42996</v>
      </c>
      <c r="H41" s="98"/>
      <c r="I41" s="98" t="s">
        <v>776</v>
      </c>
      <c r="J41" s="98" t="s">
        <v>753</v>
      </c>
      <c r="K41" s="4">
        <v>0.45700000000000002</v>
      </c>
      <c r="L41" s="4">
        <v>159.94999999999999</v>
      </c>
      <c r="M41" s="98" t="s">
        <v>777</v>
      </c>
    </row>
    <row r="42" spans="1:13" ht="30" x14ac:dyDescent="0.2">
      <c r="A42" s="98">
        <v>34</v>
      </c>
      <c r="B42" s="418">
        <v>42996</v>
      </c>
      <c r="C42" s="332" t="s">
        <v>328</v>
      </c>
      <c r="D42" s="98" t="s">
        <v>775</v>
      </c>
      <c r="E42" s="98">
        <v>200179145</v>
      </c>
      <c r="F42" s="98" t="s">
        <v>752</v>
      </c>
      <c r="G42" s="487">
        <v>42996</v>
      </c>
      <c r="H42" s="98"/>
      <c r="I42" s="98" t="s">
        <v>776</v>
      </c>
      <c r="J42" s="98" t="s">
        <v>753</v>
      </c>
      <c r="K42" s="4">
        <v>0.22800000000000001</v>
      </c>
      <c r="L42" s="4">
        <v>228</v>
      </c>
      <c r="M42" s="98" t="s">
        <v>777</v>
      </c>
    </row>
    <row r="43" spans="1:13" ht="30" x14ac:dyDescent="0.2">
      <c r="A43" s="98">
        <v>35</v>
      </c>
      <c r="B43" s="418">
        <v>42996</v>
      </c>
      <c r="C43" s="332" t="s">
        <v>328</v>
      </c>
      <c r="D43" s="98" t="s">
        <v>775</v>
      </c>
      <c r="E43" s="98">
        <v>200179145</v>
      </c>
      <c r="F43" s="98" t="s">
        <v>752</v>
      </c>
      <c r="G43" s="487">
        <v>42996</v>
      </c>
      <c r="H43" s="98"/>
      <c r="I43" s="98" t="s">
        <v>776</v>
      </c>
      <c r="J43" s="98" t="s">
        <v>753</v>
      </c>
      <c r="K43" s="4">
        <v>0.1305</v>
      </c>
      <c r="L43" s="4">
        <v>313.10000000000002</v>
      </c>
      <c r="M43" s="98" t="s">
        <v>777</v>
      </c>
    </row>
    <row r="44" spans="1:13" ht="30" x14ac:dyDescent="0.2">
      <c r="A44" s="98">
        <v>36</v>
      </c>
      <c r="B44" s="418">
        <v>42996</v>
      </c>
      <c r="C44" s="332" t="s">
        <v>328</v>
      </c>
      <c r="D44" s="98" t="s">
        <v>775</v>
      </c>
      <c r="E44" s="98">
        <v>200179145</v>
      </c>
      <c r="F44" s="98" t="s">
        <v>752</v>
      </c>
      <c r="G44" s="487">
        <v>42996</v>
      </c>
      <c r="H44" s="98"/>
      <c r="I44" s="98" t="s">
        <v>776</v>
      </c>
      <c r="J44" s="98" t="s">
        <v>753</v>
      </c>
      <c r="K44" s="4">
        <v>0.45700000000000002</v>
      </c>
      <c r="L44" s="4">
        <v>319.89999999999998</v>
      </c>
      <c r="M44" s="98" t="s">
        <v>777</v>
      </c>
    </row>
    <row r="45" spans="1:13" ht="30" x14ac:dyDescent="0.2">
      <c r="A45" s="98">
        <v>37</v>
      </c>
      <c r="B45" s="418">
        <v>42996</v>
      </c>
      <c r="C45" s="332" t="s">
        <v>328</v>
      </c>
      <c r="D45" s="98" t="s">
        <v>775</v>
      </c>
      <c r="E45" s="98">
        <v>200179145</v>
      </c>
      <c r="F45" s="98" t="s">
        <v>752</v>
      </c>
      <c r="G45" s="487">
        <v>42996</v>
      </c>
      <c r="H45" s="98"/>
      <c r="I45" s="98" t="s">
        <v>776</v>
      </c>
      <c r="J45" s="98" t="s">
        <v>753</v>
      </c>
      <c r="K45" s="4">
        <v>0.46139999999999998</v>
      </c>
      <c r="L45" s="4">
        <v>323</v>
      </c>
      <c r="M45" s="98" t="s">
        <v>779</v>
      </c>
    </row>
    <row r="46" spans="1:13" ht="30" x14ac:dyDescent="0.2">
      <c r="A46" s="98">
        <v>38</v>
      </c>
      <c r="B46" s="418">
        <v>42997</v>
      </c>
      <c r="C46" s="332" t="s">
        <v>328</v>
      </c>
      <c r="D46" s="98" t="s">
        <v>775</v>
      </c>
      <c r="E46" s="98">
        <v>200179145</v>
      </c>
      <c r="F46" s="98" t="s">
        <v>752</v>
      </c>
      <c r="G46" s="487">
        <v>42997</v>
      </c>
      <c r="H46" s="98"/>
      <c r="I46" s="98" t="s">
        <v>776</v>
      </c>
      <c r="J46" s="98" t="s">
        <v>753</v>
      </c>
      <c r="K46" s="4">
        <v>0.22800000000000001</v>
      </c>
      <c r="L46" s="4">
        <v>5472</v>
      </c>
      <c r="M46" s="98" t="s">
        <v>777</v>
      </c>
    </row>
    <row r="47" spans="1:13" ht="30" x14ac:dyDescent="0.2">
      <c r="A47" s="98">
        <v>39</v>
      </c>
      <c r="B47" s="418">
        <v>42997</v>
      </c>
      <c r="C47" s="332" t="s">
        <v>328</v>
      </c>
      <c r="D47" s="98" t="s">
        <v>775</v>
      </c>
      <c r="E47" s="98">
        <v>200179145</v>
      </c>
      <c r="F47" s="98" t="s">
        <v>752</v>
      </c>
      <c r="G47" s="487">
        <v>42997</v>
      </c>
      <c r="H47" s="98"/>
      <c r="I47" s="98" t="s">
        <v>776</v>
      </c>
      <c r="J47" s="98" t="s">
        <v>753</v>
      </c>
      <c r="K47" s="4">
        <v>0.28000000000000003</v>
      </c>
      <c r="L47" s="4">
        <v>392</v>
      </c>
      <c r="M47" s="98" t="s">
        <v>777</v>
      </c>
    </row>
    <row r="48" spans="1:13" ht="30" x14ac:dyDescent="0.2">
      <c r="A48" s="98">
        <v>40</v>
      </c>
      <c r="B48" s="418">
        <v>42998</v>
      </c>
      <c r="C48" s="332" t="s">
        <v>328</v>
      </c>
      <c r="D48" s="98" t="s">
        <v>775</v>
      </c>
      <c r="E48" s="98">
        <v>200179145</v>
      </c>
      <c r="F48" s="98" t="s">
        <v>752</v>
      </c>
      <c r="G48" s="487">
        <v>42998</v>
      </c>
      <c r="H48" s="98"/>
      <c r="I48" s="98" t="s">
        <v>776</v>
      </c>
      <c r="J48" s="98" t="s">
        <v>753</v>
      </c>
      <c r="K48" s="4">
        <v>0.13400000000000001</v>
      </c>
      <c r="L48" s="4">
        <v>268</v>
      </c>
      <c r="M48" s="98" t="s">
        <v>769</v>
      </c>
    </row>
    <row r="49" spans="1:13" ht="30" x14ac:dyDescent="0.2">
      <c r="A49" s="98">
        <v>41</v>
      </c>
      <c r="B49" s="418">
        <v>42998</v>
      </c>
      <c r="C49" s="332" t="s">
        <v>328</v>
      </c>
      <c r="D49" s="98" t="s">
        <v>775</v>
      </c>
      <c r="E49" s="98">
        <v>200179145</v>
      </c>
      <c r="F49" s="98" t="s">
        <v>752</v>
      </c>
      <c r="G49" s="487">
        <v>42998</v>
      </c>
      <c r="H49" s="98"/>
      <c r="I49" s="98" t="s">
        <v>776</v>
      </c>
      <c r="J49" s="98" t="s">
        <v>753</v>
      </c>
      <c r="K49" s="4">
        <v>0.16109999999999999</v>
      </c>
      <c r="L49" s="4">
        <v>241.6</v>
      </c>
      <c r="M49" s="98" t="s">
        <v>769</v>
      </c>
    </row>
    <row r="50" spans="1:13" ht="30" x14ac:dyDescent="0.2">
      <c r="A50" s="98">
        <v>42</v>
      </c>
      <c r="B50" s="418">
        <v>42998</v>
      </c>
      <c r="C50" s="332" t="s">
        <v>328</v>
      </c>
      <c r="D50" s="98" t="s">
        <v>775</v>
      </c>
      <c r="E50" s="98">
        <v>200179145</v>
      </c>
      <c r="F50" s="98" t="s">
        <v>752</v>
      </c>
      <c r="G50" s="487">
        <v>42998</v>
      </c>
      <c r="H50" s="98"/>
      <c r="I50" s="98" t="s">
        <v>776</v>
      </c>
      <c r="J50" s="98" t="s">
        <v>753</v>
      </c>
      <c r="K50" s="4">
        <v>0.1704</v>
      </c>
      <c r="L50" s="4">
        <v>230</v>
      </c>
      <c r="M50" s="98" t="s">
        <v>769</v>
      </c>
    </row>
    <row r="51" spans="1:13" ht="30" x14ac:dyDescent="0.2">
      <c r="A51" s="98">
        <v>43</v>
      </c>
      <c r="B51" s="418">
        <v>42998</v>
      </c>
      <c r="C51" s="332" t="s">
        <v>328</v>
      </c>
      <c r="D51" s="98" t="s">
        <v>775</v>
      </c>
      <c r="E51" s="98">
        <v>200179145</v>
      </c>
      <c r="F51" s="98" t="s">
        <v>752</v>
      </c>
      <c r="G51" s="487">
        <v>42998</v>
      </c>
      <c r="H51" s="98"/>
      <c r="I51" s="98" t="s">
        <v>776</v>
      </c>
      <c r="J51" s="98" t="s">
        <v>753</v>
      </c>
      <c r="K51" s="4">
        <v>0.18210000000000001</v>
      </c>
      <c r="L51" s="4">
        <v>218.5</v>
      </c>
      <c r="M51" s="98" t="s">
        <v>769</v>
      </c>
    </row>
    <row r="52" spans="1:13" ht="30" x14ac:dyDescent="0.2">
      <c r="A52" s="98">
        <v>44</v>
      </c>
      <c r="B52" s="418">
        <v>42999</v>
      </c>
      <c r="C52" s="332" t="s">
        <v>328</v>
      </c>
      <c r="D52" s="98" t="s">
        <v>775</v>
      </c>
      <c r="E52" s="98">
        <v>200179145</v>
      </c>
      <c r="F52" s="98" t="s">
        <v>752</v>
      </c>
      <c r="G52" s="487">
        <v>42999</v>
      </c>
      <c r="H52" s="98"/>
      <c r="I52" s="98" t="s">
        <v>776</v>
      </c>
      <c r="J52" s="98" t="s">
        <v>753</v>
      </c>
      <c r="K52" s="4">
        <v>1.25</v>
      </c>
      <c r="L52" s="4">
        <v>750</v>
      </c>
      <c r="M52" s="98" t="s">
        <v>777</v>
      </c>
    </row>
    <row r="53" spans="1:13" ht="30" x14ac:dyDescent="0.2">
      <c r="A53" s="98">
        <v>45</v>
      </c>
      <c r="B53" s="418">
        <v>42999</v>
      </c>
      <c r="C53" s="332" t="s">
        <v>328</v>
      </c>
      <c r="D53" s="98" t="s">
        <v>775</v>
      </c>
      <c r="E53" s="98">
        <v>200179145</v>
      </c>
      <c r="F53" s="98" t="s">
        <v>752</v>
      </c>
      <c r="G53" s="487">
        <v>42999</v>
      </c>
      <c r="H53" s="98"/>
      <c r="I53" s="98" t="s">
        <v>776</v>
      </c>
      <c r="J53" s="98" t="s">
        <v>753</v>
      </c>
      <c r="K53" s="4">
        <v>1.7285999999999999</v>
      </c>
      <c r="L53" s="4">
        <v>242</v>
      </c>
      <c r="M53" s="98" t="s">
        <v>777</v>
      </c>
    </row>
    <row r="54" spans="1:13" ht="30" x14ac:dyDescent="0.2">
      <c r="A54" s="98">
        <v>46</v>
      </c>
      <c r="B54" s="418">
        <v>42999</v>
      </c>
      <c r="C54" s="332" t="s">
        <v>328</v>
      </c>
      <c r="D54" s="98" t="s">
        <v>775</v>
      </c>
      <c r="E54" s="98">
        <v>200179145</v>
      </c>
      <c r="F54" s="98" t="s">
        <v>752</v>
      </c>
      <c r="G54" s="487">
        <v>42999</v>
      </c>
      <c r="H54" s="98"/>
      <c r="I54" s="98" t="s">
        <v>776</v>
      </c>
      <c r="J54" s="98" t="s">
        <v>753</v>
      </c>
      <c r="K54" s="4">
        <v>2.34</v>
      </c>
      <c r="L54" s="4">
        <v>936</v>
      </c>
      <c r="M54" s="98" t="s">
        <v>777</v>
      </c>
    </row>
    <row r="55" spans="1:13" ht="30" x14ac:dyDescent="0.2">
      <c r="A55" s="98">
        <v>47</v>
      </c>
      <c r="B55" s="418">
        <v>42999</v>
      </c>
      <c r="C55" s="332" t="s">
        <v>328</v>
      </c>
      <c r="D55" s="98" t="s">
        <v>775</v>
      </c>
      <c r="E55" s="98">
        <v>200179145</v>
      </c>
      <c r="F55" s="98" t="s">
        <v>752</v>
      </c>
      <c r="G55" s="487">
        <v>42999</v>
      </c>
      <c r="H55" s="98"/>
      <c r="I55" s="98" t="s">
        <v>776</v>
      </c>
      <c r="J55" s="98" t="s">
        <v>753</v>
      </c>
      <c r="K55" s="4">
        <v>0.28000000000000003</v>
      </c>
      <c r="L55" s="4">
        <v>196</v>
      </c>
      <c r="M55" s="98" t="s">
        <v>777</v>
      </c>
    </row>
    <row r="56" spans="1:13" ht="30" x14ac:dyDescent="0.2">
      <c r="A56" s="98">
        <v>48</v>
      </c>
      <c r="B56" s="418">
        <v>42999</v>
      </c>
      <c r="C56" s="332" t="s">
        <v>328</v>
      </c>
      <c r="D56" s="98" t="s">
        <v>775</v>
      </c>
      <c r="E56" s="98">
        <v>200179145</v>
      </c>
      <c r="F56" s="98" t="s">
        <v>752</v>
      </c>
      <c r="G56" s="487">
        <v>42999</v>
      </c>
      <c r="H56" s="98"/>
      <c r="I56" s="98" t="s">
        <v>776</v>
      </c>
      <c r="J56" s="98" t="s">
        <v>753</v>
      </c>
      <c r="K56" s="4">
        <v>0.35399999999999998</v>
      </c>
      <c r="L56" s="4">
        <v>354</v>
      </c>
      <c r="M56" s="98" t="s">
        <v>777</v>
      </c>
    </row>
    <row r="57" spans="1:13" ht="30" x14ac:dyDescent="0.2">
      <c r="A57" s="98">
        <v>49</v>
      </c>
      <c r="B57" s="418">
        <v>42999</v>
      </c>
      <c r="C57" s="332" t="s">
        <v>328</v>
      </c>
      <c r="D57" s="98" t="s">
        <v>775</v>
      </c>
      <c r="E57" s="98">
        <v>200179145</v>
      </c>
      <c r="F57" s="98" t="s">
        <v>752</v>
      </c>
      <c r="G57" s="487">
        <v>42999</v>
      </c>
      <c r="H57" s="98"/>
      <c r="I57" s="98" t="s">
        <v>776</v>
      </c>
      <c r="J57" s="98" t="s">
        <v>753</v>
      </c>
      <c r="K57" s="4">
        <v>0.82350000000000001</v>
      </c>
      <c r="L57" s="4">
        <v>140</v>
      </c>
      <c r="M57" s="98" t="s">
        <v>777</v>
      </c>
    </row>
    <row r="58" spans="1:13" ht="30" x14ac:dyDescent="0.2">
      <c r="A58" s="98">
        <v>50</v>
      </c>
      <c r="B58" s="418">
        <v>42999</v>
      </c>
      <c r="C58" s="332" t="s">
        <v>328</v>
      </c>
      <c r="D58" s="98" t="s">
        <v>775</v>
      </c>
      <c r="E58" s="98">
        <v>200179145</v>
      </c>
      <c r="F58" s="98" t="s">
        <v>752</v>
      </c>
      <c r="G58" s="487">
        <v>42999</v>
      </c>
      <c r="H58" s="98"/>
      <c r="I58" s="98" t="s">
        <v>776</v>
      </c>
      <c r="J58" s="98" t="s">
        <v>753</v>
      </c>
      <c r="K58" s="4">
        <v>0.76470000000000005</v>
      </c>
      <c r="L58" s="4">
        <v>910</v>
      </c>
      <c r="M58" s="98" t="s">
        <v>777</v>
      </c>
    </row>
    <row r="59" spans="1:13" ht="30" x14ac:dyDescent="0.2">
      <c r="A59" s="98">
        <v>51</v>
      </c>
      <c r="B59" s="418">
        <v>42999</v>
      </c>
      <c r="C59" s="332" t="s">
        <v>328</v>
      </c>
      <c r="D59" s="98" t="s">
        <v>775</v>
      </c>
      <c r="E59" s="98">
        <v>200179145</v>
      </c>
      <c r="F59" s="98" t="s">
        <v>752</v>
      </c>
      <c r="G59" s="487">
        <v>42999</v>
      </c>
      <c r="H59" s="98"/>
      <c r="I59" s="98" t="s">
        <v>776</v>
      </c>
      <c r="J59" s="98" t="s">
        <v>753</v>
      </c>
      <c r="K59" s="4">
        <v>0.22800000000000001</v>
      </c>
      <c r="L59" s="4">
        <v>456</v>
      </c>
      <c r="M59" s="98" t="s">
        <v>777</v>
      </c>
    </row>
    <row r="60" spans="1:13" ht="30" x14ac:dyDescent="0.2">
      <c r="A60" s="98">
        <v>52</v>
      </c>
      <c r="B60" s="418">
        <v>42999</v>
      </c>
      <c r="C60" s="332" t="s">
        <v>328</v>
      </c>
      <c r="D60" s="98" t="s">
        <v>775</v>
      </c>
      <c r="E60" s="98">
        <v>200179145</v>
      </c>
      <c r="F60" s="98" t="s">
        <v>752</v>
      </c>
      <c r="G60" s="487">
        <v>42999</v>
      </c>
      <c r="H60" s="98"/>
      <c r="I60" s="98" t="s">
        <v>776</v>
      </c>
      <c r="J60" s="98" t="s">
        <v>753</v>
      </c>
      <c r="K60" s="4">
        <v>0.45700000000000002</v>
      </c>
      <c r="L60" s="4">
        <v>159.94999999999999</v>
      </c>
      <c r="M60" s="98" t="s">
        <v>777</v>
      </c>
    </row>
    <row r="61" spans="1:13" ht="45" x14ac:dyDescent="0.2">
      <c r="A61" s="98">
        <v>53</v>
      </c>
      <c r="B61" s="418">
        <v>43006</v>
      </c>
      <c r="C61" s="332" t="s">
        <v>328</v>
      </c>
      <c r="D61" s="98" t="s">
        <v>780</v>
      </c>
      <c r="E61" s="98" t="s">
        <v>781</v>
      </c>
      <c r="F61" s="98" t="s">
        <v>752</v>
      </c>
      <c r="G61" s="487">
        <v>43006</v>
      </c>
      <c r="H61" s="98"/>
      <c r="I61" s="98" t="s">
        <v>782</v>
      </c>
      <c r="J61" s="98" t="s">
        <v>753</v>
      </c>
      <c r="K61" s="4">
        <v>0.15</v>
      </c>
      <c r="L61" s="4">
        <v>450</v>
      </c>
      <c r="M61" s="98" t="s">
        <v>783</v>
      </c>
    </row>
    <row r="62" spans="1:13" ht="45" x14ac:dyDescent="0.2">
      <c r="A62" s="98">
        <v>54</v>
      </c>
      <c r="B62" s="418">
        <v>42999</v>
      </c>
      <c r="C62" s="332" t="s">
        <v>328</v>
      </c>
      <c r="D62" s="98" t="s">
        <v>780</v>
      </c>
      <c r="E62" s="98" t="s">
        <v>781</v>
      </c>
      <c r="F62" s="98" t="s">
        <v>752</v>
      </c>
      <c r="G62" s="487">
        <v>42999</v>
      </c>
      <c r="H62" s="98"/>
      <c r="I62" s="98" t="s">
        <v>782</v>
      </c>
      <c r="J62" s="98" t="s">
        <v>753</v>
      </c>
      <c r="K62" s="4">
        <v>0.11899999999999999</v>
      </c>
      <c r="L62" s="4">
        <v>1190</v>
      </c>
      <c r="M62" s="98" t="s">
        <v>783</v>
      </c>
    </row>
    <row r="63" spans="1:13" ht="45" x14ac:dyDescent="0.2">
      <c r="A63" s="98">
        <v>55</v>
      </c>
      <c r="B63" s="418">
        <v>43012</v>
      </c>
      <c r="C63" s="332" t="s">
        <v>328</v>
      </c>
      <c r="D63" s="98" t="s">
        <v>780</v>
      </c>
      <c r="E63" s="98" t="s">
        <v>781</v>
      </c>
      <c r="F63" s="98" t="s">
        <v>752</v>
      </c>
      <c r="G63" s="487">
        <v>43012</v>
      </c>
      <c r="H63" s="98"/>
      <c r="I63" s="98" t="s">
        <v>782</v>
      </c>
      <c r="J63" s="98" t="s">
        <v>753</v>
      </c>
      <c r="K63" s="4">
        <v>0.42</v>
      </c>
      <c r="L63" s="4">
        <v>14532</v>
      </c>
      <c r="M63" s="98" t="s">
        <v>783</v>
      </c>
    </row>
    <row r="64" spans="1:13" ht="45" x14ac:dyDescent="0.2">
      <c r="A64" s="98">
        <v>56</v>
      </c>
      <c r="B64" s="418" t="s">
        <v>760</v>
      </c>
      <c r="C64" s="332" t="s">
        <v>756</v>
      </c>
      <c r="D64" s="98" t="s">
        <v>757</v>
      </c>
      <c r="E64" s="98" t="s">
        <v>758</v>
      </c>
      <c r="F64" s="98" t="s">
        <v>752</v>
      </c>
      <c r="G64" s="487" t="s">
        <v>760</v>
      </c>
      <c r="H64" s="98"/>
      <c r="I64" s="98" t="s">
        <v>752</v>
      </c>
      <c r="J64" s="98" t="s">
        <v>759</v>
      </c>
      <c r="K64" s="4"/>
      <c r="L64" s="4">
        <v>48078.33</v>
      </c>
      <c r="M64" s="98"/>
    </row>
    <row r="65" spans="1:13" ht="45" x14ac:dyDescent="0.2">
      <c r="A65" s="98">
        <v>57</v>
      </c>
      <c r="B65" s="418" t="s">
        <v>760</v>
      </c>
      <c r="C65" s="332" t="s">
        <v>756</v>
      </c>
      <c r="D65" s="98" t="s">
        <v>757</v>
      </c>
      <c r="E65" s="98" t="s">
        <v>758</v>
      </c>
      <c r="F65" s="98" t="s">
        <v>752</v>
      </c>
      <c r="G65" s="487" t="s">
        <v>760</v>
      </c>
      <c r="H65" s="98"/>
      <c r="I65" s="98" t="s">
        <v>752</v>
      </c>
      <c r="J65" s="98" t="s">
        <v>759</v>
      </c>
      <c r="K65" s="4"/>
      <c r="L65" s="4">
        <v>13193.5</v>
      </c>
      <c r="M65" s="98"/>
    </row>
    <row r="66" spans="1:13" ht="15" x14ac:dyDescent="0.2">
      <c r="A66" s="87" t="s">
        <v>259</v>
      </c>
      <c r="B66" s="403"/>
      <c r="C66" s="332"/>
      <c r="D66" s="87"/>
      <c r="E66" s="87"/>
      <c r="F66" s="87"/>
      <c r="G66" s="488"/>
      <c r="H66" s="87"/>
      <c r="I66" s="87"/>
      <c r="J66" s="87"/>
      <c r="K66" s="4"/>
      <c r="L66" s="4"/>
      <c r="M66" s="87"/>
    </row>
    <row r="67" spans="1:13" ht="15" x14ac:dyDescent="0.3">
      <c r="A67" s="87"/>
      <c r="B67" s="403"/>
      <c r="C67" s="332"/>
      <c r="D67" s="99"/>
      <c r="E67" s="99"/>
      <c r="F67" s="99"/>
      <c r="G67" s="489"/>
      <c r="H67" s="87"/>
      <c r="I67" s="87"/>
      <c r="J67" s="87"/>
      <c r="K67" s="87" t="s">
        <v>422</v>
      </c>
      <c r="L67" s="86">
        <f>SUM(L9:L66)</f>
        <v>273436.36000000004</v>
      </c>
      <c r="M67" s="87"/>
    </row>
    <row r="68" spans="1:13" ht="15" x14ac:dyDescent="0.3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178"/>
    </row>
    <row r="69" spans="1:13" ht="15" x14ac:dyDescent="0.3">
      <c r="A69" s="205" t="s">
        <v>423</v>
      </c>
      <c r="B69" s="205"/>
      <c r="C69" s="205"/>
      <c r="D69" s="204"/>
      <c r="E69" s="204"/>
      <c r="F69" s="204"/>
      <c r="G69" s="204"/>
      <c r="H69" s="204"/>
      <c r="I69" s="204"/>
      <c r="J69" s="204"/>
      <c r="K69" s="204"/>
      <c r="L69" s="178"/>
    </row>
    <row r="70" spans="1:13" ht="15" x14ac:dyDescent="0.3">
      <c r="A70" s="205" t="s">
        <v>424</v>
      </c>
      <c r="B70" s="205"/>
      <c r="C70" s="205"/>
      <c r="D70" s="204"/>
      <c r="E70" s="204"/>
      <c r="F70" s="204"/>
      <c r="G70" s="204"/>
      <c r="H70" s="204"/>
      <c r="I70" s="204"/>
      <c r="J70" s="204"/>
      <c r="K70" s="204"/>
      <c r="L70" s="178"/>
    </row>
    <row r="71" spans="1:13" ht="15" x14ac:dyDescent="0.3">
      <c r="A71" s="194" t="s">
        <v>425</v>
      </c>
      <c r="B71" s="194"/>
      <c r="C71" s="205"/>
      <c r="D71" s="178"/>
      <c r="E71" s="178"/>
      <c r="F71" s="178"/>
      <c r="G71" s="178"/>
      <c r="H71" s="178"/>
      <c r="I71" s="178"/>
      <c r="J71" s="178"/>
      <c r="K71" s="178"/>
      <c r="L71" s="178"/>
    </row>
    <row r="72" spans="1:13" ht="15" x14ac:dyDescent="0.3">
      <c r="A72" s="194" t="s">
        <v>426</v>
      </c>
      <c r="B72" s="194"/>
      <c r="C72" s="205"/>
      <c r="D72" s="178"/>
      <c r="E72" s="178"/>
      <c r="F72" s="178"/>
      <c r="G72" s="178"/>
      <c r="H72" s="178"/>
      <c r="I72" s="178"/>
      <c r="J72" s="178"/>
      <c r="K72" s="178"/>
      <c r="L72" s="178"/>
    </row>
    <row r="73" spans="1:13" x14ac:dyDescent="0.2">
      <c r="A73" s="473" t="s">
        <v>441</v>
      </c>
      <c r="B73" s="473"/>
      <c r="C73" s="473"/>
      <c r="D73" s="473"/>
      <c r="E73" s="473"/>
      <c r="F73" s="473"/>
      <c r="G73" s="473"/>
      <c r="H73" s="473"/>
      <c r="I73" s="473"/>
      <c r="J73" s="473"/>
      <c r="K73" s="473"/>
      <c r="L73" s="473"/>
    </row>
    <row r="74" spans="1:13" x14ac:dyDescent="0.2">
      <c r="A74" s="473"/>
      <c r="B74" s="473"/>
      <c r="C74" s="473"/>
      <c r="D74" s="473"/>
      <c r="E74" s="473"/>
      <c r="F74" s="473"/>
      <c r="G74" s="473"/>
      <c r="H74" s="473"/>
      <c r="I74" s="473"/>
      <c r="J74" s="473"/>
      <c r="K74" s="473"/>
      <c r="L74" s="473"/>
    </row>
    <row r="75" spans="1:13" ht="15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</row>
    <row r="76" spans="1:13" ht="15" x14ac:dyDescent="0.3">
      <c r="A76" s="469" t="s">
        <v>96</v>
      </c>
      <c r="B76" s="469"/>
      <c r="C76" s="469"/>
      <c r="D76" s="333"/>
      <c r="E76" s="334"/>
      <c r="F76" s="334"/>
      <c r="G76" s="333"/>
      <c r="H76" s="333"/>
      <c r="I76" s="333"/>
      <c r="J76" s="333"/>
      <c r="K76" s="333"/>
      <c r="L76" s="178"/>
    </row>
    <row r="77" spans="1:13" ht="15" x14ac:dyDescent="0.3">
      <c r="A77" s="333"/>
      <c r="B77" s="333"/>
      <c r="C77" s="334"/>
      <c r="D77" s="333"/>
      <c r="E77" s="334"/>
      <c r="F77" s="334"/>
      <c r="G77" s="333"/>
      <c r="H77" s="333"/>
      <c r="I77" s="333"/>
      <c r="J77" s="333"/>
      <c r="K77" s="335"/>
      <c r="L77" s="178"/>
    </row>
    <row r="78" spans="1:13" ht="15" x14ac:dyDescent="0.3">
      <c r="A78" s="333"/>
      <c r="B78" s="333"/>
      <c r="C78" s="334"/>
      <c r="D78" s="470" t="s">
        <v>251</v>
      </c>
      <c r="E78" s="470"/>
      <c r="F78" s="336"/>
      <c r="G78" s="337"/>
      <c r="H78" s="471" t="s">
        <v>427</v>
      </c>
      <c r="I78" s="471"/>
      <c r="J78" s="471"/>
      <c r="K78" s="338"/>
      <c r="L78" s="178"/>
    </row>
    <row r="79" spans="1:13" ht="15" x14ac:dyDescent="0.3">
      <c r="A79" s="333"/>
      <c r="B79" s="333"/>
      <c r="C79" s="334"/>
      <c r="D79" s="333"/>
      <c r="E79" s="334"/>
      <c r="F79" s="334"/>
      <c r="G79" s="333"/>
      <c r="H79" s="472"/>
      <c r="I79" s="472"/>
      <c r="J79" s="472"/>
      <c r="K79" s="338"/>
      <c r="L79" s="178"/>
    </row>
    <row r="80" spans="1:13" ht="15" x14ac:dyDescent="0.3">
      <c r="A80" s="333"/>
      <c r="B80" s="333"/>
      <c r="C80" s="334"/>
      <c r="D80" s="467" t="s">
        <v>127</v>
      </c>
      <c r="E80" s="467"/>
      <c r="F80" s="336"/>
      <c r="G80" s="337"/>
      <c r="H80" s="333"/>
      <c r="I80" s="333"/>
      <c r="J80" s="333"/>
      <c r="K80" s="333"/>
      <c r="L80" s="178"/>
    </row>
  </sheetData>
  <mergeCells count="7">
    <mergeCell ref="D80:E80"/>
    <mergeCell ref="A1:E1"/>
    <mergeCell ref="L2:M2"/>
    <mergeCell ref="A76:C76"/>
    <mergeCell ref="D78:E78"/>
    <mergeCell ref="H78:J79"/>
    <mergeCell ref="A73:L74"/>
  </mergeCells>
  <dataValidations count="1">
    <dataValidation type="list" allowBlank="1" showInputMessage="1" showErrorMessage="1" sqref="C9:C6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19684820647419099" right="0.19684820647419099" top="0.19684820647419099" bottom="0.19684820647419099" header="0.15748031496063" footer="0.15748031496063"/>
  <pageSetup scale="61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view="pageBreakPreview" zoomScale="80" zoomScaleNormal="100" zoomScaleSheetLayoutView="80" workbookViewId="0">
      <selection activeCell="F44" sqref="F44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7" x14ac:dyDescent="0.3">
      <c r="A1" s="74" t="s">
        <v>212</v>
      </c>
      <c r="B1" s="121"/>
      <c r="C1" s="474" t="s">
        <v>186</v>
      </c>
      <c r="D1" s="474"/>
      <c r="E1" s="105"/>
    </row>
    <row r="2" spans="1:7" x14ac:dyDescent="0.3">
      <c r="A2" s="76" t="s">
        <v>128</v>
      </c>
      <c r="B2" s="121"/>
      <c r="C2" s="77"/>
      <c r="D2" s="435" t="s">
        <v>1330</v>
      </c>
      <c r="E2" s="105"/>
    </row>
    <row r="3" spans="1:7" x14ac:dyDescent="0.3">
      <c r="A3" s="116"/>
      <c r="B3" s="121"/>
      <c r="C3" s="77"/>
      <c r="D3" s="77"/>
      <c r="E3" s="105"/>
    </row>
    <row r="4" spans="1:7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7" x14ac:dyDescent="0.3">
      <c r="A5" s="119" t="str">
        <f>'ფორმა N1'!A5</f>
        <v>საარჩევნო ბლოკი „ერთიანი ნაციონალური მოძრაობა“</v>
      </c>
      <c r="B5" s="120"/>
      <c r="C5" s="120"/>
      <c r="D5" s="60"/>
      <c r="E5" s="108"/>
    </row>
    <row r="6" spans="1:7" x14ac:dyDescent="0.3">
      <c r="A6" s="77"/>
      <c r="B6" s="76"/>
      <c r="C6" s="76"/>
      <c r="D6" s="76"/>
      <c r="E6" s="108"/>
    </row>
    <row r="7" spans="1:7" x14ac:dyDescent="0.3">
      <c r="A7" s="115"/>
      <c r="B7" s="122"/>
      <c r="C7" s="123"/>
      <c r="D7" s="123"/>
      <c r="E7" s="105"/>
    </row>
    <row r="8" spans="1:7" ht="45" x14ac:dyDescent="0.3">
      <c r="A8" s="124" t="s">
        <v>101</v>
      </c>
      <c r="B8" s="124" t="s">
        <v>178</v>
      </c>
      <c r="C8" s="124" t="s">
        <v>286</v>
      </c>
      <c r="D8" s="124" t="s">
        <v>240</v>
      </c>
      <c r="E8" s="105"/>
    </row>
    <row r="9" spans="1:7" x14ac:dyDescent="0.3">
      <c r="A9" s="50"/>
      <c r="B9" s="51"/>
      <c r="C9" s="153"/>
      <c r="D9" s="153"/>
      <c r="E9" s="105"/>
    </row>
    <row r="10" spans="1:7" x14ac:dyDescent="0.3">
      <c r="A10" s="52" t="s">
        <v>179</v>
      </c>
      <c r="B10" s="53"/>
      <c r="C10" s="125">
        <f>SUM(C11,C34)</f>
        <v>4753645.3999999994</v>
      </c>
      <c r="D10" s="125">
        <f>SUM(D11,D34)</f>
        <v>5352437.74</v>
      </c>
      <c r="E10" s="105"/>
    </row>
    <row r="11" spans="1:7" x14ac:dyDescent="0.3">
      <c r="A11" s="54" t="s">
        <v>180</v>
      </c>
      <c r="B11" s="55"/>
      <c r="C11" s="85">
        <f>SUM(C12:C32)</f>
        <v>68208.31</v>
      </c>
      <c r="D11" s="85">
        <f>SUM(D12:D32)</f>
        <v>667000.65</v>
      </c>
      <c r="E11" s="105"/>
    </row>
    <row r="12" spans="1:7" x14ac:dyDescent="0.3">
      <c r="A12" s="58">
        <v>1110</v>
      </c>
      <c r="B12" s="57" t="s">
        <v>130</v>
      </c>
      <c r="C12" s="8">
        <v>31.95</v>
      </c>
      <c r="D12" s="8">
        <v>31.95</v>
      </c>
      <c r="E12" s="105"/>
    </row>
    <row r="13" spans="1:7" x14ac:dyDescent="0.3">
      <c r="A13" s="58">
        <v>1120</v>
      </c>
      <c r="B13" s="57" t="s">
        <v>131</v>
      </c>
      <c r="C13" s="8"/>
      <c r="D13" s="8"/>
      <c r="E13" s="105"/>
    </row>
    <row r="14" spans="1:7" ht="15.75" x14ac:dyDescent="0.3">
      <c r="A14" s="58">
        <v>1211</v>
      </c>
      <c r="B14" s="57" t="s">
        <v>132</v>
      </c>
      <c r="C14" s="8">
        <v>7761.56</v>
      </c>
      <c r="D14" s="8">
        <v>585960.15</v>
      </c>
      <c r="E14" s="105"/>
      <c r="G14" s="427"/>
    </row>
    <row r="15" spans="1:7" x14ac:dyDescent="0.3">
      <c r="A15" s="58">
        <v>1212</v>
      </c>
      <c r="B15" s="57" t="s">
        <v>133</v>
      </c>
      <c r="C15" s="8"/>
      <c r="D15" s="8"/>
      <c r="E15" s="105"/>
    </row>
    <row r="16" spans="1:7" x14ac:dyDescent="0.3">
      <c r="A16" s="58">
        <v>1213</v>
      </c>
      <c r="B16" s="57" t="s">
        <v>134</v>
      </c>
      <c r="C16" s="8"/>
      <c r="D16" s="8"/>
      <c r="E16" s="105"/>
    </row>
    <row r="17" spans="1:5" x14ac:dyDescent="0.3">
      <c r="A17" s="58">
        <v>1214</v>
      </c>
      <c r="B17" s="57" t="s">
        <v>135</v>
      </c>
      <c r="C17" s="8"/>
      <c r="D17" s="8"/>
      <c r="E17" s="105"/>
    </row>
    <row r="18" spans="1:5" x14ac:dyDescent="0.3">
      <c r="A18" s="58">
        <v>1215</v>
      </c>
      <c r="B18" s="57" t="s">
        <v>136</v>
      </c>
      <c r="C18" s="8"/>
      <c r="D18" s="8"/>
      <c r="E18" s="105"/>
    </row>
    <row r="19" spans="1:5" x14ac:dyDescent="0.3">
      <c r="A19" s="58">
        <v>1300</v>
      </c>
      <c r="B19" s="57" t="s">
        <v>137</v>
      </c>
      <c r="C19" s="8"/>
      <c r="D19" s="8"/>
      <c r="E19" s="105"/>
    </row>
    <row r="20" spans="1:5" x14ac:dyDescent="0.3">
      <c r="A20" s="58">
        <v>1410</v>
      </c>
      <c r="B20" s="57" t="s">
        <v>138</v>
      </c>
      <c r="C20" s="8"/>
      <c r="D20" s="8"/>
      <c r="E20" s="105"/>
    </row>
    <row r="21" spans="1:5" x14ac:dyDescent="0.3">
      <c r="A21" s="58">
        <v>1421</v>
      </c>
      <c r="B21" s="57" t="s">
        <v>139</v>
      </c>
      <c r="C21" s="8"/>
      <c r="D21" s="8"/>
      <c r="E21" s="105"/>
    </row>
    <row r="22" spans="1:5" x14ac:dyDescent="0.3">
      <c r="A22" s="58">
        <v>1422</v>
      </c>
      <c r="B22" s="57" t="s">
        <v>140</v>
      </c>
      <c r="C22" s="8"/>
      <c r="D22" s="8"/>
      <c r="E22" s="105"/>
    </row>
    <row r="23" spans="1:5" x14ac:dyDescent="0.3">
      <c r="A23" s="58">
        <v>1423</v>
      </c>
      <c r="B23" s="57" t="s">
        <v>141</v>
      </c>
      <c r="C23" s="8"/>
      <c r="D23" s="8"/>
      <c r="E23" s="105"/>
    </row>
    <row r="24" spans="1:5" x14ac:dyDescent="0.3">
      <c r="A24" s="58">
        <v>1431</v>
      </c>
      <c r="B24" s="57" t="s">
        <v>142</v>
      </c>
      <c r="C24" s="8"/>
      <c r="D24" s="8"/>
      <c r="E24" s="105"/>
    </row>
    <row r="25" spans="1:5" x14ac:dyDescent="0.3">
      <c r="A25" s="58">
        <v>1432</v>
      </c>
      <c r="B25" s="57" t="s">
        <v>143</v>
      </c>
      <c r="C25" s="8"/>
      <c r="D25" s="8"/>
      <c r="E25" s="105"/>
    </row>
    <row r="26" spans="1:5" x14ac:dyDescent="0.3">
      <c r="A26" s="58">
        <v>1433</v>
      </c>
      <c r="B26" s="57" t="s">
        <v>144</v>
      </c>
      <c r="C26" s="8"/>
      <c r="D26" s="8"/>
      <c r="E26" s="105"/>
    </row>
    <row r="27" spans="1:5" x14ac:dyDescent="0.3">
      <c r="A27" s="58">
        <v>1441</v>
      </c>
      <c r="B27" s="57" t="s">
        <v>145</v>
      </c>
      <c r="C27" s="8"/>
      <c r="D27" s="8"/>
      <c r="E27" s="105"/>
    </row>
    <row r="28" spans="1:5" x14ac:dyDescent="0.3">
      <c r="A28" s="58">
        <v>1442</v>
      </c>
      <c r="B28" s="57" t="s">
        <v>146</v>
      </c>
      <c r="C28" s="8">
        <v>60414.8</v>
      </c>
      <c r="D28" s="8">
        <v>81008.55</v>
      </c>
      <c r="E28" s="105"/>
    </row>
    <row r="29" spans="1:5" x14ac:dyDescent="0.3">
      <c r="A29" s="58">
        <v>1443</v>
      </c>
      <c r="B29" s="57" t="s">
        <v>147</v>
      </c>
      <c r="C29" s="8"/>
      <c r="D29" s="8"/>
      <c r="E29" s="105"/>
    </row>
    <row r="30" spans="1:5" x14ac:dyDescent="0.3">
      <c r="A30" s="58">
        <v>1444</v>
      </c>
      <c r="B30" s="57" t="s">
        <v>148</v>
      </c>
      <c r="C30" s="8"/>
      <c r="D30" s="8"/>
      <c r="E30" s="105"/>
    </row>
    <row r="31" spans="1:5" x14ac:dyDescent="0.3">
      <c r="A31" s="58">
        <v>1445</v>
      </c>
      <c r="B31" s="57" t="s">
        <v>149</v>
      </c>
      <c r="C31" s="8"/>
      <c r="D31" s="8"/>
      <c r="E31" s="105"/>
    </row>
    <row r="32" spans="1:5" x14ac:dyDescent="0.3">
      <c r="A32" s="58">
        <v>1446</v>
      </c>
      <c r="B32" s="57" t="s">
        <v>150</v>
      </c>
      <c r="C32" s="8"/>
      <c r="D32" s="8"/>
      <c r="E32" s="105"/>
    </row>
    <row r="33" spans="1:5" x14ac:dyDescent="0.3">
      <c r="A33" s="31"/>
      <c r="E33" s="105"/>
    </row>
    <row r="34" spans="1:5" x14ac:dyDescent="0.3">
      <c r="A34" s="59" t="s">
        <v>181</v>
      </c>
      <c r="B34" s="57"/>
      <c r="C34" s="85">
        <f>SUM(C35:C42)</f>
        <v>4685437.09</v>
      </c>
      <c r="D34" s="85">
        <f>SUM(D35:D42)</f>
        <v>4685437.09</v>
      </c>
      <c r="E34" s="105"/>
    </row>
    <row r="35" spans="1:5" x14ac:dyDescent="0.3">
      <c r="A35" s="58">
        <v>2110</v>
      </c>
      <c r="B35" s="57" t="s">
        <v>89</v>
      </c>
      <c r="C35" s="8">
        <v>3213233.71</v>
      </c>
      <c r="D35" s="8">
        <v>3213233.71</v>
      </c>
      <c r="E35" s="105"/>
    </row>
    <row r="36" spans="1:5" x14ac:dyDescent="0.3">
      <c r="A36" s="58">
        <v>2120</v>
      </c>
      <c r="B36" s="57" t="s">
        <v>151</v>
      </c>
      <c r="C36" s="8">
        <v>280512.65999999997</v>
      </c>
      <c r="D36" s="8">
        <v>280512.65999999997</v>
      </c>
      <c r="E36" s="105"/>
    </row>
    <row r="37" spans="1:5" x14ac:dyDescent="0.3">
      <c r="A37" s="58">
        <v>2130</v>
      </c>
      <c r="B37" s="57" t="s">
        <v>90</v>
      </c>
      <c r="C37" s="8">
        <v>1162685.72</v>
      </c>
      <c r="D37" s="8">
        <v>1162685.72</v>
      </c>
      <c r="E37" s="105"/>
    </row>
    <row r="38" spans="1:5" x14ac:dyDescent="0.3">
      <c r="A38" s="58">
        <v>2140</v>
      </c>
      <c r="B38" s="57" t="s">
        <v>365</v>
      </c>
      <c r="C38" s="8"/>
      <c r="D38" s="8"/>
      <c r="E38" s="105"/>
    </row>
    <row r="39" spans="1:5" x14ac:dyDescent="0.3">
      <c r="A39" s="58">
        <v>2150</v>
      </c>
      <c r="B39" s="57" t="s">
        <v>368</v>
      </c>
      <c r="C39" s="8">
        <v>29005</v>
      </c>
      <c r="D39" s="8">
        <v>29005</v>
      </c>
      <c r="E39" s="105"/>
    </row>
    <row r="40" spans="1:5" x14ac:dyDescent="0.3">
      <c r="A40" s="58">
        <v>2220</v>
      </c>
      <c r="B40" s="57" t="s">
        <v>91</v>
      </c>
      <c r="C40" s="8"/>
      <c r="D40" s="8"/>
      <c r="E40" s="105"/>
    </row>
    <row r="41" spans="1:5" x14ac:dyDescent="0.3">
      <c r="A41" s="58">
        <v>2300</v>
      </c>
      <c r="B41" s="57" t="s">
        <v>152</v>
      </c>
      <c r="C41" s="8"/>
      <c r="D41" s="8"/>
      <c r="E41" s="105"/>
    </row>
    <row r="42" spans="1:5" x14ac:dyDescent="0.3">
      <c r="A42" s="58">
        <v>2400</v>
      </c>
      <c r="B42" s="57" t="s">
        <v>153</v>
      </c>
      <c r="C42" s="8"/>
      <c r="D42" s="8"/>
      <c r="E42" s="105"/>
    </row>
    <row r="43" spans="1:5" x14ac:dyDescent="0.3">
      <c r="A43" s="32"/>
      <c r="E43" s="105"/>
    </row>
    <row r="44" spans="1:5" x14ac:dyDescent="0.3">
      <c r="A44" s="56" t="s">
        <v>185</v>
      </c>
      <c r="B44" s="57"/>
      <c r="C44" s="85">
        <f>SUM(C45,C64)</f>
        <v>4753645.3999999994</v>
      </c>
      <c r="D44" s="85">
        <f>SUM(D45,D64)</f>
        <v>5352437.74</v>
      </c>
      <c r="E44" s="105"/>
    </row>
    <row r="45" spans="1:5" x14ac:dyDescent="0.3">
      <c r="A45" s="59" t="s">
        <v>182</v>
      </c>
      <c r="B45" s="57"/>
      <c r="C45" s="85">
        <f>SUM(C46:C61)</f>
        <v>243064.11</v>
      </c>
      <c r="D45" s="85">
        <f>SUM(D46:D61)</f>
        <v>322357.58</v>
      </c>
      <c r="E45" s="105"/>
    </row>
    <row r="46" spans="1:5" x14ac:dyDescent="0.3">
      <c r="A46" s="58">
        <v>3100</v>
      </c>
      <c r="B46" s="57" t="s">
        <v>154</v>
      </c>
      <c r="C46" s="8"/>
      <c r="D46" s="8"/>
      <c r="E46" s="105"/>
    </row>
    <row r="47" spans="1:5" x14ac:dyDescent="0.3">
      <c r="A47" s="58">
        <v>3210</v>
      </c>
      <c r="B47" s="57" t="s">
        <v>155</v>
      </c>
      <c r="C47" s="8">
        <v>243064.11</v>
      </c>
      <c r="D47" s="8">
        <v>322357.58</v>
      </c>
      <c r="E47" s="105"/>
    </row>
    <row r="48" spans="1:5" x14ac:dyDescent="0.3">
      <c r="A48" s="58">
        <v>3221</v>
      </c>
      <c r="B48" s="57" t="s">
        <v>156</v>
      </c>
      <c r="C48" s="8"/>
      <c r="D48" s="8"/>
      <c r="E48" s="105"/>
    </row>
    <row r="49" spans="1:5" x14ac:dyDescent="0.3">
      <c r="A49" s="58">
        <v>3222</v>
      </c>
      <c r="B49" s="57" t="s">
        <v>157</v>
      </c>
      <c r="C49" s="8"/>
      <c r="D49" s="8"/>
      <c r="E49" s="105"/>
    </row>
    <row r="50" spans="1:5" x14ac:dyDescent="0.3">
      <c r="A50" s="58">
        <v>3223</v>
      </c>
      <c r="B50" s="57" t="s">
        <v>158</v>
      </c>
      <c r="C50" s="8"/>
      <c r="D50" s="8"/>
      <c r="E50" s="105"/>
    </row>
    <row r="51" spans="1:5" x14ac:dyDescent="0.3">
      <c r="A51" s="58">
        <v>3224</v>
      </c>
      <c r="B51" s="57" t="s">
        <v>159</v>
      </c>
      <c r="C51" s="8"/>
      <c r="D51" s="8"/>
      <c r="E51" s="105"/>
    </row>
    <row r="52" spans="1:5" x14ac:dyDescent="0.3">
      <c r="A52" s="58">
        <v>3231</v>
      </c>
      <c r="B52" s="57" t="s">
        <v>160</v>
      </c>
      <c r="C52" s="8"/>
      <c r="D52" s="8"/>
      <c r="E52" s="105"/>
    </row>
    <row r="53" spans="1:5" x14ac:dyDescent="0.3">
      <c r="A53" s="58">
        <v>3232</v>
      </c>
      <c r="B53" s="57" t="s">
        <v>161</v>
      </c>
      <c r="C53" s="8"/>
      <c r="D53" s="8"/>
      <c r="E53" s="105"/>
    </row>
    <row r="54" spans="1:5" x14ac:dyDescent="0.3">
      <c r="A54" s="58">
        <v>3234</v>
      </c>
      <c r="B54" s="57" t="s">
        <v>162</v>
      </c>
      <c r="C54" s="8"/>
      <c r="D54" s="8"/>
      <c r="E54" s="105"/>
    </row>
    <row r="55" spans="1:5" ht="30" x14ac:dyDescent="0.3">
      <c r="A55" s="58">
        <v>3236</v>
      </c>
      <c r="B55" s="57" t="s">
        <v>177</v>
      </c>
      <c r="C55" s="8"/>
      <c r="D55" s="8"/>
      <c r="E55" s="105"/>
    </row>
    <row r="56" spans="1:5" ht="45" x14ac:dyDescent="0.3">
      <c r="A56" s="58">
        <v>3237</v>
      </c>
      <c r="B56" s="57" t="s">
        <v>163</v>
      </c>
      <c r="C56" s="8"/>
      <c r="D56" s="8"/>
      <c r="E56" s="105"/>
    </row>
    <row r="57" spans="1:5" x14ac:dyDescent="0.3">
      <c r="A57" s="58">
        <v>3241</v>
      </c>
      <c r="B57" s="57" t="s">
        <v>164</v>
      </c>
      <c r="C57" s="8"/>
      <c r="D57" s="8"/>
      <c r="E57" s="105"/>
    </row>
    <row r="58" spans="1:5" x14ac:dyDescent="0.3">
      <c r="A58" s="58">
        <v>3242</v>
      </c>
      <c r="B58" s="57" t="s">
        <v>165</v>
      </c>
      <c r="C58" s="8"/>
      <c r="D58" s="8"/>
      <c r="E58" s="105"/>
    </row>
    <row r="59" spans="1:5" x14ac:dyDescent="0.3">
      <c r="A59" s="58">
        <v>3243</v>
      </c>
      <c r="B59" s="57" t="s">
        <v>166</v>
      </c>
      <c r="C59" s="8"/>
      <c r="D59" s="8"/>
      <c r="E59" s="105"/>
    </row>
    <row r="60" spans="1:5" x14ac:dyDescent="0.3">
      <c r="A60" s="58">
        <v>3245</v>
      </c>
      <c r="B60" s="57" t="s">
        <v>167</v>
      </c>
      <c r="C60" s="8"/>
      <c r="D60" s="8"/>
      <c r="E60" s="105"/>
    </row>
    <row r="61" spans="1:5" x14ac:dyDescent="0.3">
      <c r="A61" s="58">
        <v>3246</v>
      </c>
      <c r="B61" s="57" t="s">
        <v>168</v>
      </c>
      <c r="C61" s="8"/>
      <c r="D61" s="8"/>
      <c r="E61" s="105"/>
    </row>
    <row r="62" spans="1:5" x14ac:dyDescent="0.3">
      <c r="A62" s="32"/>
      <c r="E62" s="105"/>
    </row>
    <row r="63" spans="1:5" x14ac:dyDescent="0.3">
      <c r="A63" s="33"/>
      <c r="E63" s="105"/>
    </row>
    <row r="64" spans="1:5" x14ac:dyDescent="0.3">
      <c r="A64" s="59" t="s">
        <v>183</v>
      </c>
      <c r="B64" s="57"/>
      <c r="C64" s="85">
        <f>SUM(C65:C67)</f>
        <v>4510581.2899999991</v>
      </c>
      <c r="D64" s="85">
        <f>SUM(D65:D67)</f>
        <v>5030080.16</v>
      </c>
      <c r="E64" s="105"/>
    </row>
    <row r="65" spans="1:5" x14ac:dyDescent="0.3">
      <c r="A65" s="58">
        <v>5100</v>
      </c>
      <c r="B65" s="57" t="s">
        <v>238</v>
      </c>
      <c r="C65" s="8"/>
      <c r="D65" s="8"/>
      <c r="E65" s="105"/>
    </row>
    <row r="66" spans="1:5" x14ac:dyDescent="0.3">
      <c r="A66" s="58">
        <v>5220</v>
      </c>
      <c r="B66" s="57" t="s">
        <v>377</v>
      </c>
      <c r="C66" s="8">
        <v>4510581.2899999991</v>
      </c>
      <c r="D66" s="8">
        <v>5030080.16</v>
      </c>
      <c r="E66" s="105"/>
    </row>
    <row r="67" spans="1:5" x14ac:dyDescent="0.3">
      <c r="A67" s="58">
        <v>5230</v>
      </c>
      <c r="B67" s="57" t="s">
        <v>378</v>
      </c>
      <c r="C67" s="8"/>
      <c r="D67" s="8"/>
      <c r="E67" s="105"/>
    </row>
    <row r="68" spans="1:5" x14ac:dyDescent="0.3">
      <c r="A68" s="32"/>
      <c r="E68" s="105"/>
    </row>
    <row r="69" spans="1:5" x14ac:dyDescent="0.3">
      <c r="A69" s="2"/>
      <c r="E69" s="105"/>
    </row>
    <row r="70" spans="1:5" x14ac:dyDescent="0.3">
      <c r="A70" s="56" t="s">
        <v>184</v>
      </c>
      <c r="B70" s="57"/>
      <c r="C70" s="8"/>
      <c r="D70" s="8"/>
      <c r="E70" s="105"/>
    </row>
    <row r="71" spans="1:5" ht="30" x14ac:dyDescent="0.3">
      <c r="A71" s="58">
        <v>1</v>
      </c>
      <c r="B71" s="57" t="s">
        <v>169</v>
      </c>
      <c r="C71" s="8"/>
      <c r="D71" s="8"/>
      <c r="E71" s="105"/>
    </row>
    <row r="72" spans="1:5" x14ac:dyDescent="0.3">
      <c r="A72" s="58">
        <v>2</v>
      </c>
      <c r="B72" s="57" t="s">
        <v>170</v>
      </c>
      <c r="C72" s="8"/>
      <c r="D72" s="8"/>
      <c r="E72" s="105"/>
    </row>
    <row r="73" spans="1:5" x14ac:dyDescent="0.3">
      <c r="A73" s="58">
        <v>3</v>
      </c>
      <c r="B73" s="57" t="s">
        <v>171</v>
      </c>
      <c r="C73" s="8"/>
      <c r="D73" s="8"/>
      <c r="E73" s="105"/>
    </row>
    <row r="74" spans="1:5" x14ac:dyDescent="0.3">
      <c r="A74" s="58">
        <v>4</v>
      </c>
      <c r="B74" s="57" t="s">
        <v>333</v>
      </c>
      <c r="C74" s="8"/>
      <c r="D74" s="8"/>
      <c r="E74" s="105"/>
    </row>
    <row r="75" spans="1:5" x14ac:dyDescent="0.3">
      <c r="A75" s="58">
        <v>5</v>
      </c>
      <c r="B75" s="57" t="s">
        <v>172</v>
      </c>
      <c r="C75" s="8"/>
      <c r="D75" s="8"/>
      <c r="E75" s="105"/>
    </row>
    <row r="76" spans="1:5" x14ac:dyDescent="0.3">
      <c r="A76" s="58">
        <v>6</v>
      </c>
      <c r="B76" s="57" t="s">
        <v>173</v>
      </c>
      <c r="C76" s="8"/>
      <c r="D76" s="8"/>
      <c r="E76" s="105"/>
    </row>
    <row r="77" spans="1:5" x14ac:dyDescent="0.3">
      <c r="A77" s="58">
        <v>7</v>
      </c>
      <c r="B77" s="57" t="s">
        <v>174</v>
      </c>
      <c r="C77" s="8"/>
      <c r="D77" s="8"/>
      <c r="E77" s="105"/>
    </row>
    <row r="78" spans="1:5" x14ac:dyDescent="0.3">
      <c r="A78" s="58">
        <v>8</v>
      </c>
      <c r="B78" s="57" t="s">
        <v>175</v>
      </c>
      <c r="C78" s="8"/>
      <c r="D78" s="8"/>
      <c r="E78" s="105"/>
    </row>
    <row r="79" spans="1:5" x14ac:dyDescent="0.3">
      <c r="A79" s="58">
        <v>9</v>
      </c>
      <c r="B79" s="57" t="s">
        <v>176</v>
      </c>
      <c r="C79" s="8"/>
      <c r="D79" s="8"/>
      <c r="E79" s="105"/>
    </row>
    <row r="83" spans="1:9" x14ac:dyDescent="0.3">
      <c r="A83" s="2"/>
      <c r="B83" s="2"/>
    </row>
    <row r="84" spans="1:9" x14ac:dyDescent="0.3">
      <c r="A84" s="69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69" t="s">
        <v>385</v>
      </c>
      <c r="D87" s="12"/>
      <c r="E87"/>
      <c r="F87"/>
      <c r="G87"/>
      <c r="H87"/>
      <c r="I87"/>
    </row>
    <row r="88" spans="1:9" x14ac:dyDescent="0.3">
      <c r="A88"/>
      <c r="B88" s="2" t="s">
        <v>386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ageMargins left="0.31496062992126" right="0.31496062992126" top="0.74803149606299202" bottom="0.74803149606299202" header="0.31496062992126" footer="0.31496062992126"/>
  <pageSetup paperSize="9" scale="92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zoomScaleNormal="10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12.85546875" style="2" customWidth="1"/>
    <col min="3" max="3" width="25.8554687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4" t="s">
        <v>391</v>
      </c>
      <c r="B1" s="76"/>
      <c r="C1" s="76"/>
      <c r="D1" s="76"/>
      <c r="E1" s="76"/>
      <c r="F1" s="76"/>
      <c r="G1" s="76"/>
      <c r="H1" s="76"/>
      <c r="I1" s="464" t="s">
        <v>97</v>
      </c>
      <c r="J1" s="464"/>
      <c r="K1" s="105"/>
    </row>
    <row r="2" spans="1:11" x14ac:dyDescent="0.3">
      <c r="A2" s="76" t="s">
        <v>128</v>
      </c>
      <c r="B2" s="76"/>
      <c r="C2" s="76"/>
      <c r="D2" s="76"/>
      <c r="E2" s="76"/>
      <c r="F2" s="76"/>
      <c r="G2" s="76"/>
      <c r="H2" s="76"/>
      <c r="I2" s="454" t="s">
        <v>1329</v>
      </c>
      <c r="J2" s="455"/>
      <c r="K2" s="105"/>
    </row>
    <row r="3" spans="1:11" x14ac:dyDescent="0.3">
      <c r="A3" s="76"/>
      <c r="B3" s="76"/>
      <c r="C3" s="76"/>
      <c r="D3" s="76"/>
      <c r="E3" s="76"/>
      <c r="F3" s="76"/>
      <c r="G3" s="76"/>
      <c r="H3" s="76"/>
      <c r="I3" s="75"/>
      <c r="J3" s="75"/>
      <c r="K3" s="105"/>
    </row>
    <row r="4" spans="1:11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 x14ac:dyDescent="0.3">
      <c r="A5" s="199" t="str">
        <f>'ფორმა N1'!A5</f>
        <v>საარჩევნო ბლოკი „ერთიანი ნაციონალური მოძრაობა“</v>
      </c>
      <c r="B5" s="344"/>
      <c r="C5" s="344"/>
      <c r="D5" s="344"/>
      <c r="E5" s="344"/>
      <c r="F5" s="345"/>
      <c r="G5" s="344"/>
      <c r="H5" s="344"/>
      <c r="I5" s="344"/>
      <c r="J5" s="344"/>
      <c r="K5" s="105"/>
    </row>
    <row r="6" spans="1:11" x14ac:dyDescent="0.3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 x14ac:dyDescent="0.3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 x14ac:dyDescent="0.3">
      <c r="A8" s="129" t="s">
        <v>64</v>
      </c>
      <c r="B8" s="129" t="s">
        <v>99</v>
      </c>
      <c r="C8" s="130" t="s">
        <v>101</v>
      </c>
      <c r="D8" s="130" t="s">
        <v>258</v>
      </c>
      <c r="E8" s="130" t="s">
        <v>100</v>
      </c>
      <c r="F8" s="128" t="s">
        <v>239</v>
      </c>
      <c r="G8" s="128" t="s">
        <v>277</v>
      </c>
      <c r="H8" s="128" t="s">
        <v>278</v>
      </c>
      <c r="I8" s="128" t="s">
        <v>240</v>
      </c>
      <c r="J8" s="131" t="s">
        <v>102</v>
      </c>
      <c r="K8" s="105"/>
    </row>
    <row r="9" spans="1:11" s="27" customFormat="1" x14ac:dyDescent="0.3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7" customFormat="1" ht="15.75" x14ac:dyDescent="0.3">
      <c r="A10" s="154">
        <v>1</v>
      </c>
      <c r="B10" s="64" t="s">
        <v>476</v>
      </c>
      <c r="C10" s="155" t="s">
        <v>477</v>
      </c>
      <c r="D10" s="156"/>
      <c r="E10" s="152"/>
      <c r="F10" s="28">
        <v>7761.56</v>
      </c>
      <c r="G10" s="28">
        <v>1110477.3799999999</v>
      </c>
      <c r="H10" s="28">
        <v>532278.79</v>
      </c>
      <c r="I10" s="28">
        <f>F10+G10-H10</f>
        <v>585960.14999999991</v>
      </c>
      <c r="J10" s="28"/>
      <c r="K10" s="105"/>
    </row>
    <row r="11" spans="1:11" x14ac:dyDescent="0.3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 x14ac:dyDescent="0.3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 x14ac:dyDescent="0.3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 x14ac:dyDescent="0.3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 x14ac:dyDescent="0.3">
      <c r="A15" s="104"/>
      <c r="B15" s="208" t="s">
        <v>96</v>
      </c>
      <c r="C15" s="104"/>
      <c r="D15" s="104"/>
      <c r="E15" s="104"/>
      <c r="F15" s="209"/>
      <c r="G15" s="104"/>
      <c r="H15" s="104"/>
      <c r="I15" s="104"/>
      <c r="J15" s="104"/>
    </row>
    <row r="16" spans="1:11" x14ac:dyDescent="0.3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 x14ac:dyDescent="0.3">
      <c r="A17" s="104"/>
      <c r="B17" s="104"/>
      <c r="C17" s="247"/>
      <c r="D17" s="104"/>
      <c r="E17" s="104"/>
      <c r="F17" s="247"/>
      <c r="G17" s="248"/>
      <c r="H17" s="248"/>
      <c r="I17" s="101"/>
      <c r="J17" s="101"/>
    </row>
    <row r="18" spans="1:10" x14ac:dyDescent="0.3">
      <c r="A18" s="101"/>
      <c r="B18" s="104"/>
      <c r="C18" s="210" t="s">
        <v>251</v>
      </c>
      <c r="D18" s="210"/>
      <c r="E18" s="104"/>
      <c r="F18" s="104" t="s">
        <v>256</v>
      </c>
      <c r="G18" s="101"/>
      <c r="H18" s="101"/>
      <c r="I18" s="101"/>
      <c r="J18" s="101"/>
    </row>
    <row r="19" spans="1:10" x14ac:dyDescent="0.3">
      <c r="A19" s="101"/>
      <c r="B19" s="104"/>
      <c r="C19" s="211" t="s">
        <v>127</v>
      </c>
      <c r="D19" s="104"/>
      <c r="E19" s="104"/>
      <c r="F19" s="104" t="s">
        <v>252</v>
      </c>
      <c r="G19" s="101"/>
      <c r="H19" s="101"/>
      <c r="I19" s="101"/>
      <c r="J19" s="101"/>
    </row>
    <row r="20" spans="1:10" customFormat="1" x14ac:dyDescent="0.3">
      <c r="A20" s="101"/>
      <c r="B20" s="104"/>
      <c r="C20" s="104"/>
      <c r="D20" s="211"/>
      <c r="E20" s="101"/>
      <c r="F20" s="101"/>
      <c r="G20" s="101"/>
      <c r="H20" s="101"/>
      <c r="I20" s="101"/>
      <c r="J20" s="101"/>
    </row>
    <row r="21" spans="1:10" customFormat="1" ht="12.75" x14ac:dyDescent="0.2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"/>
  <sheetViews>
    <sheetView view="pageBreakPreview" zoomScale="80" zoomScaleNormal="100" zoomScaleSheetLayoutView="80" workbookViewId="0">
      <selection activeCell="G2" sqref="G2:H2"/>
    </sheetView>
  </sheetViews>
  <sheetFormatPr defaultRowHeight="15" x14ac:dyDescent="0.3"/>
  <cols>
    <col min="1" max="1" width="12" style="178" customWidth="1"/>
    <col min="2" max="2" width="13.28515625" style="178" customWidth="1"/>
    <col min="3" max="3" width="21.42578125" style="178" customWidth="1"/>
    <col min="4" max="4" width="17.85546875" style="178" customWidth="1"/>
    <col min="5" max="5" width="12.7109375" style="178" customWidth="1"/>
    <col min="6" max="6" width="36.85546875" style="178" customWidth="1"/>
    <col min="7" max="7" width="22.28515625" style="178" customWidth="1"/>
    <col min="8" max="8" width="0.5703125" style="178" customWidth="1"/>
    <col min="9" max="16384" width="9.140625" style="178"/>
  </cols>
  <sheetData>
    <row r="1" spans="1:8" x14ac:dyDescent="0.3">
      <c r="A1" s="74" t="s">
        <v>336</v>
      </c>
      <c r="B1" s="76"/>
      <c r="C1" s="76"/>
      <c r="D1" s="76"/>
      <c r="E1" s="76"/>
      <c r="F1" s="76"/>
      <c r="G1" s="161" t="s">
        <v>97</v>
      </c>
      <c r="H1" s="162"/>
    </row>
    <row r="2" spans="1:8" x14ac:dyDescent="0.3">
      <c r="A2" s="76" t="s">
        <v>128</v>
      </c>
      <c r="B2" s="76"/>
      <c r="C2" s="76"/>
      <c r="D2" s="76"/>
      <c r="E2" s="76"/>
      <c r="F2" s="76"/>
      <c r="G2" s="454" t="s">
        <v>1329</v>
      </c>
      <c r="H2" s="455"/>
    </row>
    <row r="3" spans="1:8" x14ac:dyDescent="0.3">
      <c r="A3" s="76"/>
      <c r="B3" s="76"/>
      <c r="C3" s="76"/>
      <c r="D3" s="76"/>
      <c r="E3" s="76"/>
      <c r="F3" s="76"/>
      <c r="G3" s="102"/>
      <c r="H3" s="162"/>
    </row>
    <row r="4" spans="1:8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 x14ac:dyDescent="0.3">
      <c r="A5" s="199" t="str">
        <f>'ფორმა N1'!A5</f>
        <v>საარჩევნო ბლოკი „ერთიანი ნაციონალური მოძრაობა“</v>
      </c>
      <c r="B5" s="199"/>
      <c r="C5" s="199"/>
      <c r="D5" s="199"/>
      <c r="E5" s="199"/>
      <c r="F5" s="199"/>
      <c r="G5" s="199"/>
      <c r="H5" s="104"/>
    </row>
    <row r="6" spans="1:8" x14ac:dyDescent="0.3">
      <c r="A6" s="77"/>
      <c r="B6" s="76"/>
      <c r="C6" s="76"/>
      <c r="D6" s="76"/>
      <c r="E6" s="76"/>
      <c r="F6" s="76"/>
      <c r="G6" s="76"/>
      <c r="H6" s="104"/>
    </row>
    <row r="7" spans="1:8" x14ac:dyDescent="0.3">
      <c r="A7" s="76"/>
      <c r="B7" s="76"/>
      <c r="C7" s="76"/>
      <c r="D7" s="76"/>
      <c r="E7" s="76"/>
      <c r="F7" s="76"/>
      <c r="G7" s="76"/>
      <c r="H7" s="105"/>
    </row>
    <row r="8" spans="1:8" ht="45.75" customHeight="1" x14ac:dyDescent="0.3">
      <c r="A8" s="163" t="s">
        <v>295</v>
      </c>
      <c r="B8" s="163" t="s">
        <v>129</v>
      </c>
      <c r="C8" s="164" t="s">
        <v>334</v>
      </c>
      <c r="D8" s="164" t="s">
        <v>335</v>
      </c>
      <c r="E8" s="164" t="s">
        <v>258</v>
      </c>
      <c r="F8" s="163" t="s">
        <v>300</v>
      </c>
      <c r="G8" s="164" t="s">
        <v>296</v>
      </c>
      <c r="H8" s="105"/>
    </row>
    <row r="9" spans="1:8" x14ac:dyDescent="0.3">
      <c r="A9" s="165" t="s">
        <v>297</v>
      </c>
      <c r="B9" s="166"/>
      <c r="C9" s="167"/>
      <c r="D9" s="168"/>
      <c r="E9" s="168"/>
      <c r="F9" s="168"/>
      <c r="G9" s="430">
        <v>31.95</v>
      </c>
      <c r="H9" s="105"/>
    </row>
    <row r="10" spans="1:8" ht="15.75" x14ac:dyDescent="0.3">
      <c r="A10" s="166">
        <v>1</v>
      </c>
      <c r="B10" s="152"/>
      <c r="C10" s="169"/>
      <c r="D10" s="170"/>
      <c r="E10" s="170"/>
      <c r="F10" s="170"/>
      <c r="G10" s="428" t="str">
        <f>IF(ISBLANK(B10),"",G9+C10-D10)</f>
        <v/>
      </c>
      <c r="H10" s="105"/>
    </row>
    <row r="11" spans="1:8" ht="15.75" x14ac:dyDescent="0.3">
      <c r="A11" s="166">
        <v>2</v>
      </c>
      <c r="B11" s="152"/>
      <c r="C11" s="171"/>
      <c r="D11" s="172"/>
      <c r="E11" s="172"/>
      <c r="F11" s="172"/>
      <c r="G11" s="428" t="str">
        <f>IF(ISBLANK(B11),"",#REF!+C11-D11)</f>
        <v/>
      </c>
      <c r="H11" s="105"/>
    </row>
    <row r="12" spans="1:8" ht="15.75" x14ac:dyDescent="0.3">
      <c r="A12" s="166" t="s">
        <v>261</v>
      </c>
      <c r="B12" s="152"/>
      <c r="C12" s="171"/>
      <c r="D12" s="172"/>
      <c r="E12" s="172"/>
      <c r="F12" s="172"/>
      <c r="G12" s="428" t="str">
        <f>IF(ISBLANK(B12),"",#REF!+C12-D12)</f>
        <v/>
      </c>
      <c r="H12" s="105"/>
    </row>
    <row r="13" spans="1:8" x14ac:dyDescent="0.3">
      <c r="A13" s="173" t="s">
        <v>298</v>
      </c>
      <c r="B13" s="174"/>
      <c r="C13" s="175"/>
      <c r="D13" s="176"/>
      <c r="E13" s="176"/>
      <c r="F13" s="177"/>
      <c r="G13" s="429">
        <v>31.95</v>
      </c>
      <c r="H13" s="105"/>
    </row>
    <row r="17" spans="1:10" x14ac:dyDescent="0.3">
      <c r="B17" s="180" t="s">
        <v>96</v>
      </c>
      <c r="F17" s="181"/>
    </row>
    <row r="18" spans="1:10" x14ac:dyDescent="0.3">
      <c r="F18" s="179"/>
      <c r="G18" s="179"/>
      <c r="H18" s="179"/>
      <c r="I18" s="179"/>
      <c r="J18" s="179"/>
    </row>
    <row r="19" spans="1:10" x14ac:dyDescent="0.3">
      <c r="C19" s="182"/>
      <c r="F19" s="182"/>
      <c r="G19" s="183"/>
      <c r="H19" s="179"/>
      <c r="I19" s="179"/>
      <c r="J19" s="179"/>
    </row>
    <row r="20" spans="1:10" x14ac:dyDescent="0.3">
      <c r="A20" s="179"/>
      <c r="C20" s="184" t="s">
        <v>251</v>
      </c>
      <c r="F20" s="185" t="s">
        <v>256</v>
      </c>
      <c r="G20" s="183"/>
      <c r="H20" s="179"/>
      <c r="I20" s="179"/>
      <c r="J20" s="179"/>
    </row>
    <row r="21" spans="1:10" x14ac:dyDescent="0.3">
      <c r="A21" s="179"/>
      <c r="C21" s="186" t="s">
        <v>127</v>
      </c>
      <c r="F21" s="178" t="s">
        <v>252</v>
      </c>
      <c r="G21" s="179"/>
      <c r="H21" s="179"/>
      <c r="I21" s="179"/>
      <c r="J21" s="179"/>
    </row>
    <row r="22" spans="1:10" s="179" customFormat="1" x14ac:dyDescent="0.3">
      <c r="B22" s="178"/>
    </row>
    <row r="23" spans="1:10" s="179" customFormat="1" ht="12.75" x14ac:dyDescent="0.2"/>
    <row r="24" spans="1:10" s="179" customFormat="1" ht="12.75" x14ac:dyDescent="0.2"/>
    <row r="25" spans="1:10" s="179" customFormat="1" ht="12.75" x14ac:dyDescent="0.2"/>
    <row r="26" spans="1:10" s="179" customFormat="1" ht="12.75" x14ac:dyDescent="0.2"/>
  </sheetData>
  <mergeCells count="1">
    <mergeCell ref="G2:H2"/>
  </mergeCells>
  <dataValidations count="1">
    <dataValidation allowBlank="1" showInputMessage="1" showErrorMessage="1" prompt="თვე/დღე/წელი" sqref="B10:B12"/>
  </dataValidations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37" t="s">
        <v>287</v>
      </c>
      <c r="B1" s="138"/>
      <c r="C1" s="138"/>
      <c r="D1" s="138"/>
      <c r="E1" s="138"/>
      <c r="F1" s="78"/>
      <c r="G1" s="78"/>
      <c r="H1" s="78"/>
      <c r="I1" s="476" t="s">
        <v>97</v>
      </c>
      <c r="J1" s="476"/>
      <c r="K1" s="144"/>
    </row>
    <row r="2" spans="1:12" s="23" customFormat="1" ht="15" x14ac:dyDescent="0.3">
      <c r="A2" s="105" t="s">
        <v>128</v>
      </c>
      <c r="B2" s="138"/>
      <c r="C2" s="138"/>
      <c r="D2" s="138"/>
      <c r="E2" s="138"/>
      <c r="F2" s="139"/>
      <c r="G2" s="140"/>
      <c r="H2" s="140"/>
      <c r="I2" s="454" t="s">
        <v>1329</v>
      </c>
      <c r="J2" s="455"/>
      <c r="K2" s="144"/>
    </row>
    <row r="3" spans="1:12" s="23" customFormat="1" ht="15" x14ac:dyDescent="0.2">
      <c r="A3" s="138"/>
      <c r="B3" s="138"/>
      <c r="C3" s="138"/>
      <c r="D3" s="138"/>
      <c r="E3" s="138"/>
      <c r="F3" s="139"/>
      <c r="G3" s="140"/>
      <c r="H3" s="140"/>
      <c r="I3" s="141"/>
      <c r="J3" s="75"/>
      <c r="K3" s="144"/>
    </row>
    <row r="4" spans="1:12" s="2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 x14ac:dyDescent="0.3">
      <c r="A5" s="119" t="str">
        <f>'ფორმა N1'!A5</f>
        <v>საარჩევნო ბლოკი „ერთიანი ნაციონალური მოძრაობა“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 x14ac:dyDescent="0.2">
      <c r="A7" s="133"/>
      <c r="B7" s="475" t="s">
        <v>208</v>
      </c>
      <c r="C7" s="475"/>
      <c r="D7" s="475" t="s">
        <v>275</v>
      </c>
      <c r="E7" s="475"/>
      <c r="F7" s="475" t="s">
        <v>276</v>
      </c>
      <c r="G7" s="475"/>
      <c r="H7" s="151" t="s">
        <v>262</v>
      </c>
      <c r="I7" s="475" t="s">
        <v>211</v>
      </c>
      <c r="J7" s="475"/>
      <c r="K7" s="145"/>
    </row>
    <row r="8" spans="1:12" ht="15" x14ac:dyDescent="0.2">
      <c r="A8" s="134" t="s">
        <v>103</v>
      </c>
      <c r="B8" s="135" t="s">
        <v>210</v>
      </c>
      <c r="C8" s="136" t="s">
        <v>209</v>
      </c>
      <c r="D8" s="135" t="s">
        <v>210</v>
      </c>
      <c r="E8" s="136" t="s">
        <v>209</v>
      </c>
      <c r="F8" s="135" t="s">
        <v>210</v>
      </c>
      <c r="G8" s="136" t="s">
        <v>209</v>
      </c>
      <c r="H8" s="136" t="s">
        <v>209</v>
      </c>
      <c r="I8" s="135" t="s">
        <v>210</v>
      </c>
      <c r="J8" s="136" t="s">
        <v>209</v>
      </c>
      <c r="K8" s="145"/>
    </row>
    <row r="9" spans="1:12" ht="15" x14ac:dyDescent="0.2">
      <c r="A9" s="61" t="s">
        <v>104</v>
      </c>
      <c r="B9" s="82">
        <f>SUM(B10,B14,B17)</f>
        <v>7</v>
      </c>
      <c r="C9" s="82">
        <f>SUM(C10,C14,C17)</f>
        <v>4685437.09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7</v>
      </c>
      <c r="J9" s="82">
        <f t="shared" si="0"/>
        <v>4685437.09</v>
      </c>
      <c r="K9" s="145"/>
    </row>
    <row r="10" spans="1:12" ht="15" x14ac:dyDescent="0.2">
      <c r="A10" s="62" t="s">
        <v>105</v>
      </c>
      <c r="B10" s="133">
        <f>SUM(B11:B13)</f>
        <v>7</v>
      </c>
      <c r="C10" s="133">
        <f>SUM(C11:C13)</f>
        <v>3213233.71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7</v>
      </c>
      <c r="J10" s="133">
        <f t="shared" si="1"/>
        <v>3213233.71</v>
      </c>
      <c r="K10" s="145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 x14ac:dyDescent="0.2">
      <c r="A12" s="62" t="s">
        <v>107</v>
      </c>
      <c r="B12" s="26">
        <v>7</v>
      </c>
      <c r="C12" s="26">
        <v>3213233.71</v>
      </c>
      <c r="D12" s="26"/>
      <c r="E12" s="26"/>
      <c r="F12" s="26"/>
      <c r="G12" s="26"/>
      <c r="H12" s="26"/>
      <c r="I12" s="26">
        <f>B12+D12-F12</f>
        <v>7</v>
      </c>
      <c r="J12" s="26">
        <f>C12+E12-G12</f>
        <v>3213233.71</v>
      </c>
      <c r="K12" s="145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 x14ac:dyDescent="0.2">
      <c r="A14" s="62" t="s">
        <v>109</v>
      </c>
      <c r="B14" s="133">
        <f>SUM(B15:B16)</f>
        <v>0</v>
      </c>
      <c r="C14" s="133">
        <f>SUM(C15:C16)</f>
        <v>1443198.38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1443198.38</v>
      </c>
      <c r="K14" s="145"/>
    </row>
    <row r="15" spans="1:12" ht="15" x14ac:dyDescent="0.2">
      <c r="A15" s="62" t="s">
        <v>110</v>
      </c>
      <c r="B15" s="26"/>
      <c r="C15" s="26">
        <v>280512.65999999997</v>
      </c>
      <c r="D15" s="26"/>
      <c r="E15" s="26"/>
      <c r="F15" s="26"/>
      <c r="G15" s="26"/>
      <c r="H15" s="26"/>
      <c r="I15" s="26"/>
      <c r="J15" s="26">
        <f t="shared" ref="J15:J16" si="3">C15+E15-G15</f>
        <v>280512.65999999997</v>
      </c>
      <c r="K15" s="145"/>
    </row>
    <row r="16" spans="1:12" ht="15" x14ac:dyDescent="0.2">
      <c r="A16" s="62" t="s">
        <v>111</v>
      </c>
      <c r="B16" s="26"/>
      <c r="C16" s="26">
        <v>1162685.72</v>
      </c>
      <c r="D16" s="26"/>
      <c r="E16" s="26"/>
      <c r="F16" s="26"/>
      <c r="G16" s="26"/>
      <c r="H16" s="26"/>
      <c r="I16" s="26"/>
      <c r="J16" s="26">
        <f t="shared" si="3"/>
        <v>1162685.72</v>
      </c>
      <c r="K16" s="145"/>
    </row>
    <row r="17" spans="1:11" ht="15" x14ac:dyDescent="0.2">
      <c r="A17" s="62" t="s">
        <v>112</v>
      </c>
      <c r="B17" s="133">
        <f>SUM(B18:B19,B22,B23)</f>
        <v>0</v>
      </c>
      <c r="C17" s="133">
        <f>SUM(C18:C19,C22,C23)</f>
        <v>29005</v>
      </c>
      <c r="D17" s="133">
        <f t="shared" ref="D17:J17" si="4">SUM(D18:D19,D22,D23)</f>
        <v>0</v>
      </c>
      <c r="E17" s="133">
        <f>SUM(E18:E19,E22,E23)</f>
        <v>0</v>
      </c>
      <c r="F17" s="133">
        <f t="shared" si="4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4"/>
        <v>29005</v>
      </c>
      <c r="K17" s="145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 x14ac:dyDescent="0.2">
      <c r="A19" s="62" t="s">
        <v>114</v>
      </c>
      <c r="B19" s="133">
        <f>SUM(B20:B21)</f>
        <v>0</v>
      </c>
      <c r="C19" s="133">
        <f>SUM(C20:C21)</f>
        <v>19301.009999999998</v>
      </c>
      <c r="D19" s="133">
        <f t="shared" ref="D19:J19" si="5">SUM(D20:D21)</f>
        <v>0</v>
      </c>
      <c r="E19" s="133">
        <f>SUM(E20:E21)</f>
        <v>0</v>
      </c>
      <c r="F19" s="133">
        <f t="shared" si="5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5"/>
        <v>19301.009999999998</v>
      </c>
      <c r="K19" s="145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 x14ac:dyDescent="0.2">
      <c r="A21" s="62" t="s">
        <v>116</v>
      </c>
      <c r="B21" s="26"/>
      <c r="C21" s="26">
        <v>19301.009999999998</v>
      </c>
      <c r="D21" s="26"/>
      <c r="E21" s="26"/>
      <c r="F21" s="26"/>
      <c r="G21" s="26"/>
      <c r="H21" s="26"/>
      <c r="I21" s="26"/>
      <c r="J21" s="26">
        <f>C21+E21-G21</f>
        <v>19301.009999999998</v>
      </c>
      <c r="K21" s="145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 x14ac:dyDescent="0.2">
      <c r="A23" s="62" t="s">
        <v>118</v>
      </c>
      <c r="B23" s="26"/>
      <c r="C23" s="26">
        <v>9703.99</v>
      </c>
      <c r="D23" s="26"/>
      <c r="E23" s="26"/>
      <c r="F23" s="26"/>
      <c r="G23" s="26"/>
      <c r="H23" s="26"/>
      <c r="I23" s="26"/>
      <c r="J23" s="26">
        <f>C23+E23-G23</f>
        <v>9703.99</v>
      </c>
      <c r="K23" s="145"/>
    </row>
    <row r="24" spans="1:11" ht="15" x14ac:dyDescent="0.2">
      <c r="A24" s="61" t="s">
        <v>119</v>
      </c>
      <c r="B24" s="82">
        <f>SUM(B25:B31)</f>
        <v>0</v>
      </c>
      <c r="C24" s="82">
        <f t="shared" ref="C24:J24" si="6">SUM(C25:C31)</f>
        <v>0</v>
      </c>
      <c r="D24" s="82">
        <f t="shared" si="6"/>
        <v>0</v>
      </c>
      <c r="E24" s="82">
        <f t="shared" si="6"/>
        <v>0</v>
      </c>
      <c r="F24" s="82">
        <f t="shared" si="6"/>
        <v>0</v>
      </c>
      <c r="G24" s="82">
        <f t="shared" si="6"/>
        <v>0</v>
      </c>
      <c r="H24" s="82">
        <f t="shared" si="6"/>
        <v>0</v>
      </c>
      <c r="I24" s="82">
        <f t="shared" si="6"/>
        <v>0</v>
      </c>
      <c r="J24" s="82">
        <f t="shared" si="6"/>
        <v>0</v>
      </c>
      <c r="K24" s="145"/>
    </row>
    <row r="25" spans="1:11" ht="15" x14ac:dyDescent="0.2">
      <c r="A25" s="62" t="s">
        <v>241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 x14ac:dyDescent="0.2">
      <c r="A26" s="62" t="s">
        <v>242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 x14ac:dyDescent="0.2">
      <c r="A27" s="62" t="s">
        <v>243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 x14ac:dyDescent="0.2">
      <c r="A28" s="62" t="s">
        <v>244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 x14ac:dyDescent="0.2">
      <c r="A29" s="62" t="s">
        <v>245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 x14ac:dyDescent="0.2">
      <c r="A30" s="62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 x14ac:dyDescent="0.2">
      <c r="A31" s="62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 x14ac:dyDescent="0.2">
      <c r="A32" s="61" t="s">
        <v>120</v>
      </c>
      <c r="B32" s="82">
        <f>SUM(B33:B35)</f>
        <v>0</v>
      </c>
      <c r="C32" s="82">
        <f>SUM(C33:C35)</f>
        <v>0</v>
      </c>
      <c r="D32" s="82">
        <f t="shared" ref="D32:J32" si="7">SUM(D33:D35)</f>
        <v>0</v>
      </c>
      <c r="E32" s="82">
        <f>SUM(E33:E35)</f>
        <v>0</v>
      </c>
      <c r="F32" s="82">
        <f t="shared" si="7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7"/>
        <v>0</v>
      </c>
      <c r="K32" s="145"/>
    </row>
    <row r="33" spans="1:11" ht="15" x14ac:dyDescent="0.2">
      <c r="A33" s="62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 x14ac:dyDescent="0.2">
      <c r="A34" s="62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 x14ac:dyDescent="0.2">
      <c r="A35" s="62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 x14ac:dyDescent="0.2">
      <c r="A36" s="61" t="s">
        <v>121</v>
      </c>
      <c r="B36" s="82">
        <f t="shared" ref="B36:J36" si="8">SUM(B37:B39,B42)</f>
        <v>0</v>
      </c>
      <c r="C36" s="82">
        <f t="shared" si="8"/>
        <v>0</v>
      </c>
      <c r="D36" s="82">
        <f t="shared" si="8"/>
        <v>0</v>
      </c>
      <c r="E36" s="82">
        <f t="shared" si="8"/>
        <v>0</v>
      </c>
      <c r="F36" s="82">
        <f t="shared" si="8"/>
        <v>0</v>
      </c>
      <c r="G36" s="82">
        <f t="shared" si="8"/>
        <v>0</v>
      </c>
      <c r="H36" s="82">
        <f t="shared" si="8"/>
        <v>0</v>
      </c>
      <c r="I36" s="82">
        <f t="shared" si="8"/>
        <v>0</v>
      </c>
      <c r="J36" s="82">
        <f t="shared" si="8"/>
        <v>0</v>
      </c>
      <c r="K36" s="145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 x14ac:dyDescent="0.2">
      <c r="A39" s="62" t="s">
        <v>124</v>
      </c>
      <c r="B39" s="133">
        <f t="shared" ref="B39:J39" si="9">SUM(B40:B41)</f>
        <v>0</v>
      </c>
      <c r="C39" s="133">
        <f t="shared" si="9"/>
        <v>0</v>
      </c>
      <c r="D39" s="133">
        <f t="shared" si="9"/>
        <v>0</v>
      </c>
      <c r="E39" s="133">
        <f t="shared" si="9"/>
        <v>0</v>
      </c>
      <c r="F39" s="133">
        <f t="shared" si="9"/>
        <v>0</v>
      </c>
      <c r="G39" s="133">
        <f t="shared" si="9"/>
        <v>0</v>
      </c>
      <c r="H39" s="133">
        <f t="shared" si="9"/>
        <v>0</v>
      </c>
      <c r="I39" s="133">
        <f t="shared" si="9"/>
        <v>0</v>
      </c>
      <c r="J39" s="133">
        <f t="shared" si="9"/>
        <v>0</v>
      </c>
      <c r="K39" s="145"/>
    </row>
    <row r="40" spans="1:11" ht="30" x14ac:dyDescent="0.2">
      <c r="A40" s="62" t="s">
        <v>379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1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0"/>
      <c r="C48" s="70"/>
      <c r="F48" s="70"/>
      <c r="G48" s="73"/>
      <c r="H48" s="70"/>
      <c r="I48"/>
      <c r="J48"/>
    </row>
    <row r="49" spans="1:10" s="2" customFormat="1" ht="15" x14ac:dyDescent="0.3">
      <c r="B49" s="69" t="s">
        <v>251</v>
      </c>
      <c r="F49" s="12" t="s">
        <v>256</v>
      </c>
      <c r="G49" s="72"/>
      <c r="I49"/>
      <c r="J49"/>
    </row>
    <row r="50" spans="1:10" s="2" customFormat="1" ht="15" x14ac:dyDescent="0.3">
      <c r="B50" s="66" t="s">
        <v>127</v>
      </c>
      <c r="F50" s="2" t="s">
        <v>252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5" orientation="portrait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6"/>
  <sheetViews>
    <sheetView showGridLines="0" view="pageBreakPreview" topLeftCell="A94" zoomScale="80" zoomScaleNormal="80" zoomScaleSheetLayoutView="80" workbookViewId="0">
      <selection activeCell="H2" sqref="H2:I2"/>
    </sheetView>
  </sheetViews>
  <sheetFormatPr defaultRowHeight="12.75" x14ac:dyDescent="0.2"/>
  <cols>
    <col min="1" max="1" width="6" style="193" customWidth="1"/>
    <col min="2" max="2" width="21.140625" style="193" customWidth="1"/>
    <col min="3" max="3" width="33" style="193" customWidth="1"/>
    <col min="4" max="4" width="20.5703125" style="193" customWidth="1"/>
    <col min="5" max="5" width="19.5703125" style="193" customWidth="1"/>
    <col min="6" max="6" width="24.42578125" style="193" customWidth="1"/>
    <col min="7" max="7" width="27.28515625" style="193" customWidth="1"/>
    <col min="8" max="8" width="21.7109375" style="193" bestFit="1" customWidth="1"/>
    <col min="9" max="9" width="17.140625" style="193" customWidth="1"/>
    <col min="10" max="16384" width="9.140625" style="193"/>
  </cols>
  <sheetData>
    <row r="1" spans="1:9" ht="15" x14ac:dyDescent="0.2">
      <c r="A1" s="187" t="s">
        <v>475</v>
      </c>
      <c r="B1" s="187"/>
      <c r="C1" s="188"/>
      <c r="D1" s="188"/>
      <c r="E1" s="188"/>
      <c r="F1" s="188"/>
      <c r="G1" s="188"/>
      <c r="H1" s="188"/>
      <c r="I1" s="351" t="s">
        <v>97</v>
      </c>
    </row>
    <row r="2" spans="1:9" ht="15" x14ac:dyDescent="0.3">
      <c r="A2" s="148" t="s">
        <v>128</v>
      </c>
      <c r="B2" s="148"/>
      <c r="C2" s="188"/>
      <c r="D2" s="188"/>
      <c r="E2" s="188"/>
      <c r="F2" s="188"/>
      <c r="G2" s="188"/>
      <c r="H2" s="454" t="s">
        <v>1329</v>
      </c>
      <c r="I2" s="455"/>
    </row>
    <row r="3" spans="1:9" ht="15" x14ac:dyDescent="0.2">
      <c r="A3" s="188"/>
      <c r="B3" s="188"/>
      <c r="C3" s="188"/>
      <c r="D3" s="188"/>
      <c r="E3" s="188"/>
      <c r="F3" s="188"/>
      <c r="G3" s="188"/>
      <c r="H3" s="188"/>
      <c r="I3" s="141"/>
    </row>
    <row r="4" spans="1:9" ht="15" x14ac:dyDescent="0.3">
      <c r="A4" s="114" t="s">
        <v>257</v>
      </c>
      <c r="B4" s="114"/>
      <c r="C4" s="114"/>
      <c r="D4" s="114"/>
      <c r="E4" s="356"/>
      <c r="F4" s="189"/>
      <c r="G4" s="188"/>
      <c r="H4" s="188"/>
      <c r="I4" s="189"/>
    </row>
    <row r="5" spans="1:9" s="361" customFormat="1" ht="15" x14ac:dyDescent="0.3">
      <c r="A5" s="357" t="str">
        <f>'ფორმა N1'!A5</f>
        <v>საარჩევნო ბლოკი „ერთიანი ნაციონალური მოძრაობა“</v>
      </c>
      <c r="B5" s="357"/>
      <c r="C5" s="358"/>
      <c r="D5" s="358"/>
      <c r="E5" s="358"/>
      <c r="F5" s="359"/>
      <c r="G5" s="360"/>
      <c r="H5" s="360"/>
      <c r="I5" s="359"/>
    </row>
    <row r="6" spans="1:9" ht="13.5" x14ac:dyDescent="0.2">
      <c r="A6" s="142"/>
      <c r="B6" s="142"/>
      <c r="C6" s="362"/>
      <c r="D6" s="362"/>
      <c r="E6" s="362"/>
      <c r="F6" s="188"/>
      <c r="G6" s="188"/>
      <c r="H6" s="188"/>
      <c r="I6" s="188"/>
    </row>
    <row r="7" spans="1:9" ht="60" x14ac:dyDescent="0.2">
      <c r="A7" s="363" t="s">
        <v>64</v>
      </c>
      <c r="B7" s="363" t="s">
        <v>442</v>
      </c>
      <c r="C7" s="364" t="s">
        <v>443</v>
      </c>
      <c r="D7" s="364" t="s">
        <v>444</v>
      </c>
      <c r="E7" s="364" t="s">
        <v>445</v>
      </c>
      <c r="F7" s="364" t="s">
        <v>345</v>
      </c>
      <c r="G7" s="364" t="s">
        <v>446</v>
      </c>
      <c r="H7" s="364" t="s">
        <v>447</v>
      </c>
      <c r="I7" s="364" t="s">
        <v>448</v>
      </c>
    </row>
    <row r="8" spans="1:9" ht="15" x14ac:dyDescent="0.2">
      <c r="A8" s="363">
        <v>1</v>
      </c>
      <c r="B8" s="363">
        <v>2</v>
      </c>
      <c r="C8" s="363">
        <v>3</v>
      </c>
      <c r="D8" s="364">
        <v>4</v>
      </c>
      <c r="E8" s="363">
        <v>5</v>
      </c>
      <c r="F8" s="364">
        <v>6</v>
      </c>
      <c r="G8" s="363">
        <v>7</v>
      </c>
      <c r="H8" s="364">
        <v>8</v>
      </c>
      <c r="I8" s="364">
        <v>9</v>
      </c>
    </row>
    <row r="9" spans="1:9" ht="30" x14ac:dyDescent="0.3">
      <c r="A9" s="365">
        <v>1</v>
      </c>
      <c r="B9" s="366" t="s">
        <v>511</v>
      </c>
      <c r="C9" s="366" t="s">
        <v>784</v>
      </c>
      <c r="D9" s="366" t="s">
        <v>785</v>
      </c>
      <c r="E9" s="411" t="s">
        <v>786</v>
      </c>
      <c r="F9" s="366">
        <v>108.5</v>
      </c>
      <c r="G9" s="366">
        <v>17404.71</v>
      </c>
      <c r="H9" s="420"/>
      <c r="I9" s="366"/>
    </row>
    <row r="10" spans="1:9" ht="15" x14ac:dyDescent="0.3">
      <c r="A10" s="365">
        <v>2</v>
      </c>
      <c r="B10" s="366" t="s">
        <v>511</v>
      </c>
      <c r="C10" s="366" t="s">
        <v>787</v>
      </c>
      <c r="D10" s="366" t="s">
        <v>788</v>
      </c>
      <c r="E10" s="411">
        <v>39210</v>
      </c>
      <c r="F10" s="366">
        <v>77</v>
      </c>
      <c r="G10" s="366">
        <v>19295.45</v>
      </c>
      <c r="H10" s="420"/>
      <c r="I10" s="366"/>
    </row>
    <row r="11" spans="1:9" ht="15" x14ac:dyDescent="0.3">
      <c r="A11" s="365">
        <v>3</v>
      </c>
      <c r="B11" s="366" t="s">
        <v>511</v>
      </c>
      <c r="C11" s="366" t="s">
        <v>789</v>
      </c>
      <c r="D11" s="366" t="s">
        <v>790</v>
      </c>
      <c r="E11" s="411">
        <v>41124</v>
      </c>
      <c r="F11" s="366">
        <v>180</v>
      </c>
      <c r="G11" s="366">
        <v>55000</v>
      </c>
      <c r="H11" s="420"/>
      <c r="I11" s="366"/>
    </row>
    <row r="12" spans="1:9" ht="30" x14ac:dyDescent="0.3">
      <c r="A12" s="365">
        <v>4</v>
      </c>
      <c r="B12" s="366" t="s">
        <v>511</v>
      </c>
      <c r="C12" s="366" t="s">
        <v>791</v>
      </c>
      <c r="D12" s="366" t="s">
        <v>792</v>
      </c>
      <c r="E12" s="411" t="s">
        <v>793</v>
      </c>
      <c r="F12" s="366">
        <v>250.7</v>
      </c>
      <c r="G12" s="366">
        <v>224105</v>
      </c>
      <c r="H12" s="420"/>
      <c r="I12" s="366"/>
    </row>
    <row r="13" spans="1:9" ht="15" x14ac:dyDescent="0.3">
      <c r="A13" s="365">
        <v>5</v>
      </c>
      <c r="B13" s="366" t="s">
        <v>511</v>
      </c>
      <c r="C13" s="366" t="s">
        <v>794</v>
      </c>
      <c r="D13" s="366" t="s">
        <v>795</v>
      </c>
      <c r="E13" s="411">
        <v>40843</v>
      </c>
      <c r="F13" s="366">
        <v>2406.19</v>
      </c>
      <c r="G13" s="366">
        <v>2865918.99</v>
      </c>
      <c r="H13" s="420"/>
      <c r="I13" s="366"/>
    </row>
    <row r="14" spans="1:9" ht="15" x14ac:dyDescent="0.3">
      <c r="A14" s="365">
        <v>6</v>
      </c>
      <c r="B14" s="366" t="s">
        <v>511</v>
      </c>
      <c r="C14" s="366" t="s">
        <v>796</v>
      </c>
      <c r="D14" s="366" t="s">
        <v>797</v>
      </c>
      <c r="E14" s="411">
        <v>41271</v>
      </c>
      <c r="F14" s="366">
        <v>52</v>
      </c>
      <c r="G14" s="366">
        <v>31509.599999999999</v>
      </c>
      <c r="H14" s="420"/>
      <c r="I14" s="366"/>
    </row>
    <row r="15" spans="1:9" ht="30" x14ac:dyDescent="0.3">
      <c r="A15" s="365">
        <v>7</v>
      </c>
      <c r="B15" s="366" t="s">
        <v>515</v>
      </c>
      <c r="C15" s="366" t="s">
        <v>798</v>
      </c>
      <c r="D15" s="366" t="s">
        <v>799</v>
      </c>
      <c r="E15" s="411" t="s">
        <v>800</v>
      </c>
      <c r="F15" s="366">
        <v>150</v>
      </c>
      <c r="G15" s="366">
        <v>1100</v>
      </c>
      <c r="H15" s="420">
        <v>208147423</v>
      </c>
      <c r="I15" s="366" t="s">
        <v>801</v>
      </c>
    </row>
    <row r="16" spans="1:9" ht="30" x14ac:dyDescent="0.3">
      <c r="A16" s="365">
        <v>8</v>
      </c>
      <c r="B16" s="366" t="s">
        <v>515</v>
      </c>
      <c r="C16" s="366" t="s">
        <v>802</v>
      </c>
      <c r="D16" s="366" t="s">
        <v>803</v>
      </c>
      <c r="E16" s="411" t="s">
        <v>804</v>
      </c>
      <c r="F16" s="366">
        <v>75</v>
      </c>
      <c r="G16" s="366">
        <v>2125</v>
      </c>
      <c r="H16" s="420" t="s">
        <v>805</v>
      </c>
      <c r="I16" s="366" t="s">
        <v>806</v>
      </c>
    </row>
    <row r="17" spans="1:9" ht="30" x14ac:dyDescent="0.3">
      <c r="A17" s="365">
        <v>9</v>
      </c>
      <c r="B17" s="366" t="s">
        <v>515</v>
      </c>
      <c r="C17" s="366" t="s">
        <v>807</v>
      </c>
      <c r="D17" s="366" t="s">
        <v>808</v>
      </c>
      <c r="E17" s="411" t="s">
        <v>804</v>
      </c>
      <c r="F17" s="366">
        <v>72</v>
      </c>
      <c r="G17" s="366">
        <v>2000</v>
      </c>
      <c r="H17" s="420" t="s">
        <v>809</v>
      </c>
      <c r="I17" s="366" t="s">
        <v>810</v>
      </c>
    </row>
    <row r="18" spans="1:9" ht="30" x14ac:dyDescent="0.3">
      <c r="A18" s="365">
        <v>10</v>
      </c>
      <c r="B18" s="366" t="s">
        <v>515</v>
      </c>
      <c r="C18" s="366" t="s">
        <v>811</v>
      </c>
      <c r="D18" s="366" t="s">
        <v>812</v>
      </c>
      <c r="E18" s="411" t="s">
        <v>813</v>
      </c>
      <c r="F18" s="366">
        <v>92.2</v>
      </c>
      <c r="G18" s="366">
        <v>2650</v>
      </c>
      <c r="H18" s="420" t="s">
        <v>814</v>
      </c>
      <c r="I18" s="366" t="s">
        <v>815</v>
      </c>
    </row>
    <row r="19" spans="1:9" ht="30" x14ac:dyDescent="0.3">
      <c r="A19" s="365">
        <v>11</v>
      </c>
      <c r="B19" s="366" t="s">
        <v>515</v>
      </c>
      <c r="C19" s="366" t="s">
        <v>816</v>
      </c>
      <c r="D19" s="366" t="s">
        <v>817</v>
      </c>
      <c r="E19" s="411" t="s">
        <v>804</v>
      </c>
      <c r="F19" s="366">
        <v>80</v>
      </c>
      <c r="G19" s="366">
        <v>1250</v>
      </c>
      <c r="H19" s="420" t="s">
        <v>818</v>
      </c>
      <c r="I19" s="366" t="s">
        <v>819</v>
      </c>
    </row>
    <row r="20" spans="1:9" ht="30" x14ac:dyDescent="0.3">
      <c r="A20" s="365">
        <v>12</v>
      </c>
      <c r="B20" s="366" t="s">
        <v>515</v>
      </c>
      <c r="C20" s="366" t="s">
        <v>820</v>
      </c>
      <c r="D20" s="366" t="s">
        <v>821</v>
      </c>
      <c r="E20" s="411" t="s">
        <v>822</v>
      </c>
      <c r="F20" s="366">
        <v>110</v>
      </c>
      <c r="G20" s="366">
        <v>1000</v>
      </c>
      <c r="H20" s="420" t="s">
        <v>823</v>
      </c>
      <c r="I20" s="366" t="s">
        <v>824</v>
      </c>
    </row>
    <row r="21" spans="1:9" ht="30" x14ac:dyDescent="0.3">
      <c r="A21" s="365">
        <v>13</v>
      </c>
      <c r="B21" s="366" t="s">
        <v>515</v>
      </c>
      <c r="C21" s="366" t="s">
        <v>825</v>
      </c>
      <c r="D21" s="366" t="s">
        <v>826</v>
      </c>
      <c r="E21" s="411" t="s">
        <v>822</v>
      </c>
      <c r="F21" s="366">
        <v>121.7</v>
      </c>
      <c r="G21" s="366">
        <v>1958.1250000000002</v>
      </c>
      <c r="H21" s="420" t="s">
        <v>827</v>
      </c>
      <c r="I21" s="366" t="s">
        <v>828</v>
      </c>
    </row>
    <row r="22" spans="1:9" ht="30" x14ac:dyDescent="0.3">
      <c r="A22" s="365">
        <v>14</v>
      </c>
      <c r="B22" s="366" t="s">
        <v>515</v>
      </c>
      <c r="C22" s="366" t="s">
        <v>829</v>
      </c>
      <c r="D22" s="366" t="s">
        <v>830</v>
      </c>
      <c r="E22" s="411" t="s">
        <v>831</v>
      </c>
      <c r="F22" s="366">
        <v>19</v>
      </c>
      <c r="G22" s="366">
        <v>875</v>
      </c>
      <c r="H22" s="420" t="s">
        <v>832</v>
      </c>
      <c r="I22" s="366" t="s">
        <v>833</v>
      </c>
    </row>
    <row r="23" spans="1:9" ht="30" x14ac:dyDescent="0.3">
      <c r="A23" s="365">
        <v>15</v>
      </c>
      <c r="B23" s="366" t="s">
        <v>515</v>
      </c>
      <c r="C23" s="366" t="s">
        <v>834</v>
      </c>
      <c r="D23" s="366" t="s">
        <v>835</v>
      </c>
      <c r="E23" s="411" t="s">
        <v>836</v>
      </c>
      <c r="F23" s="366">
        <v>195.3</v>
      </c>
      <c r="G23" s="366">
        <v>2651</v>
      </c>
      <c r="H23" s="420" t="s">
        <v>837</v>
      </c>
      <c r="I23" s="366" t="s">
        <v>838</v>
      </c>
    </row>
    <row r="24" spans="1:9" ht="30" x14ac:dyDescent="0.3">
      <c r="A24" s="365">
        <v>16</v>
      </c>
      <c r="B24" s="366" t="s">
        <v>515</v>
      </c>
      <c r="C24" s="366" t="s">
        <v>839</v>
      </c>
      <c r="D24" s="366" t="s">
        <v>840</v>
      </c>
      <c r="E24" s="411" t="s">
        <v>841</v>
      </c>
      <c r="F24" s="366">
        <v>149.85</v>
      </c>
      <c r="G24" s="366">
        <v>1900</v>
      </c>
      <c r="H24" s="420" t="s">
        <v>842</v>
      </c>
      <c r="I24" s="366" t="s">
        <v>843</v>
      </c>
    </row>
    <row r="25" spans="1:9" ht="30" x14ac:dyDescent="0.3">
      <c r="A25" s="365">
        <v>17</v>
      </c>
      <c r="B25" s="366" t="s">
        <v>515</v>
      </c>
      <c r="C25" s="366" t="s">
        <v>844</v>
      </c>
      <c r="D25" s="366" t="s">
        <v>845</v>
      </c>
      <c r="E25" s="411" t="s">
        <v>831</v>
      </c>
      <c r="F25" s="366">
        <v>69.319999999999993</v>
      </c>
      <c r="G25" s="366">
        <v>875</v>
      </c>
      <c r="H25" s="420" t="s">
        <v>846</v>
      </c>
      <c r="I25" s="366" t="s">
        <v>847</v>
      </c>
    </row>
    <row r="26" spans="1:9" ht="30" x14ac:dyDescent="0.3">
      <c r="A26" s="365">
        <v>18</v>
      </c>
      <c r="B26" s="366" t="s">
        <v>515</v>
      </c>
      <c r="C26" s="366" t="s">
        <v>848</v>
      </c>
      <c r="D26" s="366" t="s">
        <v>849</v>
      </c>
      <c r="E26" s="411" t="s">
        <v>822</v>
      </c>
      <c r="F26" s="366">
        <v>190</v>
      </c>
      <c r="G26" s="366">
        <v>1000</v>
      </c>
      <c r="H26" s="420" t="s">
        <v>850</v>
      </c>
      <c r="I26" s="366" t="s">
        <v>851</v>
      </c>
    </row>
    <row r="27" spans="1:9" ht="30" x14ac:dyDescent="0.3">
      <c r="A27" s="365">
        <v>19</v>
      </c>
      <c r="B27" s="366" t="s">
        <v>515</v>
      </c>
      <c r="C27" s="366" t="s">
        <v>852</v>
      </c>
      <c r="D27" s="366" t="s">
        <v>853</v>
      </c>
      <c r="E27" s="411" t="s">
        <v>854</v>
      </c>
      <c r="F27" s="366">
        <v>93.53</v>
      </c>
      <c r="G27" s="366">
        <v>1875</v>
      </c>
      <c r="H27" s="420" t="s">
        <v>855</v>
      </c>
      <c r="I27" s="366" t="s">
        <v>856</v>
      </c>
    </row>
    <row r="28" spans="1:9" ht="30" x14ac:dyDescent="0.3">
      <c r="A28" s="365">
        <v>20</v>
      </c>
      <c r="B28" s="366" t="s">
        <v>515</v>
      </c>
      <c r="C28" s="366" t="s">
        <v>857</v>
      </c>
      <c r="D28" s="366" t="s">
        <v>858</v>
      </c>
      <c r="E28" s="411" t="s">
        <v>859</v>
      </c>
      <c r="F28" s="366">
        <v>87</v>
      </c>
      <c r="G28" s="366">
        <v>1000</v>
      </c>
      <c r="H28" s="420" t="s">
        <v>860</v>
      </c>
      <c r="I28" s="366" t="s">
        <v>861</v>
      </c>
    </row>
    <row r="29" spans="1:9" ht="30" x14ac:dyDescent="0.3">
      <c r="A29" s="365">
        <v>21</v>
      </c>
      <c r="B29" s="366" t="s">
        <v>515</v>
      </c>
      <c r="C29" s="366" t="s">
        <v>862</v>
      </c>
      <c r="D29" s="366" t="s">
        <v>863</v>
      </c>
      <c r="E29" s="411" t="s">
        <v>864</v>
      </c>
      <c r="F29" s="366">
        <v>74.86</v>
      </c>
      <c r="G29" s="366">
        <v>180</v>
      </c>
      <c r="H29" s="420" t="s">
        <v>865</v>
      </c>
      <c r="I29" s="366" t="s">
        <v>866</v>
      </c>
    </row>
    <row r="30" spans="1:9" ht="30" x14ac:dyDescent="0.3">
      <c r="A30" s="365">
        <v>22</v>
      </c>
      <c r="B30" s="366" t="s">
        <v>515</v>
      </c>
      <c r="C30" s="366" t="s">
        <v>867</v>
      </c>
      <c r="D30" s="366" t="s">
        <v>868</v>
      </c>
      <c r="E30" s="411" t="s">
        <v>869</v>
      </c>
      <c r="F30" s="366"/>
      <c r="G30" s="366">
        <v>2800</v>
      </c>
      <c r="H30" s="420" t="s">
        <v>870</v>
      </c>
      <c r="I30" s="366" t="s">
        <v>871</v>
      </c>
    </row>
    <row r="31" spans="1:9" ht="30" x14ac:dyDescent="0.3">
      <c r="A31" s="365">
        <v>23</v>
      </c>
      <c r="B31" s="366" t="s">
        <v>515</v>
      </c>
      <c r="C31" s="366" t="s">
        <v>872</v>
      </c>
      <c r="D31" s="366" t="s">
        <v>873</v>
      </c>
      <c r="E31" s="411" t="s">
        <v>874</v>
      </c>
      <c r="F31" s="366">
        <v>86.17</v>
      </c>
      <c r="G31" s="366">
        <v>3000</v>
      </c>
      <c r="H31" s="420" t="s">
        <v>875</v>
      </c>
      <c r="I31" s="366" t="s">
        <v>876</v>
      </c>
    </row>
    <row r="32" spans="1:9" ht="30" x14ac:dyDescent="0.3">
      <c r="A32" s="365">
        <v>24</v>
      </c>
      <c r="B32" s="366" t="s">
        <v>515</v>
      </c>
      <c r="C32" s="366" t="s">
        <v>877</v>
      </c>
      <c r="D32" s="366" t="s">
        <v>878</v>
      </c>
      <c r="E32" s="411" t="s">
        <v>879</v>
      </c>
      <c r="F32" s="366">
        <v>69.319999999999993</v>
      </c>
      <c r="G32" s="366">
        <v>1125</v>
      </c>
      <c r="H32" s="420" t="s">
        <v>880</v>
      </c>
      <c r="I32" s="366" t="s">
        <v>881</v>
      </c>
    </row>
    <row r="33" spans="1:9" ht="30" x14ac:dyDescent="0.3">
      <c r="A33" s="365">
        <v>25</v>
      </c>
      <c r="B33" s="366" t="s">
        <v>515</v>
      </c>
      <c r="C33" s="366" t="s">
        <v>882</v>
      </c>
      <c r="D33" s="366" t="s">
        <v>883</v>
      </c>
      <c r="E33" s="411" t="s">
        <v>884</v>
      </c>
      <c r="F33" s="366">
        <v>117</v>
      </c>
      <c r="G33" s="366">
        <v>2100</v>
      </c>
      <c r="H33" s="420" t="s">
        <v>885</v>
      </c>
      <c r="I33" s="366" t="s">
        <v>886</v>
      </c>
    </row>
    <row r="34" spans="1:9" ht="30" x14ac:dyDescent="0.3">
      <c r="A34" s="365">
        <v>26</v>
      </c>
      <c r="B34" s="366" t="s">
        <v>515</v>
      </c>
      <c r="C34" s="366" t="s">
        <v>887</v>
      </c>
      <c r="D34" s="366" t="s">
        <v>888</v>
      </c>
      <c r="E34" s="411" t="s">
        <v>889</v>
      </c>
      <c r="F34" s="366">
        <v>74.3</v>
      </c>
      <c r="G34" s="366">
        <v>1900</v>
      </c>
      <c r="H34" s="420" t="s">
        <v>890</v>
      </c>
      <c r="I34" s="366" t="s">
        <v>891</v>
      </c>
    </row>
    <row r="35" spans="1:9" ht="30" x14ac:dyDescent="0.3">
      <c r="A35" s="365">
        <v>27</v>
      </c>
      <c r="B35" s="366" t="s">
        <v>515</v>
      </c>
      <c r="C35" s="366" t="s">
        <v>892</v>
      </c>
      <c r="D35" s="366" t="s">
        <v>893</v>
      </c>
      <c r="E35" s="411" t="s">
        <v>894</v>
      </c>
      <c r="F35" s="366">
        <v>149</v>
      </c>
      <c r="G35" s="366">
        <v>750</v>
      </c>
      <c r="H35" s="420" t="s">
        <v>895</v>
      </c>
      <c r="I35" s="366" t="s">
        <v>896</v>
      </c>
    </row>
    <row r="36" spans="1:9" ht="45" x14ac:dyDescent="0.3">
      <c r="A36" s="365">
        <v>28</v>
      </c>
      <c r="B36" s="366" t="s">
        <v>515</v>
      </c>
      <c r="C36" s="366" t="s">
        <v>897</v>
      </c>
      <c r="D36" s="366" t="s">
        <v>898</v>
      </c>
      <c r="E36" s="411" t="s">
        <v>899</v>
      </c>
      <c r="F36" s="366">
        <v>31.8</v>
      </c>
      <c r="G36" s="366">
        <v>1300</v>
      </c>
      <c r="H36" s="420" t="s">
        <v>900</v>
      </c>
      <c r="I36" s="366" t="s">
        <v>901</v>
      </c>
    </row>
    <row r="37" spans="1:9" ht="30" x14ac:dyDescent="0.3">
      <c r="A37" s="365">
        <v>29</v>
      </c>
      <c r="B37" s="366" t="s">
        <v>515</v>
      </c>
      <c r="C37" s="366" t="s">
        <v>902</v>
      </c>
      <c r="D37" s="366" t="s">
        <v>903</v>
      </c>
      <c r="E37" s="411" t="s">
        <v>904</v>
      </c>
      <c r="F37" s="366">
        <v>20</v>
      </c>
      <c r="G37" s="366">
        <v>400</v>
      </c>
      <c r="H37" s="420" t="s">
        <v>905</v>
      </c>
      <c r="I37" s="366" t="s">
        <v>906</v>
      </c>
    </row>
    <row r="38" spans="1:9" ht="30" x14ac:dyDescent="0.3">
      <c r="A38" s="365">
        <v>30</v>
      </c>
      <c r="B38" s="366" t="s">
        <v>515</v>
      </c>
      <c r="C38" s="366" t="s">
        <v>907</v>
      </c>
      <c r="D38" s="366" t="s">
        <v>908</v>
      </c>
      <c r="E38" s="411" t="s">
        <v>909</v>
      </c>
      <c r="F38" s="366">
        <v>74.61</v>
      </c>
      <c r="G38" s="366">
        <v>1000</v>
      </c>
      <c r="H38" s="420" t="s">
        <v>910</v>
      </c>
      <c r="I38" s="366" t="s">
        <v>911</v>
      </c>
    </row>
    <row r="39" spans="1:9" ht="30" x14ac:dyDescent="0.3">
      <c r="A39" s="365">
        <v>31</v>
      </c>
      <c r="B39" s="366" t="s">
        <v>515</v>
      </c>
      <c r="C39" s="366" t="s">
        <v>912</v>
      </c>
      <c r="D39" s="366" t="s">
        <v>913</v>
      </c>
      <c r="E39" s="411" t="s">
        <v>909</v>
      </c>
      <c r="F39" s="366">
        <v>154.80000000000001</v>
      </c>
      <c r="G39" s="366">
        <v>625</v>
      </c>
      <c r="H39" s="420" t="s">
        <v>914</v>
      </c>
      <c r="I39" s="366" t="s">
        <v>915</v>
      </c>
    </row>
    <row r="40" spans="1:9" ht="30" x14ac:dyDescent="0.3">
      <c r="A40" s="365">
        <v>32</v>
      </c>
      <c r="B40" s="366" t="s">
        <v>515</v>
      </c>
      <c r="C40" s="366" t="s">
        <v>916</v>
      </c>
      <c r="D40" s="366" t="s">
        <v>917</v>
      </c>
      <c r="E40" s="411" t="s">
        <v>909</v>
      </c>
      <c r="F40" s="366">
        <v>25.04</v>
      </c>
      <c r="G40" s="366">
        <v>750</v>
      </c>
      <c r="H40" s="420" t="s">
        <v>918</v>
      </c>
      <c r="I40" s="366" t="s">
        <v>919</v>
      </c>
    </row>
    <row r="41" spans="1:9" ht="30" x14ac:dyDescent="0.3">
      <c r="A41" s="365">
        <v>33</v>
      </c>
      <c r="B41" s="366" t="s">
        <v>515</v>
      </c>
      <c r="C41" s="366" t="s">
        <v>920</v>
      </c>
      <c r="D41" s="366" t="s">
        <v>921</v>
      </c>
      <c r="E41" s="411" t="s">
        <v>909</v>
      </c>
      <c r="F41" s="366">
        <v>333.3</v>
      </c>
      <c r="G41" s="366">
        <v>743.33999999999992</v>
      </c>
      <c r="H41" s="420" t="s">
        <v>922</v>
      </c>
      <c r="I41" s="366" t="s">
        <v>923</v>
      </c>
    </row>
    <row r="42" spans="1:9" ht="30" x14ac:dyDescent="0.3">
      <c r="A42" s="365">
        <v>34</v>
      </c>
      <c r="B42" s="366" t="s">
        <v>515</v>
      </c>
      <c r="C42" s="366" t="s">
        <v>924</v>
      </c>
      <c r="D42" s="366" t="s">
        <v>925</v>
      </c>
      <c r="E42" s="411" t="s">
        <v>909</v>
      </c>
      <c r="F42" s="366">
        <v>68</v>
      </c>
      <c r="G42" s="366">
        <v>1400</v>
      </c>
      <c r="H42" s="420" t="s">
        <v>926</v>
      </c>
      <c r="I42" s="366" t="s">
        <v>927</v>
      </c>
    </row>
    <row r="43" spans="1:9" ht="30" x14ac:dyDescent="0.3">
      <c r="A43" s="365">
        <v>35</v>
      </c>
      <c r="B43" s="366" t="s">
        <v>515</v>
      </c>
      <c r="C43" s="366" t="s">
        <v>928</v>
      </c>
      <c r="D43" s="366"/>
      <c r="E43" s="411" t="s">
        <v>929</v>
      </c>
      <c r="F43" s="366">
        <v>94.1</v>
      </c>
      <c r="G43" s="366">
        <v>400</v>
      </c>
      <c r="H43" s="420">
        <v>247001890</v>
      </c>
      <c r="I43" s="366" t="s">
        <v>930</v>
      </c>
    </row>
    <row r="44" spans="1:9" ht="30" x14ac:dyDescent="0.3">
      <c r="A44" s="365">
        <v>36</v>
      </c>
      <c r="B44" s="366" t="s">
        <v>515</v>
      </c>
      <c r="C44" s="366" t="s">
        <v>931</v>
      </c>
      <c r="D44" s="366" t="s">
        <v>932</v>
      </c>
      <c r="E44" s="411" t="s">
        <v>933</v>
      </c>
      <c r="F44" s="366">
        <v>90.82</v>
      </c>
      <c r="G44" s="366">
        <v>750</v>
      </c>
      <c r="H44" s="420" t="s">
        <v>934</v>
      </c>
      <c r="I44" s="366" t="s">
        <v>935</v>
      </c>
    </row>
    <row r="45" spans="1:9" ht="30" x14ac:dyDescent="0.3">
      <c r="A45" s="365">
        <v>37</v>
      </c>
      <c r="B45" s="366" t="s">
        <v>515</v>
      </c>
      <c r="C45" s="366" t="s">
        <v>936</v>
      </c>
      <c r="D45" s="366" t="s">
        <v>937</v>
      </c>
      <c r="E45" s="411" t="s">
        <v>938</v>
      </c>
      <c r="F45" s="366">
        <v>70</v>
      </c>
      <c r="G45" s="366">
        <v>687.5</v>
      </c>
      <c r="H45" s="420" t="s">
        <v>939</v>
      </c>
      <c r="I45" s="366" t="s">
        <v>940</v>
      </c>
    </row>
    <row r="46" spans="1:9" ht="30" x14ac:dyDescent="0.3">
      <c r="A46" s="365">
        <v>38</v>
      </c>
      <c r="B46" s="366" t="s">
        <v>515</v>
      </c>
      <c r="C46" s="366" t="s">
        <v>941</v>
      </c>
      <c r="D46" s="366" t="s">
        <v>942</v>
      </c>
      <c r="E46" s="411" t="s">
        <v>943</v>
      </c>
      <c r="F46" s="366">
        <v>44</v>
      </c>
      <c r="G46" s="366">
        <v>687.5</v>
      </c>
      <c r="H46" s="420" t="s">
        <v>944</v>
      </c>
      <c r="I46" s="366" t="s">
        <v>945</v>
      </c>
    </row>
    <row r="47" spans="1:9" ht="30" x14ac:dyDescent="0.3">
      <c r="A47" s="365">
        <v>39</v>
      </c>
      <c r="B47" s="366" t="s">
        <v>515</v>
      </c>
      <c r="C47" s="366" t="s">
        <v>946</v>
      </c>
      <c r="D47" s="366" t="s">
        <v>947</v>
      </c>
      <c r="E47" s="411" t="s">
        <v>948</v>
      </c>
      <c r="F47" s="366">
        <v>174.45</v>
      </c>
      <c r="G47" s="366">
        <v>850</v>
      </c>
      <c r="H47" s="420">
        <v>61006005643</v>
      </c>
      <c r="I47" s="366" t="s">
        <v>949</v>
      </c>
    </row>
    <row r="48" spans="1:9" ht="30" x14ac:dyDescent="0.3">
      <c r="A48" s="365">
        <v>40</v>
      </c>
      <c r="B48" s="366" t="s">
        <v>515</v>
      </c>
      <c r="C48" s="366" t="s">
        <v>950</v>
      </c>
      <c r="D48" s="366" t="s">
        <v>951</v>
      </c>
      <c r="E48" s="411" t="s">
        <v>952</v>
      </c>
      <c r="F48" s="366">
        <v>172.87</v>
      </c>
      <c r="G48" s="366">
        <v>1250</v>
      </c>
      <c r="H48" s="420" t="s">
        <v>953</v>
      </c>
      <c r="I48" s="366" t="s">
        <v>954</v>
      </c>
    </row>
    <row r="49" spans="1:9" ht="30" x14ac:dyDescent="0.3">
      <c r="A49" s="365">
        <v>41</v>
      </c>
      <c r="B49" s="366" t="s">
        <v>515</v>
      </c>
      <c r="C49" s="366" t="s">
        <v>955</v>
      </c>
      <c r="D49" s="366" t="s">
        <v>956</v>
      </c>
      <c r="E49" s="411" t="s">
        <v>957</v>
      </c>
      <c r="F49" s="366">
        <v>82.94</v>
      </c>
      <c r="G49" s="366">
        <v>625</v>
      </c>
      <c r="H49" s="420" t="s">
        <v>958</v>
      </c>
      <c r="I49" s="366" t="s">
        <v>959</v>
      </c>
    </row>
    <row r="50" spans="1:9" ht="30" x14ac:dyDescent="0.3">
      <c r="A50" s="365">
        <v>42</v>
      </c>
      <c r="B50" s="366" t="s">
        <v>515</v>
      </c>
      <c r="C50" s="366" t="s">
        <v>960</v>
      </c>
      <c r="D50" s="366" t="s">
        <v>961</v>
      </c>
      <c r="E50" s="411" t="s">
        <v>962</v>
      </c>
      <c r="F50" s="366">
        <v>70.069999999999993</v>
      </c>
      <c r="G50" s="366">
        <v>625</v>
      </c>
      <c r="H50" s="420" t="s">
        <v>963</v>
      </c>
      <c r="I50" s="366" t="s">
        <v>964</v>
      </c>
    </row>
    <row r="51" spans="1:9" ht="30" x14ac:dyDescent="0.3">
      <c r="A51" s="365">
        <v>43</v>
      </c>
      <c r="B51" s="366" t="s">
        <v>515</v>
      </c>
      <c r="C51" s="366" t="s">
        <v>965</v>
      </c>
      <c r="D51" s="366" t="s">
        <v>966</v>
      </c>
      <c r="E51" s="411" t="s">
        <v>967</v>
      </c>
      <c r="F51" s="366">
        <v>27.15</v>
      </c>
      <c r="G51" s="366">
        <v>300</v>
      </c>
      <c r="H51" s="420" t="s">
        <v>968</v>
      </c>
      <c r="I51" s="366" t="s">
        <v>969</v>
      </c>
    </row>
    <row r="52" spans="1:9" ht="30" x14ac:dyDescent="0.3">
      <c r="A52" s="365">
        <v>44</v>
      </c>
      <c r="B52" s="366" t="s">
        <v>515</v>
      </c>
      <c r="C52" s="366" t="s">
        <v>970</v>
      </c>
      <c r="D52" s="366" t="s">
        <v>971</v>
      </c>
      <c r="E52" s="411" t="s">
        <v>962</v>
      </c>
      <c r="F52" s="366">
        <v>50</v>
      </c>
      <c r="G52" s="366">
        <v>625</v>
      </c>
      <c r="H52" s="420" t="s">
        <v>972</v>
      </c>
      <c r="I52" s="366" t="s">
        <v>973</v>
      </c>
    </row>
    <row r="53" spans="1:9" ht="30" x14ac:dyDescent="0.3">
      <c r="A53" s="365">
        <v>45</v>
      </c>
      <c r="B53" s="366" t="s">
        <v>515</v>
      </c>
      <c r="C53" s="366" t="s">
        <v>974</v>
      </c>
      <c r="D53" s="366" t="s">
        <v>975</v>
      </c>
      <c r="E53" s="411" t="s">
        <v>957</v>
      </c>
      <c r="F53" s="366">
        <v>83.34</v>
      </c>
      <c r="G53" s="366">
        <v>800</v>
      </c>
      <c r="H53" s="420" t="s">
        <v>976</v>
      </c>
      <c r="I53" s="366" t="s">
        <v>977</v>
      </c>
    </row>
    <row r="54" spans="1:9" ht="30" x14ac:dyDescent="0.3">
      <c r="A54" s="365">
        <v>46</v>
      </c>
      <c r="B54" s="366" t="s">
        <v>515</v>
      </c>
      <c r="C54" s="366" t="s">
        <v>978</v>
      </c>
      <c r="D54" s="366" t="s">
        <v>979</v>
      </c>
      <c r="E54" s="411" t="s">
        <v>980</v>
      </c>
      <c r="F54" s="366">
        <v>38.590000000000003</v>
      </c>
      <c r="G54" s="366">
        <v>83.34</v>
      </c>
      <c r="H54" s="420" t="s">
        <v>981</v>
      </c>
      <c r="I54" s="366" t="s">
        <v>982</v>
      </c>
    </row>
    <row r="55" spans="1:9" ht="30" x14ac:dyDescent="0.3">
      <c r="A55" s="365">
        <v>47</v>
      </c>
      <c r="B55" s="366" t="s">
        <v>515</v>
      </c>
      <c r="C55" s="366" t="s">
        <v>983</v>
      </c>
      <c r="D55" s="366" t="s">
        <v>984</v>
      </c>
      <c r="E55" s="411" t="s">
        <v>985</v>
      </c>
      <c r="F55" s="366">
        <v>108.86</v>
      </c>
      <c r="G55" s="366">
        <v>375</v>
      </c>
      <c r="H55" s="420" t="s">
        <v>986</v>
      </c>
      <c r="I55" s="366" t="s">
        <v>987</v>
      </c>
    </row>
    <row r="56" spans="1:9" ht="30" x14ac:dyDescent="0.3">
      <c r="A56" s="365">
        <v>48</v>
      </c>
      <c r="B56" s="366" t="s">
        <v>515</v>
      </c>
      <c r="C56" s="366" t="s">
        <v>988</v>
      </c>
      <c r="D56" s="366" t="s">
        <v>989</v>
      </c>
      <c r="E56" s="411" t="s">
        <v>990</v>
      </c>
      <c r="F56" s="366">
        <v>67</v>
      </c>
      <c r="G56" s="366">
        <v>720</v>
      </c>
      <c r="H56" s="420" t="s">
        <v>991</v>
      </c>
      <c r="I56" s="366" t="s">
        <v>992</v>
      </c>
    </row>
    <row r="57" spans="1:9" ht="30" x14ac:dyDescent="0.3">
      <c r="A57" s="365">
        <v>49</v>
      </c>
      <c r="B57" s="366" t="s">
        <v>515</v>
      </c>
      <c r="C57" s="366" t="s">
        <v>993</v>
      </c>
      <c r="D57" s="366" t="s">
        <v>994</v>
      </c>
      <c r="E57" s="411" t="s">
        <v>995</v>
      </c>
      <c r="F57" s="366">
        <v>155.19999999999999</v>
      </c>
      <c r="G57" s="366">
        <v>400</v>
      </c>
      <c r="H57" s="420">
        <v>238769025</v>
      </c>
      <c r="I57" s="366" t="s">
        <v>930</v>
      </c>
    </row>
    <row r="58" spans="1:9" ht="30" x14ac:dyDescent="0.3">
      <c r="A58" s="365">
        <v>50</v>
      </c>
      <c r="B58" s="366" t="s">
        <v>515</v>
      </c>
      <c r="C58" s="366" t="s">
        <v>996</v>
      </c>
      <c r="D58" s="366" t="s">
        <v>997</v>
      </c>
      <c r="E58" s="411" t="s">
        <v>998</v>
      </c>
      <c r="F58" s="366">
        <v>28.3</v>
      </c>
      <c r="G58" s="366">
        <v>500</v>
      </c>
      <c r="H58" s="420" t="s">
        <v>999</v>
      </c>
      <c r="I58" s="366" t="s">
        <v>1000</v>
      </c>
    </row>
    <row r="59" spans="1:9" ht="15" x14ac:dyDescent="0.3">
      <c r="A59" s="365">
        <v>51</v>
      </c>
      <c r="B59" s="366" t="s">
        <v>515</v>
      </c>
      <c r="C59" s="366" t="s">
        <v>1001</v>
      </c>
      <c r="D59" s="366" t="s">
        <v>1002</v>
      </c>
      <c r="E59" s="411" t="s">
        <v>1003</v>
      </c>
      <c r="F59" s="366">
        <v>141.74</v>
      </c>
      <c r="G59" s="366">
        <v>437.5</v>
      </c>
      <c r="H59" s="420">
        <v>38001006467</v>
      </c>
      <c r="I59" s="366" t="s">
        <v>1004</v>
      </c>
    </row>
    <row r="60" spans="1:9" ht="30" x14ac:dyDescent="0.3">
      <c r="A60" s="365">
        <v>52</v>
      </c>
      <c r="B60" s="366" t="s">
        <v>515</v>
      </c>
      <c r="C60" s="366" t="s">
        <v>1005</v>
      </c>
      <c r="D60" s="366" t="s">
        <v>1006</v>
      </c>
      <c r="E60" s="411" t="s">
        <v>1007</v>
      </c>
      <c r="F60" s="366">
        <v>170</v>
      </c>
      <c r="G60" s="366">
        <v>750</v>
      </c>
      <c r="H60" s="420" t="s">
        <v>1008</v>
      </c>
      <c r="I60" s="366" t="s">
        <v>1009</v>
      </c>
    </row>
    <row r="61" spans="1:9" ht="30" x14ac:dyDescent="0.3">
      <c r="A61" s="365">
        <v>53</v>
      </c>
      <c r="B61" s="366" t="s">
        <v>515</v>
      </c>
      <c r="C61" s="366" t="s">
        <v>1010</v>
      </c>
      <c r="D61" s="366" t="s">
        <v>1011</v>
      </c>
      <c r="E61" s="411" t="s">
        <v>1012</v>
      </c>
      <c r="F61" s="366">
        <v>175</v>
      </c>
      <c r="G61" s="366">
        <v>375</v>
      </c>
      <c r="H61" s="420" t="s">
        <v>1013</v>
      </c>
      <c r="I61" s="366" t="s">
        <v>1014</v>
      </c>
    </row>
    <row r="62" spans="1:9" ht="30" x14ac:dyDescent="0.3">
      <c r="A62" s="365">
        <v>54</v>
      </c>
      <c r="B62" s="366" t="s">
        <v>515</v>
      </c>
      <c r="C62" s="366" t="s">
        <v>1015</v>
      </c>
      <c r="D62" s="366" t="s">
        <v>1016</v>
      </c>
      <c r="E62" s="411" t="s">
        <v>1017</v>
      </c>
      <c r="F62" s="366">
        <v>192</v>
      </c>
      <c r="G62" s="366">
        <v>2000</v>
      </c>
      <c r="H62" s="420" t="s">
        <v>1018</v>
      </c>
      <c r="I62" s="366" t="s">
        <v>1019</v>
      </c>
    </row>
    <row r="63" spans="1:9" ht="30" x14ac:dyDescent="0.3">
      <c r="A63" s="365">
        <v>55</v>
      </c>
      <c r="B63" s="366" t="s">
        <v>515</v>
      </c>
      <c r="C63" s="366" t="s">
        <v>1020</v>
      </c>
      <c r="D63" s="366" t="s">
        <v>1021</v>
      </c>
      <c r="E63" s="411" t="s">
        <v>804</v>
      </c>
      <c r="F63" s="366">
        <v>625</v>
      </c>
      <c r="G63" s="366">
        <v>415</v>
      </c>
      <c r="H63" s="420" t="s">
        <v>1022</v>
      </c>
      <c r="I63" s="366" t="s">
        <v>1023</v>
      </c>
    </row>
    <row r="64" spans="1:9" ht="30" x14ac:dyDescent="0.3">
      <c r="A64" s="365">
        <v>56</v>
      </c>
      <c r="B64" s="366" t="s">
        <v>515</v>
      </c>
      <c r="C64" s="366" t="s">
        <v>1024</v>
      </c>
      <c r="D64" s="366" t="s">
        <v>1025</v>
      </c>
      <c r="E64" s="411" t="s">
        <v>804</v>
      </c>
      <c r="F64" s="366">
        <v>122</v>
      </c>
      <c r="G64" s="366">
        <v>625</v>
      </c>
      <c r="H64" s="420" t="s">
        <v>1026</v>
      </c>
      <c r="I64" s="366" t="s">
        <v>1027</v>
      </c>
    </row>
    <row r="65" spans="1:9" ht="30" x14ac:dyDescent="0.3">
      <c r="A65" s="365">
        <v>57</v>
      </c>
      <c r="B65" s="366" t="s">
        <v>515</v>
      </c>
      <c r="C65" s="366" t="s">
        <v>1028</v>
      </c>
      <c r="D65" s="366" t="s">
        <v>1029</v>
      </c>
      <c r="E65" s="411" t="s">
        <v>1030</v>
      </c>
      <c r="F65" s="366">
        <v>67.03</v>
      </c>
      <c r="G65" s="366">
        <v>258</v>
      </c>
      <c r="H65" s="420">
        <v>235447343</v>
      </c>
      <c r="I65" s="366" t="s">
        <v>930</v>
      </c>
    </row>
    <row r="66" spans="1:9" ht="30" x14ac:dyDescent="0.3">
      <c r="A66" s="365">
        <v>58</v>
      </c>
      <c r="B66" s="366" t="s">
        <v>515</v>
      </c>
      <c r="C66" s="366" t="s">
        <v>1031</v>
      </c>
      <c r="D66" s="366" t="s">
        <v>1032</v>
      </c>
      <c r="E66" s="411" t="s">
        <v>1033</v>
      </c>
      <c r="F66" s="366">
        <v>21.3</v>
      </c>
      <c r="G66" s="366">
        <v>550</v>
      </c>
      <c r="H66" s="420" t="s">
        <v>1034</v>
      </c>
      <c r="I66" s="366" t="s">
        <v>1035</v>
      </c>
    </row>
    <row r="67" spans="1:9" ht="30" x14ac:dyDescent="0.3">
      <c r="A67" s="365">
        <v>59</v>
      </c>
      <c r="B67" s="366" t="s">
        <v>515</v>
      </c>
      <c r="C67" s="366" t="s">
        <v>1036</v>
      </c>
      <c r="D67" s="366" t="s">
        <v>1037</v>
      </c>
      <c r="E67" s="411" t="s">
        <v>1038</v>
      </c>
      <c r="F67" s="366">
        <v>50.22</v>
      </c>
      <c r="G67" s="366">
        <v>350</v>
      </c>
      <c r="H67" s="420">
        <v>204566978</v>
      </c>
      <c r="I67" s="366" t="s">
        <v>1039</v>
      </c>
    </row>
    <row r="68" spans="1:9" ht="30" x14ac:dyDescent="0.3">
      <c r="A68" s="365">
        <v>60</v>
      </c>
      <c r="B68" s="366" t="s">
        <v>515</v>
      </c>
      <c r="C68" s="366" t="s">
        <v>1040</v>
      </c>
      <c r="D68" s="366" t="s">
        <v>1041</v>
      </c>
      <c r="E68" s="411" t="s">
        <v>1042</v>
      </c>
      <c r="F68" s="366">
        <v>96</v>
      </c>
      <c r="G68" s="366">
        <v>1000</v>
      </c>
      <c r="H68" s="420" t="s">
        <v>1043</v>
      </c>
      <c r="I68" s="366" t="s">
        <v>1044</v>
      </c>
    </row>
    <row r="69" spans="1:9" ht="30" x14ac:dyDescent="0.3">
      <c r="A69" s="365">
        <v>61</v>
      </c>
      <c r="B69" s="366" t="s">
        <v>515</v>
      </c>
      <c r="C69" s="366" t="s">
        <v>1045</v>
      </c>
      <c r="D69" s="366" t="s">
        <v>1046</v>
      </c>
      <c r="E69" s="411" t="s">
        <v>1047</v>
      </c>
      <c r="F69" s="366">
        <v>100</v>
      </c>
      <c r="G69" s="366">
        <v>1000</v>
      </c>
      <c r="H69" s="420" t="s">
        <v>1048</v>
      </c>
      <c r="I69" s="366" t="s">
        <v>1049</v>
      </c>
    </row>
    <row r="70" spans="1:9" ht="30" x14ac:dyDescent="0.3">
      <c r="A70" s="365">
        <v>62</v>
      </c>
      <c r="B70" s="366" t="s">
        <v>515</v>
      </c>
      <c r="C70" s="366" t="s">
        <v>1050</v>
      </c>
      <c r="D70" s="366" t="s">
        <v>1051</v>
      </c>
      <c r="E70" s="411" t="s">
        <v>804</v>
      </c>
      <c r="F70" s="366">
        <v>111.34</v>
      </c>
      <c r="G70" s="366">
        <v>665</v>
      </c>
      <c r="H70" s="420">
        <v>5001001777</v>
      </c>
      <c r="I70" s="366" t="s">
        <v>1052</v>
      </c>
    </row>
    <row r="71" spans="1:9" ht="30" x14ac:dyDescent="0.3">
      <c r="A71" s="365">
        <v>63</v>
      </c>
      <c r="B71" s="366" t="s">
        <v>515</v>
      </c>
      <c r="C71" s="366" t="s">
        <v>1053</v>
      </c>
      <c r="D71" s="366" t="s">
        <v>1054</v>
      </c>
      <c r="E71" s="411" t="s">
        <v>1055</v>
      </c>
      <c r="F71" s="366">
        <v>50</v>
      </c>
      <c r="G71" s="366">
        <v>375</v>
      </c>
      <c r="H71" s="420" t="s">
        <v>1056</v>
      </c>
      <c r="I71" s="366" t="s">
        <v>1057</v>
      </c>
    </row>
    <row r="72" spans="1:9" ht="30" x14ac:dyDescent="0.3">
      <c r="A72" s="365">
        <v>64</v>
      </c>
      <c r="B72" s="366" t="s">
        <v>515</v>
      </c>
      <c r="C72" s="366" t="s">
        <v>1058</v>
      </c>
      <c r="D72" s="366" t="s">
        <v>1059</v>
      </c>
      <c r="E72" s="411" t="s">
        <v>1060</v>
      </c>
      <c r="F72" s="366">
        <v>97.99</v>
      </c>
      <c r="G72" s="366">
        <v>1500</v>
      </c>
      <c r="H72" s="420" t="s">
        <v>1061</v>
      </c>
      <c r="I72" s="366" t="s">
        <v>1062</v>
      </c>
    </row>
    <row r="73" spans="1:9" ht="30" x14ac:dyDescent="0.3">
      <c r="A73" s="365">
        <v>65</v>
      </c>
      <c r="B73" s="366" t="s">
        <v>515</v>
      </c>
      <c r="C73" s="366" t="s">
        <v>1063</v>
      </c>
      <c r="D73" s="366" t="s">
        <v>1064</v>
      </c>
      <c r="E73" s="411" t="s">
        <v>1065</v>
      </c>
      <c r="F73" s="366">
        <v>277</v>
      </c>
      <c r="G73" s="366">
        <v>500</v>
      </c>
      <c r="H73" s="420" t="s">
        <v>1066</v>
      </c>
      <c r="I73" s="366" t="s">
        <v>1067</v>
      </c>
    </row>
    <row r="74" spans="1:9" ht="30" x14ac:dyDescent="0.3">
      <c r="A74" s="365">
        <v>66</v>
      </c>
      <c r="B74" s="366" t="s">
        <v>515</v>
      </c>
      <c r="C74" s="366" t="s">
        <v>1068</v>
      </c>
      <c r="D74" s="366" t="s">
        <v>1069</v>
      </c>
      <c r="E74" s="411" t="s">
        <v>1070</v>
      </c>
      <c r="F74" s="366">
        <v>156</v>
      </c>
      <c r="G74" s="366">
        <v>500</v>
      </c>
      <c r="H74" s="420">
        <v>225359046</v>
      </c>
      <c r="I74" s="366" t="s">
        <v>1071</v>
      </c>
    </row>
    <row r="75" spans="1:9" ht="30" x14ac:dyDescent="0.3">
      <c r="A75" s="365">
        <v>67</v>
      </c>
      <c r="B75" s="366" t="s">
        <v>515</v>
      </c>
      <c r="C75" s="366" t="s">
        <v>1072</v>
      </c>
      <c r="D75" s="366" t="s">
        <v>1073</v>
      </c>
      <c r="E75" s="411" t="s">
        <v>1074</v>
      </c>
      <c r="F75" s="366">
        <v>83</v>
      </c>
      <c r="G75" s="366">
        <v>875</v>
      </c>
      <c r="H75" s="420" t="s">
        <v>1075</v>
      </c>
      <c r="I75" s="366" t="s">
        <v>1076</v>
      </c>
    </row>
    <row r="76" spans="1:9" ht="30" x14ac:dyDescent="0.3">
      <c r="A76" s="365">
        <v>68</v>
      </c>
      <c r="B76" s="366" t="s">
        <v>515</v>
      </c>
      <c r="C76" s="366" t="s">
        <v>1077</v>
      </c>
      <c r="D76" s="366" t="s">
        <v>1078</v>
      </c>
      <c r="E76" s="411" t="s">
        <v>831</v>
      </c>
      <c r="F76" s="366">
        <v>66</v>
      </c>
      <c r="G76" s="366">
        <v>700</v>
      </c>
      <c r="H76" s="420" t="s">
        <v>1079</v>
      </c>
      <c r="I76" s="366" t="s">
        <v>1080</v>
      </c>
    </row>
    <row r="77" spans="1:9" ht="30" x14ac:dyDescent="0.3">
      <c r="A77" s="365">
        <v>69</v>
      </c>
      <c r="B77" s="366" t="s">
        <v>515</v>
      </c>
      <c r="C77" s="366" t="s">
        <v>1081</v>
      </c>
      <c r="D77" s="366" t="s">
        <v>1082</v>
      </c>
      <c r="E77" s="411" t="s">
        <v>1083</v>
      </c>
      <c r="F77" s="366">
        <v>233</v>
      </c>
      <c r="G77" s="366">
        <v>937.5</v>
      </c>
      <c r="H77" s="420">
        <v>1011046334</v>
      </c>
      <c r="I77" s="366" t="s">
        <v>1084</v>
      </c>
    </row>
    <row r="78" spans="1:9" ht="30" x14ac:dyDescent="0.3">
      <c r="A78" s="365">
        <v>70</v>
      </c>
      <c r="B78" s="366" t="s">
        <v>515</v>
      </c>
      <c r="C78" s="366" t="s">
        <v>1085</v>
      </c>
      <c r="D78" s="366" t="s">
        <v>1086</v>
      </c>
      <c r="E78" s="411" t="s">
        <v>1087</v>
      </c>
      <c r="F78" s="366">
        <v>155</v>
      </c>
      <c r="G78" s="366">
        <v>595</v>
      </c>
      <c r="H78" s="420" t="s">
        <v>1088</v>
      </c>
      <c r="I78" s="366" t="s">
        <v>1089</v>
      </c>
    </row>
    <row r="79" spans="1:9" ht="30" x14ac:dyDescent="0.3">
      <c r="A79" s="365">
        <v>71</v>
      </c>
      <c r="B79" s="366" t="s">
        <v>515</v>
      </c>
      <c r="C79" s="366" t="s">
        <v>1090</v>
      </c>
      <c r="D79" s="366" t="s">
        <v>1091</v>
      </c>
      <c r="E79" s="411" t="s">
        <v>1092</v>
      </c>
      <c r="F79" s="366">
        <v>187</v>
      </c>
      <c r="G79" s="366">
        <v>312</v>
      </c>
      <c r="H79" s="420">
        <v>229324451</v>
      </c>
      <c r="I79" s="366" t="s">
        <v>930</v>
      </c>
    </row>
    <row r="80" spans="1:9" ht="30" x14ac:dyDescent="0.3">
      <c r="A80" s="365">
        <v>72</v>
      </c>
      <c r="B80" s="366" t="s">
        <v>515</v>
      </c>
      <c r="C80" s="366" t="s">
        <v>1093</v>
      </c>
      <c r="D80" s="366" t="s">
        <v>1094</v>
      </c>
      <c r="E80" s="411" t="s">
        <v>1095</v>
      </c>
      <c r="F80" s="366">
        <v>348</v>
      </c>
      <c r="G80" s="366">
        <v>812.5</v>
      </c>
      <c r="H80" s="420" t="s">
        <v>1096</v>
      </c>
      <c r="I80" s="366" t="s">
        <v>1097</v>
      </c>
    </row>
    <row r="81" spans="1:9" ht="30" x14ac:dyDescent="0.3">
      <c r="A81" s="365">
        <v>73</v>
      </c>
      <c r="B81" s="366" t="s">
        <v>515</v>
      </c>
      <c r="C81" s="366" t="s">
        <v>1098</v>
      </c>
      <c r="D81" s="366" t="s">
        <v>1099</v>
      </c>
      <c r="E81" s="411" t="s">
        <v>894</v>
      </c>
      <c r="F81" s="366">
        <v>191.1</v>
      </c>
      <c r="G81" s="366">
        <v>375</v>
      </c>
      <c r="H81" s="420">
        <v>23001011054</v>
      </c>
      <c r="I81" s="366" t="s">
        <v>1100</v>
      </c>
    </row>
    <row r="82" spans="1:9" ht="45" x14ac:dyDescent="0.3">
      <c r="A82" s="365">
        <v>74</v>
      </c>
      <c r="B82" s="366" t="s">
        <v>511</v>
      </c>
      <c r="C82" s="366" t="s">
        <v>1101</v>
      </c>
      <c r="D82" s="366" t="s">
        <v>1102</v>
      </c>
      <c r="E82" s="411">
        <v>42640</v>
      </c>
      <c r="F82" s="366">
        <v>216.7</v>
      </c>
      <c r="G82" s="366">
        <v>294941.65000000002</v>
      </c>
      <c r="H82" s="420"/>
      <c r="I82" s="366"/>
    </row>
    <row r="83" spans="1:9" ht="30" x14ac:dyDescent="0.3">
      <c r="A83" s="365">
        <v>75</v>
      </c>
      <c r="B83" s="366" t="s">
        <v>515</v>
      </c>
      <c r="C83" s="366" t="s">
        <v>1103</v>
      </c>
      <c r="D83" s="366" t="s">
        <v>1104</v>
      </c>
      <c r="E83" s="411" t="s">
        <v>1105</v>
      </c>
      <c r="F83" s="366">
        <v>100.1</v>
      </c>
      <c r="G83" s="366">
        <v>2400</v>
      </c>
      <c r="H83" s="420" t="s">
        <v>1106</v>
      </c>
      <c r="I83" s="366" t="s">
        <v>1107</v>
      </c>
    </row>
    <row r="84" spans="1:9" ht="30" x14ac:dyDescent="0.3">
      <c r="A84" s="365">
        <v>76</v>
      </c>
      <c r="B84" s="366" t="s">
        <v>515</v>
      </c>
      <c r="C84" s="366" t="s">
        <v>1108</v>
      </c>
      <c r="D84" s="366" t="s">
        <v>1109</v>
      </c>
      <c r="E84" s="411" t="s">
        <v>831</v>
      </c>
      <c r="F84" s="366">
        <v>117</v>
      </c>
      <c r="G84" s="366">
        <v>670</v>
      </c>
      <c r="H84" s="420" t="s">
        <v>1110</v>
      </c>
      <c r="I84" s="366" t="s">
        <v>1111</v>
      </c>
    </row>
    <row r="85" spans="1:9" ht="30" x14ac:dyDescent="0.3">
      <c r="A85" s="365">
        <v>77</v>
      </c>
      <c r="B85" s="366" t="s">
        <v>515</v>
      </c>
      <c r="C85" s="366" t="s">
        <v>1112</v>
      </c>
      <c r="D85" s="366" t="s">
        <v>1113</v>
      </c>
      <c r="E85" s="411" t="s">
        <v>836</v>
      </c>
      <c r="F85" s="366">
        <v>66</v>
      </c>
      <c r="G85" s="366">
        <v>665</v>
      </c>
      <c r="H85" s="420" t="s">
        <v>1114</v>
      </c>
      <c r="I85" s="366" t="s">
        <v>1115</v>
      </c>
    </row>
    <row r="86" spans="1:9" ht="30" x14ac:dyDescent="0.3">
      <c r="A86" s="365">
        <v>78</v>
      </c>
      <c r="B86" s="366" t="s">
        <v>515</v>
      </c>
      <c r="C86" s="366" t="s">
        <v>1116</v>
      </c>
      <c r="D86" s="366" t="s">
        <v>1117</v>
      </c>
      <c r="E86" s="411" t="s">
        <v>831</v>
      </c>
      <c r="F86" s="366">
        <v>144</v>
      </c>
      <c r="G86" s="366">
        <v>562.5</v>
      </c>
      <c r="H86" s="420" t="s">
        <v>1118</v>
      </c>
      <c r="I86" s="366" t="s">
        <v>1119</v>
      </c>
    </row>
    <row r="87" spans="1:9" ht="30" x14ac:dyDescent="0.3">
      <c r="A87" s="365">
        <v>79</v>
      </c>
      <c r="B87" s="366" t="s">
        <v>515</v>
      </c>
      <c r="C87" s="366" t="s">
        <v>1120</v>
      </c>
      <c r="D87" s="366" t="s">
        <v>1121</v>
      </c>
      <c r="E87" s="411" t="s">
        <v>831</v>
      </c>
      <c r="F87" s="366">
        <v>137</v>
      </c>
      <c r="G87" s="366">
        <v>1280</v>
      </c>
      <c r="H87" s="420" t="s">
        <v>1122</v>
      </c>
      <c r="I87" s="366" t="s">
        <v>1123</v>
      </c>
    </row>
    <row r="88" spans="1:9" ht="30" x14ac:dyDescent="0.3">
      <c r="A88" s="365">
        <v>80</v>
      </c>
      <c r="B88" s="366" t="s">
        <v>515</v>
      </c>
      <c r="C88" s="366" t="s">
        <v>1124</v>
      </c>
      <c r="D88" s="366" t="s">
        <v>1125</v>
      </c>
      <c r="E88" s="411" t="s">
        <v>1126</v>
      </c>
      <c r="F88" s="366">
        <v>48</v>
      </c>
      <c r="G88" s="366">
        <v>625</v>
      </c>
      <c r="H88" s="420" t="s">
        <v>1127</v>
      </c>
      <c r="I88" s="366" t="s">
        <v>1128</v>
      </c>
    </row>
    <row r="89" spans="1:9" ht="30" x14ac:dyDescent="0.3">
      <c r="A89" s="365">
        <v>81</v>
      </c>
      <c r="B89" s="366" t="s">
        <v>515</v>
      </c>
      <c r="C89" s="366" t="s">
        <v>1129</v>
      </c>
      <c r="D89" s="366" t="s">
        <v>1130</v>
      </c>
      <c r="E89" s="411" t="s">
        <v>1131</v>
      </c>
      <c r="F89" s="366">
        <v>122</v>
      </c>
      <c r="G89" s="366">
        <v>625</v>
      </c>
      <c r="H89" s="420" t="s">
        <v>1132</v>
      </c>
      <c r="I89" s="366" t="s">
        <v>1133</v>
      </c>
    </row>
    <row r="90" spans="1:9" ht="30" x14ac:dyDescent="0.3">
      <c r="A90" s="365">
        <v>82</v>
      </c>
      <c r="B90" s="366" t="s">
        <v>515</v>
      </c>
      <c r="C90" s="366" t="s">
        <v>1134</v>
      </c>
      <c r="D90" s="366" t="s">
        <v>1135</v>
      </c>
      <c r="E90" s="411" t="s">
        <v>831</v>
      </c>
      <c r="F90" s="366">
        <v>93</v>
      </c>
      <c r="G90" s="366">
        <v>375</v>
      </c>
      <c r="H90" s="420" t="s">
        <v>1136</v>
      </c>
      <c r="I90" s="366" t="s">
        <v>1137</v>
      </c>
    </row>
    <row r="91" spans="1:9" ht="30" x14ac:dyDescent="0.3">
      <c r="A91" s="365">
        <v>83</v>
      </c>
      <c r="B91" s="366" t="s">
        <v>515</v>
      </c>
      <c r="C91" s="366" t="s">
        <v>1138</v>
      </c>
      <c r="D91" s="366" t="s">
        <v>1139</v>
      </c>
      <c r="E91" s="411" t="s">
        <v>831</v>
      </c>
      <c r="F91" s="366">
        <v>231.37</v>
      </c>
      <c r="G91" s="366">
        <v>375</v>
      </c>
      <c r="H91" s="420">
        <v>49001000182</v>
      </c>
      <c r="I91" s="366" t="s">
        <v>1140</v>
      </c>
    </row>
    <row r="92" spans="1:9" ht="30" x14ac:dyDescent="0.3">
      <c r="A92" s="365">
        <v>84</v>
      </c>
      <c r="B92" s="366" t="s">
        <v>515</v>
      </c>
      <c r="C92" s="366" t="s">
        <v>1141</v>
      </c>
      <c r="D92" s="366" t="s">
        <v>1142</v>
      </c>
      <c r="E92" s="411" t="s">
        <v>831</v>
      </c>
      <c r="F92" s="366">
        <v>68.400000000000006</v>
      </c>
      <c r="G92" s="366">
        <v>375</v>
      </c>
      <c r="H92" s="420" t="s">
        <v>1143</v>
      </c>
      <c r="I92" s="366" t="s">
        <v>1144</v>
      </c>
    </row>
    <row r="93" spans="1:9" ht="30" x14ac:dyDescent="0.3">
      <c r="A93" s="365">
        <v>85</v>
      </c>
      <c r="B93" s="366" t="s">
        <v>515</v>
      </c>
      <c r="C93" s="366" t="s">
        <v>1145</v>
      </c>
      <c r="D93" s="366" t="s">
        <v>1146</v>
      </c>
      <c r="E93" s="411" t="s">
        <v>831</v>
      </c>
      <c r="F93" s="366">
        <v>136.9</v>
      </c>
      <c r="G93" s="366">
        <v>1000</v>
      </c>
      <c r="H93" s="420" t="s">
        <v>1147</v>
      </c>
      <c r="I93" s="366" t="s">
        <v>1148</v>
      </c>
    </row>
    <row r="94" spans="1:9" ht="30" x14ac:dyDescent="0.3">
      <c r="A94" s="365">
        <v>86</v>
      </c>
      <c r="B94" s="366" t="s">
        <v>515</v>
      </c>
      <c r="C94" s="366" t="s">
        <v>1149</v>
      </c>
      <c r="D94" s="366" t="s">
        <v>1150</v>
      </c>
      <c r="E94" s="411" t="s">
        <v>831</v>
      </c>
      <c r="F94" s="366">
        <v>121</v>
      </c>
      <c r="G94" s="366">
        <v>750</v>
      </c>
      <c r="H94" s="420" t="s">
        <v>1151</v>
      </c>
      <c r="I94" s="366" t="s">
        <v>1152</v>
      </c>
    </row>
    <row r="95" spans="1:9" ht="30" x14ac:dyDescent="0.3">
      <c r="A95" s="365">
        <v>87</v>
      </c>
      <c r="B95" s="366" t="s">
        <v>515</v>
      </c>
      <c r="C95" s="366" t="s">
        <v>1153</v>
      </c>
      <c r="D95" s="366" t="s">
        <v>1154</v>
      </c>
      <c r="E95" s="411" t="s">
        <v>831</v>
      </c>
      <c r="F95" s="366">
        <v>21.5</v>
      </c>
      <c r="G95" s="366">
        <v>250</v>
      </c>
      <c r="H95" s="420" t="s">
        <v>1155</v>
      </c>
      <c r="I95" s="366" t="s">
        <v>1156</v>
      </c>
    </row>
    <row r="96" spans="1:9" ht="30" x14ac:dyDescent="0.3">
      <c r="A96" s="365">
        <v>88</v>
      </c>
      <c r="B96" s="366" t="s">
        <v>515</v>
      </c>
      <c r="C96" s="366" t="s">
        <v>1157</v>
      </c>
      <c r="D96" s="366" t="s">
        <v>1158</v>
      </c>
      <c r="E96" s="411" t="s">
        <v>1159</v>
      </c>
      <c r="F96" s="366">
        <v>57</v>
      </c>
      <c r="G96" s="366">
        <v>650</v>
      </c>
      <c r="H96" s="420" t="s">
        <v>1160</v>
      </c>
      <c r="I96" s="366" t="s">
        <v>1161</v>
      </c>
    </row>
    <row r="97" spans="1:9" ht="30" x14ac:dyDescent="0.3">
      <c r="A97" s="365">
        <v>89</v>
      </c>
      <c r="B97" s="366" t="s">
        <v>515</v>
      </c>
      <c r="C97" s="366" t="s">
        <v>1162</v>
      </c>
      <c r="D97" s="366" t="s">
        <v>1163</v>
      </c>
      <c r="E97" s="411" t="s">
        <v>831</v>
      </c>
      <c r="F97" s="366">
        <v>48</v>
      </c>
      <c r="G97" s="366">
        <v>500</v>
      </c>
      <c r="H97" s="420">
        <v>228926062</v>
      </c>
      <c r="I97" s="366" t="s">
        <v>1164</v>
      </c>
    </row>
    <row r="98" spans="1:9" ht="30" x14ac:dyDescent="0.3">
      <c r="A98" s="365">
        <v>90</v>
      </c>
      <c r="B98" s="366" t="s">
        <v>515</v>
      </c>
      <c r="C98" s="366" t="s">
        <v>1165</v>
      </c>
      <c r="D98" s="366" t="s">
        <v>1166</v>
      </c>
      <c r="E98" s="411" t="s">
        <v>831</v>
      </c>
      <c r="F98" s="366">
        <v>50</v>
      </c>
      <c r="G98" s="366">
        <v>1000</v>
      </c>
      <c r="H98" s="420" t="s">
        <v>1167</v>
      </c>
      <c r="I98" s="366" t="s">
        <v>1168</v>
      </c>
    </row>
    <row r="99" spans="1:9" ht="30" x14ac:dyDescent="0.3">
      <c r="A99" s="365">
        <v>91</v>
      </c>
      <c r="B99" s="366" t="s">
        <v>515</v>
      </c>
      <c r="C99" s="366" t="s">
        <v>1169</v>
      </c>
      <c r="D99" s="366" t="s">
        <v>1170</v>
      </c>
      <c r="E99" s="411" t="s">
        <v>831</v>
      </c>
      <c r="F99" s="366">
        <v>92.25</v>
      </c>
      <c r="G99" s="366">
        <v>375</v>
      </c>
      <c r="H99" s="420" t="s">
        <v>1171</v>
      </c>
      <c r="I99" s="366" t="s">
        <v>1172</v>
      </c>
    </row>
    <row r="100" spans="1:9" ht="30" x14ac:dyDescent="0.3">
      <c r="A100" s="365">
        <v>92</v>
      </c>
      <c r="B100" s="366" t="s">
        <v>515</v>
      </c>
      <c r="C100" s="366" t="s">
        <v>1173</v>
      </c>
      <c r="D100" s="366" t="s">
        <v>1174</v>
      </c>
      <c r="E100" s="411" t="s">
        <v>831</v>
      </c>
      <c r="F100" s="366">
        <v>66.56</v>
      </c>
      <c r="G100" s="366">
        <v>500</v>
      </c>
      <c r="H100" s="420" t="s">
        <v>1175</v>
      </c>
      <c r="I100" s="366" t="s">
        <v>1176</v>
      </c>
    </row>
    <row r="101" spans="1:9" ht="30" x14ac:dyDescent="0.3">
      <c r="A101" s="365">
        <v>93</v>
      </c>
      <c r="B101" s="366" t="s">
        <v>515</v>
      </c>
      <c r="C101" s="366" t="s">
        <v>1177</v>
      </c>
      <c r="D101" s="366" t="s">
        <v>1178</v>
      </c>
      <c r="E101" s="411" t="s">
        <v>831</v>
      </c>
      <c r="F101" s="366">
        <v>137.43</v>
      </c>
      <c r="G101" s="366">
        <v>1250</v>
      </c>
      <c r="H101" s="420" t="s">
        <v>1179</v>
      </c>
      <c r="I101" s="366" t="s">
        <v>1180</v>
      </c>
    </row>
    <row r="102" spans="1:9" ht="30" x14ac:dyDescent="0.3">
      <c r="A102" s="365">
        <v>94</v>
      </c>
      <c r="B102" s="366" t="s">
        <v>515</v>
      </c>
      <c r="C102" s="366" t="s">
        <v>1181</v>
      </c>
      <c r="D102" s="366" t="s">
        <v>1182</v>
      </c>
      <c r="E102" s="411" t="s">
        <v>831</v>
      </c>
      <c r="F102" s="366">
        <v>118.1</v>
      </c>
      <c r="G102" s="366">
        <v>625</v>
      </c>
      <c r="H102" s="420" t="s">
        <v>1183</v>
      </c>
      <c r="I102" s="366" t="s">
        <v>1184</v>
      </c>
    </row>
    <row r="103" spans="1:9" ht="30" x14ac:dyDescent="0.3">
      <c r="A103" s="365">
        <v>95</v>
      </c>
      <c r="B103" s="366" t="s">
        <v>515</v>
      </c>
      <c r="C103" s="366" t="s">
        <v>1185</v>
      </c>
      <c r="D103" s="366" t="s">
        <v>1186</v>
      </c>
      <c r="E103" s="411" t="s">
        <v>831</v>
      </c>
      <c r="F103" s="366">
        <v>69.239999999999995</v>
      </c>
      <c r="G103" s="366">
        <v>812.5</v>
      </c>
      <c r="H103" s="420">
        <v>36001000355</v>
      </c>
      <c r="I103" s="366" t="s">
        <v>1187</v>
      </c>
    </row>
    <row r="104" spans="1:9" ht="30" x14ac:dyDescent="0.3">
      <c r="A104" s="365">
        <v>96</v>
      </c>
      <c r="B104" s="366" t="s">
        <v>515</v>
      </c>
      <c r="C104" s="366" t="s">
        <v>1188</v>
      </c>
      <c r="D104" s="366" t="s">
        <v>1189</v>
      </c>
      <c r="E104" s="411" t="s">
        <v>831</v>
      </c>
      <c r="F104" s="366">
        <v>122</v>
      </c>
      <c r="G104" s="366">
        <v>550</v>
      </c>
      <c r="H104" s="420" t="s">
        <v>1190</v>
      </c>
      <c r="I104" s="366" t="s">
        <v>1191</v>
      </c>
    </row>
    <row r="105" spans="1:9" ht="30" x14ac:dyDescent="0.3">
      <c r="A105" s="365">
        <v>97</v>
      </c>
      <c r="B105" s="366" t="s">
        <v>515</v>
      </c>
      <c r="C105" s="366" t="s">
        <v>1192</v>
      </c>
      <c r="D105" s="366" t="s">
        <v>1193</v>
      </c>
      <c r="E105" s="411" t="s">
        <v>831</v>
      </c>
      <c r="F105" s="366">
        <v>173.3</v>
      </c>
      <c r="G105" s="366">
        <v>562.5</v>
      </c>
      <c r="H105" s="420" t="s">
        <v>1194</v>
      </c>
      <c r="I105" s="366" t="s">
        <v>1195</v>
      </c>
    </row>
    <row r="106" spans="1:9" ht="30" x14ac:dyDescent="0.3">
      <c r="A106" s="365">
        <v>98</v>
      </c>
      <c r="B106" s="366" t="s">
        <v>515</v>
      </c>
      <c r="C106" s="366" t="s">
        <v>1196</v>
      </c>
      <c r="D106" s="366" t="s">
        <v>1197</v>
      </c>
      <c r="E106" s="411" t="s">
        <v>1198</v>
      </c>
      <c r="F106" s="366">
        <v>1463</v>
      </c>
      <c r="G106" s="366">
        <v>2160</v>
      </c>
      <c r="H106" s="420">
        <v>1024008912</v>
      </c>
      <c r="I106" s="366" t="s">
        <v>1199</v>
      </c>
    </row>
    <row r="107" spans="1:9" ht="15" x14ac:dyDescent="0.3">
      <c r="A107" s="365"/>
      <c r="B107" s="366"/>
      <c r="C107" s="366"/>
      <c r="D107" s="366"/>
      <c r="E107" s="411"/>
      <c r="F107" s="366"/>
      <c r="G107" s="366"/>
      <c r="H107" s="420"/>
      <c r="I107" s="366"/>
    </row>
    <row r="108" spans="1:9" ht="15" x14ac:dyDescent="0.2">
      <c r="A108" s="365" t="s">
        <v>261</v>
      </c>
      <c r="B108" s="365"/>
      <c r="C108" s="366"/>
      <c r="D108" s="366"/>
      <c r="E108" s="366"/>
      <c r="F108" s="366"/>
      <c r="G108" s="366"/>
      <c r="H108" s="366"/>
      <c r="I108" s="366"/>
    </row>
    <row r="109" spans="1:9" x14ac:dyDescent="0.2">
      <c r="A109" s="190"/>
      <c r="B109" s="190"/>
      <c r="C109" s="190"/>
      <c r="D109" s="190"/>
      <c r="E109" s="190"/>
      <c r="F109" s="190"/>
      <c r="G109" s="190"/>
      <c r="H109" s="190"/>
      <c r="I109" s="190"/>
    </row>
    <row r="110" spans="1:9" x14ac:dyDescent="0.2">
      <c r="A110" s="190"/>
      <c r="B110" s="190"/>
      <c r="C110" s="190"/>
      <c r="D110" s="190"/>
      <c r="E110" s="190"/>
      <c r="F110" s="190"/>
      <c r="G110" s="190"/>
      <c r="H110" s="190"/>
      <c r="I110" s="190"/>
    </row>
    <row r="111" spans="1:9" x14ac:dyDescent="0.2">
      <c r="A111" s="367"/>
      <c r="B111" s="367"/>
      <c r="C111" s="190"/>
      <c r="D111" s="190"/>
      <c r="E111" s="190"/>
      <c r="F111" s="190"/>
      <c r="G111" s="190"/>
      <c r="H111" s="190"/>
      <c r="I111" s="190"/>
    </row>
    <row r="112" spans="1:9" ht="15" x14ac:dyDescent="0.3">
      <c r="A112" s="21"/>
      <c r="B112" s="21"/>
      <c r="C112" s="368" t="s">
        <v>96</v>
      </c>
      <c r="D112" s="21"/>
      <c r="E112" s="21"/>
      <c r="F112" s="19"/>
      <c r="G112" s="21"/>
      <c r="H112" s="21"/>
      <c r="I112" s="21"/>
    </row>
    <row r="113" spans="1:8" ht="15" x14ac:dyDescent="0.3">
      <c r="A113" s="21"/>
      <c r="B113" s="21"/>
      <c r="C113" s="21"/>
      <c r="D113" s="477"/>
      <c r="E113" s="477"/>
      <c r="G113" s="192"/>
      <c r="H113" s="369"/>
    </row>
    <row r="114" spans="1:8" ht="15" x14ac:dyDescent="0.3">
      <c r="C114" s="21"/>
      <c r="D114" s="478" t="s">
        <v>251</v>
      </c>
      <c r="E114" s="478"/>
      <c r="G114" s="479" t="s">
        <v>449</v>
      </c>
      <c r="H114" s="479"/>
    </row>
    <row r="115" spans="1:8" ht="15" x14ac:dyDescent="0.3">
      <c r="C115" s="21"/>
      <c r="D115" s="21"/>
      <c r="E115" s="21"/>
      <c r="G115" s="480"/>
      <c r="H115" s="480"/>
    </row>
    <row r="116" spans="1:8" ht="15" x14ac:dyDescent="0.3">
      <c r="C116" s="21"/>
      <c r="D116" s="481" t="s">
        <v>127</v>
      </c>
      <c r="E116" s="481"/>
      <c r="G116" s="480"/>
      <c r="H116" s="480"/>
    </row>
  </sheetData>
  <mergeCells count="5">
    <mergeCell ref="D113:E113"/>
    <mergeCell ref="D114:E114"/>
    <mergeCell ref="G114:H116"/>
    <mergeCell ref="D116:E116"/>
    <mergeCell ref="H2:I2"/>
  </mergeCells>
  <dataValidations count="3">
    <dataValidation type="list" allowBlank="1" showInputMessage="1" showErrorMessage="1" sqref="B108">
      <formula1>"იჯარა, საკუთრება"</formula1>
    </dataValidation>
    <dataValidation allowBlank="1" showInputMessage="1" showErrorMessage="1" prompt="თვე/დღე/წელი" sqref="E9:E107 H9:H107"/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10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</dataValidations>
  <pageMargins left="0.19684820647419099" right="0.19684820647419099" top="0.19684820647419099" bottom="0.19684820647419099" header="0.15748031496063" footer="0.15748031496063"/>
  <pageSetup scale="7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view="pageBreakPreview" zoomScale="80" zoomScaleNormal="100" zoomScaleSheetLayoutView="80" workbookViewId="0">
      <selection activeCell="J2" sqref="J2:K2"/>
    </sheetView>
  </sheetViews>
  <sheetFormatPr defaultRowHeight="12.75" x14ac:dyDescent="0.2"/>
  <cols>
    <col min="1" max="1" width="6.85546875" style="361" customWidth="1"/>
    <col min="2" max="2" width="14.85546875" style="361" customWidth="1"/>
    <col min="3" max="3" width="21.140625" style="361" customWidth="1"/>
    <col min="4" max="4" width="22.85546875" style="361" customWidth="1"/>
    <col min="5" max="5" width="14.140625" style="361" customWidth="1"/>
    <col min="6" max="6" width="13.42578125" style="361" bestFit="1" customWidth="1"/>
    <col min="7" max="7" width="15.28515625" style="361" customWidth="1"/>
    <col min="8" max="8" width="23.85546875" style="361" customWidth="1"/>
    <col min="9" max="9" width="12.140625" style="361" bestFit="1" customWidth="1"/>
    <col min="10" max="10" width="19" style="361" customWidth="1"/>
    <col min="11" max="11" width="17.7109375" style="361" customWidth="1"/>
    <col min="12" max="16384" width="9.140625" style="361"/>
  </cols>
  <sheetData>
    <row r="1" spans="1:12" s="193" customFormat="1" ht="15" x14ac:dyDescent="0.2">
      <c r="A1" s="187" t="s">
        <v>288</v>
      </c>
      <c r="B1" s="187"/>
      <c r="C1" s="187"/>
      <c r="D1" s="188"/>
      <c r="E1" s="188"/>
      <c r="F1" s="188"/>
      <c r="G1" s="188"/>
      <c r="H1" s="188"/>
      <c r="I1" s="188"/>
      <c r="J1" s="188"/>
      <c r="K1" s="351" t="s">
        <v>97</v>
      </c>
    </row>
    <row r="2" spans="1:12" s="193" customFormat="1" ht="15" x14ac:dyDescent="0.3">
      <c r="A2" s="148" t="s">
        <v>128</v>
      </c>
      <c r="B2" s="148"/>
      <c r="C2" s="148"/>
      <c r="D2" s="188"/>
      <c r="E2" s="188"/>
      <c r="F2" s="188"/>
      <c r="G2" s="188"/>
      <c r="H2" s="188"/>
      <c r="I2" s="188"/>
      <c r="J2" s="454" t="s">
        <v>1329</v>
      </c>
      <c r="K2" s="455"/>
    </row>
    <row r="3" spans="1:12" s="193" customFormat="1" ht="15" x14ac:dyDescent="0.2">
      <c r="A3" s="188"/>
      <c r="B3" s="188"/>
      <c r="C3" s="188"/>
      <c r="D3" s="188"/>
      <c r="E3" s="188"/>
      <c r="F3" s="188"/>
      <c r="G3" s="188"/>
      <c r="H3" s="188"/>
      <c r="I3" s="188"/>
      <c r="J3" s="188"/>
      <c r="K3" s="141"/>
      <c r="L3" s="361"/>
    </row>
    <row r="4" spans="1:12" s="193" customFormat="1" ht="15" x14ac:dyDescent="0.3">
      <c r="A4" s="114" t="s">
        <v>257</v>
      </c>
      <c r="B4" s="114"/>
      <c r="C4" s="114"/>
      <c r="D4" s="114"/>
      <c r="E4" s="114"/>
      <c r="F4" s="356"/>
      <c r="G4" s="189"/>
      <c r="H4" s="188"/>
      <c r="I4" s="188"/>
      <c r="J4" s="188"/>
      <c r="K4" s="188"/>
    </row>
    <row r="5" spans="1:12" ht="15" x14ac:dyDescent="0.3">
      <c r="A5" s="357" t="str">
        <f>'ფორმა N1'!A5</f>
        <v>საარჩევნო ბლოკი „ერთიანი ნაციონალური მოძრაობა“</v>
      </c>
      <c r="B5" s="357"/>
      <c r="C5" s="357"/>
      <c r="D5" s="358"/>
      <c r="E5" s="358"/>
      <c r="F5" s="358"/>
      <c r="G5" s="359"/>
      <c r="H5" s="360"/>
      <c r="I5" s="360"/>
      <c r="J5" s="360"/>
      <c r="K5" s="359"/>
    </row>
    <row r="6" spans="1:12" s="193" customFormat="1" ht="13.5" x14ac:dyDescent="0.2">
      <c r="A6" s="142"/>
      <c r="B6" s="142"/>
      <c r="C6" s="142"/>
      <c r="D6" s="362"/>
      <c r="E6" s="362"/>
      <c r="F6" s="362"/>
      <c r="G6" s="188"/>
      <c r="H6" s="188"/>
      <c r="I6" s="188"/>
      <c r="J6" s="188"/>
      <c r="K6" s="188"/>
    </row>
    <row r="7" spans="1:12" s="193" customFormat="1" ht="60" x14ac:dyDescent="0.2">
      <c r="A7" s="363" t="s">
        <v>64</v>
      </c>
      <c r="B7" s="363" t="s">
        <v>442</v>
      </c>
      <c r="C7" s="363" t="s">
        <v>231</v>
      </c>
      <c r="D7" s="364" t="s">
        <v>228</v>
      </c>
      <c r="E7" s="364" t="s">
        <v>229</v>
      </c>
      <c r="F7" s="364" t="s">
        <v>321</v>
      </c>
      <c r="G7" s="364" t="s">
        <v>230</v>
      </c>
      <c r="H7" s="364" t="s">
        <v>450</v>
      </c>
      <c r="I7" s="364" t="s">
        <v>227</v>
      </c>
      <c r="J7" s="364" t="s">
        <v>447</v>
      </c>
      <c r="K7" s="364" t="s">
        <v>448</v>
      </c>
    </row>
    <row r="8" spans="1:12" s="193" customFormat="1" ht="15" x14ac:dyDescent="0.2">
      <c r="A8" s="363">
        <v>1</v>
      </c>
      <c r="B8" s="363">
        <v>2</v>
      </c>
      <c r="C8" s="363">
        <v>3</v>
      </c>
      <c r="D8" s="364">
        <v>4</v>
      </c>
      <c r="E8" s="363">
        <v>5</v>
      </c>
      <c r="F8" s="364">
        <v>6</v>
      </c>
      <c r="G8" s="363">
        <v>7</v>
      </c>
      <c r="H8" s="364">
        <v>8</v>
      </c>
      <c r="I8" s="363">
        <v>9</v>
      </c>
      <c r="J8" s="363">
        <v>10</v>
      </c>
      <c r="K8" s="364">
        <v>11</v>
      </c>
    </row>
    <row r="9" spans="1:12" s="193" customFormat="1" ht="15" x14ac:dyDescent="0.3">
      <c r="A9" s="365">
        <v>1</v>
      </c>
      <c r="B9" s="366" t="s">
        <v>511</v>
      </c>
      <c r="C9" s="365" t="s">
        <v>521</v>
      </c>
      <c r="D9" s="366" t="s">
        <v>478</v>
      </c>
      <c r="E9" s="366" t="s">
        <v>479</v>
      </c>
      <c r="F9" s="366">
        <v>2007</v>
      </c>
      <c r="G9" s="366" t="s">
        <v>480</v>
      </c>
      <c r="H9" s="366">
        <v>38428.370000000003</v>
      </c>
      <c r="I9" s="412">
        <v>39344</v>
      </c>
      <c r="J9" s="366"/>
      <c r="K9" s="366"/>
    </row>
    <row r="10" spans="1:12" s="193" customFormat="1" ht="15" x14ac:dyDescent="0.3">
      <c r="A10" s="365">
        <v>2</v>
      </c>
      <c r="B10" s="366" t="s">
        <v>511</v>
      </c>
      <c r="C10" s="365" t="s">
        <v>521</v>
      </c>
      <c r="D10" s="366" t="s">
        <v>481</v>
      </c>
      <c r="E10" s="366" t="s">
        <v>482</v>
      </c>
      <c r="F10" s="366">
        <v>2011</v>
      </c>
      <c r="G10" s="366" t="s">
        <v>483</v>
      </c>
      <c r="H10" s="366">
        <v>88697.600000000006</v>
      </c>
      <c r="I10" s="412">
        <v>40827</v>
      </c>
      <c r="J10" s="366"/>
      <c r="K10" s="366"/>
    </row>
    <row r="11" spans="1:12" s="193" customFormat="1" ht="15" x14ac:dyDescent="0.3">
      <c r="A11" s="365">
        <v>3</v>
      </c>
      <c r="B11" s="366" t="s">
        <v>511</v>
      </c>
      <c r="C11" s="365" t="s">
        <v>521</v>
      </c>
      <c r="D11" s="366" t="s">
        <v>478</v>
      </c>
      <c r="E11" s="366" t="s">
        <v>484</v>
      </c>
      <c r="F11" s="366">
        <v>2007</v>
      </c>
      <c r="G11" s="366" t="s">
        <v>485</v>
      </c>
      <c r="H11" s="366">
        <v>21221.79</v>
      </c>
      <c r="I11" s="412">
        <v>40946</v>
      </c>
      <c r="J11" s="366"/>
      <c r="K11" s="366"/>
    </row>
    <row r="12" spans="1:12" s="193" customFormat="1" ht="15" x14ac:dyDescent="0.3">
      <c r="A12" s="365">
        <v>4</v>
      </c>
      <c r="B12" s="366" t="s">
        <v>511</v>
      </c>
      <c r="C12" s="365" t="s">
        <v>521</v>
      </c>
      <c r="D12" s="366" t="s">
        <v>486</v>
      </c>
      <c r="E12" s="366" t="s">
        <v>487</v>
      </c>
      <c r="F12" s="366">
        <v>2012</v>
      </c>
      <c r="G12" s="366" t="s">
        <v>488</v>
      </c>
      <c r="H12" s="366">
        <v>22825.19</v>
      </c>
      <c r="I12" s="412">
        <v>41136</v>
      </c>
      <c r="J12" s="366"/>
      <c r="K12" s="366"/>
    </row>
    <row r="13" spans="1:12" s="193" customFormat="1" ht="15" x14ac:dyDescent="0.3">
      <c r="A13" s="365">
        <v>5</v>
      </c>
      <c r="B13" s="366" t="s">
        <v>511</v>
      </c>
      <c r="C13" s="365" t="s">
        <v>521</v>
      </c>
      <c r="D13" s="366" t="s">
        <v>486</v>
      </c>
      <c r="E13" s="366" t="s">
        <v>489</v>
      </c>
      <c r="F13" s="366">
        <v>2012</v>
      </c>
      <c r="G13" s="366" t="s">
        <v>490</v>
      </c>
      <c r="H13" s="366">
        <v>16552.36</v>
      </c>
      <c r="I13" s="412">
        <v>41136</v>
      </c>
      <c r="J13" s="366"/>
      <c r="K13" s="366"/>
    </row>
    <row r="14" spans="1:12" s="193" customFormat="1" ht="15" x14ac:dyDescent="0.3">
      <c r="A14" s="365">
        <v>6</v>
      </c>
      <c r="B14" s="366" t="s">
        <v>511</v>
      </c>
      <c r="C14" s="365" t="s">
        <v>521</v>
      </c>
      <c r="D14" s="366" t="s">
        <v>486</v>
      </c>
      <c r="E14" s="366" t="s">
        <v>491</v>
      </c>
      <c r="F14" s="366">
        <v>2013</v>
      </c>
      <c r="G14" s="366" t="s">
        <v>492</v>
      </c>
      <c r="H14" s="366">
        <v>32998.639999999999</v>
      </c>
      <c r="I14" s="412">
        <v>41494</v>
      </c>
      <c r="J14" s="366"/>
      <c r="K14" s="366"/>
    </row>
    <row r="15" spans="1:12" s="193" customFormat="1" ht="15" x14ac:dyDescent="0.3">
      <c r="A15" s="365">
        <v>7</v>
      </c>
      <c r="B15" s="366" t="s">
        <v>511</v>
      </c>
      <c r="C15" s="365" t="s">
        <v>521</v>
      </c>
      <c r="D15" s="366" t="s">
        <v>493</v>
      </c>
      <c r="E15" s="366" t="s">
        <v>494</v>
      </c>
      <c r="F15" s="366">
        <v>1996</v>
      </c>
      <c r="G15" s="366" t="s">
        <v>495</v>
      </c>
      <c r="H15" s="366">
        <v>14703.39</v>
      </c>
      <c r="I15" s="412" t="s">
        <v>496</v>
      </c>
      <c r="J15" s="366"/>
      <c r="K15" s="366"/>
    </row>
    <row r="16" spans="1:12" s="193" customFormat="1" ht="14.25" customHeight="1" x14ac:dyDescent="0.3">
      <c r="A16" s="365">
        <v>8</v>
      </c>
      <c r="B16" s="366" t="s">
        <v>511</v>
      </c>
      <c r="C16" s="365" t="s">
        <v>521</v>
      </c>
      <c r="D16" s="366" t="s">
        <v>497</v>
      </c>
      <c r="E16" s="366" t="s">
        <v>498</v>
      </c>
      <c r="F16" s="366">
        <v>2013</v>
      </c>
      <c r="G16" s="366" t="s">
        <v>499</v>
      </c>
      <c r="H16" s="366">
        <v>22166.42</v>
      </c>
      <c r="I16" s="412">
        <v>41544</v>
      </c>
      <c r="J16" s="366"/>
      <c r="K16" s="366"/>
    </row>
    <row r="17" spans="1:11" s="193" customFormat="1" ht="15" x14ac:dyDescent="0.3">
      <c r="A17" s="365">
        <v>9</v>
      </c>
      <c r="B17" s="366" t="s">
        <v>511</v>
      </c>
      <c r="C17" s="365" t="s">
        <v>521</v>
      </c>
      <c r="D17" s="366" t="s">
        <v>500</v>
      </c>
      <c r="E17" s="366" t="s">
        <v>501</v>
      </c>
      <c r="F17" s="366">
        <v>2001</v>
      </c>
      <c r="G17" s="366" t="s">
        <v>502</v>
      </c>
      <c r="H17" s="366">
        <v>9758.0100000000075</v>
      </c>
      <c r="I17" s="412">
        <v>41762</v>
      </c>
      <c r="J17" s="366"/>
      <c r="K17" s="366"/>
    </row>
    <row r="18" spans="1:11" s="193" customFormat="1" ht="15" x14ac:dyDescent="0.3">
      <c r="A18" s="365">
        <v>10</v>
      </c>
      <c r="B18" s="366" t="s">
        <v>511</v>
      </c>
      <c r="C18" s="365" t="s">
        <v>521</v>
      </c>
      <c r="D18" s="366" t="s">
        <v>503</v>
      </c>
      <c r="E18" s="366" t="s">
        <v>504</v>
      </c>
      <c r="F18" s="366">
        <v>2000</v>
      </c>
      <c r="G18" s="366" t="s">
        <v>505</v>
      </c>
      <c r="H18" s="366">
        <v>8026.0200000000077</v>
      </c>
      <c r="I18" s="412">
        <v>41762</v>
      </c>
      <c r="J18" s="366"/>
      <c r="K18" s="366"/>
    </row>
    <row r="19" spans="1:11" s="193" customFormat="1" ht="15" x14ac:dyDescent="0.3">
      <c r="A19" s="365">
        <v>11</v>
      </c>
      <c r="B19" s="366" t="s">
        <v>511</v>
      </c>
      <c r="C19" s="365" t="s">
        <v>521</v>
      </c>
      <c r="D19" s="366" t="s">
        <v>500</v>
      </c>
      <c r="E19" s="366" t="s">
        <v>501</v>
      </c>
      <c r="F19" s="366">
        <v>2001</v>
      </c>
      <c r="G19" s="366" t="s">
        <v>506</v>
      </c>
      <c r="H19" s="366">
        <v>10765.66</v>
      </c>
      <c r="I19" s="412" t="s">
        <v>507</v>
      </c>
      <c r="J19" s="366"/>
      <c r="K19" s="366"/>
    </row>
    <row r="20" spans="1:11" s="193" customFormat="1" ht="15" x14ac:dyDescent="0.3">
      <c r="A20" s="365">
        <v>12</v>
      </c>
      <c r="B20" s="366" t="s">
        <v>511</v>
      </c>
      <c r="C20" s="365" t="s">
        <v>521</v>
      </c>
      <c r="D20" s="366" t="s">
        <v>500</v>
      </c>
      <c r="E20" s="366" t="s">
        <v>508</v>
      </c>
      <c r="F20" s="366">
        <v>2000</v>
      </c>
      <c r="G20" s="366" t="s">
        <v>509</v>
      </c>
      <c r="H20" s="366">
        <v>14486.14</v>
      </c>
      <c r="I20" s="413" t="s">
        <v>510</v>
      </c>
      <c r="J20" s="366"/>
      <c r="K20" s="366"/>
    </row>
    <row r="21" spans="1:11" s="193" customFormat="1" ht="15" x14ac:dyDescent="0.2">
      <c r="A21" s="365">
        <v>13</v>
      </c>
      <c r="B21" s="432" t="s">
        <v>515</v>
      </c>
      <c r="C21" s="365" t="s">
        <v>521</v>
      </c>
      <c r="D21" s="366" t="s">
        <v>500</v>
      </c>
      <c r="E21" s="366" t="s">
        <v>522</v>
      </c>
      <c r="F21" s="366">
        <v>2002</v>
      </c>
      <c r="G21" s="366" t="s">
        <v>523</v>
      </c>
      <c r="H21" s="366">
        <v>625</v>
      </c>
      <c r="I21" s="366"/>
      <c r="J21" s="366">
        <v>204987933</v>
      </c>
      <c r="K21" s="366" t="s">
        <v>524</v>
      </c>
    </row>
    <row r="22" spans="1:11" s="193" customFormat="1" ht="15" x14ac:dyDescent="0.2">
      <c r="A22" s="365">
        <v>14</v>
      </c>
      <c r="B22" s="432" t="s">
        <v>511</v>
      </c>
      <c r="C22" s="365" t="s">
        <v>521</v>
      </c>
      <c r="D22" s="366" t="s">
        <v>478</v>
      </c>
      <c r="E22" s="366" t="s">
        <v>528</v>
      </c>
      <c r="F22" s="366">
        <v>2006</v>
      </c>
      <c r="G22" s="366" t="s">
        <v>525</v>
      </c>
      <c r="H22" s="366">
        <v>13000</v>
      </c>
      <c r="I22" s="366" t="s">
        <v>527</v>
      </c>
      <c r="J22" s="366"/>
      <c r="K22" s="366"/>
    </row>
    <row r="23" spans="1:11" s="193" customFormat="1" ht="15" x14ac:dyDescent="0.2">
      <c r="A23" s="365" t="s">
        <v>261</v>
      </c>
      <c r="B23" s="365"/>
      <c r="C23" s="365"/>
      <c r="D23" s="366"/>
      <c r="E23" s="366"/>
      <c r="F23" s="366"/>
      <c r="G23" s="366"/>
      <c r="H23" s="366"/>
      <c r="I23" s="366"/>
      <c r="J23" s="366"/>
      <c r="K23" s="366"/>
    </row>
    <row r="24" spans="1:11" x14ac:dyDescent="0.2">
      <c r="A24" s="370"/>
      <c r="B24" s="370"/>
      <c r="C24" s="370"/>
      <c r="D24" s="370"/>
      <c r="E24" s="370"/>
      <c r="F24" s="370"/>
      <c r="G24" s="370"/>
      <c r="H24" s="370"/>
      <c r="I24" s="370"/>
      <c r="J24" s="370"/>
      <c r="K24" s="370"/>
    </row>
    <row r="25" spans="1:11" x14ac:dyDescent="0.2">
      <c r="A25" s="370"/>
      <c r="B25" s="370"/>
      <c r="C25" s="370"/>
      <c r="D25" s="370"/>
      <c r="E25" s="370"/>
      <c r="F25" s="370"/>
      <c r="G25" s="370"/>
      <c r="H25" s="370"/>
      <c r="I25" s="370"/>
      <c r="J25" s="370"/>
      <c r="K25" s="370"/>
    </row>
    <row r="26" spans="1:11" x14ac:dyDescent="0.2">
      <c r="A26" s="371"/>
      <c r="B26" s="371"/>
      <c r="C26" s="371"/>
      <c r="D26" s="370"/>
      <c r="E26" s="370"/>
      <c r="F26" s="370"/>
      <c r="G26" s="370"/>
      <c r="H26" s="370"/>
      <c r="I26" s="370"/>
      <c r="J26" s="370"/>
      <c r="K26" s="370"/>
    </row>
    <row r="27" spans="1:11" ht="15" x14ac:dyDescent="0.3">
      <c r="A27" s="372"/>
      <c r="B27" s="372"/>
      <c r="C27" s="372"/>
      <c r="D27" s="373" t="s">
        <v>96</v>
      </c>
      <c r="E27" s="372"/>
      <c r="F27" s="372"/>
      <c r="G27" s="374"/>
      <c r="H27" s="372"/>
      <c r="I27" s="372"/>
      <c r="J27" s="372"/>
      <c r="K27" s="372"/>
    </row>
    <row r="28" spans="1:11" ht="15" x14ac:dyDescent="0.3">
      <c r="A28" s="372"/>
      <c r="B28" s="372"/>
      <c r="C28" s="372"/>
      <c r="D28" s="372"/>
      <c r="E28" s="375"/>
      <c r="F28" s="372"/>
      <c r="H28" s="375"/>
      <c r="I28" s="375"/>
      <c r="J28" s="376"/>
    </row>
    <row r="29" spans="1:11" ht="15" x14ac:dyDescent="0.3">
      <c r="D29" s="372"/>
      <c r="E29" s="377" t="s">
        <v>251</v>
      </c>
      <c r="F29" s="372"/>
      <c r="H29" s="378" t="s">
        <v>256</v>
      </c>
      <c r="I29" s="378"/>
    </row>
    <row r="30" spans="1:11" ht="15" x14ac:dyDescent="0.3">
      <c r="D30" s="372"/>
      <c r="E30" s="379" t="s">
        <v>127</v>
      </c>
      <c r="F30" s="372"/>
      <c r="H30" s="372" t="s">
        <v>252</v>
      </c>
      <c r="I30" s="372"/>
    </row>
    <row r="31" spans="1:11" ht="15" x14ac:dyDescent="0.3">
      <c r="D31" s="372"/>
      <c r="E31" s="379"/>
    </row>
  </sheetData>
  <mergeCells count="1">
    <mergeCell ref="J2:K2"/>
  </mergeCells>
  <dataValidations count="2">
    <dataValidation allowBlank="1" showInputMessage="1" showErrorMessage="1" error="თვე/დღე/წელი" prompt="თვე/დღე/წელი" sqref="I9:I20"/>
    <dataValidation type="list" allowBlank="1" showInputMessage="1" showErrorMessage="1" sqref="B21:B23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6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view="pageBreakPreview" zoomScale="80" zoomScaleNormal="100" zoomScaleSheetLayoutView="80" workbookViewId="0">
      <selection activeCell="I2" sqref="I2:J2"/>
    </sheetView>
  </sheetViews>
  <sheetFormatPr defaultRowHeight="12.75" x14ac:dyDescent="0.2"/>
  <cols>
    <col min="1" max="1" width="11.7109375" style="179" customWidth="1"/>
    <col min="2" max="2" width="21.5703125" style="179" customWidth="1"/>
    <col min="3" max="3" width="19.140625" style="179" customWidth="1"/>
    <col min="4" max="4" width="23.7109375" style="179" customWidth="1"/>
    <col min="5" max="6" width="16.5703125" style="179" bestFit="1" customWidth="1"/>
    <col min="7" max="7" width="17" style="179" customWidth="1"/>
    <col min="8" max="8" width="19" style="179" customWidth="1"/>
    <col min="9" max="9" width="24.42578125" style="179" customWidth="1"/>
    <col min="10" max="16384" width="9.140625" style="179"/>
  </cols>
  <sheetData>
    <row r="1" spans="1:13" customFormat="1" ht="15" x14ac:dyDescent="0.2">
      <c r="A1" s="137" t="s">
        <v>394</v>
      </c>
      <c r="B1" s="138"/>
      <c r="C1" s="138"/>
      <c r="D1" s="138"/>
      <c r="E1" s="138"/>
      <c r="F1" s="138"/>
      <c r="G1" s="138"/>
      <c r="H1" s="144"/>
      <c r="I1" s="78" t="s">
        <v>97</v>
      </c>
    </row>
    <row r="2" spans="1:13" customFormat="1" ht="15" x14ac:dyDescent="0.3">
      <c r="A2" s="105" t="s">
        <v>128</v>
      </c>
      <c r="B2" s="138"/>
      <c r="C2" s="138"/>
      <c r="D2" s="138"/>
      <c r="E2" s="138"/>
      <c r="F2" s="138"/>
      <c r="G2" s="138"/>
      <c r="H2" s="144"/>
      <c r="I2" s="198" t="str">
        <f>'ფორმა N1'!K2</f>
        <v>10/03/2017-10/21/2017</v>
      </c>
    </row>
    <row r="3" spans="1:13" customFormat="1" ht="15" x14ac:dyDescent="0.2">
      <c r="A3" s="138"/>
      <c r="B3" s="138"/>
      <c r="C3" s="138"/>
      <c r="D3" s="138"/>
      <c r="E3" s="138"/>
      <c r="F3" s="138"/>
      <c r="G3" s="138"/>
      <c r="H3" s="141"/>
      <c r="I3" s="141"/>
      <c r="M3" s="179"/>
    </row>
    <row r="4" spans="1:13" customFormat="1" ht="15" x14ac:dyDescent="0.3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 x14ac:dyDescent="0.3">
      <c r="A5" s="199" t="str">
        <f>'ფორმა N1'!A5</f>
        <v>საარჩევნო ბლოკი „ერთიანი ნაციონალური მოძრაობა“</v>
      </c>
      <c r="B5" s="80"/>
      <c r="C5" s="80"/>
      <c r="D5" s="201"/>
      <c r="E5" s="201"/>
      <c r="F5" s="201"/>
      <c r="G5" s="201"/>
      <c r="H5" s="201"/>
      <c r="I5" s="200"/>
    </row>
    <row r="6" spans="1:13" customFormat="1" ht="13.5" x14ac:dyDescent="0.2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 x14ac:dyDescent="0.2">
      <c r="A7" s="147" t="s">
        <v>64</v>
      </c>
      <c r="B7" s="136" t="s">
        <v>346</v>
      </c>
      <c r="C7" s="136" t="s">
        <v>347</v>
      </c>
      <c r="D7" s="136" t="s">
        <v>352</v>
      </c>
      <c r="E7" s="136" t="s">
        <v>353</v>
      </c>
      <c r="F7" s="136" t="s">
        <v>348</v>
      </c>
      <c r="G7" s="136" t="s">
        <v>349</v>
      </c>
      <c r="H7" s="136" t="s">
        <v>360</v>
      </c>
      <c r="I7" s="136" t="s">
        <v>350</v>
      </c>
    </row>
    <row r="8" spans="1:13" customFormat="1" ht="15" x14ac:dyDescent="0.2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 x14ac:dyDescent="0.2">
      <c r="A9" s="67">
        <v>1</v>
      </c>
      <c r="B9" s="26"/>
      <c r="C9" s="26"/>
      <c r="D9" s="26"/>
      <c r="E9" s="26"/>
      <c r="F9" s="197"/>
      <c r="G9" s="197"/>
      <c r="H9" s="197"/>
      <c r="I9" s="26"/>
    </row>
    <row r="10" spans="1:13" customFormat="1" ht="15" x14ac:dyDescent="0.2">
      <c r="A10" s="67">
        <v>2</v>
      </c>
      <c r="B10" s="26"/>
      <c r="C10" s="26"/>
      <c r="D10" s="26"/>
      <c r="E10" s="26"/>
      <c r="F10" s="197"/>
      <c r="G10" s="197"/>
      <c r="H10" s="197"/>
      <c r="I10" s="26"/>
    </row>
    <row r="11" spans="1:13" customFormat="1" ht="15" x14ac:dyDescent="0.2">
      <c r="A11" s="67">
        <v>3</v>
      </c>
      <c r="B11" s="26"/>
      <c r="C11" s="26"/>
      <c r="D11" s="26"/>
      <c r="E11" s="26"/>
      <c r="F11" s="197"/>
      <c r="G11" s="197"/>
      <c r="H11" s="197"/>
      <c r="I11" s="26"/>
    </row>
    <row r="12" spans="1:13" customFormat="1" ht="15" x14ac:dyDescent="0.2">
      <c r="A12" s="67">
        <v>4</v>
      </c>
      <c r="B12" s="26"/>
      <c r="C12" s="26"/>
      <c r="D12" s="26"/>
      <c r="E12" s="26"/>
      <c r="F12" s="197"/>
      <c r="G12" s="197"/>
      <c r="H12" s="197"/>
      <c r="I12" s="26"/>
    </row>
    <row r="13" spans="1:13" customFormat="1" ht="15" x14ac:dyDescent="0.2">
      <c r="A13" s="67">
        <v>5</v>
      </c>
      <c r="B13" s="26"/>
      <c r="C13" s="26"/>
      <c r="D13" s="26"/>
      <c r="E13" s="26"/>
      <c r="F13" s="197"/>
      <c r="G13" s="197"/>
      <c r="H13" s="197"/>
      <c r="I13" s="26"/>
    </row>
    <row r="14" spans="1:13" customFormat="1" ht="15" x14ac:dyDescent="0.2">
      <c r="A14" s="67">
        <v>6</v>
      </c>
      <c r="B14" s="26"/>
      <c r="C14" s="26"/>
      <c r="D14" s="26"/>
      <c r="E14" s="26"/>
      <c r="F14" s="197"/>
      <c r="G14" s="197"/>
      <c r="H14" s="197"/>
      <c r="I14" s="26"/>
    </row>
    <row r="15" spans="1:13" customFormat="1" ht="15" x14ac:dyDescent="0.2">
      <c r="A15" s="67">
        <v>7</v>
      </c>
      <c r="B15" s="26"/>
      <c r="C15" s="26"/>
      <c r="D15" s="26"/>
      <c r="E15" s="26"/>
      <c r="F15" s="197"/>
      <c r="G15" s="197"/>
      <c r="H15" s="197"/>
      <c r="I15" s="26"/>
    </row>
    <row r="16" spans="1:13" customFormat="1" ht="15" x14ac:dyDescent="0.2">
      <c r="A16" s="67">
        <v>8</v>
      </c>
      <c r="B16" s="26"/>
      <c r="C16" s="26"/>
      <c r="D16" s="26"/>
      <c r="E16" s="26"/>
      <c r="F16" s="197"/>
      <c r="G16" s="197"/>
      <c r="H16" s="197"/>
      <c r="I16" s="26"/>
    </row>
    <row r="17" spans="1:9" customFormat="1" ht="15" x14ac:dyDescent="0.2">
      <c r="A17" s="67">
        <v>9</v>
      </c>
      <c r="B17" s="26"/>
      <c r="C17" s="26"/>
      <c r="D17" s="26"/>
      <c r="E17" s="26"/>
      <c r="F17" s="197"/>
      <c r="G17" s="197"/>
      <c r="H17" s="197"/>
      <c r="I17" s="26"/>
    </row>
    <row r="18" spans="1:9" customFormat="1" ht="15" x14ac:dyDescent="0.2">
      <c r="A18" s="67">
        <v>10</v>
      </c>
      <c r="B18" s="26"/>
      <c r="C18" s="26"/>
      <c r="D18" s="26"/>
      <c r="E18" s="26"/>
      <c r="F18" s="197"/>
      <c r="G18" s="197"/>
      <c r="H18" s="197"/>
      <c r="I18" s="26"/>
    </row>
    <row r="19" spans="1:9" customFormat="1" ht="15" x14ac:dyDescent="0.2">
      <c r="A19" s="67">
        <v>11</v>
      </c>
      <c r="B19" s="26"/>
      <c r="C19" s="26"/>
      <c r="D19" s="26"/>
      <c r="E19" s="26"/>
      <c r="F19" s="197"/>
      <c r="G19" s="197"/>
      <c r="H19" s="197"/>
      <c r="I19" s="26"/>
    </row>
    <row r="20" spans="1:9" customFormat="1" ht="15" x14ac:dyDescent="0.2">
      <c r="A20" s="67">
        <v>12</v>
      </c>
      <c r="B20" s="26"/>
      <c r="C20" s="26"/>
      <c r="D20" s="26"/>
      <c r="E20" s="26"/>
      <c r="F20" s="197"/>
      <c r="G20" s="197"/>
      <c r="H20" s="197"/>
      <c r="I20" s="26"/>
    </row>
    <row r="21" spans="1:9" customFormat="1" ht="15" x14ac:dyDescent="0.2">
      <c r="A21" s="67" t="s">
        <v>261</v>
      </c>
      <c r="B21" s="26"/>
      <c r="C21" s="26"/>
      <c r="D21" s="26"/>
      <c r="E21" s="26"/>
      <c r="F21" s="197"/>
      <c r="G21" s="197"/>
      <c r="H21" s="197"/>
      <c r="I21" s="26"/>
    </row>
    <row r="22" spans="1:9" x14ac:dyDescent="0.2">
      <c r="A22" s="202"/>
      <c r="B22" s="202"/>
      <c r="C22" s="202"/>
      <c r="D22" s="202"/>
      <c r="E22" s="202"/>
      <c r="F22" s="202"/>
      <c r="G22" s="202"/>
      <c r="H22" s="202"/>
      <c r="I22" s="202"/>
    </row>
    <row r="23" spans="1:9" x14ac:dyDescent="0.2">
      <c r="A23" s="202"/>
      <c r="B23" s="202"/>
      <c r="C23" s="202"/>
      <c r="D23" s="202"/>
      <c r="E23" s="202"/>
      <c r="F23" s="202"/>
      <c r="G23" s="202"/>
      <c r="H23" s="202"/>
      <c r="I23" s="202"/>
    </row>
    <row r="24" spans="1:9" x14ac:dyDescent="0.2">
      <c r="A24" s="203"/>
      <c r="B24" s="202"/>
      <c r="C24" s="202"/>
      <c r="D24" s="202"/>
      <c r="E24" s="202"/>
      <c r="F24" s="202"/>
      <c r="G24" s="202"/>
      <c r="H24" s="202"/>
      <c r="I24" s="202"/>
    </row>
    <row r="25" spans="1:9" ht="15" x14ac:dyDescent="0.3">
      <c r="A25" s="178"/>
      <c r="B25" s="180" t="s">
        <v>96</v>
      </c>
      <c r="C25" s="178"/>
      <c r="D25" s="178"/>
      <c r="E25" s="181"/>
      <c r="F25" s="178"/>
      <c r="G25" s="178"/>
      <c r="H25" s="178"/>
      <c r="I25" s="178"/>
    </row>
    <row r="26" spans="1:9" ht="15" x14ac:dyDescent="0.3">
      <c r="A26" s="178"/>
      <c r="B26" s="178"/>
      <c r="C26" s="182"/>
      <c r="D26" s="178"/>
      <c r="F26" s="182"/>
      <c r="G26" s="207"/>
    </row>
    <row r="27" spans="1:9" ht="15" x14ac:dyDescent="0.3">
      <c r="B27" s="178"/>
      <c r="C27" s="184" t="s">
        <v>251</v>
      </c>
      <c r="D27" s="178"/>
      <c r="F27" s="185" t="s">
        <v>256</v>
      </c>
    </row>
    <row r="28" spans="1:9" ht="15" x14ac:dyDescent="0.3">
      <c r="B28" s="178"/>
      <c r="C28" s="186" t="s">
        <v>127</v>
      </c>
      <c r="D28" s="178"/>
      <c r="F28" s="178" t="s">
        <v>252</v>
      </c>
    </row>
    <row r="29" spans="1:9" ht="15" x14ac:dyDescent="0.3">
      <c r="B29" s="178"/>
      <c r="C29" s="186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1"/>
  <sheetViews>
    <sheetView tabSelected="1" view="pageBreakPreview" topLeftCell="A11" zoomScale="80" zoomScaleNormal="100" zoomScaleSheetLayoutView="80" workbookViewId="0">
      <selection activeCell="B31" sqref="B31"/>
    </sheetView>
  </sheetViews>
  <sheetFormatPr defaultRowHeight="15" x14ac:dyDescent="0.3"/>
  <cols>
    <col min="1" max="1" width="10" style="178" customWidth="1"/>
    <col min="2" max="2" width="20.28515625" style="178" customWidth="1"/>
    <col min="3" max="3" width="30" style="178" customWidth="1"/>
    <col min="4" max="4" width="29" style="178" customWidth="1"/>
    <col min="5" max="5" width="22.5703125" style="178" customWidth="1"/>
    <col min="6" max="6" width="20" style="178" customWidth="1"/>
    <col min="7" max="7" width="29.28515625" style="178" customWidth="1"/>
    <col min="8" max="8" width="27.140625" style="178" customWidth="1"/>
    <col min="9" max="9" width="26.42578125" style="178" customWidth="1"/>
    <col min="10" max="10" width="0.5703125" style="178" customWidth="1"/>
    <col min="11" max="16384" width="9.140625" style="178"/>
  </cols>
  <sheetData>
    <row r="1" spans="1:10" x14ac:dyDescent="0.3">
      <c r="A1" s="74" t="s">
        <v>361</v>
      </c>
      <c r="B1" s="76"/>
      <c r="C1" s="76"/>
      <c r="D1" s="76"/>
      <c r="E1" s="76"/>
      <c r="F1" s="76"/>
      <c r="G1" s="76"/>
      <c r="H1" s="76"/>
      <c r="I1" s="161" t="s">
        <v>186</v>
      </c>
      <c r="J1" s="162"/>
    </row>
    <row r="2" spans="1:10" x14ac:dyDescent="0.3">
      <c r="A2" s="76" t="s">
        <v>128</v>
      </c>
      <c r="B2" s="76"/>
      <c r="C2" s="76"/>
      <c r="D2" s="76"/>
      <c r="E2" s="76"/>
      <c r="F2" s="76"/>
      <c r="G2" s="76"/>
      <c r="H2" s="76"/>
      <c r="I2" s="435" t="s">
        <v>1330</v>
      </c>
      <c r="J2" s="162"/>
    </row>
    <row r="3" spans="1:10" x14ac:dyDescent="0.3">
      <c r="A3" s="76"/>
      <c r="B3" s="76"/>
      <c r="C3" s="76"/>
      <c r="D3" s="76"/>
      <c r="E3" s="76"/>
      <c r="F3" s="76"/>
      <c r="G3" s="76"/>
      <c r="H3" s="76"/>
      <c r="I3" s="102"/>
      <c r="J3" s="162"/>
    </row>
    <row r="4" spans="1:10" x14ac:dyDescent="0.3">
      <c r="A4" s="77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 x14ac:dyDescent="0.3">
      <c r="A5" s="199" t="str">
        <f>'ფორმა N1'!A5</f>
        <v>საარჩევნო ბლოკი „ერთიანი ნაციონალური მოძრაობა“</v>
      </c>
      <c r="B5" s="199"/>
      <c r="C5" s="199"/>
      <c r="D5" s="199"/>
      <c r="E5" s="199"/>
      <c r="F5" s="199"/>
      <c r="G5" s="199"/>
      <c r="H5" s="199"/>
      <c r="I5" s="199"/>
      <c r="J5" s="185"/>
    </row>
    <row r="6" spans="1:10" x14ac:dyDescent="0.3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 x14ac:dyDescent="0.3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 x14ac:dyDescent="0.3">
      <c r="A8" s="163" t="s">
        <v>64</v>
      </c>
      <c r="B8" s="342" t="s">
        <v>343</v>
      </c>
      <c r="C8" s="343" t="s">
        <v>380</v>
      </c>
      <c r="D8" s="343" t="s">
        <v>381</v>
      </c>
      <c r="E8" s="343" t="s">
        <v>344</v>
      </c>
      <c r="F8" s="343" t="s">
        <v>357</v>
      </c>
      <c r="G8" s="343" t="s">
        <v>358</v>
      </c>
      <c r="H8" s="343" t="s">
        <v>382</v>
      </c>
      <c r="I8" s="164" t="s">
        <v>359</v>
      </c>
      <c r="J8" s="105"/>
    </row>
    <row r="9" spans="1:10" ht="30" x14ac:dyDescent="0.3">
      <c r="A9" s="166">
        <v>1</v>
      </c>
      <c r="B9" s="422" t="s">
        <v>1200</v>
      </c>
      <c r="C9" s="170" t="s">
        <v>1201</v>
      </c>
      <c r="D9" s="170" t="s">
        <v>1202</v>
      </c>
      <c r="E9" s="169" t="s">
        <v>1203</v>
      </c>
      <c r="F9" s="169"/>
      <c r="G9" s="169"/>
      <c r="H9" s="169"/>
      <c r="I9" s="449">
        <v>252</v>
      </c>
      <c r="J9" s="105"/>
    </row>
    <row r="10" spans="1:10" ht="30" x14ac:dyDescent="0.3">
      <c r="A10" s="166">
        <v>2</v>
      </c>
      <c r="B10" s="422" t="s">
        <v>1204</v>
      </c>
      <c r="C10" s="170" t="s">
        <v>1205</v>
      </c>
      <c r="D10" s="170" t="s">
        <v>1206</v>
      </c>
      <c r="E10" s="169" t="s">
        <v>1207</v>
      </c>
      <c r="F10" s="169"/>
      <c r="G10" s="169"/>
      <c r="H10" s="169"/>
      <c r="I10" s="449">
        <v>2035</v>
      </c>
      <c r="J10" s="105"/>
    </row>
    <row r="11" spans="1:10" ht="30" x14ac:dyDescent="0.3">
      <c r="A11" s="166">
        <v>3</v>
      </c>
      <c r="B11" s="422" t="s">
        <v>1208</v>
      </c>
      <c r="C11" s="170" t="s">
        <v>1209</v>
      </c>
      <c r="D11" s="170" t="s">
        <v>1210</v>
      </c>
      <c r="E11" s="169" t="s">
        <v>1211</v>
      </c>
      <c r="F11" s="169"/>
      <c r="G11" s="169"/>
      <c r="H11" s="169"/>
      <c r="I11" s="449">
        <v>832.4</v>
      </c>
      <c r="J11" s="105"/>
    </row>
    <row r="12" spans="1:10" ht="30" x14ac:dyDescent="0.3">
      <c r="A12" s="166">
        <v>4</v>
      </c>
      <c r="B12" s="422" t="s">
        <v>1212</v>
      </c>
      <c r="C12" s="170" t="s">
        <v>1213</v>
      </c>
      <c r="D12" s="170" t="s">
        <v>1214</v>
      </c>
      <c r="E12" s="169" t="s">
        <v>1215</v>
      </c>
      <c r="F12" s="169"/>
      <c r="G12" s="169"/>
      <c r="H12" s="169"/>
      <c r="I12" s="449">
        <v>3007.3</v>
      </c>
      <c r="J12" s="105"/>
    </row>
    <row r="13" spans="1:10" x14ac:dyDescent="0.3">
      <c r="A13" s="166">
        <v>5</v>
      </c>
      <c r="B13" s="422" t="s">
        <v>1216</v>
      </c>
      <c r="C13" s="170" t="s">
        <v>1217</v>
      </c>
      <c r="D13" s="170" t="s">
        <v>1218</v>
      </c>
      <c r="E13" s="169" t="s">
        <v>1219</v>
      </c>
      <c r="F13" s="169"/>
      <c r="G13" s="169"/>
      <c r="H13" s="169"/>
      <c r="I13" s="449">
        <v>1200</v>
      </c>
      <c r="J13" s="105"/>
    </row>
    <row r="14" spans="1:10" x14ac:dyDescent="0.3">
      <c r="A14" s="166">
        <v>6</v>
      </c>
      <c r="B14" s="422" t="s">
        <v>1220</v>
      </c>
      <c r="C14" s="170" t="s">
        <v>1221</v>
      </c>
      <c r="D14" s="170">
        <v>205119762</v>
      </c>
      <c r="E14" s="169" t="s">
        <v>1222</v>
      </c>
      <c r="F14" s="169"/>
      <c r="G14" s="169"/>
      <c r="H14" s="169"/>
      <c r="I14" s="449">
        <v>200</v>
      </c>
      <c r="J14" s="105"/>
    </row>
    <row r="15" spans="1:10" x14ac:dyDescent="0.3">
      <c r="A15" s="166">
        <v>7</v>
      </c>
      <c r="B15" s="422" t="s">
        <v>1223</v>
      </c>
      <c r="C15" s="170" t="s">
        <v>1224</v>
      </c>
      <c r="D15" s="170" t="s">
        <v>1225</v>
      </c>
      <c r="E15" s="169" t="s">
        <v>1222</v>
      </c>
      <c r="F15" s="169"/>
      <c r="G15" s="169"/>
      <c r="H15" s="169"/>
      <c r="I15" s="449">
        <v>50</v>
      </c>
      <c r="J15" s="105"/>
    </row>
    <row r="16" spans="1:10" ht="30" x14ac:dyDescent="0.3">
      <c r="A16" s="166">
        <v>8</v>
      </c>
      <c r="B16" s="422" t="s">
        <v>1226</v>
      </c>
      <c r="C16" s="170" t="s">
        <v>1227</v>
      </c>
      <c r="D16" s="170">
        <v>205075014</v>
      </c>
      <c r="E16" s="169" t="s">
        <v>1228</v>
      </c>
      <c r="F16" s="169"/>
      <c r="G16" s="169"/>
      <c r="H16" s="169"/>
      <c r="I16" s="449">
        <v>2478</v>
      </c>
      <c r="J16" s="105"/>
    </row>
    <row r="17" spans="1:10" x14ac:dyDescent="0.3">
      <c r="A17" s="166">
        <v>9</v>
      </c>
      <c r="B17" s="422" t="s">
        <v>1229</v>
      </c>
      <c r="C17" s="170" t="s">
        <v>1230</v>
      </c>
      <c r="D17" s="170">
        <v>204540620</v>
      </c>
      <c r="E17" s="169" t="s">
        <v>1231</v>
      </c>
      <c r="F17" s="169"/>
      <c r="G17" s="169"/>
      <c r="H17" s="169"/>
      <c r="I17" s="449">
        <v>750</v>
      </c>
      <c r="J17" s="105"/>
    </row>
    <row r="18" spans="1:10" x14ac:dyDescent="0.3">
      <c r="A18" s="166">
        <v>10</v>
      </c>
      <c r="B18" s="422" t="s">
        <v>1232</v>
      </c>
      <c r="C18" s="170" t="s">
        <v>1233</v>
      </c>
      <c r="D18" s="170">
        <v>249271167</v>
      </c>
      <c r="E18" s="169" t="s">
        <v>1234</v>
      </c>
      <c r="F18" s="169"/>
      <c r="G18" s="169"/>
      <c r="H18" s="169"/>
      <c r="I18" s="449">
        <v>10593</v>
      </c>
      <c r="J18" s="105"/>
    </row>
    <row r="19" spans="1:10" x14ac:dyDescent="0.3">
      <c r="A19" s="166">
        <v>11</v>
      </c>
      <c r="B19" s="422" t="s">
        <v>1235</v>
      </c>
      <c r="C19" s="170" t="s">
        <v>767</v>
      </c>
      <c r="D19" s="170">
        <v>400196364</v>
      </c>
      <c r="E19" s="169" t="s">
        <v>1236</v>
      </c>
      <c r="F19" s="169"/>
      <c r="G19" s="169"/>
      <c r="H19" s="169"/>
      <c r="I19" s="449">
        <v>10749</v>
      </c>
      <c r="J19" s="105"/>
    </row>
    <row r="20" spans="1:10" ht="30" x14ac:dyDescent="0.3">
      <c r="A20" s="166">
        <v>12</v>
      </c>
      <c r="B20" s="422" t="s">
        <v>1235</v>
      </c>
      <c r="C20" s="170" t="s">
        <v>1237</v>
      </c>
      <c r="D20" s="170">
        <v>200179145</v>
      </c>
      <c r="E20" s="169" t="s">
        <v>1238</v>
      </c>
      <c r="F20" s="169"/>
      <c r="G20" s="169"/>
      <c r="H20" s="169"/>
      <c r="I20" s="449">
        <v>175450.7</v>
      </c>
      <c r="J20" s="105"/>
    </row>
    <row r="21" spans="1:10" ht="30" x14ac:dyDescent="0.3">
      <c r="A21" s="166">
        <v>13</v>
      </c>
      <c r="B21" s="422" t="s">
        <v>1239</v>
      </c>
      <c r="C21" s="170" t="s">
        <v>1240</v>
      </c>
      <c r="D21" s="170" t="s">
        <v>1241</v>
      </c>
      <c r="E21" s="169" t="s">
        <v>1242</v>
      </c>
      <c r="F21" s="169"/>
      <c r="G21" s="169"/>
      <c r="H21" s="169"/>
      <c r="I21" s="449">
        <v>5000</v>
      </c>
      <c r="J21" s="105"/>
    </row>
    <row r="22" spans="1:10" ht="30" x14ac:dyDescent="0.3">
      <c r="A22" s="166">
        <v>14</v>
      </c>
      <c r="B22" s="422" t="s">
        <v>1243</v>
      </c>
      <c r="C22" s="170" t="s">
        <v>1244</v>
      </c>
      <c r="D22" s="170">
        <v>405076297</v>
      </c>
      <c r="E22" s="169" t="s">
        <v>1245</v>
      </c>
      <c r="F22" s="169"/>
      <c r="G22" s="169"/>
      <c r="H22" s="169"/>
      <c r="I22" s="449">
        <v>3000</v>
      </c>
      <c r="J22" s="105"/>
    </row>
    <row r="23" spans="1:10" x14ac:dyDescent="0.3">
      <c r="A23" s="166">
        <v>15</v>
      </c>
      <c r="B23" s="422" t="s">
        <v>1246</v>
      </c>
      <c r="C23" s="170" t="s">
        <v>1247</v>
      </c>
      <c r="D23" s="170">
        <v>202177205</v>
      </c>
      <c r="E23" s="169" t="s">
        <v>1248</v>
      </c>
      <c r="F23" s="169"/>
      <c r="G23" s="169"/>
      <c r="H23" s="169"/>
      <c r="I23" s="449">
        <v>2070.15</v>
      </c>
      <c r="J23" s="105"/>
    </row>
    <row r="24" spans="1:10" x14ac:dyDescent="0.3">
      <c r="A24" s="166">
        <v>16</v>
      </c>
      <c r="B24" s="422" t="s">
        <v>1249</v>
      </c>
      <c r="C24" s="170" t="s">
        <v>1250</v>
      </c>
      <c r="D24" s="170" t="s">
        <v>1251</v>
      </c>
      <c r="E24" s="169" t="s">
        <v>1248</v>
      </c>
      <c r="F24" s="169"/>
      <c r="G24" s="169"/>
      <c r="H24" s="169"/>
      <c r="I24" s="449">
        <v>26</v>
      </c>
      <c r="J24" s="105"/>
    </row>
    <row r="25" spans="1:10" x14ac:dyDescent="0.3">
      <c r="A25" s="166">
        <v>17</v>
      </c>
      <c r="B25" s="422" t="s">
        <v>1204</v>
      </c>
      <c r="C25" s="170" t="s">
        <v>1252</v>
      </c>
      <c r="D25" s="170" t="s">
        <v>1253</v>
      </c>
      <c r="E25" s="169" t="s">
        <v>1248</v>
      </c>
      <c r="F25" s="169"/>
      <c r="G25" s="169"/>
      <c r="H25" s="169"/>
      <c r="I25" s="449">
        <v>306</v>
      </c>
      <c r="J25" s="105"/>
    </row>
    <row r="26" spans="1:10" x14ac:dyDescent="0.3">
      <c r="A26" s="166">
        <v>18</v>
      </c>
      <c r="B26" s="422" t="s">
        <v>1254</v>
      </c>
      <c r="C26" s="170" t="s">
        <v>1255</v>
      </c>
      <c r="D26" s="170" t="s">
        <v>1256</v>
      </c>
      <c r="E26" s="169" t="s">
        <v>1248</v>
      </c>
      <c r="F26" s="169"/>
      <c r="G26" s="169"/>
      <c r="H26" s="169"/>
      <c r="I26" s="449">
        <v>30</v>
      </c>
      <c r="J26" s="105"/>
    </row>
    <row r="27" spans="1:10" x14ac:dyDescent="0.3">
      <c r="A27" s="166">
        <v>19</v>
      </c>
      <c r="B27" s="422" t="s">
        <v>1257</v>
      </c>
      <c r="C27" s="170" t="s">
        <v>1258</v>
      </c>
      <c r="D27" s="170" t="s">
        <v>1259</v>
      </c>
      <c r="E27" s="169" t="s">
        <v>1260</v>
      </c>
      <c r="F27" s="169"/>
      <c r="G27" s="169"/>
      <c r="H27" s="169"/>
      <c r="I27" s="449">
        <v>90</v>
      </c>
      <c r="J27" s="105"/>
    </row>
    <row r="28" spans="1:10" x14ac:dyDescent="0.3">
      <c r="A28" s="166">
        <v>20</v>
      </c>
      <c r="B28" s="422" t="s">
        <v>1261</v>
      </c>
      <c r="C28" s="170" t="s">
        <v>1262</v>
      </c>
      <c r="D28" s="170" t="s">
        <v>1263</v>
      </c>
      <c r="E28" s="169" t="s">
        <v>515</v>
      </c>
      <c r="F28" s="169"/>
      <c r="G28" s="169"/>
      <c r="H28" s="169"/>
      <c r="I28" s="449">
        <v>6000</v>
      </c>
      <c r="J28" s="105"/>
    </row>
    <row r="29" spans="1:10" x14ac:dyDescent="0.3">
      <c r="A29" s="166">
        <v>21</v>
      </c>
      <c r="B29" s="422" t="s">
        <v>1264</v>
      </c>
      <c r="C29" s="170" t="s">
        <v>1265</v>
      </c>
      <c r="D29" s="170" t="s">
        <v>1266</v>
      </c>
      <c r="E29" s="169" t="s">
        <v>1267</v>
      </c>
      <c r="F29" s="169"/>
      <c r="G29" s="169"/>
      <c r="H29" s="169"/>
      <c r="I29" s="449">
        <v>1634</v>
      </c>
      <c r="J29" s="105"/>
    </row>
    <row r="30" spans="1:10" x14ac:dyDescent="0.3">
      <c r="A30" s="166">
        <v>22</v>
      </c>
      <c r="B30" s="422" t="s">
        <v>1268</v>
      </c>
      <c r="C30" s="170" t="s">
        <v>1269</v>
      </c>
      <c r="D30" s="170" t="s">
        <v>1270</v>
      </c>
      <c r="E30" s="169" t="s">
        <v>1271</v>
      </c>
      <c r="F30" s="169"/>
      <c r="G30" s="169"/>
      <c r="H30" s="169"/>
      <c r="I30" s="449">
        <v>400</v>
      </c>
      <c r="J30" s="105"/>
    </row>
    <row r="31" spans="1:10" x14ac:dyDescent="0.3">
      <c r="A31" s="166">
        <v>23</v>
      </c>
      <c r="B31" s="422" t="s">
        <v>1272</v>
      </c>
      <c r="C31" s="170" t="s">
        <v>1273</v>
      </c>
      <c r="D31" s="170" t="s">
        <v>1274</v>
      </c>
      <c r="E31" s="169" t="s">
        <v>1275</v>
      </c>
      <c r="F31" s="169"/>
      <c r="G31" s="169"/>
      <c r="H31" s="169"/>
      <c r="I31" s="449">
        <v>2500</v>
      </c>
      <c r="J31" s="105"/>
    </row>
    <row r="32" spans="1:10" ht="30" x14ac:dyDescent="0.3">
      <c r="A32" s="166">
        <v>24</v>
      </c>
      <c r="B32" s="422" t="s">
        <v>1276</v>
      </c>
      <c r="C32" s="170" t="s">
        <v>1277</v>
      </c>
      <c r="D32" s="170" t="s">
        <v>1278</v>
      </c>
      <c r="E32" s="169" t="s">
        <v>1279</v>
      </c>
      <c r="F32" s="169"/>
      <c r="G32" s="169"/>
      <c r="H32" s="169"/>
      <c r="I32" s="449">
        <v>1500</v>
      </c>
      <c r="J32" s="105"/>
    </row>
    <row r="33" spans="1:10" x14ac:dyDescent="0.3">
      <c r="A33" s="166">
        <v>25</v>
      </c>
      <c r="B33" s="422" t="s">
        <v>1280</v>
      </c>
      <c r="C33" s="170" t="s">
        <v>1281</v>
      </c>
      <c r="D33" s="170" t="s">
        <v>1282</v>
      </c>
      <c r="E33" s="169" t="s">
        <v>1283</v>
      </c>
      <c r="F33" s="169"/>
      <c r="G33" s="169"/>
      <c r="H33" s="169"/>
      <c r="I33" s="449">
        <v>750</v>
      </c>
      <c r="J33" s="105"/>
    </row>
    <row r="34" spans="1:10" ht="75" x14ac:dyDescent="0.3">
      <c r="A34" s="166">
        <v>26</v>
      </c>
      <c r="B34" s="422" t="s">
        <v>1284</v>
      </c>
      <c r="C34" s="170" t="s">
        <v>1285</v>
      </c>
      <c r="D34" s="170" t="s">
        <v>1286</v>
      </c>
      <c r="E34" s="169" t="s">
        <v>1287</v>
      </c>
      <c r="F34" s="169"/>
      <c r="G34" s="169"/>
      <c r="H34" s="169"/>
      <c r="I34" s="449">
        <v>2500</v>
      </c>
      <c r="J34" s="105"/>
    </row>
    <row r="35" spans="1:10" ht="30" x14ac:dyDescent="0.3">
      <c r="A35" s="166">
        <v>27</v>
      </c>
      <c r="B35" s="422" t="s">
        <v>1284</v>
      </c>
      <c r="C35" s="170" t="s">
        <v>1288</v>
      </c>
      <c r="D35" s="170" t="s">
        <v>1289</v>
      </c>
      <c r="E35" s="169" t="s">
        <v>1290</v>
      </c>
      <c r="F35" s="169"/>
      <c r="G35" s="169"/>
      <c r="H35" s="169"/>
      <c r="I35" s="449">
        <v>12500</v>
      </c>
      <c r="J35" s="105"/>
    </row>
    <row r="36" spans="1:10" ht="30" x14ac:dyDescent="0.3">
      <c r="A36" s="166">
        <v>28</v>
      </c>
      <c r="B36" s="422" t="s">
        <v>1284</v>
      </c>
      <c r="C36" s="170" t="s">
        <v>1291</v>
      </c>
      <c r="D36" s="170" t="s">
        <v>1292</v>
      </c>
      <c r="E36" s="169" t="s">
        <v>1290</v>
      </c>
      <c r="F36" s="169"/>
      <c r="G36" s="169"/>
      <c r="H36" s="169"/>
      <c r="I36" s="449">
        <v>29500</v>
      </c>
      <c r="J36" s="105"/>
    </row>
    <row r="37" spans="1:10" ht="30" x14ac:dyDescent="0.3">
      <c r="A37" s="166">
        <v>29</v>
      </c>
      <c r="B37" s="422" t="s">
        <v>1226</v>
      </c>
      <c r="C37" s="170" t="s">
        <v>1293</v>
      </c>
      <c r="D37" s="170" t="s">
        <v>1151</v>
      </c>
      <c r="E37" s="169" t="s">
        <v>515</v>
      </c>
      <c r="F37" s="169"/>
      <c r="G37" s="169"/>
      <c r="H37" s="169"/>
      <c r="I37" s="449">
        <v>800</v>
      </c>
      <c r="J37" s="105"/>
    </row>
    <row r="38" spans="1:10" x14ac:dyDescent="0.3">
      <c r="A38" s="166">
        <v>30</v>
      </c>
      <c r="B38" s="422" t="s">
        <v>1235</v>
      </c>
      <c r="C38" s="170" t="s">
        <v>1294</v>
      </c>
      <c r="D38" s="170" t="s">
        <v>1160</v>
      </c>
      <c r="E38" s="169" t="s">
        <v>515</v>
      </c>
      <c r="F38" s="169"/>
      <c r="G38" s="169"/>
      <c r="H38" s="169"/>
      <c r="I38" s="449">
        <v>950</v>
      </c>
      <c r="J38" s="105"/>
    </row>
    <row r="39" spans="1:10" x14ac:dyDescent="0.3">
      <c r="A39" s="166">
        <v>31</v>
      </c>
      <c r="B39" s="422" t="s">
        <v>1226</v>
      </c>
      <c r="C39" s="170" t="s">
        <v>1295</v>
      </c>
      <c r="D39" s="170" t="s">
        <v>1296</v>
      </c>
      <c r="E39" s="169" t="s">
        <v>515</v>
      </c>
      <c r="F39" s="169"/>
      <c r="G39" s="169"/>
      <c r="H39" s="169"/>
      <c r="I39" s="449">
        <v>500</v>
      </c>
      <c r="J39" s="105"/>
    </row>
    <row r="40" spans="1:10" x14ac:dyDescent="0.3">
      <c r="A40" s="166">
        <v>32</v>
      </c>
      <c r="B40" s="422" t="s">
        <v>1226</v>
      </c>
      <c r="C40" s="170" t="s">
        <v>1297</v>
      </c>
      <c r="D40" s="170" t="s">
        <v>1298</v>
      </c>
      <c r="E40" s="169" t="s">
        <v>515</v>
      </c>
      <c r="F40" s="169"/>
      <c r="G40" s="169"/>
      <c r="H40" s="169"/>
      <c r="I40" s="449">
        <v>812.5</v>
      </c>
      <c r="J40" s="105"/>
    </row>
    <row r="41" spans="1:10" x14ac:dyDescent="0.3">
      <c r="A41" s="166">
        <v>33</v>
      </c>
      <c r="B41" s="422" t="s">
        <v>1226</v>
      </c>
      <c r="C41" s="170" t="s">
        <v>1299</v>
      </c>
      <c r="D41" s="170" t="s">
        <v>1300</v>
      </c>
      <c r="E41" s="169" t="s">
        <v>515</v>
      </c>
      <c r="F41" s="169"/>
      <c r="G41" s="169"/>
      <c r="H41" s="169"/>
      <c r="I41" s="449">
        <v>375</v>
      </c>
      <c r="J41" s="105"/>
    </row>
    <row r="42" spans="1:10" x14ac:dyDescent="0.3">
      <c r="A42" s="166">
        <v>34</v>
      </c>
      <c r="B42" s="422" t="s">
        <v>1301</v>
      </c>
      <c r="C42" s="170" t="s">
        <v>1302</v>
      </c>
      <c r="D42" s="170" t="s">
        <v>1175</v>
      </c>
      <c r="E42" s="169" t="s">
        <v>515</v>
      </c>
      <c r="F42" s="169"/>
      <c r="G42" s="169"/>
      <c r="H42" s="169"/>
      <c r="I42" s="449">
        <v>500</v>
      </c>
      <c r="J42" s="105"/>
    </row>
    <row r="43" spans="1:10" x14ac:dyDescent="0.3">
      <c r="A43" s="166">
        <v>35</v>
      </c>
      <c r="B43" s="422" t="s">
        <v>1226</v>
      </c>
      <c r="C43" s="170" t="s">
        <v>1303</v>
      </c>
      <c r="D43" s="170" t="s">
        <v>1147</v>
      </c>
      <c r="E43" s="169" t="s">
        <v>515</v>
      </c>
      <c r="F43" s="169"/>
      <c r="G43" s="169"/>
      <c r="H43" s="169"/>
      <c r="I43" s="449">
        <v>1000</v>
      </c>
      <c r="J43" s="105"/>
    </row>
    <row r="44" spans="1:10" x14ac:dyDescent="0.3">
      <c r="A44" s="166">
        <v>36</v>
      </c>
      <c r="B44" s="422" t="s">
        <v>1264</v>
      </c>
      <c r="C44" s="170" t="s">
        <v>810</v>
      </c>
      <c r="D44" s="170" t="s">
        <v>809</v>
      </c>
      <c r="E44" s="169" t="s">
        <v>515</v>
      </c>
      <c r="F44" s="169"/>
      <c r="G44" s="169"/>
      <c r="H44" s="169"/>
      <c r="I44" s="449">
        <v>2000</v>
      </c>
      <c r="J44" s="105"/>
    </row>
    <row r="45" spans="1:10" x14ac:dyDescent="0.3">
      <c r="A45" s="166">
        <v>37</v>
      </c>
      <c r="B45" s="422" t="s">
        <v>1304</v>
      </c>
      <c r="C45" s="170" t="s">
        <v>815</v>
      </c>
      <c r="D45" s="170" t="s">
        <v>814</v>
      </c>
      <c r="E45" s="169" t="s">
        <v>515</v>
      </c>
      <c r="F45" s="169"/>
      <c r="G45" s="169"/>
      <c r="H45" s="169"/>
      <c r="I45" s="449">
        <v>2650</v>
      </c>
      <c r="J45" s="105"/>
    </row>
    <row r="46" spans="1:10" x14ac:dyDescent="0.3">
      <c r="A46" s="166">
        <v>38</v>
      </c>
      <c r="B46" s="422" t="s">
        <v>1305</v>
      </c>
      <c r="C46" s="170" t="s">
        <v>891</v>
      </c>
      <c r="D46" s="170" t="s">
        <v>890</v>
      </c>
      <c r="E46" s="169" t="s">
        <v>515</v>
      </c>
      <c r="F46" s="169"/>
      <c r="G46" s="169"/>
      <c r="H46" s="169"/>
      <c r="I46" s="449">
        <v>1985.44</v>
      </c>
      <c r="J46" s="105"/>
    </row>
    <row r="47" spans="1:10" x14ac:dyDescent="0.3">
      <c r="A47" s="166">
        <v>39</v>
      </c>
      <c r="B47" s="422" t="s">
        <v>1306</v>
      </c>
      <c r="C47" s="170" t="s">
        <v>871</v>
      </c>
      <c r="D47" s="170" t="s">
        <v>870</v>
      </c>
      <c r="E47" s="169" t="s">
        <v>515</v>
      </c>
      <c r="F47" s="169"/>
      <c r="G47" s="169"/>
      <c r="H47" s="169"/>
      <c r="I47" s="449">
        <v>2978.16</v>
      </c>
      <c r="J47" s="105"/>
    </row>
    <row r="48" spans="1:10" x14ac:dyDescent="0.3">
      <c r="A48" s="166">
        <v>40</v>
      </c>
      <c r="B48" s="422" t="s">
        <v>1307</v>
      </c>
      <c r="C48" s="170" t="s">
        <v>896</v>
      </c>
      <c r="D48" s="170" t="s">
        <v>895</v>
      </c>
      <c r="E48" s="169" t="s">
        <v>515</v>
      </c>
      <c r="F48" s="169"/>
      <c r="G48" s="169"/>
      <c r="H48" s="169"/>
      <c r="I48" s="449">
        <v>750</v>
      </c>
      <c r="J48" s="105"/>
    </row>
    <row r="49" spans="1:12" x14ac:dyDescent="0.3">
      <c r="A49" s="166">
        <v>41</v>
      </c>
      <c r="B49" s="422" t="s">
        <v>1308</v>
      </c>
      <c r="C49" s="170" t="s">
        <v>1044</v>
      </c>
      <c r="D49" s="170" t="s">
        <v>1043</v>
      </c>
      <c r="E49" s="169" t="s">
        <v>515</v>
      </c>
      <c r="F49" s="169"/>
      <c r="G49" s="169"/>
      <c r="H49" s="169"/>
      <c r="I49" s="449">
        <v>1000</v>
      </c>
      <c r="J49" s="105"/>
    </row>
    <row r="50" spans="1:12" x14ac:dyDescent="0.3">
      <c r="A50" s="166">
        <v>42</v>
      </c>
      <c r="B50" s="422"/>
      <c r="C50" s="170" t="s">
        <v>1309</v>
      </c>
      <c r="D50" s="170"/>
      <c r="E50" s="169" t="s">
        <v>1310</v>
      </c>
      <c r="F50" s="169"/>
      <c r="G50" s="169"/>
      <c r="H50" s="169"/>
      <c r="I50" s="449">
        <v>11582.5</v>
      </c>
      <c r="J50" s="105"/>
    </row>
    <row r="51" spans="1:12" x14ac:dyDescent="0.3">
      <c r="A51" s="166">
        <v>43</v>
      </c>
      <c r="B51" s="422"/>
      <c r="C51" s="170" t="s">
        <v>1309</v>
      </c>
      <c r="D51" s="170"/>
      <c r="E51" s="169" t="s">
        <v>1311</v>
      </c>
      <c r="F51" s="169"/>
      <c r="G51" s="169"/>
      <c r="H51" s="169"/>
      <c r="I51" s="449">
        <v>13410.63</v>
      </c>
      <c r="J51" s="105"/>
    </row>
    <row r="52" spans="1:12" ht="45" x14ac:dyDescent="0.3">
      <c r="A52" s="166">
        <v>44</v>
      </c>
      <c r="B52" s="422" t="s">
        <v>1204</v>
      </c>
      <c r="C52" s="170" t="s">
        <v>1312</v>
      </c>
      <c r="D52" s="170" t="s">
        <v>1313</v>
      </c>
      <c r="E52" s="169" t="s">
        <v>1314</v>
      </c>
      <c r="F52" s="169"/>
      <c r="G52" s="169"/>
      <c r="H52" s="169"/>
      <c r="I52" s="449">
        <v>769.5</v>
      </c>
      <c r="J52" s="105"/>
    </row>
    <row r="53" spans="1:12" ht="30" x14ac:dyDescent="0.3">
      <c r="A53" s="166">
        <v>45</v>
      </c>
      <c r="B53" s="422" t="s">
        <v>1315</v>
      </c>
      <c r="C53" s="170" t="s">
        <v>1316</v>
      </c>
      <c r="D53" s="170" t="s">
        <v>1317</v>
      </c>
      <c r="E53" s="169" t="s">
        <v>1318</v>
      </c>
      <c r="F53" s="169"/>
      <c r="G53" s="169"/>
      <c r="H53" s="169"/>
      <c r="I53" s="449">
        <v>4061.8</v>
      </c>
      <c r="J53" s="105"/>
    </row>
    <row r="54" spans="1:12" ht="30" x14ac:dyDescent="0.3">
      <c r="A54" s="166">
        <v>46</v>
      </c>
      <c r="B54" s="422" t="s">
        <v>1319</v>
      </c>
      <c r="C54" s="170" t="s">
        <v>1320</v>
      </c>
      <c r="D54" s="170" t="s">
        <v>1321</v>
      </c>
      <c r="E54" s="169" t="s">
        <v>1322</v>
      </c>
      <c r="F54" s="169"/>
      <c r="G54" s="169"/>
      <c r="H54" s="169"/>
      <c r="I54" s="449">
        <v>418.5</v>
      </c>
      <c r="J54" s="105"/>
    </row>
    <row r="55" spans="1:12" x14ac:dyDescent="0.3">
      <c r="A55" s="166">
        <v>47</v>
      </c>
      <c r="B55" s="422" t="s">
        <v>1323</v>
      </c>
      <c r="C55" s="170" t="s">
        <v>1324</v>
      </c>
      <c r="D55" s="170" t="s">
        <v>1325</v>
      </c>
      <c r="E55" s="169" t="s">
        <v>1234</v>
      </c>
      <c r="F55" s="169"/>
      <c r="G55" s="169"/>
      <c r="H55" s="169"/>
      <c r="I55" s="449">
        <v>250</v>
      </c>
      <c r="J55" s="105"/>
    </row>
    <row r="56" spans="1:12" x14ac:dyDescent="0.3">
      <c r="A56" s="166">
        <v>48</v>
      </c>
      <c r="B56" s="422" t="s">
        <v>1326</v>
      </c>
      <c r="C56" s="170" t="s">
        <v>1327</v>
      </c>
      <c r="D56" s="170" t="s">
        <v>1328</v>
      </c>
      <c r="E56" s="169" t="s">
        <v>1234</v>
      </c>
      <c r="F56" s="169"/>
      <c r="G56" s="169"/>
      <c r="H56" s="169"/>
      <c r="I56" s="449">
        <v>160</v>
      </c>
      <c r="J56" s="105"/>
    </row>
    <row r="57" spans="1:12" x14ac:dyDescent="0.3">
      <c r="A57" s="166"/>
      <c r="B57" s="422"/>
      <c r="C57" s="172"/>
      <c r="D57" s="172"/>
      <c r="E57" s="171"/>
      <c r="F57" s="171"/>
      <c r="G57" s="171"/>
      <c r="H57" s="237"/>
      <c r="I57" s="449"/>
      <c r="J57" s="105"/>
    </row>
    <row r="58" spans="1:12" x14ac:dyDescent="0.3">
      <c r="A58" s="166" t="s">
        <v>261</v>
      </c>
      <c r="B58" s="422"/>
      <c r="C58" s="172"/>
      <c r="D58" s="172"/>
      <c r="E58" s="171"/>
      <c r="F58" s="171"/>
      <c r="G58" s="238"/>
      <c r="H58" s="246" t="s">
        <v>373</v>
      </c>
      <c r="I58" s="450">
        <f>SUM(I9:I56)</f>
        <v>322357.58</v>
      </c>
      <c r="J58" s="105"/>
    </row>
    <row r="60" spans="1:12" x14ac:dyDescent="0.3">
      <c r="A60" s="178" t="s">
        <v>395</v>
      </c>
    </row>
    <row r="62" spans="1:12" x14ac:dyDescent="0.3">
      <c r="B62" s="180" t="s">
        <v>96</v>
      </c>
      <c r="F62" s="181"/>
    </row>
    <row r="63" spans="1:12" x14ac:dyDescent="0.3">
      <c r="F63" s="179"/>
      <c r="I63" s="179"/>
      <c r="J63" s="179"/>
      <c r="K63" s="179"/>
      <c r="L63" s="179"/>
    </row>
    <row r="64" spans="1:12" x14ac:dyDescent="0.3">
      <c r="C64" s="182"/>
      <c r="F64" s="182"/>
      <c r="G64" s="182"/>
      <c r="H64" s="185"/>
      <c r="I64" s="183"/>
      <c r="J64" s="179"/>
      <c r="K64" s="179"/>
      <c r="L64" s="179"/>
    </row>
    <row r="65" spans="1:12" x14ac:dyDescent="0.3">
      <c r="A65" s="179"/>
      <c r="C65" s="184" t="s">
        <v>251</v>
      </c>
      <c r="F65" s="185" t="s">
        <v>256</v>
      </c>
      <c r="G65" s="184"/>
      <c r="H65" s="184"/>
      <c r="I65" s="183"/>
      <c r="J65" s="179"/>
      <c r="K65" s="179"/>
      <c r="L65" s="179"/>
    </row>
    <row r="66" spans="1:12" x14ac:dyDescent="0.3">
      <c r="A66" s="179"/>
      <c r="C66" s="186" t="s">
        <v>127</v>
      </c>
      <c r="F66" s="178" t="s">
        <v>252</v>
      </c>
      <c r="I66" s="179"/>
      <c r="J66" s="179"/>
      <c r="K66" s="179"/>
      <c r="L66" s="179"/>
    </row>
    <row r="67" spans="1:12" s="179" customFormat="1" x14ac:dyDescent="0.3">
      <c r="B67" s="178"/>
      <c r="C67" s="186"/>
      <c r="G67" s="186"/>
      <c r="H67" s="186"/>
    </row>
    <row r="68" spans="1:12" s="179" customFormat="1" ht="12.75" x14ac:dyDescent="0.2"/>
    <row r="69" spans="1:12" s="179" customFormat="1" ht="12.75" x14ac:dyDescent="0.2"/>
    <row r="70" spans="1:12" s="179" customFormat="1" ht="12.75" x14ac:dyDescent="0.2"/>
    <row r="71" spans="1:12" s="179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58"/>
  </dataValidations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activeCell="C26" sqref="C26"/>
    </sheetView>
  </sheetViews>
  <sheetFormatPr defaultRowHeight="12.75" x14ac:dyDescent="0.2"/>
  <cols>
    <col min="1" max="1" width="7.28515625" style="193" customWidth="1"/>
    <col min="2" max="2" width="57.28515625" style="193" customWidth="1"/>
    <col min="3" max="3" width="24.140625" style="193" customWidth="1"/>
    <col min="4" max="16384" width="9.140625" style="193"/>
  </cols>
  <sheetData>
    <row r="1" spans="1:3" s="6" customFormat="1" ht="18.75" customHeight="1" x14ac:dyDescent="0.3">
      <c r="A1" s="482" t="s">
        <v>456</v>
      </c>
      <c r="B1" s="482"/>
      <c r="C1" s="351" t="s">
        <v>97</v>
      </c>
    </row>
    <row r="2" spans="1:3" s="6" customFormat="1" ht="15" x14ac:dyDescent="0.3">
      <c r="A2" s="482"/>
      <c r="B2" s="482"/>
      <c r="C2" s="402" t="str">
        <f>'ფორმა N1'!K2</f>
        <v>10/03/2017-10/21/2017</v>
      </c>
    </row>
    <row r="3" spans="1:3" s="6" customFormat="1" ht="15" x14ac:dyDescent="0.3">
      <c r="A3" s="383" t="s">
        <v>128</v>
      </c>
      <c r="B3" s="349"/>
      <c r="C3" s="350"/>
    </row>
    <row r="4" spans="1:3" s="6" customFormat="1" ht="15" x14ac:dyDescent="0.3">
      <c r="A4" s="114"/>
      <c r="B4" s="349"/>
      <c r="C4" s="350"/>
    </row>
    <row r="5" spans="1:3" s="21" customFormat="1" ht="15" x14ac:dyDescent="0.3">
      <c r="A5" s="483" t="s">
        <v>257</v>
      </c>
      <c r="B5" s="483"/>
      <c r="C5" s="114"/>
    </row>
    <row r="6" spans="1:3" s="21" customFormat="1" ht="15" x14ac:dyDescent="0.3">
      <c r="A6" s="484" t="str">
        <f>'ფორმა N1'!A5</f>
        <v>საარჩევნო ბლოკი „ერთიანი ნაციონალური მოძრაობა“</v>
      </c>
      <c r="B6" s="484"/>
      <c r="C6" s="114"/>
    </row>
    <row r="7" spans="1:3" x14ac:dyDescent="0.2">
      <c r="A7" s="384"/>
      <c r="B7" s="384"/>
      <c r="C7" s="384"/>
    </row>
    <row r="8" spans="1:3" x14ac:dyDescent="0.2">
      <c r="A8" s="384"/>
      <c r="B8" s="384"/>
      <c r="C8" s="384"/>
    </row>
    <row r="9" spans="1:3" ht="30" customHeight="1" x14ac:dyDescent="0.2">
      <c r="A9" s="385" t="s">
        <v>64</v>
      </c>
      <c r="B9" s="385" t="s">
        <v>11</v>
      </c>
      <c r="C9" s="386" t="s">
        <v>9</v>
      </c>
    </row>
    <row r="10" spans="1:3" ht="15" x14ac:dyDescent="0.3">
      <c r="A10" s="387">
        <v>1</v>
      </c>
      <c r="B10" s="388" t="s">
        <v>57</v>
      </c>
      <c r="C10" s="404">
        <f>'ფორმა N4'!D11+'ფორმა N5'!D9</f>
        <v>532278.78999999992</v>
      </c>
    </row>
    <row r="11" spans="1:3" ht="15" x14ac:dyDescent="0.3">
      <c r="A11" s="390">
        <v>1.1000000000000001</v>
      </c>
      <c r="B11" s="388" t="s">
        <v>457</v>
      </c>
      <c r="C11" s="405">
        <f>'ფორმა N4'!D39+'ფორმა N5'!D37</f>
        <v>273436.36</v>
      </c>
    </row>
    <row r="12" spans="1:3" ht="15" x14ac:dyDescent="0.3">
      <c r="A12" s="391" t="s">
        <v>30</v>
      </c>
      <c r="B12" s="388" t="s">
        <v>458</v>
      </c>
      <c r="C12" s="405">
        <f>'ფორმა N4'!D40+'ფორმა N5'!D38</f>
        <v>233834.33000000002</v>
      </c>
    </row>
    <row r="13" spans="1:3" ht="15" x14ac:dyDescent="0.3">
      <c r="A13" s="390">
        <v>1.2</v>
      </c>
      <c r="B13" s="388" t="s">
        <v>58</v>
      </c>
      <c r="C13" s="405">
        <f>'ფორმა N4'!D12+'ფორმა N5'!D10</f>
        <v>108545.48</v>
      </c>
    </row>
    <row r="14" spans="1:3" ht="15" x14ac:dyDescent="0.3">
      <c r="A14" s="390">
        <v>1.3</v>
      </c>
      <c r="B14" s="388" t="s">
        <v>459</v>
      </c>
      <c r="C14" s="405">
        <f>'ფორმა N4'!D17+'ფორმა N5'!D15</f>
        <v>270</v>
      </c>
    </row>
    <row r="15" spans="1:3" ht="15" x14ac:dyDescent="0.2">
      <c r="A15" s="485"/>
      <c r="B15" s="485"/>
      <c r="C15" s="485"/>
    </row>
    <row r="16" spans="1:3" ht="30" customHeight="1" x14ac:dyDescent="0.2">
      <c r="A16" s="385" t="s">
        <v>64</v>
      </c>
      <c r="B16" s="385" t="s">
        <v>232</v>
      </c>
      <c r="C16" s="386" t="s">
        <v>67</v>
      </c>
    </row>
    <row r="17" spans="1:4" ht="15" x14ac:dyDescent="0.3">
      <c r="A17" s="387">
        <v>2</v>
      </c>
      <c r="B17" s="388" t="s">
        <v>460</v>
      </c>
      <c r="C17" s="389">
        <f>'ფორმა N2'!D9+'ფორმა N2'!C26+'ფორმა N3'!D9+'ფორმა N3'!C26</f>
        <v>1112127.3799999999</v>
      </c>
    </row>
    <row r="18" spans="1:4" ht="15" x14ac:dyDescent="0.3">
      <c r="A18" s="392">
        <v>2.1</v>
      </c>
      <c r="B18" s="388" t="s">
        <v>461</v>
      </c>
      <c r="C18" s="388">
        <f>'ფორმა N2'!D17+'ფორმა N3'!D17</f>
        <v>831272</v>
      </c>
    </row>
    <row r="19" spans="1:4" ht="15" x14ac:dyDescent="0.3">
      <c r="A19" s="392">
        <v>2.2000000000000002</v>
      </c>
      <c r="B19" s="388" t="s">
        <v>462</v>
      </c>
      <c r="C19" s="388">
        <f>'ფორმა N2'!D18+'ფორმა N3'!D18</f>
        <v>58748</v>
      </c>
    </row>
    <row r="20" spans="1:4" ht="15" x14ac:dyDescent="0.3">
      <c r="A20" s="392">
        <v>2.2999999999999998</v>
      </c>
      <c r="B20" s="388" t="s">
        <v>463</v>
      </c>
      <c r="C20" s="393">
        <f>SUM(C21:C25)</f>
        <v>73177.38</v>
      </c>
    </row>
    <row r="21" spans="1:4" ht="15" x14ac:dyDescent="0.3">
      <c r="A21" s="391" t="s">
        <v>464</v>
      </c>
      <c r="B21" s="394" t="s">
        <v>465</v>
      </c>
      <c r="C21" s="388">
        <f>'ფორმა N2'!D13+'ფორმა N3'!D13</f>
        <v>71527.38</v>
      </c>
    </row>
    <row r="22" spans="1:4" ht="15" x14ac:dyDescent="0.3">
      <c r="A22" s="391" t="s">
        <v>466</v>
      </c>
      <c r="B22" s="394" t="s">
        <v>467</v>
      </c>
      <c r="C22" s="388">
        <f>'ფორმა N2'!C27+'ფორმა N3'!C27</f>
        <v>1650</v>
      </c>
    </row>
    <row r="23" spans="1:4" ht="15" x14ac:dyDescent="0.3">
      <c r="A23" s="391" t="s">
        <v>468</v>
      </c>
      <c r="B23" s="394" t="s">
        <v>469</v>
      </c>
      <c r="C23" s="388">
        <f>'ფორმა N2'!D14+'ფორმა N3'!D14</f>
        <v>0</v>
      </c>
    </row>
    <row r="24" spans="1:4" ht="15" x14ac:dyDescent="0.3">
      <c r="A24" s="391" t="s">
        <v>470</v>
      </c>
      <c r="B24" s="394" t="s">
        <v>471</v>
      </c>
      <c r="C24" s="388">
        <f>'ფორმა N2'!C31+'ფორმა N3'!C31</f>
        <v>0</v>
      </c>
    </row>
    <row r="25" spans="1:4" ht="15" x14ac:dyDescent="0.3">
      <c r="A25" s="391" t="s">
        <v>472</v>
      </c>
      <c r="B25" s="394" t="s">
        <v>473</v>
      </c>
      <c r="C25" s="388">
        <f>'ფორმა N2'!D11+'ფორმა N3'!D11</f>
        <v>0</v>
      </c>
    </row>
    <row r="26" spans="1:4" ht="15" x14ac:dyDescent="0.3">
      <c r="A26" s="395"/>
      <c r="B26" s="396"/>
      <c r="C26" s="397"/>
    </row>
    <row r="27" spans="1:4" ht="15" x14ac:dyDescent="0.3">
      <c r="A27" s="395"/>
      <c r="B27" s="396"/>
      <c r="C27" s="397"/>
    </row>
    <row r="28" spans="1:4" ht="15" x14ac:dyDescent="0.3">
      <c r="A28" s="21"/>
      <c r="B28" s="21"/>
      <c r="C28" s="21"/>
      <c r="D28" s="398"/>
    </row>
    <row r="29" spans="1:4" ht="15" x14ac:dyDescent="0.3">
      <c r="A29" s="191" t="s">
        <v>96</v>
      </c>
      <c r="B29" s="21"/>
      <c r="C29" s="21"/>
      <c r="D29" s="398"/>
    </row>
    <row r="30" spans="1:4" ht="15" x14ac:dyDescent="0.3">
      <c r="A30" s="21"/>
      <c r="B30" s="21"/>
      <c r="C30" s="21"/>
      <c r="D30" s="398"/>
    </row>
    <row r="31" spans="1:4" ht="15" x14ac:dyDescent="0.3">
      <c r="A31" s="21"/>
      <c r="B31" s="21"/>
      <c r="C31" s="21"/>
      <c r="D31" s="399"/>
    </row>
    <row r="32" spans="1:4" ht="15" x14ac:dyDescent="0.3">
      <c r="B32" s="191" t="s">
        <v>254</v>
      </c>
      <c r="C32" s="21"/>
      <c r="D32" s="399"/>
    </row>
    <row r="33" spans="2:4" ht="15" x14ac:dyDescent="0.3">
      <c r="B33" s="21" t="s">
        <v>253</v>
      </c>
      <c r="C33" s="21"/>
      <c r="D33" s="399"/>
    </row>
    <row r="34" spans="2:4" x14ac:dyDescent="0.2">
      <c r="B34" s="400" t="s">
        <v>127</v>
      </c>
      <c r="D34" s="401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r:id="rId1"/>
  <ignoredErrors>
    <ignoredError sqref="A12 A21:A25" twoDigitTextYea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19" zoomScale="80" zoomScaleNormal="100" zoomScaleSheetLayoutView="80" workbookViewId="0"/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4" t="s">
        <v>284</v>
      </c>
      <c r="B1" s="76"/>
      <c r="C1" s="464" t="s">
        <v>97</v>
      </c>
      <c r="D1" s="464"/>
      <c r="E1" s="108"/>
    </row>
    <row r="2" spans="1:7" x14ac:dyDescent="0.3">
      <c r="A2" s="76" t="s">
        <v>128</v>
      </c>
      <c r="B2" s="76"/>
      <c r="C2" s="454" t="s">
        <v>1329</v>
      </c>
      <c r="D2" s="455"/>
      <c r="E2" s="108"/>
    </row>
    <row r="3" spans="1:7" x14ac:dyDescent="0.3">
      <c r="A3" s="74"/>
      <c r="B3" s="76"/>
      <c r="C3" s="75"/>
      <c r="D3" s="75"/>
      <c r="E3" s="108"/>
    </row>
    <row r="4" spans="1:7" x14ac:dyDescent="0.3">
      <c r="A4" s="77" t="s">
        <v>257</v>
      </c>
      <c r="B4" s="102"/>
      <c r="C4" s="103"/>
      <c r="D4" s="76"/>
      <c r="E4" s="108"/>
    </row>
    <row r="5" spans="1:7" x14ac:dyDescent="0.3">
      <c r="A5" s="347" t="str">
        <f>'ფორმა N1'!A5</f>
        <v>საარჩევნო ბლოკი „ერთიანი ნაციონალური მოძრაობა“</v>
      </c>
      <c r="B5" s="12"/>
      <c r="C5" s="12"/>
      <c r="E5" s="108"/>
    </row>
    <row r="6" spans="1:7" x14ac:dyDescent="0.3">
      <c r="A6" s="104"/>
      <c r="B6" s="104"/>
      <c r="C6" s="104"/>
      <c r="D6" s="105"/>
      <c r="E6" s="108"/>
    </row>
    <row r="7" spans="1:7" x14ac:dyDescent="0.3">
      <c r="A7" s="76"/>
      <c r="B7" s="76"/>
      <c r="C7" s="76"/>
      <c r="D7" s="76"/>
      <c r="E7" s="108"/>
    </row>
    <row r="8" spans="1:7" s="6" customFormat="1" ht="39" customHeight="1" x14ac:dyDescent="0.3">
      <c r="A8" s="106" t="s">
        <v>64</v>
      </c>
      <c r="B8" s="79" t="s">
        <v>232</v>
      </c>
      <c r="C8" s="79" t="s">
        <v>66</v>
      </c>
      <c r="D8" s="79" t="s">
        <v>67</v>
      </c>
      <c r="E8" s="108"/>
    </row>
    <row r="9" spans="1:7" s="7" customFormat="1" ht="16.5" customHeight="1" x14ac:dyDescent="0.3">
      <c r="A9" s="215">
        <v>1</v>
      </c>
      <c r="B9" s="215" t="s">
        <v>65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 x14ac:dyDescent="0.3">
      <c r="A10" s="87">
        <v>1.1000000000000001</v>
      </c>
      <c r="B10" s="87" t="s">
        <v>69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 x14ac:dyDescent="0.3">
      <c r="A11" s="88" t="s">
        <v>30</v>
      </c>
      <c r="B11" s="88" t="s">
        <v>68</v>
      </c>
      <c r="C11" s="8"/>
      <c r="D11" s="8"/>
      <c r="E11" s="108"/>
    </row>
    <row r="12" spans="1:7" s="10" customFormat="1" ht="16.5" customHeight="1" x14ac:dyDescent="0.3">
      <c r="A12" s="88" t="s">
        <v>31</v>
      </c>
      <c r="B12" s="88" t="s">
        <v>290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 x14ac:dyDescent="0.3">
      <c r="A13" s="97" t="s">
        <v>70</v>
      </c>
      <c r="B13" s="97" t="s">
        <v>293</v>
      </c>
      <c r="C13" s="8"/>
      <c r="D13" s="8"/>
      <c r="E13" s="108"/>
    </row>
    <row r="14" spans="1:7" s="3" customFormat="1" ht="16.5" customHeight="1" x14ac:dyDescent="0.3">
      <c r="A14" s="97" t="s">
        <v>436</v>
      </c>
      <c r="B14" s="97" t="s">
        <v>435</v>
      </c>
      <c r="C14" s="8"/>
      <c r="D14" s="8"/>
      <c r="E14" s="108"/>
    </row>
    <row r="15" spans="1:7" s="3" customFormat="1" ht="16.5" customHeight="1" x14ac:dyDescent="0.3">
      <c r="A15" s="97" t="s">
        <v>437</v>
      </c>
      <c r="B15" s="97" t="s">
        <v>86</v>
      </c>
      <c r="C15" s="8"/>
      <c r="D15" s="8"/>
      <c r="E15" s="108"/>
    </row>
    <row r="16" spans="1:7" s="3" customFormat="1" ht="16.5" customHeight="1" x14ac:dyDescent="0.3">
      <c r="A16" s="88" t="s">
        <v>71</v>
      </c>
      <c r="B16" s="88" t="s">
        <v>72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 x14ac:dyDescent="0.3">
      <c r="A17" s="97" t="s">
        <v>73</v>
      </c>
      <c r="B17" s="97" t="s">
        <v>75</v>
      </c>
      <c r="C17" s="8"/>
      <c r="D17" s="8"/>
      <c r="E17" s="108"/>
    </row>
    <row r="18" spans="1:5" s="3" customFormat="1" ht="30" x14ac:dyDescent="0.3">
      <c r="A18" s="97" t="s">
        <v>74</v>
      </c>
      <c r="B18" s="97" t="s">
        <v>98</v>
      </c>
      <c r="C18" s="8"/>
      <c r="D18" s="8"/>
      <c r="E18" s="108"/>
    </row>
    <row r="19" spans="1:5" s="3" customFormat="1" ht="16.5" customHeight="1" x14ac:dyDescent="0.3">
      <c r="A19" s="88" t="s">
        <v>76</v>
      </c>
      <c r="B19" s="88" t="s">
        <v>370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 x14ac:dyDescent="0.3">
      <c r="A20" s="97" t="s">
        <v>77</v>
      </c>
      <c r="B20" s="97" t="s">
        <v>78</v>
      </c>
      <c r="C20" s="8"/>
      <c r="D20" s="8"/>
      <c r="E20" s="108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08"/>
    </row>
    <row r="22" spans="1:5" s="3" customFormat="1" ht="16.5" customHeight="1" x14ac:dyDescent="0.3">
      <c r="A22" s="97" t="s">
        <v>82</v>
      </c>
      <c r="B22" s="97" t="s">
        <v>80</v>
      </c>
      <c r="C22" s="8"/>
      <c r="D22" s="8"/>
      <c r="E22" s="108"/>
    </row>
    <row r="23" spans="1:5" s="3" customFormat="1" ht="16.5" customHeight="1" x14ac:dyDescent="0.3">
      <c r="A23" s="97" t="s">
        <v>83</v>
      </c>
      <c r="B23" s="97" t="s">
        <v>383</v>
      </c>
      <c r="C23" s="8"/>
      <c r="D23" s="8"/>
      <c r="E23" s="108"/>
    </row>
    <row r="24" spans="1:5" s="3" customFormat="1" ht="16.5" customHeight="1" x14ac:dyDescent="0.3">
      <c r="A24" s="88" t="s">
        <v>84</v>
      </c>
      <c r="B24" s="88" t="s">
        <v>384</v>
      </c>
      <c r="C24" s="423"/>
      <c r="D24" s="8"/>
      <c r="E24" s="108"/>
    </row>
    <row r="25" spans="1:5" s="3" customFormat="1" x14ac:dyDescent="0.3">
      <c r="A25" s="88" t="s">
        <v>234</v>
      </c>
      <c r="B25" s="88" t="s">
        <v>390</v>
      </c>
      <c r="C25" s="8"/>
      <c r="D25" s="8"/>
      <c r="E25" s="108"/>
    </row>
    <row r="26" spans="1:5" ht="16.5" customHeight="1" x14ac:dyDescent="0.3">
      <c r="A26" s="87">
        <v>1.2</v>
      </c>
      <c r="B26" s="87" t="s">
        <v>85</v>
      </c>
      <c r="C26" s="85">
        <f>SUM(C27,C35)</f>
        <v>0</v>
      </c>
      <c r="D26" s="85">
        <f>SUM(D27,D35)</f>
        <v>0</v>
      </c>
      <c r="E26" s="108"/>
    </row>
    <row r="27" spans="1:5" ht="16.5" customHeight="1" x14ac:dyDescent="0.3">
      <c r="A27" s="88" t="s">
        <v>32</v>
      </c>
      <c r="B27" s="88" t="s">
        <v>293</v>
      </c>
      <c r="C27" s="107">
        <f>SUM(C28:C30)</f>
        <v>0</v>
      </c>
      <c r="D27" s="107">
        <f>SUM(D28:D30)</f>
        <v>0</v>
      </c>
      <c r="E27" s="108"/>
    </row>
    <row r="28" spans="1:5" x14ac:dyDescent="0.3">
      <c r="A28" s="223" t="s">
        <v>87</v>
      </c>
      <c r="B28" s="223" t="s">
        <v>291</v>
      </c>
      <c r="C28" s="8"/>
      <c r="D28" s="8"/>
      <c r="E28" s="108"/>
    </row>
    <row r="29" spans="1:5" x14ac:dyDescent="0.3">
      <c r="A29" s="223" t="s">
        <v>88</v>
      </c>
      <c r="B29" s="223" t="s">
        <v>294</v>
      </c>
      <c r="C29" s="8"/>
      <c r="D29" s="8"/>
      <c r="E29" s="108"/>
    </row>
    <row r="30" spans="1:5" x14ac:dyDescent="0.3">
      <c r="A30" s="223" t="s">
        <v>392</v>
      </c>
      <c r="B30" s="223" t="s">
        <v>292</v>
      </c>
      <c r="C30" s="8"/>
      <c r="D30" s="8"/>
      <c r="E30" s="108"/>
    </row>
    <row r="31" spans="1:5" x14ac:dyDescent="0.3">
      <c r="A31" s="88" t="s">
        <v>33</v>
      </c>
      <c r="B31" s="88" t="s">
        <v>435</v>
      </c>
      <c r="C31" s="107">
        <f>SUM(C32:C34)</f>
        <v>0</v>
      </c>
      <c r="D31" s="107">
        <f>SUM(D32:D34)</f>
        <v>0</v>
      </c>
      <c r="E31" s="108"/>
    </row>
    <row r="32" spans="1:5" x14ac:dyDescent="0.3">
      <c r="A32" s="223" t="s">
        <v>12</v>
      </c>
      <c r="B32" s="223" t="s">
        <v>438</v>
      </c>
      <c r="C32" s="8"/>
      <c r="D32" s="8"/>
      <c r="E32" s="108"/>
    </row>
    <row r="33" spans="1:9" x14ac:dyDescent="0.3">
      <c r="A33" s="223" t="s">
        <v>13</v>
      </c>
      <c r="B33" s="223" t="s">
        <v>439</v>
      </c>
      <c r="C33" s="8"/>
      <c r="D33" s="8"/>
      <c r="E33" s="108"/>
    </row>
    <row r="34" spans="1:9" x14ac:dyDescent="0.3">
      <c r="A34" s="223" t="s">
        <v>264</v>
      </c>
      <c r="B34" s="223" t="s">
        <v>440</v>
      </c>
      <c r="C34" s="8"/>
      <c r="D34" s="8"/>
      <c r="E34" s="108"/>
    </row>
    <row r="35" spans="1:9" x14ac:dyDescent="0.3">
      <c r="A35" s="88" t="s">
        <v>34</v>
      </c>
      <c r="B35" s="236" t="s">
        <v>389</v>
      </c>
      <c r="C35" s="8"/>
      <c r="D35" s="8"/>
      <c r="E35" s="108"/>
    </row>
    <row r="36" spans="1:9" x14ac:dyDescent="0.3">
      <c r="D36" s="27"/>
      <c r="E36" s="109"/>
      <c r="F36" s="27"/>
    </row>
    <row r="37" spans="1:9" x14ac:dyDescent="0.3">
      <c r="A37" s="1"/>
      <c r="D37" s="27"/>
      <c r="E37" s="109"/>
      <c r="F37" s="27"/>
    </row>
    <row r="38" spans="1:9" x14ac:dyDescent="0.3">
      <c r="D38" s="27"/>
      <c r="E38" s="109"/>
      <c r="F38" s="27"/>
    </row>
    <row r="39" spans="1:9" x14ac:dyDescent="0.3">
      <c r="D39" s="27"/>
      <c r="E39" s="109"/>
      <c r="F39" s="27"/>
    </row>
    <row r="40" spans="1:9" x14ac:dyDescent="0.3">
      <c r="A40" s="69" t="s">
        <v>96</v>
      </c>
      <c r="D40" s="27"/>
      <c r="E40" s="109"/>
      <c r="F40" s="27"/>
    </row>
    <row r="41" spans="1:9" x14ac:dyDescent="0.3">
      <c r="D41" s="27"/>
      <c r="E41" s="110"/>
      <c r="F41" s="110"/>
      <c r="G41"/>
      <c r="H41"/>
      <c r="I41"/>
    </row>
    <row r="42" spans="1:9" x14ac:dyDescent="0.3">
      <c r="D42" s="111"/>
      <c r="E42" s="110"/>
      <c r="F42" s="110"/>
      <c r="G42"/>
      <c r="H42"/>
      <c r="I42"/>
    </row>
    <row r="43" spans="1:9" x14ac:dyDescent="0.3">
      <c r="A43"/>
      <c r="B43" s="69" t="s">
        <v>254</v>
      </c>
      <c r="D43" s="111"/>
      <c r="E43" s="110"/>
      <c r="F43" s="110"/>
      <c r="G43"/>
      <c r="H43"/>
      <c r="I43"/>
    </row>
    <row r="44" spans="1:9" x14ac:dyDescent="0.3">
      <c r="A44"/>
      <c r="B44" s="2" t="s">
        <v>253</v>
      </c>
      <c r="D44" s="111"/>
      <c r="E44" s="110"/>
      <c r="F44" s="110"/>
      <c r="G44"/>
      <c r="H44"/>
      <c r="I44"/>
    </row>
    <row r="45" spans="1:9" customFormat="1" ht="12.75" x14ac:dyDescent="0.2">
      <c r="B45" s="66" t="s">
        <v>127</v>
      </c>
      <c r="D45" s="110"/>
      <c r="E45" s="110"/>
      <c r="F45" s="110"/>
    </row>
    <row r="46" spans="1:9" x14ac:dyDescent="0.3">
      <c r="D46" s="27"/>
      <c r="E46" s="109"/>
      <c r="F46" s="27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223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224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225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226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A9" sqref="A9"/>
    </sheetView>
  </sheetViews>
  <sheetFormatPr defaultRowHeight="15" x14ac:dyDescent="0.3"/>
  <cols>
    <col min="1" max="1" width="14.28515625" style="21" bestFit="1" customWidth="1"/>
    <col min="2" max="2" width="80" style="232" customWidth="1"/>
    <col min="3" max="4" width="16.57031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4" t="s">
        <v>255</v>
      </c>
      <c r="B1" s="228"/>
      <c r="C1" s="464" t="s">
        <v>97</v>
      </c>
      <c r="D1" s="464"/>
      <c r="E1" s="113"/>
    </row>
    <row r="2" spans="1:12" s="6" customFormat="1" x14ac:dyDescent="0.3">
      <c r="A2" s="76" t="s">
        <v>128</v>
      </c>
      <c r="B2" s="228"/>
      <c r="C2" s="454" t="s">
        <v>1329</v>
      </c>
      <c r="D2" s="455"/>
      <c r="E2" s="113"/>
    </row>
    <row r="3" spans="1:12" s="6" customFormat="1" x14ac:dyDescent="0.3">
      <c r="A3" s="76"/>
      <c r="B3" s="228"/>
      <c r="C3" s="75"/>
      <c r="D3" s="75"/>
      <c r="E3" s="113"/>
    </row>
    <row r="4" spans="1:12" s="2" customFormat="1" x14ac:dyDescent="0.3">
      <c r="A4" s="77" t="str">
        <f>'ფორმა N2'!A4</f>
        <v>ანგარიშვალდებული პირის დასახელება:</v>
      </c>
      <c r="B4" s="229"/>
      <c r="C4" s="76"/>
      <c r="D4" s="76"/>
      <c r="E4" s="108"/>
      <c r="L4" s="6"/>
    </row>
    <row r="5" spans="1:12" s="2" customFormat="1" x14ac:dyDescent="0.3">
      <c r="A5" s="119" t="str">
        <f>'ფორმა N1'!A5</f>
        <v>საარჩევნო ბლოკი „ერთიანი ნაციონალური მოძრაობა“</v>
      </c>
      <c r="B5" s="230"/>
      <c r="C5" s="60"/>
      <c r="D5" s="60"/>
      <c r="E5" s="108"/>
    </row>
    <row r="6" spans="1:12" s="2" customFormat="1" x14ac:dyDescent="0.3">
      <c r="A6" s="77"/>
      <c r="B6" s="229"/>
      <c r="C6" s="76"/>
      <c r="D6" s="76"/>
      <c r="E6" s="108"/>
    </row>
    <row r="7" spans="1:12" s="6" customFormat="1" ht="18" x14ac:dyDescent="0.3">
      <c r="A7" s="100"/>
      <c r="B7" s="112"/>
      <c r="C7" s="78"/>
      <c r="D7" s="78"/>
      <c r="E7" s="113"/>
    </row>
    <row r="8" spans="1:12" s="6" customFormat="1" ht="30" x14ac:dyDescent="0.3">
      <c r="A8" s="106" t="s">
        <v>64</v>
      </c>
      <c r="B8" s="79" t="s">
        <v>232</v>
      </c>
      <c r="C8" s="79" t="s">
        <v>66</v>
      </c>
      <c r="D8" s="79" t="s">
        <v>67</v>
      </c>
      <c r="E8" s="113"/>
      <c r="F8" s="20"/>
    </row>
    <row r="9" spans="1:12" s="7" customFormat="1" x14ac:dyDescent="0.3">
      <c r="A9" s="215">
        <v>1</v>
      </c>
      <c r="B9" s="215" t="s">
        <v>65</v>
      </c>
      <c r="C9" s="85">
        <f>SUM(C10,C26)</f>
        <v>1112127.3799999999</v>
      </c>
      <c r="D9" s="85">
        <f>SUM(D10,D26)</f>
        <v>1110477.3799999999</v>
      </c>
      <c r="E9" s="113"/>
    </row>
    <row r="10" spans="1:12" s="7" customFormat="1" x14ac:dyDescent="0.3">
      <c r="A10" s="87">
        <v>1.1000000000000001</v>
      </c>
      <c r="B10" s="87" t="s">
        <v>69</v>
      </c>
      <c r="C10" s="85">
        <f>SUM(C11,C12,C16,C19,C25)</f>
        <v>1110477.3799999999</v>
      </c>
      <c r="D10" s="85">
        <f>SUM(D11,D12,D16,D19,D24,D25)</f>
        <v>1110477.3799999999</v>
      </c>
      <c r="E10" s="113"/>
    </row>
    <row r="11" spans="1:12" s="9" customFormat="1" ht="18" x14ac:dyDescent="0.3">
      <c r="A11" s="88" t="s">
        <v>30</v>
      </c>
      <c r="B11" s="88" t="s">
        <v>68</v>
      </c>
      <c r="C11" s="8"/>
      <c r="D11" s="8"/>
      <c r="E11" s="113"/>
    </row>
    <row r="12" spans="1:12" s="10" customFormat="1" x14ac:dyDescent="0.3">
      <c r="A12" s="88" t="s">
        <v>31</v>
      </c>
      <c r="B12" s="88" t="s">
        <v>290</v>
      </c>
      <c r="C12" s="107">
        <f>SUM(C13:C15)</f>
        <v>71527.38</v>
      </c>
      <c r="D12" s="107">
        <f>SUM(D13:D15)</f>
        <v>71527.38</v>
      </c>
      <c r="E12" s="113"/>
    </row>
    <row r="13" spans="1:12" s="3" customFormat="1" x14ac:dyDescent="0.3">
      <c r="A13" s="97" t="s">
        <v>70</v>
      </c>
      <c r="B13" s="97" t="s">
        <v>293</v>
      </c>
      <c r="C13" s="8">
        <v>71527.38</v>
      </c>
      <c r="D13" s="8">
        <v>71527.38</v>
      </c>
      <c r="E13" s="113"/>
    </row>
    <row r="14" spans="1:12" s="3" customFormat="1" x14ac:dyDescent="0.3">
      <c r="A14" s="97" t="s">
        <v>436</v>
      </c>
      <c r="B14" s="97" t="s">
        <v>435</v>
      </c>
      <c r="C14" s="8"/>
      <c r="D14" s="8"/>
      <c r="E14" s="113"/>
    </row>
    <row r="15" spans="1:12" s="3" customFormat="1" x14ac:dyDescent="0.3">
      <c r="A15" s="97" t="s">
        <v>437</v>
      </c>
      <c r="B15" s="97" t="s">
        <v>86</v>
      </c>
      <c r="C15" s="8"/>
      <c r="D15" s="8"/>
      <c r="E15" s="113"/>
    </row>
    <row r="16" spans="1:12" s="3" customFormat="1" x14ac:dyDescent="0.3">
      <c r="A16" s="88" t="s">
        <v>71</v>
      </c>
      <c r="B16" s="88" t="s">
        <v>72</v>
      </c>
      <c r="C16" s="107">
        <f>SUM(C17:C18)</f>
        <v>890020</v>
      </c>
      <c r="D16" s="107">
        <f>SUM(D17:D18)</f>
        <v>890020</v>
      </c>
      <c r="E16" s="113"/>
    </row>
    <row r="17" spans="1:5" s="3" customFormat="1" x14ac:dyDescent="0.3">
      <c r="A17" s="97" t="s">
        <v>73</v>
      </c>
      <c r="B17" s="97" t="s">
        <v>75</v>
      </c>
      <c r="C17" s="8">
        <v>831272</v>
      </c>
      <c r="D17" s="8">
        <v>831272</v>
      </c>
      <c r="E17" s="113"/>
    </row>
    <row r="18" spans="1:5" s="3" customFormat="1" ht="30" x14ac:dyDescent="0.3">
      <c r="A18" s="97" t="s">
        <v>74</v>
      </c>
      <c r="B18" s="97" t="s">
        <v>98</v>
      </c>
      <c r="C18" s="8">
        <v>58748</v>
      </c>
      <c r="D18" s="8">
        <v>58748</v>
      </c>
      <c r="E18" s="113"/>
    </row>
    <row r="19" spans="1:5" s="3" customFormat="1" x14ac:dyDescent="0.3">
      <c r="A19" s="88" t="s">
        <v>76</v>
      </c>
      <c r="B19" s="88" t="s">
        <v>370</v>
      </c>
      <c r="C19" s="107">
        <f>SUM(C20:C23)</f>
        <v>0</v>
      </c>
      <c r="D19" s="107">
        <f>SUM(D20:D23)</f>
        <v>0</v>
      </c>
      <c r="E19" s="113"/>
    </row>
    <row r="20" spans="1:5" s="3" customFormat="1" x14ac:dyDescent="0.3">
      <c r="A20" s="97" t="s">
        <v>77</v>
      </c>
      <c r="B20" s="97" t="s">
        <v>78</v>
      </c>
      <c r="C20" s="8"/>
      <c r="D20" s="8"/>
      <c r="E20" s="113"/>
    </row>
    <row r="21" spans="1:5" s="3" customFormat="1" ht="30" x14ac:dyDescent="0.3">
      <c r="A21" s="97" t="s">
        <v>81</v>
      </c>
      <c r="B21" s="97" t="s">
        <v>79</v>
      </c>
      <c r="C21" s="8"/>
      <c r="D21" s="8"/>
      <c r="E21" s="113"/>
    </row>
    <row r="22" spans="1:5" s="3" customFormat="1" x14ac:dyDescent="0.3">
      <c r="A22" s="97" t="s">
        <v>82</v>
      </c>
      <c r="B22" s="97" t="s">
        <v>80</v>
      </c>
      <c r="C22" s="8"/>
      <c r="D22" s="8"/>
      <c r="E22" s="113"/>
    </row>
    <row r="23" spans="1:5" s="3" customFormat="1" x14ac:dyDescent="0.3">
      <c r="A23" s="97" t="s">
        <v>83</v>
      </c>
      <c r="B23" s="97" t="s">
        <v>383</v>
      </c>
      <c r="C23" s="8"/>
      <c r="D23" s="8"/>
      <c r="E23" s="113"/>
    </row>
    <row r="24" spans="1:5" s="3" customFormat="1" x14ac:dyDescent="0.3">
      <c r="A24" s="88" t="s">
        <v>84</v>
      </c>
      <c r="B24" s="88" t="s">
        <v>384</v>
      </c>
      <c r="C24" s="423"/>
      <c r="D24" s="8"/>
      <c r="E24" s="113"/>
    </row>
    <row r="25" spans="1:5" s="3" customFormat="1" x14ac:dyDescent="0.3">
      <c r="A25" s="88" t="s">
        <v>234</v>
      </c>
      <c r="B25" s="88" t="s">
        <v>390</v>
      </c>
      <c r="C25" s="8">
        <v>148930</v>
      </c>
      <c r="D25" s="8">
        <v>148930</v>
      </c>
      <c r="E25" s="113"/>
    </row>
    <row r="26" spans="1:5" x14ac:dyDescent="0.3">
      <c r="A26" s="87">
        <v>1.2</v>
      </c>
      <c r="B26" s="87" t="s">
        <v>85</v>
      </c>
      <c r="C26" s="85">
        <f>SUM(C27,C35)</f>
        <v>1650</v>
      </c>
      <c r="D26" s="85">
        <f>SUM(D27,D35)</f>
        <v>0</v>
      </c>
      <c r="E26" s="113"/>
    </row>
    <row r="27" spans="1:5" x14ac:dyDescent="0.3">
      <c r="A27" s="88" t="s">
        <v>32</v>
      </c>
      <c r="B27" s="88" t="s">
        <v>293</v>
      </c>
      <c r="C27" s="107">
        <f>SUM(C28:C30)</f>
        <v>1650</v>
      </c>
      <c r="D27" s="107">
        <f>SUM(D28:D30)</f>
        <v>0</v>
      </c>
      <c r="E27" s="113"/>
    </row>
    <row r="28" spans="1:5" x14ac:dyDescent="0.3">
      <c r="A28" s="223" t="s">
        <v>87</v>
      </c>
      <c r="B28" s="223" t="s">
        <v>291</v>
      </c>
      <c r="C28" s="8"/>
      <c r="D28" s="8"/>
      <c r="E28" s="113"/>
    </row>
    <row r="29" spans="1:5" x14ac:dyDescent="0.3">
      <c r="A29" s="223" t="s">
        <v>88</v>
      </c>
      <c r="B29" s="223" t="s">
        <v>294</v>
      </c>
      <c r="C29" s="8"/>
      <c r="D29" s="8"/>
      <c r="E29" s="113"/>
    </row>
    <row r="30" spans="1:5" x14ac:dyDescent="0.3">
      <c r="A30" s="223" t="s">
        <v>392</v>
      </c>
      <c r="B30" s="223" t="s">
        <v>292</v>
      </c>
      <c r="C30" s="8">
        <v>1650</v>
      </c>
      <c r="D30" s="8"/>
      <c r="E30" s="113"/>
    </row>
    <row r="31" spans="1:5" x14ac:dyDescent="0.3">
      <c r="A31" s="88" t="s">
        <v>33</v>
      </c>
      <c r="B31" s="88" t="s">
        <v>435</v>
      </c>
      <c r="C31" s="107">
        <f>SUM(C32:C34)</f>
        <v>0</v>
      </c>
      <c r="D31" s="107">
        <f>SUM(D32:D34)</f>
        <v>0</v>
      </c>
      <c r="E31" s="113"/>
    </row>
    <row r="32" spans="1:5" x14ac:dyDescent="0.3">
      <c r="A32" s="223" t="s">
        <v>12</v>
      </c>
      <c r="B32" s="223" t="s">
        <v>438</v>
      </c>
      <c r="C32" s="8"/>
      <c r="D32" s="8"/>
      <c r="E32" s="113"/>
    </row>
    <row r="33" spans="1:9" x14ac:dyDescent="0.3">
      <c r="A33" s="223" t="s">
        <v>13</v>
      </c>
      <c r="B33" s="223" t="s">
        <v>439</v>
      </c>
      <c r="C33" s="8"/>
      <c r="D33" s="8"/>
      <c r="E33" s="113"/>
    </row>
    <row r="34" spans="1:9" x14ac:dyDescent="0.3">
      <c r="A34" s="223" t="s">
        <v>264</v>
      </c>
      <c r="B34" s="223" t="s">
        <v>440</v>
      </c>
      <c r="C34" s="8"/>
      <c r="D34" s="8"/>
      <c r="E34" s="113"/>
    </row>
    <row r="35" spans="1:9" s="23" customFormat="1" x14ac:dyDescent="0.3">
      <c r="A35" s="88" t="s">
        <v>34</v>
      </c>
      <c r="B35" s="236" t="s">
        <v>389</v>
      </c>
      <c r="C35" s="8"/>
      <c r="D35" s="8"/>
    </row>
    <row r="36" spans="1:9" s="2" customFormat="1" x14ac:dyDescent="0.3">
      <c r="A36" s="1"/>
      <c r="B36" s="231"/>
      <c r="E36" s="5"/>
    </row>
    <row r="37" spans="1:9" s="2" customFormat="1" x14ac:dyDescent="0.3">
      <c r="B37" s="231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69" t="s">
        <v>96</v>
      </c>
      <c r="B40" s="231"/>
      <c r="E40" s="5"/>
    </row>
    <row r="41" spans="1:9" s="2" customFormat="1" x14ac:dyDescent="0.3">
      <c r="B41" s="231"/>
      <c r="E41"/>
      <c r="F41"/>
      <c r="G41"/>
      <c r="H41"/>
      <c r="I41"/>
    </row>
    <row r="42" spans="1:9" s="2" customFormat="1" x14ac:dyDescent="0.3">
      <c r="B42" s="231"/>
      <c r="D42" s="12"/>
      <c r="E42"/>
      <c r="F42"/>
      <c r="G42"/>
      <c r="H42"/>
      <c r="I42"/>
    </row>
    <row r="43" spans="1:9" s="2" customFormat="1" x14ac:dyDescent="0.3">
      <c r="A43"/>
      <c r="B43" s="233" t="s">
        <v>387</v>
      </c>
      <c r="D43" s="12"/>
      <c r="E43"/>
      <c r="F43"/>
      <c r="G43"/>
      <c r="H43"/>
      <c r="I43"/>
    </row>
    <row r="44" spans="1:9" s="2" customFormat="1" x14ac:dyDescent="0.3">
      <c r="A44"/>
      <c r="B44" s="231" t="s">
        <v>253</v>
      </c>
      <c r="D44" s="12"/>
      <c r="E44"/>
      <c r="F44"/>
      <c r="G44"/>
      <c r="H44"/>
      <c r="I44"/>
    </row>
    <row r="45" spans="1:9" customFormat="1" ht="12.75" x14ac:dyDescent="0.2">
      <c r="B45" s="234" t="s">
        <v>127</v>
      </c>
    </row>
    <row r="46" spans="1:9" customFormat="1" ht="12.75" x14ac:dyDescent="0.2">
      <c r="B46" s="235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0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view="pageBreakPreview" topLeftCell="A10" zoomScale="80" zoomScaleNormal="100" zoomScaleSheetLayoutView="8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452</v>
      </c>
      <c r="B1" s="212"/>
      <c r="C1" s="464" t="s">
        <v>97</v>
      </c>
      <c r="D1" s="464"/>
      <c r="E1" s="91"/>
    </row>
    <row r="2" spans="1:5" s="6" customFormat="1" x14ac:dyDescent="0.3">
      <c r="A2" s="380" t="s">
        <v>453</v>
      </c>
      <c r="B2" s="212"/>
      <c r="C2" s="454" t="s">
        <v>1329</v>
      </c>
      <c r="D2" s="455"/>
      <c r="E2" s="91"/>
    </row>
    <row r="3" spans="1:5" s="6" customFormat="1" x14ac:dyDescent="0.3">
      <c r="A3" s="380" t="s">
        <v>451</v>
      </c>
      <c r="B3" s="212"/>
      <c r="C3" s="213"/>
      <c r="D3" s="213"/>
      <c r="E3" s="91"/>
    </row>
    <row r="4" spans="1:5" s="6" customFormat="1" x14ac:dyDescent="0.3">
      <c r="A4" s="76" t="s">
        <v>128</v>
      </c>
      <c r="B4" s="212"/>
      <c r="C4" s="213"/>
      <c r="D4" s="213"/>
      <c r="E4" s="91"/>
    </row>
    <row r="5" spans="1:5" s="6" customFormat="1" x14ac:dyDescent="0.3">
      <c r="A5" s="76"/>
      <c r="B5" s="212"/>
      <c r="C5" s="213"/>
      <c r="D5" s="213"/>
      <c r="E5" s="91"/>
    </row>
    <row r="6" spans="1:5" x14ac:dyDescent="0.3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 x14ac:dyDescent="0.3">
      <c r="A7" s="214" t="str">
        <f>'ფორმა N1'!A5</f>
        <v>საარჩევნო ბლოკი „ერთიანი ნაციონალური მოძრაობა“</v>
      </c>
      <c r="B7" s="80"/>
      <c r="C7" s="81"/>
      <c r="D7" s="81"/>
      <c r="E7" s="92"/>
    </row>
    <row r="8" spans="1:5" x14ac:dyDescent="0.3">
      <c r="A8" s="77"/>
      <c r="B8" s="77"/>
      <c r="C8" s="76"/>
      <c r="D8" s="76"/>
      <c r="E8" s="92"/>
    </row>
    <row r="9" spans="1:5" s="6" customFormat="1" x14ac:dyDescent="0.3">
      <c r="A9" s="212"/>
      <c r="B9" s="212"/>
      <c r="C9" s="78"/>
      <c r="D9" s="78"/>
      <c r="E9" s="91"/>
    </row>
    <row r="10" spans="1:5" s="6" customFormat="1" ht="30" x14ac:dyDescent="0.3">
      <c r="A10" s="89" t="s">
        <v>64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 x14ac:dyDescent="0.2">
      <c r="A11" s="215">
        <v>1</v>
      </c>
      <c r="B11" s="215" t="s">
        <v>57</v>
      </c>
      <c r="C11" s="82">
        <f>SUM(C12,C16,C56,C59,C60,C61,C79)</f>
        <v>0</v>
      </c>
      <c r="D11" s="82">
        <f>SUM(D12,D16,D56,D59,D60,D61,D67,D75,D76)</f>
        <v>0</v>
      </c>
      <c r="E11" s="216"/>
    </row>
    <row r="12" spans="1:5" s="9" customFormat="1" ht="18" x14ac:dyDescent="0.2">
      <c r="A12" s="87">
        <v>1.1000000000000001</v>
      </c>
      <c r="B12" s="87" t="s">
        <v>58</v>
      </c>
      <c r="C12" s="83">
        <f>SUM(C13:C14)</f>
        <v>0</v>
      </c>
      <c r="D12" s="83">
        <f>SUM(D13:D14)</f>
        <v>0</v>
      </c>
      <c r="E12" s="93"/>
    </row>
    <row r="13" spans="1:5" s="10" customFormat="1" x14ac:dyDescent="0.2">
      <c r="A13" s="88" t="s">
        <v>30</v>
      </c>
      <c r="B13" s="88" t="s">
        <v>59</v>
      </c>
      <c r="C13" s="4"/>
      <c r="D13" s="4"/>
      <c r="E13" s="94"/>
    </row>
    <row r="14" spans="1:5" s="3" customFormat="1" x14ac:dyDescent="0.2">
      <c r="A14" s="88" t="s">
        <v>31</v>
      </c>
      <c r="B14" s="88" t="s">
        <v>0</v>
      </c>
      <c r="C14" s="4"/>
      <c r="D14" s="4"/>
      <c r="E14" s="95"/>
    </row>
    <row r="15" spans="1:5" s="3" customFormat="1" x14ac:dyDescent="0.3">
      <c r="A15" s="381" t="s">
        <v>454</v>
      </c>
      <c r="B15" s="382" t="s">
        <v>455</v>
      </c>
      <c r="C15" s="4"/>
      <c r="D15" s="4"/>
      <c r="E15" s="95"/>
    </row>
    <row r="16" spans="1:5" s="7" customFormat="1" x14ac:dyDescent="0.2">
      <c r="A16" s="87">
        <v>1.2</v>
      </c>
      <c r="B16" s="87" t="s">
        <v>60</v>
      </c>
      <c r="C16" s="84">
        <f>SUM(C17,C20,C32,C33,C34,C35,C38,C39,C46:C50,C54,C55)</f>
        <v>0</v>
      </c>
      <c r="D16" s="84">
        <f>SUM(D17,D20,D32,D33,D34,D35,D38,D39,D46:D50,D54,D55)</f>
        <v>0</v>
      </c>
      <c r="E16" s="216"/>
    </row>
    <row r="17" spans="1:6" s="3" customFormat="1" x14ac:dyDescent="0.2">
      <c r="A17" s="88" t="s">
        <v>32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 x14ac:dyDescent="0.2">
      <c r="A18" s="97" t="s">
        <v>87</v>
      </c>
      <c r="B18" s="97" t="s">
        <v>61</v>
      </c>
      <c r="C18" s="4"/>
      <c r="D18" s="217"/>
      <c r="E18" s="95"/>
    </row>
    <row r="19" spans="1:6" s="3" customFormat="1" x14ac:dyDescent="0.2">
      <c r="A19" s="97" t="s">
        <v>88</v>
      </c>
      <c r="B19" s="97" t="s">
        <v>62</v>
      </c>
      <c r="C19" s="4"/>
      <c r="D19" s="217"/>
      <c r="E19" s="95"/>
    </row>
    <row r="20" spans="1:6" s="3" customFormat="1" x14ac:dyDescent="0.2">
      <c r="A20" s="88" t="s">
        <v>33</v>
      </c>
      <c r="B20" s="88" t="s">
        <v>2</v>
      </c>
      <c r="C20" s="83">
        <f>SUM(C21:C26,C31)</f>
        <v>0</v>
      </c>
      <c r="D20" s="83">
        <f>SUM(D21:D26,D31)</f>
        <v>0</v>
      </c>
      <c r="E20" s="218"/>
      <c r="F20" s="219"/>
    </row>
    <row r="21" spans="1:6" s="222" customFormat="1" ht="30" x14ac:dyDescent="0.2">
      <c r="A21" s="97" t="s">
        <v>12</v>
      </c>
      <c r="B21" s="97" t="s">
        <v>233</v>
      </c>
      <c r="C21" s="220"/>
      <c r="D21" s="39"/>
      <c r="E21" s="221"/>
    </row>
    <row r="22" spans="1:6" s="222" customFormat="1" x14ac:dyDescent="0.2">
      <c r="A22" s="97" t="s">
        <v>13</v>
      </c>
      <c r="B22" s="97" t="s">
        <v>14</v>
      </c>
      <c r="C22" s="220"/>
      <c r="D22" s="40"/>
      <c r="E22" s="221"/>
    </row>
    <row r="23" spans="1:6" s="222" customFormat="1" ht="30" x14ac:dyDescent="0.2">
      <c r="A23" s="97" t="s">
        <v>264</v>
      </c>
      <c r="B23" s="97" t="s">
        <v>22</v>
      </c>
      <c r="C23" s="220"/>
      <c r="D23" s="41"/>
      <c r="E23" s="221"/>
    </row>
    <row r="24" spans="1:6" s="222" customFormat="1" ht="16.5" customHeight="1" x14ac:dyDescent="0.2">
      <c r="A24" s="97" t="s">
        <v>265</v>
      </c>
      <c r="B24" s="97" t="s">
        <v>15</v>
      </c>
      <c r="C24" s="220"/>
      <c r="D24" s="41"/>
      <c r="E24" s="221"/>
    </row>
    <row r="25" spans="1:6" s="222" customFormat="1" ht="16.5" customHeight="1" x14ac:dyDescent="0.2">
      <c r="A25" s="97" t="s">
        <v>266</v>
      </c>
      <c r="B25" s="97" t="s">
        <v>16</v>
      </c>
      <c r="C25" s="220"/>
      <c r="D25" s="41"/>
      <c r="E25" s="221"/>
    </row>
    <row r="26" spans="1:6" s="222" customFormat="1" ht="16.5" customHeight="1" x14ac:dyDescent="0.2">
      <c r="A26" s="97" t="s">
        <v>267</v>
      </c>
      <c r="B26" s="97" t="s">
        <v>17</v>
      </c>
      <c r="C26" s="83">
        <f>SUM(C27:C30)</f>
        <v>0</v>
      </c>
      <c r="D26" s="83">
        <f>SUM(D27:D30)</f>
        <v>0</v>
      </c>
      <c r="E26" s="221"/>
    </row>
    <row r="27" spans="1:6" s="222" customFormat="1" ht="16.5" customHeight="1" x14ac:dyDescent="0.2">
      <c r="A27" s="223" t="s">
        <v>268</v>
      </c>
      <c r="B27" s="223" t="s">
        <v>18</v>
      </c>
      <c r="C27" s="220"/>
      <c r="D27" s="41"/>
      <c r="E27" s="221"/>
    </row>
    <row r="28" spans="1:6" s="222" customFormat="1" ht="16.5" customHeight="1" x14ac:dyDescent="0.2">
      <c r="A28" s="223" t="s">
        <v>269</v>
      </c>
      <c r="B28" s="223" t="s">
        <v>19</v>
      </c>
      <c r="C28" s="220"/>
      <c r="D28" s="41"/>
      <c r="E28" s="221"/>
    </row>
    <row r="29" spans="1:6" s="222" customFormat="1" ht="16.5" customHeight="1" x14ac:dyDescent="0.2">
      <c r="A29" s="223" t="s">
        <v>270</v>
      </c>
      <c r="B29" s="223" t="s">
        <v>20</v>
      </c>
      <c r="C29" s="220"/>
      <c r="D29" s="41"/>
      <c r="E29" s="221"/>
    </row>
    <row r="30" spans="1:6" s="222" customFormat="1" ht="16.5" customHeight="1" x14ac:dyDescent="0.2">
      <c r="A30" s="223" t="s">
        <v>271</v>
      </c>
      <c r="B30" s="223" t="s">
        <v>23</v>
      </c>
      <c r="C30" s="220"/>
      <c r="D30" s="42"/>
      <c r="E30" s="221"/>
    </row>
    <row r="31" spans="1:6" s="222" customFormat="1" ht="16.5" customHeight="1" x14ac:dyDescent="0.2">
      <c r="A31" s="97" t="s">
        <v>272</v>
      </c>
      <c r="B31" s="97" t="s">
        <v>21</v>
      </c>
      <c r="C31" s="220"/>
      <c r="D31" s="42"/>
      <c r="E31" s="221"/>
    </row>
    <row r="32" spans="1:6" s="3" customFormat="1" ht="16.5" customHeight="1" x14ac:dyDescent="0.2">
      <c r="A32" s="88" t="s">
        <v>34</v>
      </c>
      <c r="B32" s="88" t="s">
        <v>3</v>
      </c>
      <c r="C32" s="4"/>
      <c r="D32" s="217"/>
      <c r="E32" s="218"/>
    </row>
    <row r="33" spans="1:5" s="3" customFormat="1" ht="16.5" customHeight="1" x14ac:dyDescent="0.2">
      <c r="A33" s="88" t="s">
        <v>35</v>
      </c>
      <c r="B33" s="88" t="s">
        <v>4</v>
      </c>
      <c r="C33" s="4"/>
      <c r="D33" s="217"/>
      <c r="E33" s="95"/>
    </row>
    <row r="34" spans="1:5" s="3" customFormat="1" ht="16.5" customHeight="1" x14ac:dyDescent="0.2">
      <c r="A34" s="88" t="s">
        <v>36</v>
      </c>
      <c r="B34" s="88" t="s">
        <v>5</v>
      </c>
      <c r="C34" s="4"/>
      <c r="D34" s="217"/>
      <c r="E34" s="95"/>
    </row>
    <row r="35" spans="1:5" s="3" customFormat="1" x14ac:dyDescent="0.2">
      <c r="A35" s="88" t="s">
        <v>37</v>
      </c>
      <c r="B35" s="88" t="s">
        <v>63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 x14ac:dyDescent="0.2">
      <c r="A36" s="97" t="s">
        <v>273</v>
      </c>
      <c r="B36" s="97" t="s">
        <v>56</v>
      </c>
      <c r="C36" s="4"/>
      <c r="D36" s="217"/>
      <c r="E36" s="95"/>
    </row>
    <row r="37" spans="1:5" s="3" customFormat="1" ht="16.5" customHeight="1" x14ac:dyDescent="0.2">
      <c r="A37" s="97" t="s">
        <v>274</v>
      </c>
      <c r="B37" s="97" t="s">
        <v>55</v>
      </c>
      <c r="C37" s="4"/>
      <c r="D37" s="217"/>
      <c r="E37" s="95"/>
    </row>
    <row r="38" spans="1:5" s="3" customFormat="1" ht="16.5" customHeight="1" x14ac:dyDescent="0.2">
      <c r="A38" s="88" t="s">
        <v>38</v>
      </c>
      <c r="B38" s="88" t="s">
        <v>49</v>
      </c>
      <c r="C38" s="4"/>
      <c r="D38" s="217"/>
      <c r="E38" s="95"/>
    </row>
    <row r="39" spans="1:5" s="3" customFormat="1" ht="16.5" customHeight="1" x14ac:dyDescent="0.2">
      <c r="A39" s="88" t="s">
        <v>39</v>
      </c>
      <c r="B39" s="88" t="s">
        <v>362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 x14ac:dyDescent="0.2">
      <c r="A40" s="17" t="s">
        <v>322</v>
      </c>
      <c r="B40" s="17" t="s">
        <v>326</v>
      </c>
      <c r="C40" s="4"/>
      <c r="D40" s="217"/>
      <c r="E40" s="95"/>
    </row>
    <row r="41" spans="1:5" s="3" customFormat="1" ht="16.5" customHeight="1" x14ac:dyDescent="0.2">
      <c r="A41" s="17" t="s">
        <v>323</v>
      </c>
      <c r="B41" s="17" t="s">
        <v>327</v>
      </c>
      <c r="C41" s="4"/>
      <c r="D41" s="217"/>
      <c r="E41" s="95"/>
    </row>
    <row r="42" spans="1:5" s="3" customFormat="1" ht="16.5" customHeight="1" x14ac:dyDescent="0.2">
      <c r="A42" s="17" t="s">
        <v>324</v>
      </c>
      <c r="B42" s="17" t="s">
        <v>330</v>
      </c>
      <c r="C42" s="4"/>
      <c r="D42" s="217"/>
      <c r="E42" s="95"/>
    </row>
    <row r="43" spans="1:5" s="3" customFormat="1" ht="16.5" customHeight="1" x14ac:dyDescent="0.2">
      <c r="A43" s="17" t="s">
        <v>329</v>
      </c>
      <c r="B43" s="17" t="s">
        <v>331</v>
      </c>
      <c r="C43" s="4"/>
      <c r="D43" s="217"/>
      <c r="E43" s="95"/>
    </row>
    <row r="44" spans="1:5" s="3" customFormat="1" ht="16.5" customHeight="1" x14ac:dyDescent="0.2">
      <c r="A44" s="17" t="s">
        <v>332</v>
      </c>
      <c r="B44" s="17" t="s">
        <v>428</v>
      </c>
      <c r="C44" s="4"/>
      <c r="D44" s="217"/>
      <c r="E44" s="95"/>
    </row>
    <row r="45" spans="1:5" s="3" customFormat="1" ht="16.5" customHeight="1" x14ac:dyDescent="0.2">
      <c r="A45" s="17" t="s">
        <v>429</v>
      </c>
      <c r="B45" s="17" t="s">
        <v>328</v>
      </c>
      <c r="C45" s="4"/>
      <c r="D45" s="217"/>
      <c r="E45" s="95"/>
    </row>
    <row r="46" spans="1:5" s="3" customFormat="1" ht="30" x14ac:dyDescent="0.2">
      <c r="A46" s="88" t="s">
        <v>40</v>
      </c>
      <c r="B46" s="88" t="s">
        <v>28</v>
      </c>
      <c r="C46" s="4"/>
      <c r="D46" s="217"/>
      <c r="E46" s="95"/>
    </row>
    <row r="47" spans="1:5" s="3" customFormat="1" ht="16.5" customHeight="1" x14ac:dyDescent="0.2">
      <c r="A47" s="88" t="s">
        <v>41</v>
      </c>
      <c r="B47" s="88" t="s">
        <v>24</v>
      </c>
      <c r="C47" s="4"/>
      <c r="D47" s="217"/>
      <c r="E47" s="95"/>
    </row>
    <row r="48" spans="1:5" s="3" customFormat="1" ht="16.5" customHeight="1" x14ac:dyDescent="0.2">
      <c r="A48" s="88" t="s">
        <v>42</v>
      </c>
      <c r="B48" s="88" t="s">
        <v>25</v>
      </c>
      <c r="C48" s="4"/>
      <c r="D48" s="217"/>
      <c r="E48" s="95"/>
    </row>
    <row r="49" spans="1:6" s="3" customFormat="1" ht="16.5" customHeight="1" x14ac:dyDescent="0.2">
      <c r="A49" s="88" t="s">
        <v>43</v>
      </c>
      <c r="B49" s="88" t="s">
        <v>26</v>
      </c>
      <c r="C49" s="4"/>
      <c r="D49" s="217"/>
      <c r="E49" s="95"/>
    </row>
    <row r="50" spans="1:6" s="3" customFormat="1" ht="16.5" customHeight="1" x14ac:dyDescent="0.2">
      <c r="A50" s="88" t="s">
        <v>44</v>
      </c>
      <c r="B50" s="88" t="s">
        <v>363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 x14ac:dyDescent="0.2">
      <c r="A51" s="97" t="s">
        <v>337</v>
      </c>
      <c r="B51" s="97" t="s">
        <v>340</v>
      </c>
      <c r="C51" s="4"/>
      <c r="D51" s="217"/>
      <c r="E51" s="95"/>
    </row>
    <row r="52" spans="1:6" s="3" customFormat="1" ht="16.5" customHeight="1" x14ac:dyDescent="0.2">
      <c r="A52" s="97" t="s">
        <v>338</v>
      </c>
      <c r="B52" s="97" t="s">
        <v>339</v>
      </c>
      <c r="C52" s="4"/>
      <c r="D52" s="217"/>
      <c r="E52" s="95"/>
    </row>
    <row r="53" spans="1:6" s="3" customFormat="1" ht="16.5" customHeight="1" x14ac:dyDescent="0.2">
      <c r="A53" s="97" t="s">
        <v>341</v>
      </c>
      <c r="B53" s="97" t="s">
        <v>342</v>
      </c>
      <c r="C53" s="4"/>
      <c r="D53" s="217"/>
      <c r="E53" s="95"/>
    </row>
    <row r="54" spans="1:6" s="3" customFormat="1" x14ac:dyDescent="0.2">
      <c r="A54" s="88" t="s">
        <v>45</v>
      </c>
      <c r="B54" s="88" t="s">
        <v>29</v>
      </c>
      <c r="C54" s="4"/>
      <c r="D54" s="217"/>
      <c r="E54" s="95"/>
    </row>
    <row r="55" spans="1:6" s="3" customFormat="1" ht="16.5" customHeight="1" x14ac:dyDescent="0.2">
      <c r="A55" s="88" t="s">
        <v>46</v>
      </c>
      <c r="B55" s="88" t="s">
        <v>6</v>
      </c>
      <c r="C55" s="4"/>
      <c r="D55" s="217"/>
      <c r="E55" s="218"/>
      <c r="F55" s="219"/>
    </row>
    <row r="56" spans="1:6" s="3" customFormat="1" ht="30" x14ac:dyDescent="0.2">
      <c r="A56" s="87">
        <v>1.3</v>
      </c>
      <c r="B56" s="87" t="s">
        <v>367</v>
      </c>
      <c r="C56" s="84">
        <f>SUM(C57:C58)</f>
        <v>0</v>
      </c>
      <c r="D56" s="84">
        <f>SUM(D57:D58)</f>
        <v>0</v>
      </c>
      <c r="E56" s="218"/>
      <c r="F56" s="219"/>
    </row>
    <row r="57" spans="1:6" s="3" customFormat="1" ht="30" x14ac:dyDescent="0.2">
      <c r="A57" s="88" t="s">
        <v>50</v>
      </c>
      <c r="B57" s="88" t="s">
        <v>48</v>
      </c>
      <c r="C57" s="4"/>
      <c r="D57" s="217"/>
      <c r="E57" s="218"/>
      <c r="F57" s="219"/>
    </row>
    <row r="58" spans="1:6" s="3" customFormat="1" ht="16.5" customHeight="1" x14ac:dyDescent="0.2">
      <c r="A58" s="88" t="s">
        <v>51</v>
      </c>
      <c r="B58" s="88" t="s">
        <v>47</v>
      </c>
      <c r="C58" s="4"/>
      <c r="D58" s="217"/>
      <c r="E58" s="218"/>
      <c r="F58" s="219"/>
    </row>
    <row r="59" spans="1:6" s="3" customFormat="1" x14ac:dyDescent="0.2">
      <c r="A59" s="87">
        <v>1.4</v>
      </c>
      <c r="B59" s="87" t="s">
        <v>369</v>
      </c>
      <c r="C59" s="4"/>
      <c r="D59" s="217"/>
      <c r="E59" s="218"/>
      <c r="F59" s="219"/>
    </row>
    <row r="60" spans="1:6" s="222" customFormat="1" x14ac:dyDescent="0.2">
      <c r="A60" s="87">
        <v>1.5</v>
      </c>
      <c r="B60" s="87" t="s">
        <v>7</v>
      </c>
      <c r="C60" s="220"/>
      <c r="D60" s="41"/>
      <c r="E60" s="221"/>
    </row>
    <row r="61" spans="1:6" s="222" customFormat="1" x14ac:dyDescent="0.3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1"/>
    </row>
    <row r="62" spans="1:6" s="222" customFormat="1" x14ac:dyDescent="0.2">
      <c r="A62" s="88" t="s">
        <v>280</v>
      </c>
      <c r="B62" s="47" t="s">
        <v>52</v>
      </c>
      <c r="C62" s="220"/>
      <c r="D62" s="41"/>
      <c r="E62" s="221"/>
    </row>
    <row r="63" spans="1:6" s="222" customFormat="1" ht="30" x14ac:dyDescent="0.2">
      <c r="A63" s="88" t="s">
        <v>281</v>
      </c>
      <c r="B63" s="47" t="s">
        <v>54</v>
      </c>
      <c r="C63" s="220"/>
      <c r="D63" s="41"/>
      <c r="E63" s="221"/>
    </row>
    <row r="64" spans="1:6" s="222" customFormat="1" x14ac:dyDescent="0.2">
      <c r="A64" s="88" t="s">
        <v>282</v>
      </c>
      <c r="B64" s="47" t="s">
        <v>53</v>
      </c>
      <c r="C64" s="41"/>
      <c r="D64" s="41"/>
      <c r="E64" s="221"/>
    </row>
    <row r="65" spans="1:5" s="222" customFormat="1" x14ac:dyDescent="0.2">
      <c r="A65" s="88" t="s">
        <v>283</v>
      </c>
      <c r="B65" s="47" t="s">
        <v>27</v>
      </c>
      <c r="C65" s="220"/>
      <c r="D65" s="41"/>
      <c r="E65" s="221"/>
    </row>
    <row r="66" spans="1:5" s="222" customFormat="1" x14ac:dyDescent="0.2">
      <c r="A66" s="88" t="s">
        <v>308</v>
      </c>
      <c r="B66" s="47" t="s">
        <v>309</v>
      </c>
      <c r="C66" s="220"/>
      <c r="D66" s="41"/>
      <c r="E66" s="221"/>
    </row>
    <row r="67" spans="1:5" x14ac:dyDescent="0.3">
      <c r="A67" s="215">
        <v>2</v>
      </c>
      <c r="B67" s="215" t="s">
        <v>364</v>
      </c>
      <c r="C67" s="224"/>
      <c r="D67" s="85">
        <f>SUM(D68:D74)</f>
        <v>0</v>
      </c>
      <c r="E67" s="96"/>
    </row>
    <row r="68" spans="1:5" x14ac:dyDescent="0.3">
      <c r="A68" s="98">
        <v>2.1</v>
      </c>
      <c r="B68" s="225" t="s">
        <v>89</v>
      </c>
      <c r="C68" s="226"/>
      <c r="D68" s="22"/>
      <c r="E68" s="96"/>
    </row>
    <row r="69" spans="1:5" x14ac:dyDescent="0.3">
      <c r="A69" s="98">
        <v>2.2000000000000002</v>
      </c>
      <c r="B69" s="225" t="s">
        <v>365</v>
      </c>
      <c r="C69" s="226"/>
      <c r="D69" s="22"/>
      <c r="E69" s="96"/>
    </row>
    <row r="70" spans="1:5" x14ac:dyDescent="0.3">
      <c r="A70" s="98">
        <v>2.2999999999999998</v>
      </c>
      <c r="B70" s="225" t="s">
        <v>93</v>
      </c>
      <c r="C70" s="226"/>
      <c r="D70" s="22"/>
      <c r="E70" s="96"/>
    </row>
    <row r="71" spans="1:5" x14ac:dyDescent="0.3">
      <c r="A71" s="98">
        <v>2.4</v>
      </c>
      <c r="B71" s="225" t="s">
        <v>92</v>
      </c>
      <c r="C71" s="226"/>
      <c r="D71" s="22"/>
      <c r="E71" s="96"/>
    </row>
    <row r="72" spans="1:5" x14ac:dyDescent="0.3">
      <c r="A72" s="98">
        <v>2.5</v>
      </c>
      <c r="B72" s="225" t="s">
        <v>366</v>
      </c>
      <c r="C72" s="226"/>
      <c r="D72" s="22"/>
      <c r="E72" s="96"/>
    </row>
    <row r="73" spans="1:5" x14ac:dyDescent="0.3">
      <c r="A73" s="98">
        <v>2.6</v>
      </c>
      <c r="B73" s="225" t="s">
        <v>90</v>
      </c>
      <c r="C73" s="226"/>
      <c r="D73" s="22"/>
      <c r="E73" s="96"/>
    </row>
    <row r="74" spans="1:5" x14ac:dyDescent="0.3">
      <c r="A74" s="98">
        <v>2.7</v>
      </c>
      <c r="B74" s="225" t="s">
        <v>91</v>
      </c>
      <c r="C74" s="227"/>
      <c r="D74" s="22"/>
      <c r="E74" s="96"/>
    </row>
    <row r="75" spans="1:5" x14ac:dyDescent="0.3">
      <c r="A75" s="215">
        <v>3</v>
      </c>
      <c r="B75" s="215" t="s">
        <v>388</v>
      </c>
      <c r="C75" s="85"/>
      <c r="D75" s="22"/>
      <c r="E75" s="96"/>
    </row>
    <row r="76" spans="1:5" x14ac:dyDescent="0.3">
      <c r="A76" s="215">
        <v>4</v>
      </c>
      <c r="B76" s="215" t="s">
        <v>235</v>
      </c>
      <c r="C76" s="85"/>
      <c r="D76" s="85">
        <f>SUM(D77:D78)</f>
        <v>0</v>
      </c>
      <c r="E76" s="96"/>
    </row>
    <row r="77" spans="1:5" x14ac:dyDescent="0.3">
      <c r="A77" s="98">
        <v>4.0999999999999996</v>
      </c>
      <c r="B77" s="98" t="s">
        <v>236</v>
      </c>
      <c r="C77" s="226"/>
      <c r="D77" s="8"/>
      <c r="E77" s="96"/>
    </row>
    <row r="78" spans="1:5" x14ac:dyDescent="0.3">
      <c r="A78" s="98">
        <v>4.2</v>
      </c>
      <c r="B78" s="98" t="s">
        <v>237</v>
      </c>
      <c r="C78" s="227"/>
      <c r="D78" s="8"/>
      <c r="E78" s="96"/>
    </row>
    <row r="79" spans="1:5" x14ac:dyDescent="0.3">
      <c r="A79" s="215">
        <v>5</v>
      </c>
      <c r="B79" s="215" t="s">
        <v>262</v>
      </c>
      <c r="C79" s="240"/>
      <c r="D79" s="227"/>
      <c r="E79" s="96"/>
    </row>
    <row r="80" spans="1:5" x14ac:dyDescent="0.3">
      <c r="B80" s="45"/>
    </row>
    <row r="81" spans="1:9" x14ac:dyDescent="0.3">
      <c r="A81" s="465" t="s">
        <v>430</v>
      </c>
      <c r="B81" s="465"/>
      <c r="C81" s="465"/>
      <c r="D81" s="465"/>
      <c r="E81" s="5"/>
    </row>
    <row r="82" spans="1:9" x14ac:dyDescent="0.3">
      <c r="B82" s="45"/>
    </row>
    <row r="83" spans="1:9" s="23" customFormat="1" ht="12.75" x14ac:dyDescent="0.2"/>
    <row r="84" spans="1:9" x14ac:dyDescent="0.3">
      <c r="A84" s="69" t="s">
        <v>96</v>
      </c>
      <c r="E84" s="5"/>
    </row>
    <row r="85" spans="1:9" x14ac:dyDescent="0.3">
      <c r="E85"/>
      <c r="F85"/>
      <c r="G85"/>
      <c r="H85"/>
      <c r="I85"/>
    </row>
    <row r="86" spans="1:9" x14ac:dyDescent="0.3">
      <c r="D86" s="12"/>
      <c r="E86"/>
      <c r="F86"/>
      <c r="G86"/>
      <c r="H86"/>
      <c r="I86"/>
    </row>
    <row r="87" spans="1:9" x14ac:dyDescent="0.3">
      <c r="A87"/>
      <c r="B87" s="69" t="s">
        <v>385</v>
      </c>
      <c r="D87" s="12"/>
      <c r="E87"/>
      <c r="F87"/>
      <c r="G87"/>
      <c r="H87"/>
      <c r="I87"/>
    </row>
    <row r="88" spans="1:9" x14ac:dyDescent="0.3">
      <c r="A88"/>
      <c r="B88" s="2" t="s">
        <v>386</v>
      </c>
      <c r="D88" s="12"/>
      <c r="E88"/>
      <c r="F88"/>
      <c r="G88"/>
      <c r="H88"/>
      <c r="I88"/>
    </row>
    <row r="89" spans="1:9" customFormat="1" ht="12.75" x14ac:dyDescent="0.2">
      <c r="B89" s="66" t="s">
        <v>127</v>
      </c>
    </row>
    <row r="90" spans="1:9" s="23" customFormat="1" ht="12.75" x14ac:dyDescent="0.2"/>
  </sheetData>
  <mergeCells count="3">
    <mergeCell ref="C1:D1"/>
    <mergeCell ref="C2:D2"/>
    <mergeCell ref="A81:D81"/>
  </mergeCells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9"/>
  <sheetViews>
    <sheetView showGridLines="0" view="pageBreakPreview" topLeftCell="A52" zoomScale="80" zoomScaleSheetLayoutView="80" workbookViewId="0"/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4" t="s">
        <v>285</v>
      </c>
      <c r="B1" s="114"/>
      <c r="C1" s="464" t="s">
        <v>97</v>
      </c>
      <c r="D1" s="464"/>
      <c r="E1" s="148"/>
    </row>
    <row r="2" spans="1:12" x14ac:dyDescent="0.3">
      <c r="A2" s="76" t="s">
        <v>128</v>
      </c>
      <c r="B2" s="114"/>
      <c r="C2" s="454" t="s">
        <v>1329</v>
      </c>
      <c r="D2" s="455"/>
      <c r="E2" s="148"/>
    </row>
    <row r="3" spans="1:12" x14ac:dyDescent="0.3">
      <c r="A3" s="76"/>
      <c r="B3" s="114"/>
      <c r="C3" s="330"/>
      <c r="D3" s="330"/>
      <c r="E3" s="148"/>
    </row>
    <row r="4" spans="1:12" s="2" customFormat="1" x14ac:dyDescent="0.3">
      <c r="A4" s="77" t="s">
        <v>257</v>
      </c>
      <c r="B4" s="77"/>
      <c r="C4" s="76"/>
      <c r="D4" s="76"/>
      <c r="E4" s="108"/>
      <c r="L4" s="21"/>
    </row>
    <row r="5" spans="1:12" s="2" customFormat="1" x14ac:dyDescent="0.3">
      <c r="A5" s="119" t="str">
        <f>'ფორმა N1'!A5</f>
        <v>საარჩევნო ბლოკი „ერთიანი ნაციონალური მოძრაობა“</v>
      </c>
      <c r="B5" s="111"/>
      <c r="C5" s="60"/>
      <c r="D5" s="60"/>
      <c r="E5" s="108"/>
    </row>
    <row r="6" spans="1:12" s="2" customFormat="1" x14ac:dyDescent="0.3">
      <c r="A6" s="77"/>
      <c r="B6" s="77"/>
      <c r="C6" s="76"/>
      <c r="D6" s="76"/>
      <c r="E6" s="108"/>
    </row>
    <row r="7" spans="1:12" s="6" customFormat="1" x14ac:dyDescent="0.3">
      <c r="A7" s="329"/>
      <c r="B7" s="329"/>
      <c r="C7" s="78"/>
      <c r="D7" s="78"/>
      <c r="E7" s="149"/>
    </row>
    <row r="8" spans="1:12" s="6" customFormat="1" ht="30" x14ac:dyDescent="0.3">
      <c r="A8" s="106" t="s">
        <v>64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 x14ac:dyDescent="0.2">
      <c r="A9" s="13">
        <v>1</v>
      </c>
      <c r="B9" s="13" t="s">
        <v>57</v>
      </c>
      <c r="C9" s="82">
        <f>SUM(C10,C14,C54,C57,C58,C59,C76)</f>
        <v>558231.41</v>
      </c>
      <c r="D9" s="436">
        <f>SUM(D10,D14,D54,D57,D58,D59,D65,D72,D73)</f>
        <v>532278.78999999992</v>
      </c>
      <c r="E9" s="150"/>
    </row>
    <row r="10" spans="1:12" s="9" customFormat="1" ht="18" x14ac:dyDescent="0.2">
      <c r="A10" s="14">
        <v>1.1000000000000001</v>
      </c>
      <c r="B10" s="14" t="s">
        <v>58</v>
      </c>
      <c r="C10" s="84">
        <f>SUM(C11:C12)</f>
        <v>134498.1</v>
      </c>
      <c r="D10" s="84">
        <f>SUM(D11:D12)</f>
        <v>108545.48</v>
      </c>
      <c r="E10" s="150"/>
    </row>
    <row r="11" spans="1:12" s="9" customFormat="1" ht="16.5" customHeight="1" x14ac:dyDescent="0.2">
      <c r="A11" s="16" t="s">
        <v>30</v>
      </c>
      <c r="B11" s="16" t="s">
        <v>59</v>
      </c>
      <c r="C11" s="34">
        <v>134498.1</v>
      </c>
      <c r="D11" s="35">
        <v>108545.48</v>
      </c>
      <c r="E11" s="150"/>
      <c r="H11" s="415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48"/>
    </row>
    <row r="13" spans="1:12" ht="16.5" customHeight="1" x14ac:dyDescent="0.3">
      <c r="A13" s="381" t="s">
        <v>454</v>
      </c>
      <c r="B13" s="382" t="s">
        <v>455</v>
      </c>
      <c r="C13" s="34"/>
      <c r="D13" s="35"/>
      <c r="E13" s="148"/>
    </row>
    <row r="14" spans="1:12" x14ac:dyDescent="0.3">
      <c r="A14" s="14">
        <v>1.2</v>
      </c>
      <c r="B14" s="14" t="s">
        <v>60</v>
      </c>
      <c r="C14" s="84">
        <f>SUM(C15,C18,C30:C33,C36,C37,C44,C45,C46,C47,C48,C52,C53)</f>
        <v>399843.3</v>
      </c>
      <c r="D14" s="84">
        <f>SUM(D15,D18,D30:D33,D36,D37,D44,D45,D46,D47,D48,D52,D53)</f>
        <v>399843.3</v>
      </c>
      <c r="E14" s="148"/>
    </row>
    <row r="15" spans="1:12" x14ac:dyDescent="0.3">
      <c r="A15" s="16" t="s">
        <v>32</v>
      </c>
      <c r="B15" s="16" t="s">
        <v>1</v>
      </c>
      <c r="C15" s="83">
        <f>SUM(C16:C17)</f>
        <v>270</v>
      </c>
      <c r="D15" s="83">
        <f>SUM(D16:D17)</f>
        <v>270</v>
      </c>
      <c r="E15" s="148"/>
    </row>
    <row r="16" spans="1:12" ht="17.25" customHeight="1" x14ac:dyDescent="0.3">
      <c r="A16" s="17" t="s">
        <v>87</v>
      </c>
      <c r="B16" s="17" t="s">
        <v>61</v>
      </c>
      <c r="C16" s="36">
        <v>270</v>
      </c>
      <c r="D16" s="37">
        <v>270</v>
      </c>
      <c r="E16" s="148"/>
    </row>
    <row r="17" spans="1:5" ht="17.25" customHeight="1" x14ac:dyDescent="0.3">
      <c r="A17" s="17" t="s">
        <v>88</v>
      </c>
      <c r="B17" s="17" t="s">
        <v>62</v>
      </c>
      <c r="C17" s="36"/>
      <c r="D17" s="37"/>
      <c r="E17" s="148"/>
    </row>
    <row r="18" spans="1:5" x14ac:dyDescent="0.3">
      <c r="A18" s="16" t="s">
        <v>33</v>
      </c>
      <c r="B18" s="16" t="s">
        <v>2</v>
      </c>
      <c r="C18" s="83">
        <f>SUM(C19:C24,C29)</f>
        <v>37912.14</v>
      </c>
      <c r="D18" s="83">
        <f>SUM(D19:D24,D29)</f>
        <v>37912.14</v>
      </c>
      <c r="E18" s="148"/>
    </row>
    <row r="19" spans="1:5" ht="30" x14ac:dyDescent="0.3">
      <c r="A19" s="17" t="s">
        <v>12</v>
      </c>
      <c r="B19" s="17" t="s">
        <v>233</v>
      </c>
      <c r="C19" s="424">
        <v>15388</v>
      </c>
      <c r="D19" s="447">
        <v>15388</v>
      </c>
      <c r="E19" s="148"/>
    </row>
    <row r="20" spans="1:5" x14ac:dyDescent="0.3">
      <c r="A20" s="17" t="s">
        <v>13</v>
      </c>
      <c r="B20" s="17" t="s">
        <v>14</v>
      </c>
      <c r="C20" s="38"/>
      <c r="D20" s="40"/>
      <c r="E20" s="148"/>
    </row>
    <row r="21" spans="1:5" ht="30" x14ac:dyDescent="0.3">
      <c r="A21" s="17" t="s">
        <v>264</v>
      </c>
      <c r="B21" s="17" t="s">
        <v>22</v>
      </c>
      <c r="C21" s="448">
        <v>2962.5</v>
      </c>
      <c r="D21" s="425">
        <v>2962.5</v>
      </c>
      <c r="E21" s="148"/>
    </row>
    <row r="22" spans="1:5" x14ac:dyDescent="0.3">
      <c r="A22" s="17" t="s">
        <v>265</v>
      </c>
      <c r="B22" s="17" t="s">
        <v>15</v>
      </c>
      <c r="C22" s="38">
        <v>7428.96</v>
      </c>
      <c r="D22" s="41">
        <v>7428.96</v>
      </c>
      <c r="E22" s="148"/>
    </row>
    <row r="23" spans="1:5" x14ac:dyDescent="0.3">
      <c r="A23" s="17" t="s">
        <v>266</v>
      </c>
      <c r="B23" s="17" t="s">
        <v>16</v>
      </c>
      <c r="C23" s="38">
        <v>437.5</v>
      </c>
      <c r="D23" s="41">
        <v>437.5</v>
      </c>
      <c r="E23" s="148"/>
    </row>
    <row r="24" spans="1:5" x14ac:dyDescent="0.3">
      <c r="A24" s="17" t="s">
        <v>267</v>
      </c>
      <c r="B24" s="17" t="s">
        <v>17</v>
      </c>
      <c r="C24" s="117">
        <f>SUM(C25:C28)</f>
        <v>11695.18</v>
      </c>
      <c r="D24" s="117">
        <f>SUM(D25:D28)</f>
        <v>11695.18</v>
      </c>
      <c r="E24" s="148"/>
    </row>
    <row r="25" spans="1:5" ht="16.5" customHeight="1" x14ac:dyDescent="0.3">
      <c r="A25" s="18" t="s">
        <v>268</v>
      </c>
      <c r="B25" s="18" t="s">
        <v>18</v>
      </c>
      <c r="C25" s="38">
        <v>8686.06</v>
      </c>
      <c r="D25" s="41">
        <v>8686.06</v>
      </c>
      <c r="E25" s="148"/>
    </row>
    <row r="26" spans="1:5" ht="16.5" customHeight="1" x14ac:dyDescent="0.3">
      <c r="A26" s="18" t="s">
        <v>269</v>
      </c>
      <c r="B26" s="18" t="s">
        <v>19</v>
      </c>
      <c r="C26" s="38">
        <v>1501.9299999999998</v>
      </c>
      <c r="D26" s="41">
        <v>1501.9299999999998</v>
      </c>
      <c r="E26" s="148"/>
    </row>
    <row r="27" spans="1:5" ht="16.5" customHeight="1" x14ac:dyDescent="0.3">
      <c r="A27" s="18" t="s">
        <v>270</v>
      </c>
      <c r="B27" s="18" t="s">
        <v>20</v>
      </c>
      <c r="C27" s="38">
        <v>1222.25</v>
      </c>
      <c r="D27" s="41">
        <v>1222.25</v>
      </c>
      <c r="E27" s="148"/>
    </row>
    <row r="28" spans="1:5" ht="16.5" customHeight="1" x14ac:dyDescent="0.3">
      <c r="A28" s="18" t="s">
        <v>271</v>
      </c>
      <c r="B28" s="18" t="s">
        <v>23</v>
      </c>
      <c r="C28" s="38">
        <v>284.94</v>
      </c>
      <c r="D28" s="38">
        <v>284.94</v>
      </c>
      <c r="E28" s="148"/>
    </row>
    <row r="29" spans="1:5" x14ac:dyDescent="0.3">
      <c r="A29" s="17" t="s">
        <v>272</v>
      </c>
      <c r="B29" s="17" t="s">
        <v>21</v>
      </c>
      <c r="C29" s="38"/>
      <c r="D29" s="42"/>
      <c r="E29" s="148"/>
    </row>
    <row r="30" spans="1:5" x14ac:dyDescent="0.3">
      <c r="A30" s="16" t="s">
        <v>34</v>
      </c>
      <c r="B30" s="16" t="s">
        <v>3</v>
      </c>
      <c r="C30" s="34">
        <v>1253.6199999999999</v>
      </c>
      <c r="D30" s="35">
        <v>1253.6199999999999</v>
      </c>
      <c r="E30" s="148"/>
    </row>
    <row r="31" spans="1:5" x14ac:dyDescent="0.3">
      <c r="A31" s="16" t="s">
        <v>35</v>
      </c>
      <c r="B31" s="16" t="s">
        <v>4</v>
      </c>
      <c r="C31" s="34"/>
      <c r="D31" s="35"/>
      <c r="E31" s="148"/>
    </row>
    <row r="32" spans="1:5" x14ac:dyDescent="0.3">
      <c r="A32" s="16" t="s">
        <v>36</v>
      </c>
      <c r="B32" s="16" t="s">
        <v>5</v>
      </c>
      <c r="C32" s="34"/>
      <c r="D32" s="35"/>
      <c r="E32" s="148"/>
    </row>
    <row r="33" spans="1:6" x14ac:dyDescent="0.3">
      <c r="A33" s="16" t="s">
        <v>37</v>
      </c>
      <c r="B33" s="16" t="s">
        <v>63</v>
      </c>
      <c r="C33" s="83">
        <f>SUM(C34:C35)</f>
        <v>24663</v>
      </c>
      <c r="D33" s="83">
        <f>SUM(D34:D35)</f>
        <v>24663</v>
      </c>
      <c r="E33" s="148"/>
    </row>
    <row r="34" spans="1:6" x14ac:dyDescent="0.3">
      <c r="A34" s="17" t="s">
        <v>273</v>
      </c>
      <c r="B34" s="17" t="s">
        <v>56</v>
      </c>
      <c r="C34" s="34">
        <v>24243</v>
      </c>
      <c r="D34" s="35">
        <v>24243</v>
      </c>
      <c r="E34" s="148"/>
    </row>
    <row r="35" spans="1:6" x14ac:dyDescent="0.3">
      <c r="A35" s="17" t="s">
        <v>274</v>
      </c>
      <c r="B35" s="17" t="s">
        <v>55</v>
      </c>
      <c r="C35" s="34">
        <v>420</v>
      </c>
      <c r="D35" s="35">
        <v>420</v>
      </c>
      <c r="E35" s="148"/>
    </row>
    <row r="36" spans="1:6" x14ac:dyDescent="0.3">
      <c r="A36" s="16" t="s">
        <v>38</v>
      </c>
      <c r="B36" s="16" t="s">
        <v>49</v>
      </c>
      <c r="C36" s="34">
        <v>5</v>
      </c>
      <c r="D36" s="35">
        <v>5</v>
      </c>
      <c r="E36" s="148"/>
    </row>
    <row r="37" spans="1:6" x14ac:dyDescent="0.3">
      <c r="A37" s="16" t="s">
        <v>39</v>
      </c>
      <c r="B37" s="16" t="s">
        <v>325</v>
      </c>
      <c r="C37" s="83">
        <f>SUM(C38:C43)</f>
        <v>273436.36</v>
      </c>
      <c r="D37" s="83">
        <f>SUM(D38:D43)</f>
        <v>273436.36</v>
      </c>
      <c r="E37" s="148"/>
    </row>
    <row r="38" spans="1:6" x14ac:dyDescent="0.3">
      <c r="A38" s="17" t="s">
        <v>322</v>
      </c>
      <c r="B38" s="17" t="s">
        <v>326</v>
      </c>
      <c r="C38" s="34">
        <v>233834.33000000002</v>
      </c>
      <c r="D38" s="34">
        <v>233834.33000000002</v>
      </c>
      <c r="E38" s="148"/>
    </row>
    <row r="39" spans="1:6" x14ac:dyDescent="0.3">
      <c r="A39" s="17" t="s">
        <v>323</v>
      </c>
      <c r="B39" s="17" t="s">
        <v>327</v>
      </c>
      <c r="C39" s="34"/>
      <c r="D39" s="34"/>
      <c r="E39" s="148"/>
    </row>
    <row r="40" spans="1:6" x14ac:dyDescent="0.3">
      <c r="A40" s="17" t="s">
        <v>324</v>
      </c>
      <c r="B40" s="17" t="s">
        <v>330</v>
      </c>
      <c r="C40" s="34"/>
      <c r="D40" s="35"/>
      <c r="E40" s="148"/>
    </row>
    <row r="41" spans="1:6" x14ac:dyDescent="0.3">
      <c r="A41" s="17" t="s">
        <v>329</v>
      </c>
      <c r="B41" s="17" t="s">
        <v>331</v>
      </c>
      <c r="C41" s="34"/>
      <c r="D41" s="35"/>
      <c r="E41" s="148"/>
    </row>
    <row r="42" spans="1:6" x14ac:dyDescent="0.3">
      <c r="A42" s="17" t="s">
        <v>332</v>
      </c>
      <c r="B42" s="17" t="s">
        <v>428</v>
      </c>
      <c r="C42" s="34"/>
      <c r="D42" s="35"/>
      <c r="E42" s="148"/>
    </row>
    <row r="43" spans="1:6" x14ac:dyDescent="0.3">
      <c r="A43" s="17" t="s">
        <v>429</v>
      </c>
      <c r="B43" s="17" t="s">
        <v>328</v>
      </c>
      <c r="C43" s="34">
        <v>39602.03</v>
      </c>
      <c r="D43" s="35">
        <v>39602.03</v>
      </c>
      <c r="E43" s="148"/>
    </row>
    <row r="44" spans="1:6" ht="30" x14ac:dyDescent="0.3">
      <c r="A44" s="16" t="s">
        <v>40</v>
      </c>
      <c r="B44" s="16" t="s">
        <v>28</v>
      </c>
      <c r="C44" s="34">
        <v>928</v>
      </c>
      <c r="D44" s="35">
        <v>928</v>
      </c>
      <c r="E44" s="148"/>
    </row>
    <row r="45" spans="1:6" x14ac:dyDescent="0.3">
      <c r="A45" s="16" t="s">
        <v>41</v>
      </c>
      <c r="B45" s="16" t="s">
        <v>24</v>
      </c>
      <c r="C45" s="34"/>
      <c r="D45" s="35"/>
      <c r="E45" s="148"/>
      <c r="F45" s="419"/>
    </row>
    <row r="46" spans="1:6" x14ac:dyDescent="0.3">
      <c r="A46" s="16" t="s">
        <v>42</v>
      </c>
      <c r="B46" s="16" t="s">
        <v>25</v>
      </c>
      <c r="C46" s="34"/>
      <c r="D46" s="35"/>
      <c r="E46" s="148"/>
    </row>
    <row r="47" spans="1:6" x14ac:dyDescent="0.3">
      <c r="A47" s="16" t="s">
        <v>43</v>
      </c>
      <c r="B47" s="16" t="s">
        <v>26</v>
      </c>
      <c r="C47" s="34"/>
      <c r="D47" s="35"/>
      <c r="E47" s="148"/>
    </row>
    <row r="48" spans="1:6" x14ac:dyDescent="0.3">
      <c r="A48" s="16" t="s">
        <v>44</v>
      </c>
      <c r="B48" s="16" t="s">
        <v>279</v>
      </c>
      <c r="C48" s="83">
        <f>SUM(C49:C51)</f>
        <v>60812.680000000015</v>
      </c>
      <c r="D48" s="83">
        <f>SUM(D49:D51)</f>
        <v>60812.680000000015</v>
      </c>
      <c r="E48" s="148"/>
    </row>
    <row r="49" spans="1:5" x14ac:dyDescent="0.3">
      <c r="A49" s="97" t="s">
        <v>337</v>
      </c>
      <c r="B49" s="97" t="s">
        <v>340</v>
      </c>
      <c r="C49" s="34">
        <v>60812.680000000015</v>
      </c>
      <c r="D49" s="35">
        <v>60812.680000000015</v>
      </c>
      <c r="E49" s="148"/>
    </row>
    <row r="50" spans="1:5" x14ac:dyDescent="0.3">
      <c r="A50" s="97" t="s">
        <v>338</v>
      </c>
      <c r="B50" s="97" t="s">
        <v>339</v>
      </c>
      <c r="C50" s="34"/>
      <c r="D50" s="35"/>
      <c r="E50" s="148"/>
    </row>
    <row r="51" spans="1:5" x14ac:dyDescent="0.3">
      <c r="A51" s="97" t="s">
        <v>341</v>
      </c>
      <c r="B51" s="97" t="s">
        <v>342</v>
      </c>
      <c r="C51" s="34"/>
      <c r="D51" s="35"/>
      <c r="E51" s="148"/>
    </row>
    <row r="52" spans="1:5" ht="26.25" customHeight="1" x14ac:dyDescent="0.3">
      <c r="A52" s="16" t="s">
        <v>45</v>
      </c>
      <c r="B52" s="16" t="s">
        <v>29</v>
      </c>
      <c r="C52" s="34"/>
      <c r="D52" s="35"/>
      <c r="E52" s="148"/>
    </row>
    <row r="53" spans="1:5" x14ac:dyDescent="0.3">
      <c r="A53" s="16" t="s">
        <v>46</v>
      </c>
      <c r="B53" s="16" t="s">
        <v>6</v>
      </c>
      <c r="C53" s="34">
        <v>562.5</v>
      </c>
      <c r="D53" s="35">
        <v>562.5</v>
      </c>
      <c r="E53" s="148"/>
    </row>
    <row r="54" spans="1:5" ht="30" x14ac:dyDescent="0.3">
      <c r="A54" s="14">
        <v>1.3</v>
      </c>
      <c r="B54" s="87" t="s">
        <v>367</v>
      </c>
      <c r="C54" s="84">
        <f>SUM(C55:C56)</f>
        <v>0</v>
      </c>
      <c r="D54" s="84">
        <f>SUM(D55:D56)</f>
        <v>0</v>
      </c>
      <c r="E54" s="148"/>
    </row>
    <row r="55" spans="1:5" ht="30" x14ac:dyDescent="0.3">
      <c r="A55" s="16" t="s">
        <v>50</v>
      </c>
      <c r="B55" s="16" t="s">
        <v>48</v>
      </c>
      <c r="C55" s="34"/>
      <c r="D55" s="35"/>
      <c r="E55" s="148"/>
    </row>
    <row r="56" spans="1:5" x14ac:dyDescent="0.3">
      <c r="A56" s="16" t="s">
        <v>51</v>
      </c>
      <c r="B56" s="16" t="s">
        <v>47</v>
      </c>
      <c r="C56" s="34"/>
      <c r="D56" s="35"/>
      <c r="E56" s="148"/>
    </row>
    <row r="57" spans="1:5" x14ac:dyDescent="0.3">
      <c r="A57" s="14">
        <v>1.4</v>
      </c>
      <c r="B57" s="14" t="s">
        <v>369</v>
      </c>
      <c r="C57" s="34"/>
      <c r="D57" s="35"/>
      <c r="E57" s="148"/>
    </row>
    <row r="58" spans="1:5" x14ac:dyDescent="0.3">
      <c r="A58" s="14">
        <v>1.5</v>
      </c>
      <c r="B58" s="14" t="s">
        <v>7</v>
      </c>
      <c r="C58" s="38"/>
      <c r="D58" s="41"/>
      <c r="E58" s="148"/>
    </row>
    <row r="59" spans="1:5" x14ac:dyDescent="0.3">
      <c r="A59" s="14">
        <v>1.6</v>
      </c>
      <c r="B59" s="46" t="s">
        <v>8</v>
      </c>
      <c r="C59" s="84">
        <f>SUM(C60:C64)</f>
        <v>23890.01</v>
      </c>
      <c r="D59" s="84">
        <f>SUM(D60:D64)</f>
        <v>23890.01</v>
      </c>
      <c r="E59" s="148"/>
    </row>
    <row r="60" spans="1:5" x14ac:dyDescent="0.3">
      <c r="A60" s="16" t="s">
        <v>280</v>
      </c>
      <c r="B60" s="47" t="s">
        <v>52</v>
      </c>
      <c r="C60" s="38">
        <v>716.01</v>
      </c>
      <c r="D60" s="41">
        <v>716.01</v>
      </c>
      <c r="E60" s="148"/>
    </row>
    <row r="61" spans="1:5" ht="30" x14ac:dyDescent="0.3">
      <c r="A61" s="16" t="s">
        <v>281</v>
      </c>
      <c r="B61" s="47" t="s">
        <v>54</v>
      </c>
      <c r="C61" s="424">
        <v>22719</v>
      </c>
      <c r="D61" s="425">
        <v>22719</v>
      </c>
      <c r="E61" s="148"/>
    </row>
    <row r="62" spans="1:5" x14ac:dyDescent="0.3">
      <c r="A62" s="16" t="s">
        <v>282</v>
      </c>
      <c r="B62" s="47" t="s">
        <v>53</v>
      </c>
      <c r="C62" s="41"/>
      <c r="D62" s="41"/>
      <c r="E62" s="148"/>
    </row>
    <row r="63" spans="1:5" x14ac:dyDescent="0.3">
      <c r="A63" s="16" t="s">
        <v>283</v>
      </c>
      <c r="B63" s="47" t="s">
        <v>27</v>
      </c>
      <c r="C63" s="38">
        <v>455</v>
      </c>
      <c r="D63" s="426">
        <v>455</v>
      </c>
      <c r="E63" s="148"/>
    </row>
    <row r="64" spans="1:5" x14ac:dyDescent="0.3">
      <c r="A64" s="16" t="s">
        <v>308</v>
      </c>
      <c r="B64" s="195" t="s">
        <v>309</v>
      </c>
      <c r="C64" s="38"/>
      <c r="D64" s="196"/>
      <c r="E64" s="148"/>
    </row>
    <row r="65" spans="1:5" x14ac:dyDescent="0.3">
      <c r="A65" s="13">
        <v>2</v>
      </c>
      <c r="B65" s="48" t="s">
        <v>95</v>
      </c>
      <c r="C65" s="243"/>
      <c r="D65" s="118">
        <f>SUM(D66:D71)</f>
        <v>0</v>
      </c>
      <c r="E65" s="148"/>
    </row>
    <row r="66" spans="1:5" x14ac:dyDescent="0.3">
      <c r="A66" s="15">
        <v>2.1</v>
      </c>
      <c r="B66" s="49" t="s">
        <v>89</v>
      </c>
      <c r="C66" s="243"/>
      <c r="D66" s="43"/>
      <c r="E66" s="148"/>
    </row>
    <row r="67" spans="1:5" x14ac:dyDescent="0.3">
      <c r="A67" s="15">
        <v>2.2000000000000002</v>
      </c>
      <c r="B67" s="49" t="s">
        <v>93</v>
      </c>
      <c r="C67" s="245"/>
      <c r="D67" s="44"/>
      <c r="E67" s="148"/>
    </row>
    <row r="68" spans="1:5" x14ac:dyDescent="0.3">
      <c r="A68" s="15">
        <v>2.2999999999999998</v>
      </c>
      <c r="B68" s="49" t="s">
        <v>92</v>
      </c>
      <c r="C68" s="245"/>
      <c r="D68" s="44"/>
      <c r="E68" s="148"/>
    </row>
    <row r="69" spans="1:5" x14ac:dyDescent="0.3">
      <c r="A69" s="15">
        <v>2.4</v>
      </c>
      <c r="B69" s="49" t="s">
        <v>94</v>
      </c>
      <c r="C69" s="245"/>
      <c r="D69" s="44"/>
      <c r="E69" s="148"/>
    </row>
    <row r="70" spans="1:5" x14ac:dyDescent="0.3">
      <c r="A70" s="15">
        <v>2.5</v>
      </c>
      <c r="B70" s="49" t="s">
        <v>90</v>
      </c>
      <c r="C70" s="245"/>
      <c r="D70" s="44"/>
      <c r="E70" s="148"/>
    </row>
    <row r="71" spans="1:5" x14ac:dyDescent="0.3">
      <c r="A71" s="15">
        <v>2.6</v>
      </c>
      <c r="B71" s="49" t="s">
        <v>91</v>
      </c>
      <c r="C71" s="245"/>
      <c r="D71" s="44"/>
      <c r="E71" s="148"/>
    </row>
    <row r="72" spans="1:5" s="2" customFormat="1" x14ac:dyDescent="0.3">
      <c r="A72" s="13">
        <v>3</v>
      </c>
      <c r="B72" s="241" t="s">
        <v>388</v>
      </c>
      <c r="C72" s="244"/>
      <c r="D72" s="242"/>
      <c r="E72" s="105"/>
    </row>
    <row r="73" spans="1:5" s="2" customFormat="1" x14ac:dyDescent="0.3">
      <c r="A73" s="13">
        <v>4</v>
      </c>
      <c r="B73" s="13" t="s">
        <v>235</v>
      </c>
      <c r="C73" s="244">
        <f>SUM(C74:C75)</f>
        <v>0</v>
      </c>
      <c r="D73" s="85">
        <f>SUM(D74:D75)</f>
        <v>0</v>
      </c>
      <c r="E73" s="105"/>
    </row>
    <row r="74" spans="1:5" s="2" customFormat="1" x14ac:dyDescent="0.3">
      <c r="A74" s="15">
        <v>4.0999999999999996</v>
      </c>
      <c r="B74" s="15" t="s">
        <v>236</v>
      </c>
      <c r="C74" s="8"/>
      <c r="D74" s="8"/>
      <c r="E74" s="105"/>
    </row>
    <row r="75" spans="1:5" s="2" customFormat="1" x14ac:dyDescent="0.3">
      <c r="A75" s="15">
        <v>4.2</v>
      </c>
      <c r="B75" s="15" t="s">
        <v>237</v>
      </c>
      <c r="C75" s="8"/>
      <c r="D75" s="8"/>
      <c r="E75" s="105"/>
    </row>
    <row r="76" spans="1:5" s="2" customFormat="1" x14ac:dyDescent="0.3">
      <c r="A76" s="13">
        <v>5</v>
      </c>
      <c r="B76" s="239" t="s">
        <v>262</v>
      </c>
      <c r="C76" s="8"/>
      <c r="D76" s="85"/>
      <c r="E76" s="105"/>
    </row>
    <row r="77" spans="1:5" s="2" customFormat="1" x14ac:dyDescent="0.3">
      <c r="A77" s="339"/>
      <c r="B77" s="339"/>
      <c r="C77" s="12"/>
      <c r="D77" s="12"/>
      <c r="E77" s="105"/>
    </row>
    <row r="78" spans="1:5" s="2" customFormat="1" x14ac:dyDescent="0.3">
      <c r="A78" s="465" t="s">
        <v>430</v>
      </c>
      <c r="B78" s="465"/>
      <c r="C78" s="465"/>
      <c r="D78" s="465"/>
      <c r="E78" s="105"/>
    </row>
    <row r="79" spans="1:5" s="2" customFormat="1" x14ac:dyDescent="0.3">
      <c r="A79" s="339"/>
      <c r="B79" s="339"/>
      <c r="C79" s="12"/>
      <c r="D79" s="12"/>
      <c r="E79" s="105"/>
    </row>
    <row r="80" spans="1:5" s="23" customFormat="1" ht="12.75" x14ac:dyDescent="0.2"/>
    <row r="81" spans="1:9" s="2" customFormat="1" x14ac:dyDescent="0.3">
      <c r="A81" s="69" t="s">
        <v>96</v>
      </c>
      <c r="E81" s="5"/>
    </row>
    <row r="82" spans="1:9" s="2" customFormat="1" x14ac:dyDescent="0.3">
      <c r="E82"/>
      <c r="F82"/>
      <c r="G82"/>
      <c r="H82"/>
      <c r="I82"/>
    </row>
    <row r="83" spans="1:9" s="2" customFormat="1" x14ac:dyDescent="0.3">
      <c r="D83" s="12"/>
      <c r="E83"/>
      <c r="F83"/>
      <c r="G83"/>
      <c r="H83"/>
      <c r="I83"/>
    </row>
    <row r="84" spans="1:9" s="2" customFormat="1" x14ac:dyDescent="0.3">
      <c r="A84"/>
      <c r="B84" s="45" t="s">
        <v>431</v>
      </c>
      <c r="D84" s="12"/>
      <c r="E84"/>
      <c r="F84"/>
      <c r="G84"/>
      <c r="H84"/>
      <c r="I84"/>
    </row>
    <row r="85" spans="1:9" s="2" customFormat="1" x14ac:dyDescent="0.3">
      <c r="A85"/>
      <c r="B85" s="466" t="s">
        <v>432</v>
      </c>
      <c r="C85" s="466"/>
      <c r="D85" s="466"/>
      <c r="E85"/>
      <c r="F85"/>
      <c r="G85"/>
      <c r="H85"/>
      <c r="I85"/>
    </row>
    <row r="86" spans="1:9" customFormat="1" ht="12.75" x14ac:dyDescent="0.2">
      <c r="B86" s="66" t="s">
        <v>433</v>
      </c>
    </row>
    <row r="87" spans="1:9" s="2" customFormat="1" x14ac:dyDescent="0.3">
      <c r="A87" s="11"/>
      <c r="B87" s="466" t="s">
        <v>434</v>
      </c>
      <c r="C87" s="466"/>
      <c r="D87" s="466"/>
    </row>
    <row r="88" spans="1:9" s="23" customFormat="1" ht="12.75" x14ac:dyDescent="0.2"/>
    <row r="89" spans="1:9" s="23" customFormat="1" ht="12.75" x14ac:dyDescent="0.2"/>
  </sheetData>
  <mergeCells count="5">
    <mergeCell ref="C1:D1"/>
    <mergeCell ref="C2:D2"/>
    <mergeCell ref="A78:D78"/>
    <mergeCell ref="B85:D85"/>
    <mergeCell ref="B87:D87"/>
  </mergeCells>
  <pageMargins left="1" right="1" top="1" bottom="1" header="0.5" footer="0.5"/>
  <pageSetup paperSize="9" scale="69" fitToHeight="0" orientation="portrait" r:id="rId1"/>
  <headerFooter alignWithMargins="0"/>
  <ignoredErrors>
    <ignoredError sqref="D33" formulaRange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G14" sqref="G14"/>
    </sheetView>
  </sheetViews>
  <sheetFormatPr defaultRowHeight="15" x14ac:dyDescent="0.3"/>
  <cols>
    <col min="1" max="1" width="12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4" t="s">
        <v>306</v>
      </c>
      <c r="B1" s="77"/>
      <c r="C1" s="464" t="s">
        <v>97</v>
      </c>
      <c r="D1" s="464"/>
      <c r="E1" s="91"/>
    </row>
    <row r="2" spans="1:5" s="6" customFormat="1" x14ac:dyDescent="0.3">
      <c r="A2" s="74" t="s">
        <v>301</v>
      </c>
      <c r="B2" s="77"/>
      <c r="C2" s="454" t="s">
        <v>1329</v>
      </c>
      <c r="D2" s="455"/>
      <c r="E2" s="91"/>
    </row>
    <row r="3" spans="1:5" s="6" customFormat="1" x14ac:dyDescent="0.3">
      <c r="A3" s="76" t="s">
        <v>128</v>
      </c>
      <c r="B3" s="74"/>
      <c r="C3" s="160"/>
      <c r="D3" s="160"/>
      <c r="E3" s="91"/>
    </row>
    <row r="4" spans="1:5" s="6" customFormat="1" x14ac:dyDescent="0.3">
      <c r="A4" s="77" t="s">
        <v>257</v>
      </c>
      <c r="B4" s="76"/>
      <c r="C4" s="160"/>
      <c r="D4" s="160"/>
      <c r="E4" s="91"/>
    </row>
    <row r="5" spans="1:5" x14ac:dyDescent="0.3">
      <c r="A5" s="410" t="str">
        <f>'ფორმა N2'!A5</f>
        <v>საარჩევნო ბლოკი „ერთიანი ნაციონალური მოძრაობა“</v>
      </c>
      <c r="B5" s="410"/>
      <c r="C5" s="76"/>
      <c r="D5" s="76"/>
      <c r="E5" s="92"/>
    </row>
    <row r="6" spans="1:5" x14ac:dyDescent="0.3">
      <c r="A6" s="77"/>
      <c r="B6" s="77"/>
      <c r="C6" s="76"/>
      <c r="D6" s="76"/>
      <c r="E6" s="92"/>
    </row>
    <row r="7" spans="1:5" x14ac:dyDescent="0.3">
      <c r="A7" s="77"/>
      <c r="B7" s="77"/>
      <c r="C7" s="76"/>
      <c r="D7" s="76"/>
      <c r="E7" s="92"/>
    </row>
    <row r="8" spans="1:5" s="6" customFormat="1" x14ac:dyDescent="0.3">
      <c r="A8" s="159"/>
      <c r="B8" s="159"/>
      <c r="C8" s="78"/>
      <c r="D8" s="78"/>
      <c r="E8" s="91"/>
    </row>
    <row r="9" spans="1:5" s="6" customFormat="1" ht="30" x14ac:dyDescent="0.3">
      <c r="A9" s="89" t="s">
        <v>64</v>
      </c>
      <c r="B9" s="89" t="s">
        <v>305</v>
      </c>
      <c r="C9" s="79" t="s">
        <v>10</v>
      </c>
      <c r="D9" s="79" t="s">
        <v>9</v>
      </c>
      <c r="E9" s="91"/>
    </row>
    <row r="10" spans="1:5" s="9" customFormat="1" ht="18" x14ac:dyDescent="0.2">
      <c r="A10" s="98" t="s">
        <v>302</v>
      </c>
      <c r="B10" s="98" t="s">
        <v>1331</v>
      </c>
      <c r="C10" s="4">
        <v>350</v>
      </c>
      <c r="D10" s="4">
        <v>350</v>
      </c>
      <c r="E10" s="93"/>
    </row>
    <row r="11" spans="1:5" s="10" customFormat="1" x14ac:dyDescent="0.2">
      <c r="A11" s="98" t="s">
        <v>303</v>
      </c>
      <c r="B11" s="98" t="s">
        <v>1332</v>
      </c>
      <c r="C11" s="4">
        <v>95</v>
      </c>
      <c r="D11" s="4">
        <v>95</v>
      </c>
      <c r="E11" s="94"/>
    </row>
    <row r="12" spans="1:5" s="10" customFormat="1" x14ac:dyDescent="0.2">
      <c r="A12" s="98" t="s">
        <v>1335</v>
      </c>
      <c r="B12" s="98" t="s">
        <v>1333</v>
      </c>
      <c r="C12" s="4">
        <v>10</v>
      </c>
      <c r="D12" s="4">
        <v>10</v>
      </c>
      <c r="E12" s="94"/>
    </row>
    <row r="13" spans="1:5" s="10" customFormat="1" x14ac:dyDescent="0.2">
      <c r="A13" s="98" t="s">
        <v>304</v>
      </c>
      <c r="B13" s="98" t="s">
        <v>1334</v>
      </c>
      <c r="C13" s="4">
        <v>562.5</v>
      </c>
      <c r="D13" s="4">
        <v>562.5</v>
      </c>
      <c r="E13" s="94"/>
    </row>
    <row r="14" spans="1:5" s="10" customFormat="1" x14ac:dyDescent="0.2">
      <c r="A14" s="87" t="s">
        <v>261</v>
      </c>
      <c r="B14" s="87"/>
      <c r="C14" s="4"/>
      <c r="D14" s="4"/>
      <c r="E14" s="94"/>
    </row>
    <row r="15" spans="1:5" s="3" customFormat="1" x14ac:dyDescent="0.2">
      <c r="A15" s="88"/>
      <c r="B15" s="88"/>
      <c r="C15" s="4"/>
      <c r="D15" s="4"/>
      <c r="E15" s="95"/>
    </row>
    <row r="16" spans="1:5" x14ac:dyDescent="0.3">
      <c r="A16" s="99"/>
      <c r="B16" s="99" t="s">
        <v>307</v>
      </c>
      <c r="C16" s="86">
        <f>SUM(C10:C15)</f>
        <v>1017.5</v>
      </c>
      <c r="D16" s="86">
        <f>SUM(D10:D15)</f>
        <v>1017.5</v>
      </c>
      <c r="E16" s="96"/>
    </row>
    <row r="17" spans="1:9" x14ac:dyDescent="0.3">
      <c r="A17" s="45"/>
      <c r="B17" s="45"/>
    </row>
    <row r="18" spans="1:9" x14ac:dyDescent="0.3">
      <c r="A18" s="2" t="s">
        <v>376</v>
      </c>
      <c r="E18" s="5"/>
    </row>
    <row r="19" spans="1:9" x14ac:dyDescent="0.3">
      <c r="A19" s="2" t="s">
        <v>371</v>
      </c>
    </row>
    <row r="20" spans="1:9" x14ac:dyDescent="0.3">
      <c r="A20" s="194" t="s">
        <v>372</v>
      </c>
    </row>
    <row r="21" spans="1:9" x14ac:dyDescent="0.3">
      <c r="A21" s="194"/>
    </row>
    <row r="22" spans="1:9" x14ac:dyDescent="0.3">
      <c r="A22" s="194" t="s">
        <v>320</v>
      </c>
    </row>
    <row r="23" spans="1:9" s="23" customFormat="1" ht="12.75" x14ac:dyDescent="0.2"/>
    <row r="24" spans="1:9" x14ac:dyDescent="0.3">
      <c r="A24" s="69" t="s">
        <v>96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69"/>
      <c r="B27" s="69" t="s">
        <v>254</v>
      </c>
      <c r="D27" s="12"/>
      <c r="E27"/>
      <c r="F27"/>
      <c r="G27"/>
      <c r="H27"/>
      <c r="I27"/>
    </row>
    <row r="28" spans="1:9" x14ac:dyDescent="0.3">
      <c r="B28" s="2" t="s">
        <v>253</v>
      </c>
      <c r="D28" s="12"/>
      <c r="E28"/>
      <c r="F28"/>
      <c r="G28"/>
      <c r="H28"/>
      <c r="I28"/>
    </row>
    <row r="29" spans="1:9" customFormat="1" ht="12.75" x14ac:dyDescent="0.2">
      <c r="A29" s="66"/>
      <c r="B29" s="66" t="s">
        <v>127</v>
      </c>
    </row>
    <row r="30" spans="1:9" s="23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1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1"/>
  <sheetViews>
    <sheetView view="pageBreakPreview" topLeftCell="A40" zoomScale="80" zoomScaleSheetLayoutView="80" workbookViewId="0">
      <selection activeCell="E41" sqref="E41"/>
    </sheetView>
  </sheetViews>
  <sheetFormatPr defaultRowHeight="12.75" x14ac:dyDescent="0.2"/>
  <cols>
    <col min="1" max="1" width="5.42578125" style="179" customWidth="1"/>
    <col min="2" max="2" width="14" style="179" customWidth="1"/>
    <col min="3" max="3" width="20" style="179" customWidth="1"/>
    <col min="4" max="4" width="17" style="179" customWidth="1"/>
    <col min="5" max="5" width="52.28515625" style="179" customWidth="1"/>
    <col min="6" max="6" width="14.7109375" style="179" customWidth="1"/>
    <col min="7" max="7" width="15.5703125" style="179" customWidth="1"/>
    <col min="8" max="8" width="14.7109375" style="179" customWidth="1"/>
    <col min="9" max="9" width="20" style="179" customWidth="1"/>
    <col min="10" max="10" width="0" style="179" hidden="1" customWidth="1"/>
    <col min="11" max="16384" width="9.140625" style="179"/>
  </cols>
  <sheetData>
    <row r="1" spans="1:10" ht="15" x14ac:dyDescent="0.3">
      <c r="A1" s="74" t="s">
        <v>405</v>
      </c>
      <c r="B1" s="74"/>
      <c r="C1" s="77"/>
      <c r="D1" s="77"/>
      <c r="E1" s="77"/>
      <c r="F1" s="77"/>
      <c r="G1" s="250"/>
      <c r="H1" s="250"/>
      <c r="I1" s="464" t="s">
        <v>97</v>
      </c>
      <c r="J1" s="464"/>
    </row>
    <row r="2" spans="1:10" ht="15" x14ac:dyDescent="0.3">
      <c r="A2" s="76" t="s">
        <v>128</v>
      </c>
      <c r="B2" s="74"/>
      <c r="C2" s="77"/>
      <c r="D2" s="77"/>
      <c r="E2" s="77"/>
      <c r="F2" s="77"/>
      <c r="G2" s="250"/>
      <c r="H2" s="250"/>
      <c r="I2" s="454" t="s">
        <v>1329</v>
      </c>
      <c r="J2" s="455"/>
    </row>
    <row r="3" spans="1:10" ht="15" x14ac:dyDescent="0.3">
      <c r="A3" s="76"/>
      <c r="B3" s="76"/>
      <c r="C3" s="74"/>
      <c r="D3" s="74"/>
      <c r="E3" s="74"/>
      <c r="F3" s="74"/>
      <c r="G3" s="250"/>
      <c r="H3" s="250"/>
      <c r="I3" s="250"/>
    </row>
    <row r="4" spans="1:10" ht="15" x14ac:dyDescent="0.3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10" ht="15" x14ac:dyDescent="0.3">
      <c r="A5" s="421" t="str">
        <f>'ფორმა N1'!A5</f>
        <v>საარჩევნო ბლოკი „ერთიანი ნაციონალური მოძრაობა“</v>
      </c>
      <c r="B5" s="80"/>
      <c r="C5" s="80"/>
      <c r="D5" s="80"/>
      <c r="E5" s="80"/>
      <c r="F5" s="80"/>
      <c r="G5" s="81"/>
      <c r="H5" s="81"/>
      <c r="I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10" ht="15" x14ac:dyDescent="0.2">
      <c r="A7" s="249"/>
      <c r="B7" s="249"/>
      <c r="C7" s="249"/>
      <c r="D7" s="249"/>
      <c r="E7" s="249"/>
      <c r="F7" s="249"/>
      <c r="G7" s="78"/>
      <c r="H7" s="78"/>
      <c r="I7" s="78"/>
    </row>
    <row r="8" spans="1:10" ht="87" customHeight="1" x14ac:dyDescent="0.2">
      <c r="A8" s="90" t="s">
        <v>64</v>
      </c>
      <c r="B8" s="90" t="s">
        <v>311</v>
      </c>
      <c r="C8" s="90" t="s">
        <v>312</v>
      </c>
      <c r="D8" s="90" t="s">
        <v>215</v>
      </c>
      <c r="E8" s="90" t="s">
        <v>316</v>
      </c>
      <c r="F8" s="90" t="s">
        <v>319</v>
      </c>
      <c r="G8" s="79" t="s">
        <v>10</v>
      </c>
      <c r="H8" s="79" t="s">
        <v>9</v>
      </c>
      <c r="I8" s="79" t="s">
        <v>356</v>
      </c>
      <c r="J8" s="206" t="s">
        <v>318</v>
      </c>
    </row>
    <row r="9" spans="1:10" ht="15" x14ac:dyDescent="0.2">
      <c r="A9" s="98">
        <v>1</v>
      </c>
      <c r="B9" s="87" t="s">
        <v>618</v>
      </c>
      <c r="C9" s="87" t="s">
        <v>619</v>
      </c>
      <c r="D9" s="98" t="s">
        <v>620</v>
      </c>
      <c r="E9" s="98" t="s">
        <v>621</v>
      </c>
      <c r="F9" s="98" t="s">
        <v>318</v>
      </c>
      <c r="G9" s="4">
        <v>4500</v>
      </c>
      <c r="H9" s="4">
        <v>3600</v>
      </c>
      <c r="I9" s="4">
        <v>900</v>
      </c>
      <c r="J9" s="206"/>
    </row>
    <row r="10" spans="1:10" ht="15" x14ac:dyDescent="0.2">
      <c r="A10" s="98">
        <v>2</v>
      </c>
      <c r="B10" s="87" t="s">
        <v>622</v>
      </c>
      <c r="C10" s="87" t="s">
        <v>623</v>
      </c>
      <c r="D10" s="98" t="s">
        <v>624</v>
      </c>
      <c r="E10" s="98" t="s">
        <v>625</v>
      </c>
      <c r="F10" s="98" t="s">
        <v>318</v>
      </c>
      <c r="G10" s="4">
        <v>1500</v>
      </c>
      <c r="H10" s="4">
        <v>1200</v>
      </c>
      <c r="I10" s="4">
        <v>300</v>
      </c>
      <c r="J10" s="206"/>
    </row>
    <row r="11" spans="1:10" ht="15" x14ac:dyDescent="0.2">
      <c r="A11" s="98">
        <v>3</v>
      </c>
      <c r="B11" s="87" t="s">
        <v>622</v>
      </c>
      <c r="C11" s="87" t="s">
        <v>623</v>
      </c>
      <c r="D11" s="98" t="s">
        <v>624</v>
      </c>
      <c r="E11" s="98" t="s">
        <v>625</v>
      </c>
      <c r="F11" s="98" t="s">
        <v>0</v>
      </c>
      <c r="G11" s="4">
        <v>3750</v>
      </c>
      <c r="H11" s="4">
        <v>3000</v>
      </c>
      <c r="I11" s="4">
        <v>750</v>
      </c>
      <c r="J11" s="206"/>
    </row>
    <row r="12" spans="1:10" ht="15" x14ac:dyDescent="0.2">
      <c r="A12" s="98">
        <v>4</v>
      </c>
      <c r="B12" s="87" t="s">
        <v>626</v>
      </c>
      <c r="C12" s="87" t="s">
        <v>627</v>
      </c>
      <c r="D12" s="98" t="s">
        <v>628</v>
      </c>
      <c r="E12" s="98" t="s">
        <v>625</v>
      </c>
      <c r="F12" s="98" t="s">
        <v>318</v>
      </c>
      <c r="G12" s="4">
        <v>4500</v>
      </c>
      <c r="H12" s="4">
        <v>3450</v>
      </c>
      <c r="I12" s="4">
        <v>1050</v>
      </c>
      <c r="J12" s="206"/>
    </row>
    <row r="13" spans="1:10" ht="15" x14ac:dyDescent="0.2">
      <c r="A13" s="98">
        <v>5</v>
      </c>
      <c r="B13" s="87" t="s">
        <v>629</v>
      </c>
      <c r="C13" s="87" t="s">
        <v>630</v>
      </c>
      <c r="D13" s="98" t="s">
        <v>631</v>
      </c>
      <c r="E13" s="98" t="s">
        <v>632</v>
      </c>
      <c r="F13" s="98" t="s">
        <v>318</v>
      </c>
      <c r="G13" s="4">
        <v>2625</v>
      </c>
      <c r="H13" s="4">
        <v>1860</v>
      </c>
      <c r="I13" s="4">
        <v>765</v>
      </c>
      <c r="J13" s="206"/>
    </row>
    <row r="14" spans="1:10" ht="15" x14ac:dyDescent="0.2">
      <c r="A14" s="98">
        <v>6</v>
      </c>
      <c r="B14" s="87" t="s">
        <v>633</v>
      </c>
      <c r="C14" s="87" t="s">
        <v>634</v>
      </c>
      <c r="D14" s="98" t="s">
        <v>635</v>
      </c>
      <c r="E14" s="98" t="s">
        <v>636</v>
      </c>
      <c r="F14" s="98" t="s">
        <v>318</v>
      </c>
      <c r="G14" s="4">
        <v>2375</v>
      </c>
      <c r="H14" s="4">
        <v>2055</v>
      </c>
      <c r="I14" s="4">
        <v>320</v>
      </c>
      <c r="J14" s="206"/>
    </row>
    <row r="15" spans="1:10" ht="15" x14ac:dyDescent="0.2">
      <c r="A15" s="98">
        <v>7</v>
      </c>
      <c r="B15" s="87" t="s">
        <v>633</v>
      </c>
      <c r="C15" s="87" t="s">
        <v>634</v>
      </c>
      <c r="D15" s="98" t="s">
        <v>635</v>
      </c>
      <c r="E15" s="98" t="s">
        <v>636</v>
      </c>
      <c r="F15" s="98" t="s">
        <v>0</v>
      </c>
      <c r="G15" s="4">
        <v>1875</v>
      </c>
      <c r="H15" s="4">
        <v>1500</v>
      </c>
      <c r="I15" s="4">
        <v>375</v>
      </c>
      <c r="J15" s="206"/>
    </row>
    <row r="16" spans="1:10" ht="15" x14ac:dyDescent="0.2">
      <c r="A16" s="98">
        <v>8</v>
      </c>
      <c r="B16" s="87" t="s">
        <v>637</v>
      </c>
      <c r="C16" s="87" t="s">
        <v>638</v>
      </c>
      <c r="D16" s="98" t="s">
        <v>639</v>
      </c>
      <c r="E16" s="98" t="s">
        <v>640</v>
      </c>
      <c r="F16" s="98" t="s">
        <v>318</v>
      </c>
      <c r="G16" s="4">
        <v>875</v>
      </c>
      <c r="H16" s="4">
        <v>650</v>
      </c>
      <c r="I16" s="4">
        <v>225</v>
      </c>
      <c r="J16" s="206"/>
    </row>
    <row r="17" spans="1:10" ht="15" x14ac:dyDescent="0.2">
      <c r="A17" s="98">
        <v>9</v>
      </c>
      <c r="B17" s="87" t="s">
        <v>637</v>
      </c>
      <c r="C17" s="87" t="s">
        <v>638</v>
      </c>
      <c r="D17" s="98" t="s">
        <v>639</v>
      </c>
      <c r="E17" s="98" t="s">
        <v>640</v>
      </c>
      <c r="F17" s="98" t="s">
        <v>0</v>
      </c>
      <c r="G17" s="4">
        <v>1875</v>
      </c>
      <c r="H17" s="4">
        <v>1500</v>
      </c>
      <c r="I17" s="4">
        <v>375</v>
      </c>
      <c r="J17" s="206"/>
    </row>
    <row r="18" spans="1:10" ht="15" x14ac:dyDescent="0.2">
      <c r="A18" s="98">
        <v>10</v>
      </c>
      <c r="B18" s="87" t="s">
        <v>641</v>
      </c>
      <c r="C18" s="87" t="s">
        <v>642</v>
      </c>
      <c r="D18" s="98" t="s">
        <v>643</v>
      </c>
      <c r="E18" s="98" t="s">
        <v>644</v>
      </c>
      <c r="F18" s="98" t="s">
        <v>318</v>
      </c>
      <c r="G18" s="4">
        <v>6750</v>
      </c>
      <c r="H18" s="4">
        <v>6132</v>
      </c>
      <c r="I18" s="4">
        <v>618</v>
      </c>
      <c r="J18" s="206"/>
    </row>
    <row r="19" spans="1:10" ht="15" x14ac:dyDescent="0.2">
      <c r="A19" s="98">
        <v>11</v>
      </c>
      <c r="B19" s="87" t="s">
        <v>641</v>
      </c>
      <c r="C19" s="87" t="s">
        <v>642</v>
      </c>
      <c r="D19" s="98" t="s">
        <v>643</v>
      </c>
      <c r="E19" s="98" t="s">
        <v>644</v>
      </c>
      <c r="F19" s="98" t="s">
        <v>0</v>
      </c>
      <c r="G19" s="4">
        <v>3125</v>
      </c>
      <c r="H19" s="4">
        <v>2500</v>
      </c>
      <c r="I19" s="4">
        <v>625</v>
      </c>
      <c r="J19" s="206"/>
    </row>
    <row r="20" spans="1:10" ht="15" x14ac:dyDescent="0.2">
      <c r="A20" s="98">
        <v>12</v>
      </c>
      <c r="B20" s="87" t="s">
        <v>645</v>
      </c>
      <c r="C20" s="87" t="s">
        <v>646</v>
      </c>
      <c r="D20" s="98" t="s">
        <v>514</v>
      </c>
      <c r="E20" s="98" t="s">
        <v>647</v>
      </c>
      <c r="F20" s="98" t="s">
        <v>318</v>
      </c>
      <c r="G20" s="4">
        <v>3687.5</v>
      </c>
      <c r="H20" s="4">
        <v>2950</v>
      </c>
      <c r="I20" s="4">
        <v>737.5</v>
      </c>
      <c r="J20" s="206"/>
    </row>
    <row r="21" spans="1:10" ht="15" x14ac:dyDescent="0.2">
      <c r="A21" s="98">
        <v>13</v>
      </c>
      <c r="B21" s="87" t="s">
        <v>645</v>
      </c>
      <c r="C21" s="87" t="s">
        <v>646</v>
      </c>
      <c r="D21" s="98" t="s">
        <v>514</v>
      </c>
      <c r="E21" s="98" t="s">
        <v>647</v>
      </c>
      <c r="F21" s="98" t="s">
        <v>0</v>
      </c>
      <c r="G21" s="4">
        <v>3750</v>
      </c>
      <c r="H21" s="4">
        <v>3000</v>
      </c>
      <c r="I21" s="4">
        <v>750</v>
      </c>
      <c r="J21" s="206"/>
    </row>
    <row r="22" spans="1:10" ht="15" x14ac:dyDescent="0.2">
      <c r="A22" s="98">
        <v>14</v>
      </c>
      <c r="B22" s="87" t="s">
        <v>618</v>
      </c>
      <c r="C22" s="87" t="s">
        <v>648</v>
      </c>
      <c r="D22" s="98" t="s">
        <v>649</v>
      </c>
      <c r="E22" s="98" t="s">
        <v>650</v>
      </c>
      <c r="F22" s="98" t="s">
        <v>318</v>
      </c>
      <c r="G22" s="4">
        <v>7500</v>
      </c>
      <c r="H22" s="4">
        <v>6000</v>
      </c>
      <c r="I22" s="4">
        <v>1500</v>
      </c>
      <c r="J22" s="206"/>
    </row>
    <row r="23" spans="1:10" ht="15" x14ac:dyDescent="0.2">
      <c r="A23" s="98">
        <v>15</v>
      </c>
      <c r="B23" s="87" t="s">
        <v>651</v>
      </c>
      <c r="C23" s="87" t="s">
        <v>652</v>
      </c>
      <c r="D23" s="98" t="s">
        <v>653</v>
      </c>
      <c r="E23" s="98" t="s">
        <v>654</v>
      </c>
      <c r="F23" s="98" t="s">
        <v>318</v>
      </c>
      <c r="G23" s="4">
        <v>5700</v>
      </c>
      <c r="H23" s="4">
        <v>4560</v>
      </c>
      <c r="I23" s="4">
        <v>1140</v>
      </c>
      <c r="J23" s="206"/>
    </row>
    <row r="24" spans="1:10" ht="15" x14ac:dyDescent="0.2">
      <c r="A24" s="98">
        <v>16</v>
      </c>
      <c r="B24" s="87" t="s">
        <v>651</v>
      </c>
      <c r="C24" s="87" t="s">
        <v>652</v>
      </c>
      <c r="D24" s="98" t="s">
        <v>653</v>
      </c>
      <c r="E24" s="98" t="s">
        <v>654</v>
      </c>
      <c r="F24" s="98" t="s">
        <v>0</v>
      </c>
      <c r="G24" s="4">
        <v>3750</v>
      </c>
      <c r="H24" s="4">
        <v>3000</v>
      </c>
      <c r="I24" s="4">
        <v>750</v>
      </c>
      <c r="J24" s="206"/>
    </row>
    <row r="25" spans="1:10" ht="15" x14ac:dyDescent="0.2">
      <c r="A25" s="98">
        <v>17</v>
      </c>
      <c r="B25" s="87" t="s">
        <v>645</v>
      </c>
      <c r="C25" s="87" t="s">
        <v>655</v>
      </c>
      <c r="D25" s="98" t="s">
        <v>656</v>
      </c>
      <c r="E25" s="98" t="s">
        <v>657</v>
      </c>
      <c r="F25" s="98" t="s">
        <v>318</v>
      </c>
      <c r="G25" s="4">
        <v>4500</v>
      </c>
      <c r="H25" s="4">
        <v>3600</v>
      </c>
      <c r="I25" s="4">
        <v>900</v>
      </c>
      <c r="J25" s="206"/>
    </row>
    <row r="26" spans="1:10" ht="15" x14ac:dyDescent="0.2">
      <c r="A26" s="98">
        <v>18</v>
      </c>
      <c r="B26" s="87" t="s">
        <v>658</v>
      </c>
      <c r="C26" s="87" t="s">
        <v>659</v>
      </c>
      <c r="D26" s="98" t="s">
        <v>660</v>
      </c>
      <c r="E26" s="98" t="s">
        <v>661</v>
      </c>
      <c r="F26" s="98" t="s">
        <v>318</v>
      </c>
      <c r="G26" s="4">
        <v>2625</v>
      </c>
      <c r="H26" s="4">
        <v>1644</v>
      </c>
      <c r="I26" s="4">
        <v>981</v>
      </c>
      <c r="J26" s="206"/>
    </row>
    <row r="27" spans="1:10" ht="15" x14ac:dyDescent="0.2">
      <c r="A27" s="98">
        <v>19</v>
      </c>
      <c r="B27" s="87" t="s">
        <v>618</v>
      </c>
      <c r="C27" s="87" t="s">
        <v>630</v>
      </c>
      <c r="D27" s="98" t="s">
        <v>662</v>
      </c>
      <c r="E27" s="98" t="s">
        <v>661</v>
      </c>
      <c r="F27" s="98" t="s">
        <v>318</v>
      </c>
      <c r="G27" s="4">
        <v>2625</v>
      </c>
      <c r="H27" s="4">
        <v>1764</v>
      </c>
      <c r="I27" s="4">
        <v>861</v>
      </c>
      <c r="J27" s="206"/>
    </row>
    <row r="28" spans="1:10" ht="15" x14ac:dyDescent="0.2">
      <c r="A28" s="98">
        <v>20</v>
      </c>
      <c r="B28" s="87" t="s">
        <v>645</v>
      </c>
      <c r="C28" s="87" t="s">
        <v>663</v>
      </c>
      <c r="D28" s="98" t="s">
        <v>664</v>
      </c>
      <c r="E28" s="98" t="s">
        <v>661</v>
      </c>
      <c r="F28" s="98" t="s">
        <v>318</v>
      </c>
      <c r="G28" s="4">
        <v>2625</v>
      </c>
      <c r="H28" s="4">
        <v>1980</v>
      </c>
      <c r="I28" s="4">
        <v>645</v>
      </c>
      <c r="J28" s="206"/>
    </row>
    <row r="29" spans="1:10" ht="15" x14ac:dyDescent="0.2">
      <c r="A29" s="98">
        <v>21</v>
      </c>
      <c r="B29" s="87" t="s">
        <v>665</v>
      </c>
      <c r="C29" s="87" t="s">
        <v>666</v>
      </c>
      <c r="D29" s="98" t="s">
        <v>667</v>
      </c>
      <c r="E29" s="98" t="s">
        <v>661</v>
      </c>
      <c r="F29" s="98" t="s">
        <v>318</v>
      </c>
      <c r="G29" s="4">
        <v>2625</v>
      </c>
      <c r="H29" s="4">
        <v>1764</v>
      </c>
      <c r="I29" s="4">
        <v>861</v>
      </c>
      <c r="J29" s="206"/>
    </row>
    <row r="30" spans="1:10" ht="15" x14ac:dyDescent="0.2">
      <c r="A30" s="98">
        <v>22</v>
      </c>
      <c r="B30" s="87" t="s">
        <v>668</v>
      </c>
      <c r="C30" s="87" t="s">
        <v>669</v>
      </c>
      <c r="D30" s="98" t="s">
        <v>670</v>
      </c>
      <c r="E30" s="98" t="s">
        <v>671</v>
      </c>
      <c r="F30" s="98" t="s">
        <v>318</v>
      </c>
      <c r="G30" s="4">
        <v>3000</v>
      </c>
      <c r="H30" s="4">
        <v>2400</v>
      </c>
      <c r="I30" s="4">
        <v>600</v>
      </c>
      <c r="J30" s="206"/>
    </row>
    <row r="31" spans="1:10" ht="15" x14ac:dyDescent="0.2">
      <c r="A31" s="98">
        <v>23</v>
      </c>
      <c r="B31" s="87" t="s">
        <v>672</v>
      </c>
      <c r="C31" s="87" t="s">
        <v>673</v>
      </c>
      <c r="D31" s="98" t="s">
        <v>674</v>
      </c>
      <c r="E31" s="98" t="s">
        <v>671</v>
      </c>
      <c r="F31" s="98" t="s">
        <v>318</v>
      </c>
      <c r="G31" s="4">
        <v>3000</v>
      </c>
      <c r="H31" s="4">
        <v>2400</v>
      </c>
      <c r="I31" s="4">
        <v>600</v>
      </c>
      <c r="J31" s="206"/>
    </row>
    <row r="32" spans="1:10" ht="15" x14ac:dyDescent="0.2">
      <c r="A32" s="98">
        <v>24</v>
      </c>
      <c r="B32" s="87" t="s">
        <v>675</v>
      </c>
      <c r="C32" s="87" t="s">
        <v>676</v>
      </c>
      <c r="D32" s="98" t="s">
        <v>677</v>
      </c>
      <c r="E32" s="98" t="s">
        <v>678</v>
      </c>
      <c r="F32" s="98" t="s">
        <v>318</v>
      </c>
      <c r="G32" s="4">
        <v>3000</v>
      </c>
      <c r="H32" s="4">
        <v>2400</v>
      </c>
      <c r="I32" s="4">
        <v>600</v>
      </c>
      <c r="J32" s="206"/>
    </row>
    <row r="33" spans="1:10" ht="15" x14ac:dyDescent="0.2">
      <c r="A33" s="98">
        <v>25</v>
      </c>
      <c r="B33" s="87" t="s">
        <v>679</v>
      </c>
      <c r="C33" s="87" t="s">
        <v>680</v>
      </c>
      <c r="D33" s="98" t="s">
        <v>681</v>
      </c>
      <c r="E33" s="98" t="s">
        <v>682</v>
      </c>
      <c r="F33" s="98" t="s">
        <v>318</v>
      </c>
      <c r="G33" s="4">
        <v>1425</v>
      </c>
      <c r="H33" s="4">
        <v>1028</v>
      </c>
      <c r="I33" s="4">
        <v>397</v>
      </c>
      <c r="J33" s="206"/>
    </row>
    <row r="34" spans="1:10" ht="15" x14ac:dyDescent="0.2">
      <c r="A34" s="98">
        <v>26</v>
      </c>
      <c r="B34" s="87" t="s">
        <v>679</v>
      </c>
      <c r="C34" s="87" t="s">
        <v>680</v>
      </c>
      <c r="D34" s="98" t="s">
        <v>681</v>
      </c>
      <c r="E34" s="98" t="s">
        <v>682</v>
      </c>
      <c r="F34" s="98" t="s">
        <v>0</v>
      </c>
      <c r="G34" s="4">
        <v>3125</v>
      </c>
      <c r="H34" s="4">
        <v>2500</v>
      </c>
      <c r="I34" s="4">
        <v>625</v>
      </c>
      <c r="J34" s="206"/>
    </row>
    <row r="35" spans="1:10" ht="30" x14ac:dyDescent="0.2">
      <c r="A35" s="98">
        <v>27</v>
      </c>
      <c r="B35" s="87" t="s">
        <v>683</v>
      </c>
      <c r="C35" s="87" t="s">
        <v>684</v>
      </c>
      <c r="D35" s="98" t="s">
        <v>685</v>
      </c>
      <c r="E35" s="98" t="s">
        <v>686</v>
      </c>
      <c r="F35" s="98" t="s">
        <v>318</v>
      </c>
      <c r="G35" s="4">
        <v>1000</v>
      </c>
      <c r="H35" s="4">
        <v>950</v>
      </c>
      <c r="I35" s="4">
        <v>50</v>
      </c>
      <c r="J35" s="206"/>
    </row>
    <row r="36" spans="1:10" ht="30" x14ac:dyDescent="0.2">
      <c r="A36" s="98">
        <v>28</v>
      </c>
      <c r="B36" s="87" t="s">
        <v>645</v>
      </c>
      <c r="C36" s="87" t="s">
        <v>687</v>
      </c>
      <c r="D36" s="98" t="s">
        <v>688</v>
      </c>
      <c r="E36" s="98" t="s">
        <v>686</v>
      </c>
      <c r="F36" s="98" t="s">
        <v>318</v>
      </c>
      <c r="G36" s="4">
        <v>3000</v>
      </c>
      <c r="H36" s="4">
        <v>2710</v>
      </c>
      <c r="I36" s="4">
        <v>290</v>
      </c>
      <c r="J36" s="206"/>
    </row>
    <row r="37" spans="1:10" ht="30" x14ac:dyDescent="0.2">
      <c r="A37" s="98">
        <v>29</v>
      </c>
      <c r="B37" s="87" t="s">
        <v>645</v>
      </c>
      <c r="C37" s="87" t="s">
        <v>687</v>
      </c>
      <c r="D37" s="98" t="s">
        <v>688</v>
      </c>
      <c r="E37" s="98" t="s">
        <v>686</v>
      </c>
      <c r="F37" s="98" t="s">
        <v>0</v>
      </c>
      <c r="G37" s="4">
        <v>875</v>
      </c>
      <c r="H37" s="4">
        <v>700</v>
      </c>
      <c r="I37" s="4">
        <v>175</v>
      </c>
      <c r="J37" s="206"/>
    </row>
    <row r="38" spans="1:10" ht="15" x14ac:dyDescent="0.2">
      <c r="A38" s="98">
        <v>30</v>
      </c>
      <c r="B38" s="87" t="s">
        <v>689</v>
      </c>
      <c r="C38" s="87" t="s">
        <v>690</v>
      </c>
      <c r="D38" s="98" t="s">
        <v>691</v>
      </c>
      <c r="E38" s="98" t="s">
        <v>692</v>
      </c>
      <c r="F38" s="98" t="s">
        <v>318</v>
      </c>
      <c r="G38" s="4">
        <v>3000</v>
      </c>
      <c r="H38" s="4">
        <v>2400</v>
      </c>
      <c r="I38" s="4">
        <v>600</v>
      </c>
      <c r="J38" s="206"/>
    </row>
    <row r="39" spans="1:10" ht="15" x14ac:dyDescent="0.2">
      <c r="A39" s="98">
        <v>31</v>
      </c>
      <c r="B39" s="87" t="s">
        <v>658</v>
      </c>
      <c r="C39" s="87" t="s">
        <v>693</v>
      </c>
      <c r="D39" s="98" t="s">
        <v>694</v>
      </c>
      <c r="E39" s="98" t="s">
        <v>695</v>
      </c>
      <c r="F39" s="98" t="s">
        <v>318</v>
      </c>
      <c r="G39" s="4">
        <v>1875</v>
      </c>
      <c r="H39" s="4">
        <v>1500</v>
      </c>
      <c r="I39" s="4">
        <v>375</v>
      </c>
      <c r="J39" s="206"/>
    </row>
    <row r="40" spans="1:10" ht="15" x14ac:dyDescent="0.2">
      <c r="A40" s="98">
        <v>32</v>
      </c>
      <c r="B40" s="87" t="s">
        <v>696</v>
      </c>
      <c r="C40" s="87" t="s">
        <v>627</v>
      </c>
      <c r="D40" s="98" t="s">
        <v>697</v>
      </c>
      <c r="E40" s="98" t="s">
        <v>695</v>
      </c>
      <c r="F40" s="98" t="s">
        <v>318</v>
      </c>
      <c r="G40" s="4">
        <v>1610.6</v>
      </c>
      <c r="H40" s="4">
        <v>1288.48</v>
      </c>
      <c r="I40" s="4">
        <v>322.11999999999989</v>
      </c>
      <c r="J40" s="206"/>
    </row>
    <row r="41" spans="1:10" ht="15" x14ac:dyDescent="0.2">
      <c r="A41" s="98">
        <v>33</v>
      </c>
      <c r="B41" s="87" t="s">
        <v>698</v>
      </c>
      <c r="C41" s="87" t="s">
        <v>699</v>
      </c>
      <c r="D41" s="98" t="s">
        <v>700</v>
      </c>
      <c r="E41" s="98" t="s">
        <v>701</v>
      </c>
      <c r="F41" s="98" t="s">
        <v>318</v>
      </c>
      <c r="G41" s="4">
        <v>1500</v>
      </c>
      <c r="H41" s="4">
        <v>1140</v>
      </c>
      <c r="I41" s="4">
        <v>360</v>
      </c>
      <c r="J41" s="206"/>
    </row>
    <row r="42" spans="1:10" ht="15" x14ac:dyDescent="0.2">
      <c r="A42" s="98">
        <v>34</v>
      </c>
      <c r="B42" s="87" t="s">
        <v>618</v>
      </c>
      <c r="C42" s="87" t="s">
        <v>702</v>
      </c>
      <c r="D42" s="98" t="s">
        <v>703</v>
      </c>
      <c r="E42" s="98" t="s">
        <v>701</v>
      </c>
      <c r="F42" s="98" t="s">
        <v>318</v>
      </c>
      <c r="G42" s="4">
        <v>500</v>
      </c>
      <c r="H42" s="4">
        <v>500</v>
      </c>
      <c r="I42" s="4">
        <v>100</v>
      </c>
      <c r="J42" s="206"/>
    </row>
    <row r="43" spans="1:10" ht="15" x14ac:dyDescent="0.2">
      <c r="A43" s="98">
        <v>35</v>
      </c>
      <c r="B43" s="87" t="s">
        <v>645</v>
      </c>
      <c r="C43" s="87" t="s">
        <v>704</v>
      </c>
      <c r="D43" s="98" t="s">
        <v>705</v>
      </c>
      <c r="E43" s="98" t="s">
        <v>701</v>
      </c>
      <c r="F43" s="98" t="s">
        <v>318</v>
      </c>
      <c r="G43" s="4">
        <v>1137.5</v>
      </c>
      <c r="H43" s="4">
        <v>820</v>
      </c>
      <c r="I43" s="4">
        <v>317.5</v>
      </c>
      <c r="J43" s="206"/>
    </row>
    <row r="44" spans="1:10" ht="15" x14ac:dyDescent="0.2">
      <c r="A44" s="98">
        <v>36</v>
      </c>
      <c r="B44" s="87" t="s">
        <v>645</v>
      </c>
      <c r="C44" s="87" t="s">
        <v>704</v>
      </c>
      <c r="D44" s="98" t="s">
        <v>705</v>
      </c>
      <c r="E44" s="98" t="s">
        <v>701</v>
      </c>
      <c r="F44" s="98" t="s">
        <v>0</v>
      </c>
      <c r="G44" s="4">
        <v>750</v>
      </c>
      <c r="H44" s="4">
        <v>600</v>
      </c>
      <c r="I44" s="4">
        <v>150</v>
      </c>
      <c r="J44" s="206"/>
    </row>
    <row r="45" spans="1:10" ht="15" x14ac:dyDescent="0.2">
      <c r="A45" s="98">
        <v>37</v>
      </c>
      <c r="B45" s="87" t="s">
        <v>706</v>
      </c>
      <c r="C45" s="87" t="s">
        <v>687</v>
      </c>
      <c r="D45" s="98" t="s">
        <v>707</v>
      </c>
      <c r="E45" s="98" t="s">
        <v>708</v>
      </c>
      <c r="F45" s="98" t="s">
        <v>318</v>
      </c>
      <c r="G45" s="4">
        <v>1237.5</v>
      </c>
      <c r="H45" s="4">
        <v>990</v>
      </c>
      <c r="I45" s="4">
        <v>247.5</v>
      </c>
      <c r="J45" s="206"/>
    </row>
    <row r="46" spans="1:10" ht="15" x14ac:dyDescent="0.2">
      <c r="A46" s="98">
        <v>38</v>
      </c>
      <c r="B46" s="87" t="s">
        <v>709</v>
      </c>
      <c r="C46" s="87" t="s">
        <v>710</v>
      </c>
      <c r="D46" s="98" t="s">
        <v>711</v>
      </c>
      <c r="E46" s="98" t="s">
        <v>712</v>
      </c>
      <c r="F46" s="98" t="s">
        <v>318</v>
      </c>
      <c r="G46" s="4">
        <v>875</v>
      </c>
      <c r="H46" s="4">
        <v>700</v>
      </c>
      <c r="I46" s="4">
        <v>175</v>
      </c>
      <c r="J46" s="206"/>
    </row>
    <row r="47" spans="1:10" ht="15" x14ac:dyDescent="0.2">
      <c r="A47" s="98">
        <v>39</v>
      </c>
      <c r="B47" s="87" t="s">
        <v>709</v>
      </c>
      <c r="C47" s="87" t="s">
        <v>710</v>
      </c>
      <c r="D47" s="98" t="s">
        <v>711</v>
      </c>
      <c r="E47" s="98" t="s">
        <v>712</v>
      </c>
      <c r="F47" s="98" t="s">
        <v>318</v>
      </c>
      <c r="G47" s="4">
        <v>1875</v>
      </c>
      <c r="H47" s="4">
        <v>1500</v>
      </c>
      <c r="I47" s="4">
        <v>375</v>
      </c>
      <c r="J47" s="206"/>
    </row>
    <row r="48" spans="1:10" ht="15" x14ac:dyDescent="0.2">
      <c r="A48" s="98">
        <v>40</v>
      </c>
      <c r="B48" s="87" t="s">
        <v>713</v>
      </c>
      <c r="C48" s="87" t="s">
        <v>714</v>
      </c>
      <c r="D48" s="98" t="s">
        <v>715</v>
      </c>
      <c r="E48" s="98" t="s">
        <v>716</v>
      </c>
      <c r="F48" s="98" t="s">
        <v>318</v>
      </c>
      <c r="G48" s="4">
        <v>3000</v>
      </c>
      <c r="H48" s="4">
        <v>2600</v>
      </c>
      <c r="I48" s="4">
        <v>400</v>
      </c>
      <c r="J48" s="206"/>
    </row>
    <row r="49" spans="1:10" ht="15" x14ac:dyDescent="0.2">
      <c r="A49" s="98">
        <v>41</v>
      </c>
      <c r="B49" s="87" t="s">
        <v>717</v>
      </c>
      <c r="C49" s="87" t="s">
        <v>718</v>
      </c>
      <c r="D49" s="98" t="s">
        <v>719</v>
      </c>
      <c r="E49" s="98" t="s">
        <v>720</v>
      </c>
      <c r="F49" s="98" t="s">
        <v>318</v>
      </c>
      <c r="G49" s="4">
        <v>3750</v>
      </c>
      <c r="H49" s="4">
        <v>3000</v>
      </c>
      <c r="I49" s="4">
        <v>750</v>
      </c>
      <c r="J49" s="206"/>
    </row>
    <row r="50" spans="1:10" ht="15" x14ac:dyDescent="0.2">
      <c r="A50" s="98">
        <v>42</v>
      </c>
      <c r="B50" s="87" t="s">
        <v>721</v>
      </c>
      <c r="C50" s="87" t="s">
        <v>722</v>
      </c>
      <c r="D50" s="98" t="s">
        <v>723</v>
      </c>
      <c r="E50" s="98" t="s">
        <v>724</v>
      </c>
      <c r="F50" s="98" t="s">
        <v>318</v>
      </c>
      <c r="G50" s="4">
        <v>3750</v>
      </c>
      <c r="H50" s="4">
        <v>3000</v>
      </c>
      <c r="I50" s="4">
        <v>750</v>
      </c>
      <c r="J50" s="206"/>
    </row>
    <row r="51" spans="1:10" ht="15" x14ac:dyDescent="0.2">
      <c r="A51" s="98">
        <v>43</v>
      </c>
      <c r="B51" s="87" t="s">
        <v>725</v>
      </c>
      <c r="C51" s="87" t="s">
        <v>646</v>
      </c>
      <c r="D51" s="98" t="s">
        <v>726</v>
      </c>
      <c r="E51" s="98" t="s">
        <v>727</v>
      </c>
      <c r="F51" s="98" t="s">
        <v>318</v>
      </c>
      <c r="G51" s="4">
        <v>2625</v>
      </c>
      <c r="H51" s="4">
        <v>2100</v>
      </c>
      <c r="I51" s="4">
        <v>525</v>
      </c>
      <c r="J51" s="206"/>
    </row>
    <row r="52" spans="1:10" ht="15" x14ac:dyDescent="0.2">
      <c r="A52" s="98">
        <v>44</v>
      </c>
      <c r="B52" s="87" t="s">
        <v>645</v>
      </c>
      <c r="C52" s="87" t="s">
        <v>728</v>
      </c>
      <c r="D52" s="98" t="s">
        <v>729</v>
      </c>
      <c r="E52" s="98" t="s">
        <v>730</v>
      </c>
      <c r="F52" s="98" t="s">
        <v>318</v>
      </c>
      <c r="G52" s="4">
        <v>3825</v>
      </c>
      <c r="H52" s="4">
        <v>3060</v>
      </c>
      <c r="I52" s="4">
        <v>765</v>
      </c>
      <c r="J52" s="206"/>
    </row>
    <row r="53" spans="1:10" ht="15" x14ac:dyDescent="0.2">
      <c r="A53" s="98">
        <v>45</v>
      </c>
      <c r="B53" s="87" t="s">
        <v>731</v>
      </c>
      <c r="C53" s="87" t="s">
        <v>732</v>
      </c>
      <c r="D53" s="98" t="s">
        <v>733</v>
      </c>
      <c r="E53" s="98" t="s">
        <v>734</v>
      </c>
      <c r="F53" s="98" t="s">
        <v>318</v>
      </c>
      <c r="G53" s="4">
        <v>1875</v>
      </c>
      <c r="H53" s="4">
        <v>1500</v>
      </c>
      <c r="I53" s="4">
        <v>375</v>
      </c>
      <c r="J53" s="206"/>
    </row>
    <row r="54" spans="1:10" ht="15" x14ac:dyDescent="0.2">
      <c r="A54" s="98">
        <v>46</v>
      </c>
      <c r="B54" s="87" t="s">
        <v>731</v>
      </c>
      <c r="C54" s="87" t="s">
        <v>732</v>
      </c>
      <c r="D54" s="98" t="s">
        <v>733</v>
      </c>
      <c r="E54" s="98" t="s">
        <v>734</v>
      </c>
      <c r="F54" s="98" t="s">
        <v>0</v>
      </c>
      <c r="G54" s="4">
        <v>1250</v>
      </c>
      <c r="H54" s="4">
        <v>1000</v>
      </c>
      <c r="I54" s="4">
        <v>250</v>
      </c>
      <c r="J54" s="206"/>
    </row>
    <row r="55" spans="1:10" ht="15" x14ac:dyDescent="0.2">
      <c r="A55" s="98">
        <v>47</v>
      </c>
      <c r="B55" s="87" t="s">
        <v>735</v>
      </c>
      <c r="C55" s="87" t="s">
        <v>693</v>
      </c>
      <c r="D55" s="98" t="s">
        <v>736</v>
      </c>
      <c r="E55" s="98" t="s">
        <v>737</v>
      </c>
      <c r="F55" s="98" t="s">
        <v>318</v>
      </c>
      <c r="G55" s="4">
        <v>1125</v>
      </c>
      <c r="H55" s="4">
        <v>900</v>
      </c>
      <c r="I55" s="4">
        <v>225</v>
      </c>
      <c r="J55" s="206"/>
    </row>
    <row r="56" spans="1:10" ht="15" x14ac:dyDescent="0.2">
      <c r="A56" s="98">
        <v>48</v>
      </c>
      <c r="B56" s="87" t="s">
        <v>738</v>
      </c>
      <c r="C56" s="87" t="s">
        <v>739</v>
      </c>
      <c r="D56" s="98" t="s">
        <v>740</v>
      </c>
      <c r="E56" s="98" t="s">
        <v>737</v>
      </c>
      <c r="F56" s="98" t="s">
        <v>318</v>
      </c>
      <c r="G56" s="4">
        <v>1125</v>
      </c>
      <c r="H56" s="4">
        <v>900</v>
      </c>
      <c r="I56" s="4">
        <v>225</v>
      </c>
      <c r="J56" s="206"/>
    </row>
    <row r="57" spans="1:10" ht="15" x14ac:dyDescent="0.2">
      <c r="A57" s="87">
        <v>49</v>
      </c>
      <c r="B57" s="87" t="s">
        <v>689</v>
      </c>
      <c r="C57" s="87" t="s">
        <v>741</v>
      </c>
      <c r="D57" s="486" t="s">
        <v>742</v>
      </c>
      <c r="E57" s="486" t="s">
        <v>743</v>
      </c>
      <c r="F57" s="98" t="s">
        <v>0</v>
      </c>
      <c r="G57" s="4">
        <v>6250</v>
      </c>
      <c r="H57" s="4">
        <v>6250</v>
      </c>
      <c r="I57" s="4">
        <v>1250</v>
      </c>
    </row>
    <row r="58" spans="1:10" ht="15" x14ac:dyDescent="0.2">
      <c r="A58" s="87" t="s">
        <v>259</v>
      </c>
      <c r="B58" s="87"/>
      <c r="C58" s="87"/>
      <c r="D58" s="87"/>
      <c r="E58" s="87"/>
      <c r="F58" s="98"/>
      <c r="G58" s="4"/>
      <c r="H58" s="4"/>
      <c r="I58" s="4"/>
    </row>
    <row r="59" spans="1:10" ht="15" x14ac:dyDescent="0.3">
      <c r="A59" s="87"/>
      <c r="B59" s="99"/>
      <c r="C59" s="99"/>
      <c r="D59" s="99"/>
      <c r="E59" s="99"/>
      <c r="F59" s="87" t="s">
        <v>393</v>
      </c>
      <c r="G59" s="414">
        <f>SUM(G9:G57)</f>
        <v>134498.1</v>
      </c>
      <c r="H59" s="414">
        <f>SUM(H9:H57)</f>
        <v>108545.48</v>
      </c>
      <c r="I59" s="86">
        <f>SUM(I9:I57)</f>
        <v>27302.62</v>
      </c>
    </row>
    <row r="60" spans="1:10" ht="15" x14ac:dyDescent="0.3">
      <c r="A60" s="204"/>
      <c r="B60" s="204"/>
      <c r="C60" s="204"/>
      <c r="D60" s="204"/>
      <c r="E60" s="204"/>
      <c r="F60" s="204"/>
      <c r="G60" s="204"/>
      <c r="H60" s="178"/>
      <c r="I60" s="178"/>
    </row>
    <row r="61" spans="1:10" ht="15" x14ac:dyDescent="0.3">
      <c r="A61" s="205" t="s">
        <v>406</v>
      </c>
      <c r="B61" s="205"/>
      <c r="C61" s="204"/>
      <c r="D61" s="204"/>
      <c r="E61" s="204"/>
      <c r="F61" s="204"/>
      <c r="G61" s="204"/>
      <c r="H61" s="178"/>
      <c r="I61" s="178"/>
    </row>
    <row r="62" spans="1:10" ht="15" x14ac:dyDescent="0.3">
      <c r="A62" s="205"/>
      <c r="B62" s="205"/>
      <c r="C62" s="204"/>
      <c r="D62" s="204"/>
      <c r="E62" s="204"/>
      <c r="F62" s="204"/>
      <c r="G62" s="204"/>
      <c r="H62" s="178"/>
      <c r="I62" s="178"/>
    </row>
    <row r="63" spans="1:10" ht="15" x14ac:dyDescent="0.3">
      <c r="A63" s="205"/>
      <c r="B63" s="205"/>
      <c r="C63" s="178"/>
      <c r="D63" s="178"/>
      <c r="E63" s="178"/>
      <c r="F63" s="178"/>
      <c r="G63" s="178"/>
      <c r="H63" s="178"/>
      <c r="I63" s="178"/>
    </row>
    <row r="64" spans="1:10" ht="15" x14ac:dyDescent="0.3">
      <c r="A64" s="205"/>
      <c r="B64" s="205"/>
      <c r="C64" s="178"/>
      <c r="D64" s="178"/>
      <c r="E64" s="178"/>
      <c r="F64" s="178"/>
      <c r="G64" s="178"/>
      <c r="H64" s="178"/>
      <c r="I64" s="178"/>
    </row>
    <row r="65" spans="1:9" x14ac:dyDescent="0.2">
      <c r="A65" s="202"/>
      <c r="B65" s="202"/>
      <c r="C65" s="202"/>
      <c r="D65" s="202"/>
      <c r="E65" s="202"/>
      <c r="F65" s="202"/>
      <c r="G65" s="202"/>
      <c r="H65" s="202"/>
      <c r="I65" s="202"/>
    </row>
    <row r="66" spans="1:9" ht="15" x14ac:dyDescent="0.3">
      <c r="A66" s="184" t="s">
        <v>96</v>
      </c>
      <c r="B66" s="184"/>
      <c r="C66" s="178"/>
      <c r="D66" s="178"/>
      <c r="E66" s="178"/>
      <c r="F66" s="178"/>
      <c r="G66" s="178"/>
      <c r="H66" s="178"/>
      <c r="I66" s="178"/>
    </row>
    <row r="67" spans="1:9" ht="15" x14ac:dyDescent="0.3">
      <c r="A67" s="178"/>
      <c r="B67" s="178"/>
      <c r="C67" s="178"/>
      <c r="D67" s="178"/>
      <c r="E67" s="178"/>
      <c r="F67" s="178"/>
      <c r="G67" s="178"/>
      <c r="H67" s="178"/>
      <c r="I67" s="178"/>
    </row>
    <row r="68" spans="1:9" ht="15" x14ac:dyDescent="0.3">
      <c r="A68" s="178"/>
      <c r="B68" s="178"/>
      <c r="C68" s="178"/>
      <c r="D68" s="178"/>
      <c r="E68" s="182"/>
      <c r="F68" s="182"/>
      <c r="G68" s="182"/>
      <c r="H68" s="178"/>
      <c r="I68" s="178"/>
    </row>
    <row r="69" spans="1:9" ht="15" x14ac:dyDescent="0.3">
      <c r="A69" s="184"/>
      <c r="B69" s="184"/>
      <c r="C69" s="184" t="s">
        <v>355</v>
      </c>
      <c r="D69" s="184"/>
      <c r="E69" s="184"/>
      <c r="F69" s="184"/>
      <c r="G69" s="184"/>
      <c r="H69" s="178"/>
      <c r="I69" s="178"/>
    </row>
    <row r="70" spans="1:9" ht="15" x14ac:dyDescent="0.3">
      <c r="A70" s="178"/>
      <c r="B70" s="178"/>
      <c r="C70" s="178" t="s">
        <v>354</v>
      </c>
      <c r="D70" s="178"/>
      <c r="E70" s="178"/>
      <c r="F70" s="178"/>
      <c r="G70" s="178"/>
      <c r="H70" s="178"/>
      <c r="I70" s="178"/>
    </row>
    <row r="71" spans="1:9" x14ac:dyDescent="0.2">
      <c r="A71" s="186"/>
      <c r="B71" s="186"/>
      <c r="C71" s="186" t="s">
        <v>127</v>
      </c>
      <c r="D71" s="186"/>
      <c r="E71" s="186"/>
      <c r="F71" s="186"/>
      <c r="G71" s="186"/>
    </row>
  </sheetData>
  <mergeCells count="2">
    <mergeCell ref="I1:J1"/>
    <mergeCell ref="I2:J2"/>
  </mergeCells>
  <pageMargins left="0.25" right="0.25" top="0.75" bottom="0.75" header="0.3" footer="0.3"/>
  <pageSetup scale="78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7"/>
  <sheetViews>
    <sheetView showGridLines="0" view="pageBreakPreview" zoomScale="80" zoomScaleSheetLayoutView="80" workbookViewId="0">
      <selection activeCell="C12" sqref="C1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9.42578125" customWidth="1"/>
    <col min="5" max="5" width="35.14062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4" t="s">
        <v>407</v>
      </c>
      <c r="B1" s="77"/>
      <c r="C1" s="77"/>
      <c r="D1" s="77"/>
      <c r="E1" s="77"/>
      <c r="F1" s="77"/>
      <c r="G1" s="464" t="s">
        <v>97</v>
      </c>
      <c r="H1" s="464"/>
      <c r="I1" s="341"/>
    </row>
    <row r="2" spans="1:9" ht="15" x14ac:dyDescent="0.3">
      <c r="A2" s="76" t="s">
        <v>128</v>
      </c>
      <c r="B2" s="77"/>
      <c r="C2" s="77"/>
      <c r="D2" s="77"/>
      <c r="E2" s="77"/>
      <c r="F2" s="77"/>
      <c r="G2" s="454" t="s">
        <v>1329</v>
      </c>
      <c r="H2" s="455"/>
      <c r="I2" s="76"/>
    </row>
    <row r="3" spans="1:9" ht="15" x14ac:dyDescent="0.3">
      <c r="A3" s="76"/>
      <c r="B3" s="76"/>
      <c r="C3" s="76"/>
      <c r="D3" s="76"/>
      <c r="E3" s="76"/>
      <c r="F3" s="76"/>
      <c r="G3" s="250"/>
      <c r="H3" s="250"/>
      <c r="I3" s="341"/>
    </row>
    <row r="4" spans="1:9" ht="15" x14ac:dyDescent="0.3">
      <c r="A4" s="77" t="s">
        <v>257</v>
      </c>
      <c r="B4" s="77"/>
      <c r="C4" s="77"/>
      <c r="D4" s="77"/>
      <c r="E4" s="77"/>
      <c r="F4" s="77"/>
      <c r="G4" s="76"/>
      <c r="H4" s="76"/>
      <c r="I4" s="76"/>
    </row>
    <row r="5" spans="1:9" ht="15" x14ac:dyDescent="0.3">
      <c r="A5" s="421" t="str">
        <f>'ფორმა N1'!A5</f>
        <v>საარჩევნო ბლოკი „ერთიანი ნაციონალური მოძრაობა“</v>
      </c>
      <c r="B5" s="80"/>
      <c r="C5" s="80"/>
      <c r="D5" s="80"/>
      <c r="E5" s="80"/>
      <c r="F5" s="80"/>
      <c r="G5" s="81"/>
      <c r="H5" s="81"/>
      <c r="I5" s="81"/>
    </row>
    <row r="6" spans="1:9" ht="15" x14ac:dyDescent="0.3">
      <c r="A6" s="77"/>
      <c r="B6" s="77"/>
      <c r="C6" s="77"/>
      <c r="D6" s="77"/>
      <c r="E6" s="77"/>
      <c r="F6" s="77"/>
      <c r="G6" s="76"/>
      <c r="H6" s="76"/>
      <c r="I6" s="76"/>
    </row>
    <row r="7" spans="1:9" ht="15" x14ac:dyDescent="0.2">
      <c r="A7" s="249"/>
      <c r="B7" s="249"/>
      <c r="C7" s="249"/>
      <c r="D7" s="249"/>
      <c r="E7" s="249"/>
      <c r="F7" s="249"/>
      <c r="G7" s="78"/>
      <c r="H7" s="78"/>
      <c r="I7" s="341"/>
    </row>
    <row r="8" spans="1:9" ht="45" x14ac:dyDescent="0.2">
      <c r="A8" s="340" t="s">
        <v>64</v>
      </c>
      <c r="B8" s="79" t="s">
        <v>311</v>
      </c>
      <c r="C8" s="90" t="s">
        <v>312</v>
      </c>
      <c r="D8" s="90" t="s">
        <v>215</v>
      </c>
      <c r="E8" s="90" t="s">
        <v>315</v>
      </c>
      <c r="F8" s="90" t="s">
        <v>314</v>
      </c>
      <c r="G8" s="90" t="s">
        <v>351</v>
      </c>
      <c r="H8" s="79" t="s">
        <v>10</v>
      </c>
      <c r="I8" s="79" t="s">
        <v>9</v>
      </c>
    </row>
    <row r="9" spans="1:9" ht="30" x14ac:dyDescent="0.2">
      <c r="A9" s="434">
        <v>1</v>
      </c>
      <c r="B9" s="215" t="s">
        <v>658</v>
      </c>
      <c r="C9" s="215" t="s">
        <v>693</v>
      </c>
      <c r="D9" s="417" t="s">
        <v>694</v>
      </c>
      <c r="E9" s="417" t="s">
        <v>744</v>
      </c>
      <c r="F9" s="417" t="s">
        <v>745</v>
      </c>
      <c r="G9" s="417">
        <v>2</v>
      </c>
      <c r="H9" s="4">
        <v>30</v>
      </c>
      <c r="I9" s="4">
        <v>30</v>
      </c>
    </row>
    <row r="10" spans="1:9" ht="15" x14ac:dyDescent="0.2">
      <c r="A10" s="434">
        <v>2</v>
      </c>
      <c r="B10" s="215" t="s">
        <v>645</v>
      </c>
      <c r="C10" s="215" t="s">
        <v>687</v>
      </c>
      <c r="D10" s="417" t="s">
        <v>688</v>
      </c>
      <c r="E10" s="417" t="s">
        <v>746</v>
      </c>
      <c r="F10" s="417" t="s">
        <v>747</v>
      </c>
      <c r="G10" s="417">
        <v>4</v>
      </c>
      <c r="H10" s="4">
        <v>60</v>
      </c>
      <c r="I10" s="4">
        <v>60</v>
      </c>
    </row>
    <row r="11" spans="1:9" ht="15" x14ac:dyDescent="0.2">
      <c r="A11" s="434">
        <v>3</v>
      </c>
      <c r="B11" s="215" t="s">
        <v>725</v>
      </c>
      <c r="C11" s="215" t="s">
        <v>646</v>
      </c>
      <c r="D11" s="417" t="s">
        <v>726</v>
      </c>
      <c r="E11" s="417" t="s">
        <v>746</v>
      </c>
      <c r="F11" s="417" t="s">
        <v>747</v>
      </c>
      <c r="G11" s="417">
        <v>4</v>
      </c>
      <c r="H11" s="4">
        <v>60</v>
      </c>
      <c r="I11" s="4">
        <v>60</v>
      </c>
    </row>
    <row r="12" spans="1:9" ht="30" x14ac:dyDescent="0.2">
      <c r="A12" s="434">
        <v>4</v>
      </c>
      <c r="B12" s="215" t="s">
        <v>645</v>
      </c>
      <c r="C12" s="215" t="s">
        <v>704</v>
      </c>
      <c r="D12" s="417" t="s">
        <v>705</v>
      </c>
      <c r="E12" s="417" t="s">
        <v>748</v>
      </c>
      <c r="F12" s="417" t="s">
        <v>749</v>
      </c>
      <c r="G12" s="417">
        <v>4</v>
      </c>
      <c r="H12" s="4">
        <v>60</v>
      </c>
      <c r="I12" s="4">
        <v>60</v>
      </c>
    </row>
    <row r="13" spans="1:9" ht="30" x14ac:dyDescent="0.2">
      <c r="A13" s="434">
        <v>5</v>
      </c>
      <c r="B13" s="215" t="s">
        <v>696</v>
      </c>
      <c r="C13" s="215" t="s">
        <v>627</v>
      </c>
      <c r="D13" s="417" t="s">
        <v>697</v>
      </c>
      <c r="E13" s="417" t="s">
        <v>748</v>
      </c>
      <c r="F13" s="417" t="s">
        <v>749</v>
      </c>
      <c r="G13" s="417">
        <v>4</v>
      </c>
      <c r="H13" s="4">
        <v>60</v>
      </c>
      <c r="I13" s="4">
        <v>60</v>
      </c>
    </row>
    <row r="14" spans="1:9" ht="15" x14ac:dyDescent="0.2">
      <c r="A14" s="416"/>
      <c r="B14" s="87"/>
      <c r="C14" s="98"/>
      <c r="D14" s="98"/>
      <c r="E14" s="98"/>
      <c r="F14" s="98"/>
      <c r="G14" s="98"/>
      <c r="H14" s="4"/>
      <c r="I14" s="4"/>
    </row>
    <row r="15" spans="1:9" ht="15" x14ac:dyDescent="0.3">
      <c r="A15" s="416"/>
      <c r="B15" s="99"/>
      <c r="C15" s="99"/>
      <c r="D15" s="99"/>
      <c r="E15" s="99"/>
      <c r="F15" s="99"/>
      <c r="G15" s="99" t="s">
        <v>310</v>
      </c>
      <c r="H15" s="86">
        <f>SUM(H9:H14)</f>
        <v>270</v>
      </c>
      <c r="I15" s="86">
        <f>SUM(I9:I14)</f>
        <v>270</v>
      </c>
    </row>
    <row r="16" spans="1:9" ht="15" x14ac:dyDescent="0.3">
      <c r="A16" s="45"/>
      <c r="B16" s="45"/>
      <c r="C16" s="45"/>
      <c r="D16" s="45"/>
      <c r="E16" s="45"/>
      <c r="F16" s="45"/>
      <c r="G16" s="2"/>
      <c r="H16" s="2"/>
    </row>
    <row r="17" spans="1:8" ht="15" x14ac:dyDescent="0.3">
      <c r="A17" s="194" t="s">
        <v>408</v>
      </c>
      <c r="B17" s="45"/>
      <c r="C17" s="45"/>
      <c r="D17" s="45"/>
      <c r="E17" s="45"/>
      <c r="F17" s="45"/>
      <c r="G17" s="2"/>
      <c r="H17" s="2"/>
    </row>
    <row r="18" spans="1:8" ht="15" x14ac:dyDescent="0.3">
      <c r="A18" s="194"/>
      <c r="B18" s="45"/>
      <c r="C18" s="45"/>
      <c r="D18" s="45"/>
      <c r="E18" s="45"/>
      <c r="F18" s="45"/>
      <c r="G18" s="2"/>
      <c r="H18" s="2"/>
    </row>
    <row r="19" spans="1:8" ht="15" x14ac:dyDescent="0.3">
      <c r="A19" s="194"/>
      <c r="B19" s="2"/>
      <c r="C19" s="2"/>
      <c r="D19" s="2"/>
      <c r="E19" s="2"/>
      <c r="F19" s="2"/>
      <c r="G19" s="2"/>
      <c r="H19" s="2"/>
    </row>
    <row r="20" spans="1:8" ht="15" x14ac:dyDescent="0.3">
      <c r="A20" s="194"/>
      <c r="B20" s="2"/>
      <c r="C20" s="2"/>
      <c r="D20" s="2"/>
      <c r="E20" s="2"/>
      <c r="F20" s="2"/>
      <c r="G20" s="2"/>
      <c r="H20" s="2"/>
    </row>
    <row r="21" spans="1:8" x14ac:dyDescent="0.2">
      <c r="A21" s="23"/>
      <c r="B21" s="23"/>
      <c r="C21" s="23"/>
      <c r="D21" s="23"/>
      <c r="E21" s="23"/>
      <c r="F21" s="23"/>
      <c r="G21" s="23"/>
      <c r="H21" s="23"/>
    </row>
    <row r="22" spans="1:8" ht="15" x14ac:dyDescent="0.3">
      <c r="A22" s="69" t="s">
        <v>96</v>
      </c>
      <c r="B22" s="2"/>
      <c r="C22" s="2"/>
      <c r="D22" s="2"/>
      <c r="E22" s="2"/>
      <c r="F22" s="2"/>
      <c r="G22" s="2"/>
      <c r="H22" s="2"/>
    </row>
    <row r="23" spans="1:8" ht="15" x14ac:dyDescent="0.3">
      <c r="A23" s="2"/>
      <c r="B23" s="2"/>
      <c r="C23" s="2"/>
      <c r="D23" s="2"/>
      <c r="E23" s="2"/>
      <c r="F23" s="2"/>
      <c r="G23" s="2"/>
      <c r="H23" s="2"/>
    </row>
    <row r="24" spans="1:8" ht="15" x14ac:dyDescent="0.3">
      <c r="A24" s="2"/>
      <c r="B24" s="2"/>
      <c r="C24" s="2"/>
      <c r="D24" s="2"/>
      <c r="E24" s="2"/>
      <c r="F24" s="2"/>
      <c r="G24" s="2"/>
      <c r="H24" s="12"/>
    </row>
    <row r="25" spans="1:8" ht="15" x14ac:dyDescent="0.3">
      <c r="A25" s="69"/>
      <c r="B25" s="69" t="s">
        <v>254</v>
      </c>
      <c r="C25" s="69"/>
      <c r="D25" s="69"/>
      <c r="E25" s="69"/>
      <c r="F25" s="69"/>
      <c r="G25" s="2"/>
      <c r="H25" s="12"/>
    </row>
    <row r="26" spans="1:8" ht="15" x14ac:dyDescent="0.3">
      <c r="A26" s="2"/>
      <c r="B26" s="2" t="s">
        <v>253</v>
      </c>
      <c r="C26" s="2"/>
      <c r="D26" s="2"/>
      <c r="E26" s="2"/>
      <c r="F26" s="2"/>
      <c r="G26" s="2"/>
      <c r="H26" s="12"/>
    </row>
    <row r="27" spans="1:8" x14ac:dyDescent="0.2">
      <c r="A27" s="66"/>
      <c r="B27" s="66" t="s">
        <v>127</v>
      </c>
      <c r="C27" s="66"/>
      <c r="D27" s="66"/>
      <c r="E27" s="66"/>
      <c r="F27" s="66"/>
    </row>
  </sheetData>
  <mergeCells count="2">
    <mergeCell ref="G1:H1"/>
    <mergeCell ref="G2:H2"/>
  </mergeCells>
  <pageMargins left="0.25" right="0.25" top="0.75" bottom="0.75" header="0.3" footer="0.3"/>
  <pageSetup scale="70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3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79" customWidth="1"/>
    <col min="2" max="2" width="13.140625" style="179" customWidth="1"/>
    <col min="3" max="3" width="15.140625" style="179" customWidth="1"/>
    <col min="4" max="4" width="18" style="179" customWidth="1"/>
    <col min="5" max="5" width="20.5703125" style="179" customWidth="1"/>
    <col min="6" max="6" width="21.28515625" style="179" customWidth="1"/>
    <col min="7" max="7" width="15.140625" style="179" customWidth="1"/>
    <col min="8" max="8" width="15.5703125" style="179" customWidth="1"/>
    <col min="9" max="9" width="13.42578125" style="179" customWidth="1"/>
    <col min="10" max="10" width="0" style="179" hidden="1" customWidth="1"/>
    <col min="11" max="16384" width="9.140625" style="179"/>
  </cols>
  <sheetData>
    <row r="1" spans="1:10" ht="15" x14ac:dyDescent="0.3">
      <c r="A1" s="74" t="s">
        <v>409</v>
      </c>
      <c r="B1" s="74"/>
      <c r="C1" s="77"/>
      <c r="D1" s="77"/>
      <c r="E1" s="77"/>
      <c r="F1" s="77"/>
      <c r="G1" s="464" t="s">
        <v>97</v>
      </c>
      <c r="H1" s="464"/>
    </row>
    <row r="2" spans="1:10" ht="15" x14ac:dyDescent="0.3">
      <c r="A2" s="76" t="s">
        <v>128</v>
      </c>
      <c r="B2" s="74"/>
      <c r="C2" s="77"/>
      <c r="D2" s="77"/>
      <c r="E2" s="77"/>
      <c r="F2" s="77"/>
      <c r="G2" s="454" t="s">
        <v>1329</v>
      </c>
      <c r="H2" s="455"/>
    </row>
    <row r="3" spans="1:10" ht="15" x14ac:dyDescent="0.3">
      <c r="A3" s="76"/>
      <c r="B3" s="76"/>
      <c r="C3" s="76"/>
      <c r="D3" s="76"/>
      <c r="E3" s="76"/>
      <c r="F3" s="76"/>
      <c r="G3" s="250"/>
      <c r="H3" s="250"/>
    </row>
    <row r="4" spans="1:10" ht="15" x14ac:dyDescent="0.3">
      <c r="A4" s="77" t="s">
        <v>257</v>
      </c>
      <c r="B4" s="77"/>
      <c r="C4" s="77"/>
      <c r="D4" s="77"/>
      <c r="E4" s="77"/>
      <c r="F4" s="77"/>
      <c r="G4" s="76"/>
      <c r="H4" s="76"/>
    </row>
    <row r="5" spans="1:10" ht="15" x14ac:dyDescent="0.3">
      <c r="A5" s="421" t="str">
        <f>'ფორმა N1'!A5</f>
        <v>საარჩევნო ბლოკი „ერთიანი ნაციონალური მოძრაობა“</v>
      </c>
      <c r="B5" s="80"/>
      <c r="C5" s="80"/>
      <c r="D5" s="80"/>
      <c r="E5" s="80"/>
      <c r="F5" s="80"/>
      <c r="G5" s="81"/>
      <c r="H5" s="81"/>
    </row>
    <row r="6" spans="1:10" ht="15" x14ac:dyDescent="0.3">
      <c r="A6" s="77"/>
      <c r="B6" s="77"/>
      <c r="C6" s="77"/>
      <c r="D6" s="77"/>
      <c r="E6" s="77"/>
      <c r="F6" s="77"/>
      <c r="G6" s="76"/>
      <c r="H6" s="76"/>
    </row>
    <row r="7" spans="1:10" ht="15" x14ac:dyDescent="0.2">
      <c r="A7" s="249"/>
      <c r="B7" s="249"/>
      <c r="C7" s="249"/>
      <c r="D7" s="249"/>
      <c r="E7" s="249"/>
      <c r="F7" s="249"/>
      <c r="G7" s="78"/>
      <c r="H7" s="78"/>
    </row>
    <row r="8" spans="1:10" ht="30" x14ac:dyDescent="0.2">
      <c r="A8" s="90" t="s">
        <v>64</v>
      </c>
      <c r="B8" s="90" t="s">
        <v>311</v>
      </c>
      <c r="C8" s="90" t="s">
        <v>312</v>
      </c>
      <c r="D8" s="90" t="s">
        <v>215</v>
      </c>
      <c r="E8" s="90" t="s">
        <v>319</v>
      </c>
      <c r="F8" s="90" t="s">
        <v>313</v>
      </c>
      <c r="G8" s="79" t="s">
        <v>10</v>
      </c>
      <c r="H8" s="79" t="s">
        <v>9</v>
      </c>
      <c r="J8" s="206" t="s">
        <v>318</v>
      </c>
    </row>
    <row r="9" spans="1:10" ht="15" x14ac:dyDescent="0.2">
      <c r="A9" s="98"/>
      <c r="B9" s="98"/>
      <c r="C9" s="98"/>
      <c r="D9" s="98"/>
      <c r="E9" s="98"/>
      <c r="F9" s="98"/>
      <c r="G9" s="4"/>
      <c r="H9" s="4"/>
      <c r="J9" s="206" t="s">
        <v>0</v>
      </c>
    </row>
    <row r="10" spans="1:10" ht="15" x14ac:dyDescent="0.2">
      <c r="A10" s="98"/>
      <c r="B10" s="98"/>
      <c r="C10" s="98"/>
      <c r="D10" s="98"/>
      <c r="E10" s="98"/>
      <c r="F10" s="98"/>
      <c r="G10" s="4"/>
      <c r="H10" s="4"/>
    </row>
    <row r="11" spans="1:10" ht="15" x14ac:dyDescent="0.2">
      <c r="A11" s="87"/>
      <c r="B11" s="87"/>
      <c r="C11" s="87"/>
      <c r="D11" s="87"/>
      <c r="E11" s="87"/>
      <c r="F11" s="87"/>
      <c r="G11" s="4"/>
      <c r="H11" s="4"/>
    </row>
    <row r="12" spans="1:10" ht="15" x14ac:dyDescent="0.2">
      <c r="A12" s="87"/>
      <c r="B12" s="87"/>
      <c r="C12" s="87"/>
      <c r="D12" s="87"/>
      <c r="E12" s="87"/>
      <c r="F12" s="87"/>
      <c r="G12" s="4"/>
      <c r="H12" s="4"/>
    </row>
    <row r="13" spans="1:10" ht="15" x14ac:dyDescent="0.2">
      <c r="A13" s="87"/>
      <c r="B13" s="87"/>
      <c r="C13" s="87"/>
      <c r="D13" s="87"/>
      <c r="E13" s="87"/>
      <c r="F13" s="87"/>
      <c r="G13" s="4"/>
      <c r="H13" s="4"/>
    </row>
    <row r="14" spans="1:10" ht="15" x14ac:dyDescent="0.2">
      <c r="A14" s="87"/>
      <c r="B14" s="87"/>
      <c r="C14" s="87"/>
      <c r="D14" s="87"/>
      <c r="E14" s="87"/>
      <c r="F14" s="87"/>
      <c r="G14" s="4"/>
      <c r="H14" s="4"/>
    </row>
    <row r="15" spans="1:10" ht="15" x14ac:dyDescent="0.2">
      <c r="A15" s="87"/>
      <c r="B15" s="87"/>
      <c r="C15" s="87"/>
      <c r="D15" s="87"/>
      <c r="E15" s="87"/>
      <c r="F15" s="87"/>
      <c r="G15" s="4"/>
      <c r="H15" s="4"/>
    </row>
    <row r="16" spans="1:10" ht="15" x14ac:dyDescent="0.2">
      <c r="A16" s="87"/>
      <c r="B16" s="87"/>
      <c r="C16" s="87"/>
      <c r="D16" s="87"/>
      <c r="E16" s="87"/>
      <c r="F16" s="87"/>
      <c r="G16" s="4"/>
      <c r="H16" s="4"/>
    </row>
    <row r="17" spans="1:9" ht="15" x14ac:dyDescent="0.2">
      <c r="A17" s="87"/>
      <c r="B17" s="87"/>
      <c r="C17" s="87"/>
      <c r="D17" s="87"/>
      <c r="E17" s="87"/>
      <c r="F17" s="87"/>
      <c r="G17" s="4"/>
      <c r="H17" s="4"/>
    </row>
    <row r="18" spans="1:9" ht="15" x14ac:dyDescent="0.2">
      <c r="A18" s="87"/>
      <c r="B18" s="87"/>
      <c r="C18" s="87"/>
      <c r="D18" s="87"/>
      <c r="E18" s="87"/>
      <c r="F18" s="87"/>
      <c r="G18" s="4"/>
      <c r="H18" s="4"/>
    </row>
    <row r="19" spans="1:9" ht="15" x14ac:dyDescent="0.2">
      <c r="A19" s="87"/>
      <c r="B19" s="87"/>
      <c r="C19" s="87"/>
      <c r="D19" s="87"/>
      <c r="E19" s="87"/>
      <c r="F19" s="87"/>
      <c r="G19" s="4"/>
      <c r="H19" s="4"/>
    </row>
    <row r="20" spans="1:9" ht="15" x14ac:dyDescent="0.2">
      <c r="A20" s="87"/>
      <c r="B20" s="87"/>
      <c r="C20" s="87"/>
      <c r="D20" s="87"/>
      <c r="E20" s="87"/>
      <c r="F20" s="87"/>
      <c r="G20" s="4"/>
      <c r="H20" s="4"/>
    </row>
    <row r="21" spans="1:9" ht="15" x14ac:dyDescent="0.3">
      <c r="A21" s="87"/>
      <c r="B21" s="99"/>
      <c r="C21" s="99"/>
      <c r="D21" s="99"/>
      <c r="E21" s="99"/>
      <c r="F21" s="99" t="s">
        <v>317</v>
      </c>
      <c r="G21" s="86">
        <f>SUM(G9:G20)</f>
        <v>0</v>
      </c>
      <c r="H21" s="86">
        <f>SUM(H9:H20)</f>
        <v>0</v>
      </c>
    </row>
    <row r="22" spans="1:9" ht="15" x14ac:dyDescent="0.3">
      <c r="A22" s="204"/>
      <c r="B22" s="204"/>
      <c r="C22" s="204"/>
      <c r="D22" s="204"/>
      <c r="E22" s="204"/>
      <c r="F22" s="204"/>
      <c r="G22" s="204"/>
      <c r="H22" s="178"/>
      <c r="I22" s="178"/>
    </row>
    <row r="23" spans="1:9" ht="15" x14ac:dyDescent="0.3">
      <c r="A23" s="205" t="s">
        <v>410</v>
      </c>
      <c r="B23" s="205"/>
      <c r="C23" s="204"/>
      <c r="D23" s="204"/>
      <c r="E23" s="204"/>
      <c r="F23" s="204"/>
      <c r="G23" s="204"/>
      <c r="H23" s="178"/>
      <c r="I23" s="178"/>
    </row>
    <row r="24" spans="1:9" ht="15" x14ac:dyDescent="0.3">
      <c r="A24" s="205"/>
      <c r="B24" s="205"/>
      <c r="C24" s="204"/>
      <c r="D24" s="204"/>
      <c r="E24" s="204"/>
      <c r="F24" s="204"/>
      <c r="G24" s="204"/>
      <c r="H24" s="178"/>
      <c r="I24" s="178"/>
    </row>
    <row r="25" spans="1:9" ht="15" x14ac:dyDescent="0.3">
      <c r="A25" s="205"/>
      <c r="B25" s="205"/>
      <c r="C25" s="178"/>
      <c r="D25" s="178"/>
      <c r="E25" s="178"/>
      <c r="F25" s="178"/>
      <c r="G25" s="178"/>
      <c r="H25" s="178"/>
      <c r="I25" s="178"/>
    </row>
    <row r="26" spans="1:9" ht="15" x14ac:dyDescent="0.3">
      <c r="A26" s="205"/>
      <c r="B26" s="205"/>
      <c r="C26" s="178"/>
      <c r="D26" s="178"/>
      <c r="E26" s="178"/>
      <c r="F26" s="178"/>
      <c r="G26" s="178"/>
      <c r="H26" s="178"/>
      <c r="I26" s="178"/>
    </row>
    <row r="27" spans="1:9" x14ac:dyDescent="0.2">
      <c r="A27" s="202"/>
      <c r="B27" s="202"/>
      <c r="C27" s="202"/>
      <c r="D27" s="202"/>
      <c r="E27" s="202"/>
      <c r="F27" s="202"/>
      <c r="G27" s="202"/>
      <c r="H27" s="202"/>
      <c r="I27" s="202"/>
    </row>
    <row r="28" spans="1:9" ht="15" x14ac:dyDescent="0.3">
      <c r="A28" s="184" t="s">
        <v>96</v>
      </c>
      <c r="B28" s="184"/>
      <c r="C28" s="178"/>
      <c r="D28" s="178"/>
      <c r="E28" s="178"/>
      <c r="F28" s="178"/>
      <c r="G28" s="178"/>
      <c r="H28" s="178"/>
      <c r="I28" s="178"/>
    </row>
    <row r="29" spans="1:9" ht="15" x14ac:dyDescent="0.3">
      <c r="A29" s="178"/>
      <c r="B29" s="178"/>
      <c r="C29" s="178"/>
      <c r="D29" s="178"/>
      <c r="E29" s="178"/>
      <c r="F29" s="178"/>
      <c r="G29" s="178"/>
      <c r="H29" s="178"/>
      <c r="I29" s="178"/>
    </row>
    <row r="30" spans="1:9" ht="15" x14ac:dyDescent="0.3">
      <c r="A30" s="178"/>
      <c r="B30" s="178"/>
      <c r="C30" s="178"/>
      <c r="D30" s="178"/>
      <c r="E30" s="178"/>
      <c r="F30" s="178"/>
      <c r="G30" s="178"/>
      <c r="H30" s="178"/>
      <c r="I30" s="185"/>
    </row>
    <row r="31" spans="1:9" ht="15" x14ac:dyDescent="0.3">
      <c r="A31" s="184"/>
      <c r="B31" s="184"/>
      <c r="C31" s="184" t="s">
        <v>375</v>
      </c>
      <c r="D31" s="184"/>
      <c r="E31" s="204"/>
      <c r="F31" s="184"/>
      <c r="G31" s="184"/>
      <c r="H31" s="178"/>
      <c r="I31" s="185"/>
    </row>
    <row r="32" spans="1:9" ht="15" x14ac:dyDescent="0.3">
      <c r="A32" s="178"/>
      <c r="B32" s="178"/>
      <c r="C32" s="178" t="s">
        <v>253</v>
      </c>
      <c r="D32" s="178"/>
      <c r="E32" s="178"/>
      <c r="F32" s="178"/>
      <c r="G32" s="178"/>
      <c r="H32" s="178"/>
      <c r="I32" s="185"/>
    </row>
    <row r="33" spans="1:7" x14ac:dyDescent="0.2">
      <c r="A33" s="186"/>
      <c r="B33" s="186"/>
      <c r="C33" s="186" t="s">
        <v>127</v>
      </c>
      <c r="D33" s="186"/>
      <c r="E33" s="186"/>
      <c r="F33" s="186"/>
      <c r="G33" s="186"/>
    </row>
  </sheetData>
  <mergeCells count="2">
    <mergeCell ref="G1:H1"/>
    <mergeCell ref="G2:H2"/>
  </mergeCells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m.maia</cp:lastModifiedBy>
  <cp:lastPrinted>2017-10-25T11:42:31Z</cp:lastPrinted>
  <dcterms:created xsi:type="dcterms:W3CDTF">2011-12-27T13:20:18Z</dcterms:created>
  <dcterms:modified xsi:type="dcterms:W3CDTF">2017-10-25T11:42:55Z</dcterms:modified>
</cp:coreProperties>
</file>