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koiava\Desktop\არჩევნები 2017\03 პერიოდი 3 ოქტომბერი - 21 ოქტომბერი\ელექტრონულები\"/>
    </mc:Choice>
  </mc:AlternateContent>
  <bookViews>
    <workbookView xWindow="0" yWindow="0" windowWidth="20490" windowHeight="745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  <externalReference r:id="rId2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5.2'!$A$1:$I$36</definedName>
    <definedName name="_xlnm.Print_Area" localSheetId="8">'ფორმა 5.4'!$A$1:$H$46</definedName>
    <definedName name="_xlnm.Print_Area" localSheetId="9">'ფორმა 5.5'!$A$1:$M$32</definedName>
    <definedName name="_xlnm.Print_Area" localSheetId="14">'ფორმა 9.1'!$A$1:$I$35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9.7'!$A$1:$I$256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62913"/>
</workbook>
</file>

<file path=xl/calcChain.xml><?xml version="1.0" encoding="utf-8"?>
<calcChain xmlns="http://schemas.openxmlformats.org/spreadsheetml/2006/main">
  <c r="I10" i="9" l="1"/>
  <c r="I15" i="43" l="1"/>
  <c r="I14" i="43"/>
  <c r="I13" i="43"/>
  <c r="I12" i="43"/>
  <c r="I11" i="43"/>
  <c r="I10" i="43"/>
  <c r="I9" i="43" l="1"/>
  <c r="D48" i="47" l="1"/>
  <c r="I53" i="35"/>
  <c r="H41" i="35"/>
  <c r="I19" i="35"/>
  <c r="I10" i="35"/>
  <c r="A5" i="35"/>
  <c r="A4" i="35"/>
  <c r="J39" i="10"/>
  <c r="J36" i="10" s="1"/>
  <c r="I39" i="10"/>
  <c r="I36" i="10" s="1"/>
  <c r="H39" i="10"/>
  <c r="H36" i="10" s="1"/>
  <c r="G39" i="10"/>
  <c r="G36" i="10" s="1"/>
  <c r="F39" i="10"/>
  <c r="F36" i="10" s="1"/>
  <c r="E39" i="10"/>
  <c r="E36" i="10" s="1"/>
  <c r="D39" i="10"/>
  <c r="D36" i="10" s="1"/>
  <c r="C39" i="10"/>
  <c r="C36" i="10" s="1"/>
  <c r="B39" i="10"/>
  <c r="B36" i="10" s="1"/>
  <c r="J32" i="10"/>
  <c r="I32" i="10"/>
  <c r="H32" i="10"/>
  <c r="G32" i="10"/>
  <c r="F32" i="10"/>
  <c r="E32" i="10"/>
  <c r="D32" i="10"/>
  <c r="C32" i="10"/>
  <c r="B32" i="10"/>
  <c r="J31" i="10"/>
  <c r="I31" i="10"/>
  <c r="J25" i="10"/>
  <c r="I25" i="10"/>
  <c r="H24" i="10"/>
  <c r="G24" i="10"/>
  <c r="F24" i="10"/>
  <c r="E24" i="10"/>
  <c r="D24" i="10"/>
  <c r="C24" i="10"/>
  <c r="B24" i="10"/>
  <c r="J19" i="10"/>
  <c r="J17" i="10" s="1"/>
  <c r="I19" i="10"/>
  <c r="I17" i="10" s="1"/>
  <c r="H19" i="10"/>
  <c r="H17" i="10" s="1"/>
  <c r="G19" i="10"/>
  <c r="F19" i="10"/>
  <c r="F17" i="10" s="1"/>
  <c r="E19" i="10"/>
  <c r="E17" i="10" s="1"/>
  <c r="D19" i="10"/>
  <c r="D17" i="10" s="1"/>
  <c r="C19" i="10"/>
  <c r="C17" i="10" s="1"/>
  <c r="B19" i="10"/>
  <c r="B17" i="10" s="1"/>
  <c r="G17" i="10"/>
  <c r="J16" i="10"/>
  <c r="J14" i="10" s="1"/>
  <c r="I16" i="10"/>
  <c r="I14" i="10"/>
  <c r="H14" i="10"/>
  <c r="G14" i="10"/>
  <c r="F14" i="10"/>
  <c r="E14" i="10"/>
  <c r="D14" i="10"/>
  <c r="C14" i="10"/>
  <c r="B14" i="10"/>
  <c r="J10" i="10"/>
  <c r="I10" i="10"/>
  <c r="H10" i="10"/>
  <c r="G10" i="10"/>
  <c r="F10" i="10"/>
  <c r="E10" i="10"/>
  <c r="D10" i="10"/>
  <c r="C10" i="10"/>
  <c r="B10" i="10"/>
  <c r="C37" i="47"/>
  <c r="G9" i="10" l="1"/>
  <c r="I24" i="10"/>
  <c r="J24" i="10"/>
  <c r="I241" i="35"/>
  <c r="C9" i="10"/>
  <c r="D9" i="10"/>
  <c r="H9" i="10"/>
  <c r="B9" i="10"/>
  <c r="F9" i="10"/>
  <c r="J9" i="10"/>
  <c r="E9" i="10"/>
  <c r="I9" i="10"/>
  <c r="C25" i="50" l="1"/>
  <c r="C23" i="50"/>
  <c r="C21" i="50"/>
  <c r="C19" i="50"/>
  <c r="C18" i="50"/>
  <c r="C12" i="50"/>
  <c r="C2" i="50" l="1"/>
  <c r="A6" i="50"/>
  <c r="I2" i="39" l="1"/>
  <c r="K2" i="49"/>
  <c r="I2" i="48"/>
  <c r="I2" i="10"/>
  <c r="G2" i="18"/>
  <c r="I2" i="9"/>
  <c r="D2" i="12"/>
  <c r="L3" i="46"/>
  <c r="G2" i="45"/>
  <c r="G2" i="44"/>
  <c r="I2" i="43"/>
  <c r="C2" i="27"/>
  <c r="C2" i="47"/>
  <c r="C2" i="40"/>
  <c r="C2" i="7"/>
  <c r="C2" i="3"/>
  <c r="A5" i="39"/>
  <c r="A5" i="49"/>
  <c r="A5" i="48"/>
  <c r="A5" i="10"/>
  <c r="A5" i="18"/>
  <c r="A5" i="9"/>
  <c r="A5" i="12"/>
  <c r="A6" i="46"/>
  <c r="A5" i="45"/>
  <c r="A5" i="44"/>
  <c r="A5" i="43"/>
  <c r="A5" i="47"/>
  <c r="A7" i="40"/>
  <c r="A5" i="27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24" i="50" s="1"/>
  <c r="C10" i="7" l="1"/>
  <c r="C9" i="7" s="1"/>
  <c r="D73" i="47"/>
  <c r="C73" i="47"/>
  <c r="D65" i="47"/>
  <c r="D59" i="47"/>
  <c r="C59" i="47"/>
  <c r="D54" i="47"/>
  <c r="C54" i="47"/>
  <c r="C48" i="47"/>
  <c r="D37" i="47"/>
  <c r="D33" i="47"/>
  <c r="C33" i="47"/>
  <c r="D24" i="47"/>
  <c r="D18" i="47" s="1"/>
  <c r="C24" i="47"/>
  <c r="C18" i="47" s="1"/>
  <c r="D15" i="47"/>
  <c r="C15" i="47"/>
  <c r="D10" i="47"/>
  <c r="C10" i="47"/>
  <c r="C14" i="47" l="1"/>
  <c r="C9" i="47" s="1"/>
  <c r="D14" i="47"/>
  <c r="D9" i="47" s="1"/>
  <c r="L18" i="46"/>
  <c r="H34" i="45"/>
  <c r="G34" i="45"/>
  <c r="I19" i="43"/>
  <c r="H19" i="43"/>
  <c r="G19" i="43"/>
  <c r="D27" i="3" l="1"/>
  <c r="C27" i="3"/>
  <c r="C22" i="50" s="1"/>
  <c r="C20" i="50" s="1"/>
  <c r="C12" i="3" l="1"/>
  <c r="D76" i="40" l="1"/>
  <c r="D67" i="40"/>
  <c r="D61" i="40"/>
  <c r="C61" i="40"/>
  <c r="D56" i="40"/>
  <c r="C56" i="40"/>
  <c r="D50" i="40"/>
  <c r="C50" i="40"/>
  <c r="D39" i="40"/>
  <c r="C11" i="50" s="1"/>
  <c r="C39" i="40"/>
  <c r="D35" i="40"/>
  <c r="C35" i="40"/>
  <c r="D26" i="40"/>
  <c r="D20" i="40" s="1"/>
  <c r="C26" i="40"/>
  <c r="C20" i="40" s="1"/>
  <c r="D17" i="40"/>
  <c r="C14" i="50" s="1"/>
  <c r="C17" i="40"/>
  <c r="D12" i="40"/>
  <c r="C13" i="50" s="1"/>
  <c r="C12" i="40"/>
  <c r="A6" i="40"/>
  <c r="C16" i="40" l="1"/>
  <c r="C11" i="40" s="1"/>
  <c r="D16" i="40"/>
  <c r="D11" i="40" s="1"/>
  <c r="C10" i="50" s="1"/>
  <c r="A4" i="39" l="1"/>
  <c r="D25" i="27" l="1"/>
  <c r="C2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10" l="1"/>
  <c r="A4" i="9"/>
  <c r="A4" i="12"/>
  <c r="A4" i="7"/>
  <c r="D45" i="12" l="1"/>
  <c r="C45" i="12"/>
  <c r="D34" i="12"/>
  <c r="C34" i="12"/>
  <c r="D11" i="12"/>
  <c r="C11" i="12"/>
  <c r="D19" i="3"/>
  <c r="C19" i="3"/>
  <c r="D16" i="3"/>
  <c r="C16" i="3"/>
  <c r="D12" i="3"/>
  <c r="C26" i="3" l="1"/>
  <c r="C10" i="3" s="1"/>
  <c r="D10" i="3"/>
  <c r="D10" i="12"/>
  <c r="D44" i="12"/>
  <c r="D26" i="3"/>
  <c r="C10" i="12"/>
  <c r="C44" i="12"/>
  <c r="C9" i="3" l="1"/>
  <c r="D9" i="3"/>
  <c r="C17" i="50" s="1"/>
</calcChain>
</file>

<file path=xl/sharedStrings.xml><?xml version="1.0" encoding="utf-8"?>
<sst xmlns="http://schemas.openxmlformats.org/spreadsheetml/2006/main" count="1701" uniqueCount="1029">
  <si>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</si>
  <si>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</si>
  <si>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</si>
  <si>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</si>
  <si>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</si>
  <si>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</si>
  <si>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</si>
  <si>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</si>
  <si>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</si>
  <si>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</si>
  <si>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</si>
  <si>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</si>
  <si>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</si>
  <si>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</si>
  <si>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</si>
  <si>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</si>
  <si>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</si>
  <si>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</si>
  <si>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</si>
  <si>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</si>
  <si>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</si>
  <si>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</si>
  <si>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</si>
  <si>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</si>
  <si>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</si>
  <si>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</si>
  <si>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</si>
  <si>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</si>
  <si>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</si>
  <si>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</si>
  <si>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</si>
  <si>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</si>
  <si>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</si>
  <si>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</si>
  <si>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</si>
  <si>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</si>
  <si>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</si>
  <si>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</si>
  <si>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</si>
  <si>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</si>
  <si>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</si>
  <si>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</si>
  <si>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</si>
  <si>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</si>
  <si>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</si>
  <si>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</si>
  <si>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</si>
  <si>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</si>
  <si>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</si>
  <si>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</si>
  <si>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</si>
  <si>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</si>
  <si>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</si>
  <si>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</si>
  <si>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</si>
  <si>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</si>
  <si>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</si>
  <si>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</si>
  <si>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</si>
  <si>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</si>
  <si>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</si>
  <si>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</si>
  <si>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</si>
  <si>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</si>
  <si>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</si>
  <si>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</si>
  <si>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</si>
  <si>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</si>
  <si>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</si>
  <si>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</si>
  <si>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</si>
  <si>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</si>
  <si>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</si>
  <si>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</si>
  <si>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</si>
  <si>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</si>
  <si>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</si>
  <si>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</si>
  <si>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</si>
  <si>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</si>
  <si>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</si>
  <si>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</si>
  <si>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</si>
  <si>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</si>
  <si>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</si>
  <si>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</si>
  <si>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</si>
  <si>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</si>
  <si>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</si>
  <si>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</si>
  <si>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</si>
  <si>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</si>
  <si>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</si>
  <si>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</si>
  <si>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</si>
  <si>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</si>
  <si>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</si>
  <si>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</si>
  <si>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</si>
  <si>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</si>
  <si>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</si>
  <si>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</si>
  <si>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</si>
  <si>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</si>
  <si>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</si>
  <si>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</si>
  <si>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</si>
  <si>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</si>
  <si>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</si>
  <si>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</si>
  <si>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</si>
  <si>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</si>
  <si>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</si>
  <si>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</si>
  <si>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</si>
  <si>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</si>
  <si>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</si>
  <si>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</si>
  <si>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</si>
  <si>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</si>
  <si>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</si>
  <si>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</si>
  <si>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</si>
  <si>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</si>
  <si>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</si>
  <si>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</si>
  <si>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</si>
  <si>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</si>
  <si>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</si>
  <si>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</si>
  <si>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</si>
  <si>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</si>
  <si>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</si>
  <si>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</si>
  <si>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</si>
  <si>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</si>
  <si>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</si>
  <si>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</si>
  <si>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</si>
  <si>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</si>
  <si>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</si>
  <si>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</si>
  <si>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</si>
  <si>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</si>
  <si>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</si>
  <si>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</si>
  <si>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</si>
  <si>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</si>
  <si>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</si>
  <si>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</si>
  <si>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</si>
  <si>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</si>
  <si>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</si>
  <si>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</si>
  <si>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</si>
  <si>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</si>
  <si>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</si>
  <si>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</si>
  <si>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</si>
  <si>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</si>
  <si>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</si>
  <si>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</si>
  <si>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</si>
  <si>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</si>
  <si>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</si>
  <si>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</si>
  <si>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</si>
  <si>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</si>
  <si>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</si>
  <si>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</si>
  <si>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</si>
  <si>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</si>
  <si>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</si>
  <si>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</si>
  <si>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</si>
  <si>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</si>
  <si>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</si>
  <si>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</si>
  <si>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</si>
  <si>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</si>
  <si>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</si>
  <si>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</si>
  <si>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</si>
  <si>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</si>
  <si>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</si>
  <si>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</si>
  <si>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</si>
  <si>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</si>
  <si>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</si>
  <si>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</si>
  <si>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</si>
  <si>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</si>
  <si>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</si>
  <si>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</si>
  <si>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</si>
  <si>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</si>
  <si>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</si>
  <si>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</si>
  <si>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</si>
  <si>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</si>
  <si>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</si>
  <si>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</si>
  <si>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</si>
  <si>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</si>
  <si>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</si>
  <si>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</si>
  <si>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</si>
  <si>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</si>
  <si>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</si>
  <si>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</si>
  <si>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</si>
  <si>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</si>
  <si>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</si>
  <si>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</si>
  <si>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</si>
  <si>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</si>
  <si>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</si>
  <si>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</si>
  <si>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</si>
  <si>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</si>
  <si>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</si>
  <si>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</si>
  <si>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</si>
  <si>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</si>
  <si>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</si>
  <si>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</si>
  <si>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</si>
  <si>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</si>
  <si>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</si>
  <si>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</si>
  <si>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</si>
  <si>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</si>
  <si>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</si>
  <si>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</si>
  <si>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</si>
  <si>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</si>
  <si>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</si>
  <si>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</si>
  <si>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</si>
  <si>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</si>
  <si>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</si>
  <si>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</si>
  <si>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</si>
  <si>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</si>
  <si>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</si>
  <si>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</si>
  <si>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</si>
  <si>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</si>
  <si>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</si>
  <si>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</si>
  <si>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</si>
  <si>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</si>
  <si>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</si>
  <si>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</si>
  <si>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</si>
  <si>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</si>
  <si>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</si>
  <si>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</si>
  <si>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</si>
  <si>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</si>
  <si>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</si>
  <si>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</si>
  <si>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</si>
  <si>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</si>
  <si>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</si>
  <si>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</si>
  <si>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</si>
  <si>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</si>
  <si>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</si>
  <si>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</si>
  <si>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</si>
  <si>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</si>
  <si>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</si>
  <si>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</si>
  <si>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</si>
  <si>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</si>
  <si>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</si>
  <si>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</si>
  <si>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</si>
  <si>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</si>
  <si>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</si>
  <si>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</si>
  <si>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</si>
  <si>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</si>
  <si>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</si>
  <si>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</si>
  <si>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</si>
  <si>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</si>
  <si>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</si>
  <si>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</si>
  <si>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</si>
  <si>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</si>
  <si>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</si>
  <si>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</si>
  <si>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</si>
  <si>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</si>
  <si>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</si>
  <si>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</si>
  <si>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</si>
  <si>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</si>
  <si>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</si>
  <si>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</si>
  <si>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</si>
  <si>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</si>
  <si>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</si>
  <si>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</si>
  <si>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</si>
  <si>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</si>
  <si>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</si>
  <si>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</si>
  <si>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</si>
  <si>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</si>
  <si>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</si>
  <si>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</si>
  <si>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</si>
  <si>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</si>
  <si>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</si>
  <si>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</si>
  <si>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</si>
  <si>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</si>
  <si>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</si>
  <si>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</si>
  <si>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</si>
  <si>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</si>
  <si>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</si>
  <si>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</si>
  <si>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</si>
  <si>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</si>
  <si>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</si>
  <si>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</si>
  <si>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</si>
  <si>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</si>
  <si>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</si>
  <si>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</si>
  <si>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</si>
  <si>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</si>
  <si>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</si>
  <si>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</si>
  <si>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</si>
  <si>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</si>
  <si>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</si>
  <si>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</si>
  <si>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</si>
  <si>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</si>
  <si>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</si>
  <si>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</si>
  <si>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</si>
  <si>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</si>
  <si>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</si>
  <si>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</si>
  <si>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</si>
  <si>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</si>
  <si>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</si>
  <si>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</si>
  <si>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</si>
  <si>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</si>
  <si>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</si>
  <si>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</si>
  <si>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</si>
  <si>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</si>
  <si>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</si>
  <si>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</si>
  <si>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</si>
  <si>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</si>
  <si>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</si>
  <si>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</si>
  <si>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</si>
  <si>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</si>
  <si>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</si>
  <si>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</si>
  <si>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</si>
  <si>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</si>
  <si>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</si>
  <si>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</si>
  <si>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</si>
  <si>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</si>
  <si>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</si>
  <si>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</si>
  <si>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</si>
  <si>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</si>
  <si>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</si>
  <si>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</si>
  <si>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</si>
  <si>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</si>
  <si>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</si>
  <si>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</si>
  <si>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</si>
  <si>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</si>
  <si>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</si>
  <si>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</si>
  <si>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</si>
  <si>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</si>
  <si>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</si>
  <si>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</si>
  <si>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</si>
  <si>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</si>
  <si>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</si>
  <si>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</si>
  <si>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</si>
  <si>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</si>
  <si>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</si>
  <si>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</si>
  <si>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</si>
  <si>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</si>
  <si>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</si>
  <si>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</si>
  <si>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</si>
  <si>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</si>
  <si>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</si>
  <si>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</si>
  <si>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</si>
  <si>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</si>
  <si>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</si>
  <si>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</si>
  <si>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</si>
  <si>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</si>
  <si>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</si>
  <si>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</si>
  <si>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</si>
  <si>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</si>
  <si>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</si>
  <si>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</si>
  <si>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</si>
  <si>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</si>
  <si>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</si>
  <si>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</si>
  <si>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</si>
  <si>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</si>
  <si>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</si>
  <si>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</si>
  <si>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</si>
  <si>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</si>
  <si>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</si>
  <si>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</si>
  <si>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</si>
  <si>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</si>
  <si>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</si>
  <si>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</si>
  <si>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</si>
  <si>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</si>
  <si>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</si>
  <si>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</si>
  <si>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</si>
  <si>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</si>
  <si>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</si>
  <si>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</si>
  <si>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</si>
  <si>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</si>
  <si>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</si>
  <si>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</si>
  <si>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</si>
  <si>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</si>
  <si>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</si>
  <si>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</si>
  <si>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</si>
  <si>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</si>
  <si>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</si>
  <si>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</si>
  <si>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</si>
  <si>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</si>
  <si>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</si>
  <si>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</si>
  <si>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</si>
  <si>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</si>
  <si>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</si>
  <si>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</si>
  <si>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</si>
  <si>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</si>
  <si>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</si>
  <si>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</si>
  <si>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</si>
  <si>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</si>
  <si>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</si>
  <si>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</si>
  <si>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</si>
  <si>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</si>
  <si>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</si>
  <si>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მპგ მოძრაობა სახელმწიფო ხალხისთვის</t>
  </si>
  <si>
    <t>12.09.17-02.10.17</t>
  </si>
  <si>
    <t>საბანკო ხარჯი</t>
  </si>
  <si>
    <t xml:space="preserve">თეიმურაზ </t>
  </si>
  <si>
    <t>შოშიაშვილი</t>
  </si>
  <si>
    <t>01001031689</t>
  </si>
  <si>
    <t>ფინანსური დირექტორი</t>
  </si>
  <si>
    <t>შალვა</t>
  </si>
  <si>
    <t>01001030170</t>
  </si>
  <si>
    <t>ბუღალტერი</t>
  </si>
  <si>
    <t>ნიკა</t>
  </si>
  <si>
    <t>მაჭუტაძე</t>
  </si>
  <si>
    <t>26001033827</t>
  </si>
  <si>
    <t>თავმჯდომარე</t>
  </si>
  <si>
    <t xml:space="preserve">ქეთი </t>
  </si>
  <si>
    <t>ნიჟარაძე</t>
  </si>
  <si>
    <t>01017012416</t>
  </si>
  <si>
    <t>საზოგადოებიასთან ურთიერთობის სამსახური</t>
  </si>
  <si>
    <t>თიბისი</t>
  </si>
  <si>
    <t>GE64TB7417136080100009</t>
  </si>
  <si>
    <t>GEL</t>
  </si>
  <si>
    <t>GE06TB7417136180100002</t>
  </si>
  <si>
    <t>USD</t>
  </si>
  <si>
    <t>GE76TB7417136180100003</t>
  </si>
  <si>
    <t>EUR</t>
  </si>
  <si>
    <t>10.08.2016 პარტია</t>
  </si>
  <si>
    <t>საქართველოს განვითარების ფონდი</t>
  </si>
  <si>
    <t>მოძრავი ქონების იჯარან, რეფორმების შესახებ კვლევები</t>
  </si>
  <si>
    <t>შპს პლანეტა</t>
  </si>
  <si>
    <t>კარტრიჯები, საკანცელარიო</t>
  </si>
  <si>
    <t>23.07.2016 პარტია</t>
  </si>
  <si>
    <t>შპს MAGNIUM+</t>
  </si>
  <si>
    <t>კონდენციონერის ღირებულება</t>
  </si>
  <si>
    <t>29.08.2016 პარტია</t>
  </si>
  <si>
    <t>შპს კოპიპრინტ-2000</t>
  </si>
  <si>
    <t xml:space="preserve">შტამპის საფასური </t>
  </si>
  <si>
    <t xml:space="preserve">შპს I &amp; K </t>
  </si>
  <si>
    <t xml:space="preserve">კარტრიჯების დატენვა , ბარაბნების შეცვლა. </t>
  </si>
  <si>
    <t>შპს ANAKLIA -GANMUKHURI RESORTS</t>
  </si>
  <si>
    <t>განმუხურის ღონისძიების იჯარა</t>
  </si>
  <si>
    <t>15.08.2016 პარტია</t>
  </si>
  <si>
    <t>ახალი ყავის კომპანია</t>
  </si>
  <si>
    <t>ყავის აპარატის იჯარა</t>
  </si>
  <si>
    <t>შპს თრეველ სერვისი</t>
  </si>
  <si>
    <t>საქართველოს ფარგლებს გარეთ სასტუმროების, სატრანსპორტო მომსხ-ბის და ავიაკომპანიების ბილეთები და სხვა სერვისები</t>
  </si>
  <si>
    <t>01.08.2016 პარტია</t>
  </si>
  <si>
    <t>ახალი ამბები</t>
  </si>
  <si>
    <t>საინფორმაციო მხარდაჭერა</t>
  </si>
  <si>
    <t>საქართველოს ფოსტა</t>
  </si>
  <si>
    <t>საფოსტო საკურიერო მომსახურება</t>
  </si>
  <si>
    <t>17.08.2016 პარტია</t>
  </si>
  <si>
    <t>ჯეოსელი</t>
  </si>
  <si>
    <t>მობილური სატელეფონო მომსახურების მიწოდება</t>
  </si>
  <si>
    <t>24.09.2016</t>
  </si>
  <si>
    <t>შპს ინსაიდი</t>
  </si>
  <si>
    <t>წყალი ბოთლის</t>
  </si>
  <si>
    <t>შპს ახტელი</t>
  </si>
  <si>
    <t>სატელეკომუნიკაციო მომსახურება</t>
  </si>
  <si>
    <t>26.09.2016 ბლოკი</t>
  </si>
  <si>
    <t>შპს პროგრეს გრუპი</t>
  </si>
  <si>
    <t xml:space="preserve">ყვავილების გვირგვინი </t>
  </si>
  <si>
    <t>22.09.2016 ბლოკი</t>
  </si>
  <si>
    <t>შპს კონფერენს კონსალტინგი</t>
  </si>
  <si>
    <t>დოკუმენტების წერილობითი თარგმანი</t>
  </si>
  <si>
    <t>15.09.2016 ბლოკი</t>
  </si>
  <si>
    <t>შპს პოლიგრაფ სერვისი</t>
  </si>
  <si>
    <t>საკანცელარიო საქონელი</t>
  </si>
  <si>
    <t xml:space="preserve">03.09.2016 ბლოკი </t>
  </si>
  <si>
    <t xml:space="preserve">შპს აქვა გეო </t>
  </si>
  <si>
    <t>მოწოდებული პროდუქციის ღირ-ბა</t>
  </si>
  <si>
    <t>14.09.2016 ბლოკი</t>
  </si>
  <si>
    <t>შპს ფოტოსამყარო</t>
  </si>
  <si>
    <t>ანაბეჭდი ქაფმუყაოზე</t>
  </si>
  <si>
    <t>03.09.2016  ბლოკი</t>
  </si>
  <si>
    <t>შპს ვიბელი</t>
  </si>
  <si>
    <t>ყავის  მარცვალი, ჩაი</t>
  </si>
  <si>
    <t>შპს ბიზნეს ცენტრი სასტუმრო რუსთავი</t>
  </si>
  <si>
    <t>იჯარა სარეკლამო კონსტრუქციის</t>
  </si>
  <si>
    <t>29.09.2016 ბლოკი</t>
  </si>
  <si>
    <t>ი/მ ნატო სამსონია</t>
  </si>
  <si>
    <t>2600100998</t>
  </si>
  <si>
    <t>ღონისძიებისთვის ფართის იჯარა</t>
  </si>
  <si>
    <t>ონგერ ძმანაშვილი</t>
  </si>
  <si>
    <t>0142004578</t>
  </si>
  <si>
    <t>08.09.2016 ბლოკი</t>
  </si>
  <si>
    <t>შპს ნიუს ჯი</t>
  </si>
  <si>
    <t>404412248</t>
  </si>
  <si>
    <t>შპს მაპი</t>
  </si>
  <si>
    <t xml:space="preserve">ბეჭდვით მომსახურება </t>
  </si>
  <si>
    <t>12.09.2016  ბლოკი</t>
  </si>
  <si>
    <t>შპს მოზაიკა პლიუსი</t>
  </si>
  <si>
    <t>19.09.2016 ბლოკი</t>
  </si>
  <si>
    <t>შპს ოფის 1</t>
  </si>
  <si>
    <t>ქაღალდი საბეჭდი</t>
  </si>
  <si>
    <t>12.09.2016  16.09.2016 ბლოკი</t>
  </si>
  <si>
    <t>შპს ფორმა</t>
  </si>
  <si>
    <t>ფლაერები</t>
  </si>
  <si>
    <t>27.08.2016 ბლოკი</t>
  </si>
  <si>
    <t>შპს ავტორენტ</t>
  </si>
  <si>
    <t>სატრანსპორტო საშ-ის იჯარა</t>
  </si>
  <si>
    <t>შპს ჯორჯიან ექსპრესი</t>
  </si>
  <si>
    <t>201954965</t>
  </si>
  <si>
    <t>საფოსტო-საკურიერო მომსახურება</t>
  </si>
  <si>
    <t>შპს ასტილი</t>
  </si>
  <si>
    <t xml:space="preserve">23.05.2016 </t>
  </si>
  <si>
    <t>სს სილქნეტი</t>
  </si>
  <si>
    <t>204566978</t>
  </si>
  <si>
    <t xml:space="preserve">ინტერნეტისა და სატელეფონო მომსახურება </t>
  </si>
  <si>
    <t>31.08.2016</t>
  </si>
  <si>
    <t>კახეთის ენერგო დისტრიბუცია</t>
  </si>
  <si>
    <t>კომუნალური</t>
  </si>
  <si>
    <t>19.09.2016</t>
  </si>
  <si>
    <t>თელასი</t>
  </si>
  <si>
    <t>20.05.2016 პლატფორმა</t>
  </si>
  <si>
    <t>შპს ემეი კონსალტინგი</t>
  </si>
  <si>
    <t>405145203</t>
  </si>
  <si>
    <t>ყრილობის ვიზუალური გაფორმება</t>
  </si>
  <si>
    <t>19.05.2016 პლატფორმა</t>
  </si>
  <si>
    <t>შპს ედელვაისი</t>
  </si>
  <si>
    <t>კვების ღირებულება</t>
  </si>
  <si>
    <t>29.06.2016 პლატფორმა</t>
  </si>
  <si>
    <t>შპს ჯეოლენდ +</t>
  </si>
  <si>
    <t>რუკები</t>
  </si>
  <si>
    <t>27.06.2016</t>
  </si>
  <si>
    <t>სასტუმრო კოლხიდა</t>
  </si>
  <si>
    <t>237077435</t>
  </si>
  <si>
    <t>სასტუმროს მომსახურება</t>
  </si>
  <si>
    <t>19.05.2016</t>
  </si>
  <si>
    <t>შპს კრეატორი</t>
  </si>
  <si>
    <t>27.07.2016</t>
  </si>
  <si>
    <t>შპს ტექნო ბუმი</t>
  </si>
  <si>
    <t>24.06.2016</t>
  </si>
  <si>
    <t>შპს ტვ ინტერნეიშენალი</t>
  </si>
  <si>
    <t>სარეკლამო კომპანიების მიერ შესრულებული სამუშაოს მონიტორინგი</t>
  </si>
  <si>
    <t>27.05.2016</t>
  </si>
  <si>
    <t>შპს კონექტი</t>
  </si>
  <si>
    <t>205275833</t>
  </si>
  <si>
    <t>ინტერნეტ გვერდის დამზადება</t>
  </si>
  <si>
    <t>19.07.2016</t>
  </si>
  <si>
    <t>შპს ივენთ ბიზნეს გრუპი</t>
  </si>
  <si>
    <t>მოსახლეობასთან წინასაარჩევნო შეხვედრების უზრუნველყოფა აპარატურით და სხვა მომსახურებით</t>
  </si>
  <si>
    <t>05.07.2016</t>
  </si>
  <si>
    <t>შპს თეგეტა მოტორსი</t>
  </si>
  <si>
    <t>202177205</t>
  </si>
  <si>
    <t>სატრანსპორტო მომსახურება</t>
  </si>
  <si>
    <t>18.05.2016</t>
  </si>
  <si>
    <t>შპს ემ ეს ჯგუფი</t>
  </si>
  <si>
    <t>სამონტაჟო ,საკანცელარიო ,პროდუქცია და მომსახურება ყრილობების და შეხვედრებისთვის</t>
  </si>
  <si>
    <t>18.05.2016    18.06.2016</t>
  </si>
  <si>
    <t>405123174</t>
  </si>
  <si>
    <t>მოძრავი ქონების იჯარა , კომუნალურები</t>
  </si>
  <si>
    <t>რადიო კომპანია პირველი რადიო</t>
  </si>
  <si>
    <t>211323735</t>
  </si>
  <si>
    <t>რეკლამის განთავსება</t>
  </si>
  <si>
    <t>01.06.2016</t>
  </si>
  <si>
    <t>ლაურინეს ფილიპავიციუს</t>
  </si>
  <si>
    <t>საკონსულტაციო მომსახურება</t>
  </si>
  <si>
    <t>22.07.2016</t>
  </si>
  <si>
    <t>გიორგი რუხაძე</t>
  </si>
  <si>
    <t>01023003699</t>
  </si>
  <si>
    <t>ავიაბილეთების ღირებულება</t>
  </si>
  <si>
    <t>10.08.2016</t>
  </si>
  <si>
    <t>თორნიკე მეშველიანი</t>
  </si>
  <si>
    <t>სამივლინებო თანხა</t>
  </si>
  <si>
    <t>28.08.2016 პარტია</t>
  </si>
  <si>
    <t>კახაბერ წაქაძე</t>
  </si>
  <si>
    <t>18001018735</t>
  </si>
  <si>
    <t xml:space="preserve">სატრანსპორტო მომსახურება </t>
  </si>
  <si>
    <t>პაატა ბურჭულაძე</t>
  </si>
  <si>
    <t>01010004060</t>
  </si>
  <si>
    <t>დავით გამყრელიძე</t>
  </si>
  <si>
    <t>01008001307</t>
  </si>
  <si>
    <t>რუსთაველის ოფისის საიჯარო ქირა</t>
  </si>
  <si>
    <t>18.05.2016  01.06.2016  22.06.2016</t>
  </si>
  <si>
    <t>სს რეალ ინვესტი</t>
  </si>
  <si>
    <t>ოფისის იჯარა</t>
  </si>
  <si>
    <t>01.07.2016  პარტია</t>
  </si>
  <si>
    <t>შპს მერანი 2009</t>
  </si>
  <si>
    <t>საიჯარო ქირა -ჩუღურეთი</t>
  </si>
  <si>
    <t>01.07.2016 პარტია</t>
  </si>
  <si>
    <t>მიხეილ ნამიჭეიშვილი</t>
  </si>
  <si>
    <t>საიჯარო ქირა -კრწანისი</t>
  </si>
  <si>
    <t>ირაკლი ჯინჭარაძე</t>
  </si>
  <si>
    <t>საიჯარო ქირა -ვაკე</t>
  </si>
  <si>
    <t>თენგიზ ბაბაკაიშვილი</t>
  </si>
  <si>
    <t xml:space="preserve">სამგორი - საიჯარო ქირა </t>
  </si>
  <si>
    <t>არჩილ მორჩილაძე</t>
  </si>
  <si>
    <t>საიჯარო ქირა - ნაძალადევი</t>
  </si>
  <si>
    <t>არუთიონ აკოპიანი</t>
  </si>
  <si>
    <t>საიჯარო ქირა - ახალქალაქი</t>
  </si>
  <si>
    <t>მაია დოლიძე</t>
  </si>
  <si>
    <t>საიჯარო ქირა</t>
  </si>
  <si>
    <t>ნანა დოლიძე</t>
  </si>
  <si>
    <t>ვარლამ კვანტალიანი</t>
  </si>
  <si>
    <t>01.07.2016</t>
  </si>
  <si>
    <t>გელა გველუკაშვილი</t>
  </si>
  <si>
    <t>იჯარა დედოფლისწყარო</t>
  </si>
  <si>
    <t>მიხეილ აფაქიძე</t>
  </si>
  <si>
    <t>ბათუმი საიჯარო ქირა</t>
  </si>
  <si>
    <t>ია ლომოური</t>
  </si>
  <si>
    <t>გორი საიჯარო ქირა</t>
  </si>
  <si>
    <t>გია ჭერაშვილი</t>
  </si>
  <si>
    <t>ყვარელი საიჯარო ქირა</t>
  </si>
  <si>
    <t>გარიკ მურადიანი</t>
  </si>
  <si>
    <t>საიჯარო ქირა - ახალციხე</t>
  </si>
  <si>
    <t>ფიქრია ავალიანი</t>
  </si>
  <si>
    <t>საიჯარო ქირა - რუსთავი</t>
  </si>
  <si>
    <t>მანანა ჩანქსელიანი</t>
  </si>
  <si>
    <t>საიჯარო ქირა -რუსთავი</t>
  </si>
  <si>
    <t>ქეთევან მილორავა</t>
  </si>
  <si>
    <t>ფოთის საიჯარო ქირა</t>
  </si>
  <si>
    <t>ვახტანგ ბერიშვილი</t>
  </si>
  <si>
    <t>ოზურგეთის საიჯარო ქირა</t>
  </si>
  <si>
    <t>ლალი ქოჩიაშვილი</t>
  </si>
  <si>
    <t>საიჯარო ქირა - ბაღდადი</t>
  </si>
  <si>
    <t>მურმან მირცხულავა</t>
  </si>
  <si>
    <t>ზუგდიდის საიჯარო ქირა</t>
  </si>
  <si>
    <t>შპს იმედი2011</t>
  </si>
  <si>
    <t>ჭიათურა  საიჯარო ქირა</t>
  </si>
  <si>
    <t>ხათუნა ზამბახიძე</t>
  </si>
  <si>
    <t>საჩხერეს ოფისი - საიჯარო ქირა</t>
  </si>
  <si>
    <t>ალექსანდრე იმნაიშვილი</t>
  </si>
  <si>
    <t>ლანჩხუთის საიჯარო ქირა</t>
  </si>
  <si>
    <t>შპს უღელტეხილი</t>
  </si>
  <si>
    <t>შპს განთიადი 2009</t>
  </si>
  <si>
    <t>საიჯარო ქირა -თერჯოლა</t>
  </si>
  <si>
    <t>შპს წყალტუბპროფკურორტი</t>
  </si>
  <si>
    <t>საიჯარო ქირა -წყალტუბო</t>
  </si>
  <si>
    <t>შპს ხორო</t>
  </si>
  <si>
    <t>სპს ოთარ სურმანიძე და კომპანია</t>
  </si>
  <si>
    <t>იამზე გაბისონია</t>
  </si>
  <si>
    <t>29001027119</t>
  </si>
  <si>
    <t>მარტვილის საიჯარო ქირა</t>
  </si>
  <si>
    <t>ნანა დოღონაძე</t>
  </si>
  <si>
    <t>01006001725</t>
  </si>
  <si>
    <t xml:space="preserve">საიჯარო ქირა </t>
  </si>
  <si>
    <t>დავით გოგიტიძე</t>
  </si>
  <si>
    <t>ქობულეთი საიჯარო ქირა</t>
  </si>
  <si>
    <t>გულისა ჩოჩია</t>
  </si>
  <si>
    <t>აბაშა საიჯარო ქირა</t>
  </si>
  <si>
    <t>01.09.2016 ბლოკი</t>
  </si>
  <si>
    <t>მერაბ ღავთაძე</t>
  </si>
  <si>
    <t>01026003629</t>
  </si>
  <si>
    <t>იჯარა</t>
  </si>
  <si>
    <t>ლევან მიხეილ მგალობლიშვილი</t>
  </si>
  <si>
    <t>01008006068</t>
  </si>
  <si>
    <t>მიხეილ ცქიტიშვილი</t>
  </si>
  <si>
    <t>წალკა საიჯარო ქირა</t>
  </si>
  <si>
    <t>დავით ცისკარიშვილი</t>
  </si>
  <si>
    <t>საიჯარო ქირა -დიდუბე</t>
  </si>
  <si>
    <t>სს ბურჯი</t>
  </si>
  <si>
    <t>ოთარ ჭუჭულაშვილი</t>
  </si>
  <si>
    <t>ლაგოდეხი  საიჯარო ქირა</t>
  </si>
  <si>
    <t>07.07.2016 პარტია</t>
  </si>
  <si>
    <t>მარინე ჩულაშვილი</t>
  </si>
  <si>
    <t>საიჯარო ქირა -თემქა</t>
  </si>
  <si>
    <t>11.07.2016 პარტია</t>
  </si>
  <si>
    <t>მანანა ტოკლიკიშვილი</t>
  </si>
  <si>
    <t>01022012675</t>
  </si>
  <si>
    <t>საიჯარო ქირა - თემქა</t>
  </si>
  <si>
    <t>ვახტანგ ყურაშვილი</t>
  </si>
  <si>
    <t>ანა გოშხეთელიანი</t>
  </si>
  <si>
    <t>60001041633</t>
  </si>
  <si>
    <t>იჯარა -ქუთაისი</t>
  </si>
  <si>
    <t xml:space="preserve">16.07.2016 </t>
  </si>
  <si>
    <t xml:space="preserve"> დავით ქელდიშვილი </t>
  </si>
  <si>
    <t>12001017366</t>
  </si>
  <si>
    <t>იჯარა -ლილო</t>
  </si>
  <si>
    <t>06.09.2016 ბლოკი</t>
  </si>
  <si>
    <t>ნარგიზა ღვინეფაძე</t>
  </si>
  <si>
    <t xml:space="preserve">იჯარა </t>
  </si>
  <si>
    <t>ირმა ჯიშიაშვილი</t>
  </si>
  <si>
    <t>იჯარა ტყიბული</t>
  </si>
  <si>
    <t>გიორგი კენკებაშვილი</t>
  </si>
  <si>
    <t>ხათუნა ქებულაძე</t>
  </si>
  <si>
    <t>იჯარა -თეთრიწყარო</t>
  </si>
  <si>
    <t>ციცინო ნეფარიძე</t>
  </si>
  <si>
    <t>იჯარა -ამბროლაური</t>
  </si>
  <si>
    <t>ლიანა ნადიბაიძე</t>
  </si>
  <si>
    <t>იჯარა -ასპინძა</t>
  </si>
  <si>
    <t>ზოია საბანიძე</t>
  </si>
  <si>
    <t>ბოლნისის იჯარა</t>
  </si>
  <si>
    <t>სალომე ვეფხვაძე</t>
  </si>
  <si>
    <t>იჯარა - ბორჯომი</t>
  </si>
  <si>
    <t>შავლეგო ყრუაშვილი</t>
  </si>
  <si>
    <t>იჯარა -გლდანი</t>
  </si>
  <si>
    <t>არტურ ფერიაშვილი</t>
  </si>
  <si>
    <t>თინა ალექსანდროვი</t>
  </si>
  <si>
    <t>01013018628</t>
  </si>
  <si>
    <t>მაია უტიაშვილი</t>
  </si>
  <si>
    <t>იჯარა - გურჯაანი</t>
  </si>
  <si>
    <t>დარეჯან ართმელიძე</t>
  </si>
  <si>
    <t>თამაზ ბასიაშვილი</t>
  </si>
  <si>
    <t>იჯარა - დიდი დიღომი</t>
  </si>
  <si>
    <t>ზურაბ ოქრიაშვილი</t>
  </si>
  <si>
    <t>15001006110</t>
  </si>
  <si>
    <t>იჯარა - დმანისი</t>
  </si>
  <si>
    <t>მიხეილ დობორჯგინიძე</t>
  </si>
  <si>
    <t>ნელი ჩხიკვაძე</t>
  </si>
  <si>
    <t>01017019404</t>
  </si>
  <si>
    <t>დუშეთი საიჯარო ქირა</t>
  </si>
  <si>
    <t>ცისანა ზექალაშვილი</t>
  </si>
  <si>
    <t>01002016169</t>
  </si>
  <si>
    <t>იჯარა - ვაზისუბანი</t>
  </si>
  <si>
    <t>01.08.2016</t>
  </si>
  <si>
    <t>ბესარიონ კორძაძე</t>
  </si>
  <si>
    <t>ვანი -შუათა იჯარა</t>
  </si>
  <si>
    <t>ზაზა სიმონეიშვილი</t>
  </si>
  <si>
    <t>ვანი იჯარა</t>
  </si>
  <si>
    <t>ზიზი ბარბაქაძე</t>
  </si>
  <si>
    <t>იჯარა - რუსთავი</t>
  </si>
  <si>
    <t>მზია იარაჯული</t>
  </si>
  <si>
    <t xml:space="preserve">თიანეთი იჯარა </t>
  </si>
  <si>
    <t>გიორგი ბერიძე</t>
  </si>
  <si>
    <t>კასპი იჯარა</t>
  </si>
  <si>
    <t>შერმადინ ბენდელიანი</t>
  </si>
  <si>
    <t>იჯარა -ლენტეხი</t>
  </si>
  <si>
    <t>23.07.2016</t>
  </si>
  <si>
    <t>მამუკა გრძელიშვილი</t>
  </si>
  <si>
    <t>57001035191</t>
  </si>
  <si>
    <t>იჯარა -სურამი</t>
  </si>
  <si>
    <t>მარიკა ჯაფარიძე</t>
  </si>
  <si>
    <t>01008019461</t>
  </si>
  <si>
    <t>იჯარა-მესტია</t>
  </si>
  <si>
    <t>მურად დიასამიძე</t>
  </si>
  <si>
    <t>61006033294</t>
  </si>
  <si>
    <t>იჯარა - ბათუმი</t>
  </si>
  <si>
    <t>მელს ბდოიანი</t>
  </si>
  <si>
    <t>32001000147</t>
  </si>
  <si>
    <t>იჯარა - ნინოწმინდა</t>
  </si>
  <si>
    <t xml:space="preserve">ნოდარ ნადირაშვილი </t>
  </si>
  <si>
    <t>01026001725</t>
  </si>
  <si>
    <t>იჯარა -ჭიათურა</t>
  </si>
  <si>
    <t>ტარიელ მეტრეველი</t>
  </si>
  <si>
    <t>34001000672</t>
  </si>
  <si>
    <t>თამაზ კევლიშვილი</t>
  </si>
  <si>
    <t>საგარეჯო</t>
  </si>
  <si>
    <t>ტარიელ ფაღავა</t>
  </si>
  <si>
    <t>სენაკი</t>
  </si>
  <si>
    <t>თამარ კაცელაშვილი</t>
  </si>
  <si>
    <t>ქარელი</t>
  </si>
  <si>
    <t>მირზა გათენაძე</t>
  </si>
  <si>
    <t>ქედა</t>
  </si>
  <si>
    <t>რუსუდან მინაძე</t>
  </si>
  <si>
    <t>ზურაბ კუტუბიძე</t>
  </si>
  <si>
    <t>ჩოხატაური</t>
  </si>
  <si>
    <t>ბესიკ მამფორია</t>
  </si>
  <si>
    <t>ჩხოროწყუ</t>
  </si>
  <si>
    <t>ნატო სილაგაძე</t>
  </si>
  <si>
    <t>49001000377</t>
  </si>
  <si>
    <t>იჯარა -ცაგერი</t>
  </si>
  <si>
    <t>ლიმონი ზარანდია</t>
  </si>
  <si>
    <t>წალენჯიხა</t>
  </si>
  <si>
    <t>ნინო ბოქოლაშვილი</t>
  </si>
  <si>
    <t>წნორი</t>
  </si>
  <si>
    <t>ზურაბ აბრამიშვილი</t>
  </si>
  <si>
    <t>ხაშური</t>
  </si>
  <si>
    <t>მანანა გოგია</t>
  </si>
  <si>
    <t>ხობი</t>
  </si>
  <si>
    <t>ირმა ქუთათელაძე</t>
  </si>
  <si>
    <t xml:space="preserve">ხონი </t>
  </si>
  <si>
    <t>შორენა დეკანაძე</t>
  </si>
  <si>
    <t>ხულო იჯარა</t>
  </si>
  <si>
    <t>თეიმურაზ შოშიაშვილი</t>
  </si>
  <si>
    <t>ხელფასი - ივლისი /აგვისტო</t>
  </si>
  <si>
    <t>რამაზ ქარჩავა</t>
  </si>
  <si>
    <t>48001005360</t>
  </si>
  <si>
    <t>შალვა შოშიაშვილი</t>
  </si>
  <si>
    <t>გიორგი თურქია</t>
  </si>
  <si>
    <t>01026001349</t>
  </si>
  <si>
    <t>შალვა გვარამაძე</t>
  </si>
  <si>
    <t>01017039570</t>
  </si>
  <si>
    <t>დავით ჯანდიერი</t>
  </si>
  <si>
    <t>60002000568</t>
  </si>
  <si>
    <t>ელენე ფანჩულიძე</t>
  </si>
  <si>
    <t>01401102358</t>
  </si>
  <si>
    <t>მამუკა თოიძე</t>
  </si>
  <si>
    <t>01019005951</t>
  </si>
  <si>
    <t>ლევან ხუციშვილი</t>
  </si>
  <si>
    <t>44001000678</t>
  </si>
  <si>
    <t>გიორგი დალბაშვილი</t>
  </si>
  <si>
    <t>01024047554</t>
  </si>
  <si>
    <t>სამსონ გოგიბედაშვილი</t>
  </si>
  <si>
    <t>01007005566</t>
  </si>
  <si>
    <t>ირინა ზურაბოვა</t>
  </si>
  <si>
    <t>01017013216</t>
  </si>
  <si>
    <t>ელენე ალფაიძე</t>
  </si>
  <si>
    <t>01030031129</t>
  </si>
  <si>
    <t>გიორგი შოშიაშვილი</t>
  </si>
  <si>
    <t>01011087975</t>
  </si>
  <si>
    <t>მარიამ ლორთქიფანიძე</t>
  </si>
  <si>
    <t>01026010825</t>
  </si>
  <si>
    <t>სალომე გოგსაძე</t>
  </si>
  <si>
    <t>60001053445</t>
  </si>
  <si>
    <t>ირაკლი მოდებაძე</t>
  </si>
  <si>
    <t>01019049248</t>
  </si>
  <si>
    <t>მირიან მაჭავარიანი</t>
  </si>
  <si>
    <t>56001001467</t>
  </si>
  <si>
    <t>გვანცა იობიძე</t>
  </si>
  <si>
    <t>დიანა ხალვაში</t>
  </si>
  <si>
    <t>61004005940</t>
  </si>
  <si>
    <t>29.06.2016</t>
  </si>
  <si>
    <t>დიმიტრი ბლუაშვილი</t>
  </si>
  <si>
    <t>01017042400</t>
  </si>
  <si>
    <t>დავით ნარუაშვილი</t>
  </si>
  <si>
    <t>ლელა კაპანაძე</t>
  </si>
  <si>
    <t>20001050467</t>
  </si>
  <si>
    <t>ნათია ბათირაშვილი</t>
  </si>
  <si>
    <t>54001018197</t>
  </si>
  <si>
    <t>გურანდა კონცელიძე</t>
  </si>
  <si>
    <t>61008002267</t>
  </si>
  <si>
    <t>ალექსი ქიბროწაშვილი</t>
  </si>
  <si>
    <t>08001009725</t>
  </si>
  <si>
    <t>ლია ლომინაშვილი</t>
  </si>
  <si>
    <t>61003007351</t>
  </si>
  <si>
    <t>სოფიკო შარაბიძე</t>
  </si>
  <si>
    <t>35001105709</t>
  </si>
  <si>
    <t>კახაბერ ბერიძე</t>
  </si>
  <si>
    <t>47001006737</t>
  </si>
  <si>
    <t>ირინე ტურაშვილი</t>
  </si>
  <si>
    <t>45001005126</t>
  </si>
  <si>
    <t>ანიკო ჯაფარიძე</t>
  </si>
  <si>
    <t>30001001557</t>
  </si>
  <si>
    <t>ნოდარ ხაჩიძე</t>
  </si>
  <si>
    <t>25001004239</t>
  </si>
  <si>
    <t>ცირა დვალიშვილი</t>
  </si>
  <si>
    <t>26001035433</t>
  </si>
  <si>
    <t>ვარდიკო ორბეთიშვილი</t>
  </si>
  <si>
    <t>08001018966</t>
  </si>
  <si>
    <t>ვიოლეტა უგულავა</t>
  </si>
  <si>
    <t>49001003885</t>
  </si>
  <si>
    <t>ემზარი გორგილაძე</t>
  </si>
  <si>
    <t>36001006032</t>
  </si>
  <si>
    <t>იოსებ ბეჟანიშვილი</t>
  </si>
  <si>
    <t>01027017686</t>
  </si>
  <si>
    <t>გიორგი ხაზიური</t>
  </si>
  <si>
    <t>13001001184</t>
  </si>
  <si>
    <t>დიტო კვირკველია</t>
  </si>
  <si>
    <t>01024004627</t>
  </si>
  <si>
    <t>ნანი სკანაძე</t>
  </si>
  <si>
    <t>57001009663</t>
  </si>
  <si>
    <t>კონსტანტინე ლობჟანიძე</t>
  </si>
  <si>
    <t>01024035767</t>
  </si>
  <si>
    <t>აკაკი კვინტლაძე</t>
  </si>
  <si>
    <t>01030050081</t>
  </si>
  <si>
    <t>ცოტნე გლოველი</t>
  </si>
  <si>
    <t>01019053551</t>
  </si>
  <si>
    <t>დავით მახათაძე</t>
  </si>
  <si>
    <t>01031005952</t>
  </si>
  <si>
    <t>ზურაბ პინაიშვილი</t>
  </si>
  <si>
    <t>01012015300</t>
  </si>
  <si>
    <t>ლევან ნუცუბიძე</t>
  </si>
  <si>
    <t>01024011331</t>
  </si>
  <si>
    <t>ნუგზარ ღვალაძე</t>
  </si>
  <si>
    <t>01006005591</t>
  </si>
  <si>
    <t>გურამ გურჩიანი</t>
  </si>
  <si>
    <t>62007011131</t>
  </si>
  <si>
    <t>ზურაბ კიკვაძე</t>
  </si>
  <si>
    <t>01021003548</t>
  </si>
  <si>
    <t>გრიგოლ ლაბარტყავა</t>
  </si>
  <si>
    <t>62007014261</t>
  </si>
  <si>
    <t>ირაკლი მერაბაშვილი</t>
  </si>
  <si>
    <t>01002006376</t>
  </si>
  <si>
    <t>გიორგი პეტრიაშვილი</t>
  </si>
  <si>
    <t>01019061763</t>
  </si>
  <si>
    <t>თეიმურაზ გაგუა</t>
  </si>
  <si>
    <t>01001021454</t>
  </si>
  <si>
    <t>გიორგი ეგრისელაშვილი</t>
  </si>
  <si>
    <t>01022008261</t>
  </si>
  <si>
    <t>ზაზა რევიშვილი</t>
  </si>
  <si>
    <t>01026011099</t>
  </si>
  <si>
    <t>მაია ტაბიძე</t>
  </si>
  <si>
    <t>01024035835</t>
  </si>
  <si>
    <t>ნანა ცინდელიანი</t>
  </si>
  <si>
    <t>01005005012</t>
  </si>
  <si>
    <t>რევაზ სახვაძე</t>
  </si>
  <si>
    <t>თამაზ ხიზანიშვილი</t>
  </si>
  <si>
    <t>01030000656</t>
  </si>
  <si>
    <t>სოფიო ბაღდავაძე</t>
  </si>
  <si>
    <t>01008028660</t>
  </si>
  <si>
    <t>ვახტანგ პეტრიაშვილი</t>
  </si>
  <si>
    <t>01007007180</t>
  </si>
  <si>
    <t>ნუგზარ ჯაში</t>
  </si>
  <si>
    <t>01010005074</t>
  </si>
  <si>
    <t>თამარ ჯიშკარიანი</t>
  </si>
  <si>
    <t>01023008456</t>
  </si>
  <si>
    <t>კახაბერ ქურციკიძე</t>
  </si>
  <si>
    <t>01022004229</t>
  </si>
  <si>
    <t>გიორგი სტეფანაშვილი</t>
  </si>
  <si>
    <t>01015015305</t>
  </si>
  <si>
    <t>სალომე მეტონიძე</t>
  </si>
  <si>
    <t>01017053484</t>
  </si>
  <si>
    <t>სოფიო გიორგაძე</t>
  </si>
  <si>
    <t>01015005420</t>
  </si>
  <si>
    <t>გიორგი არევაძე</t>
  </si>
  <si>
    <t>01026007215</t>
  </si>
  <si>
    <t>გიორგი შერვაშიძე</t>
  </si>
  <si>
    <t>01017016807</t>
  </si>
  <si>
    <t>გიორგი ბეზარაშვილი</t>
  </si>
  <si>
    <t>01010008286</t>
  </si>
  <si>
    <t>13.06.2016</t>
  </si>
  <si>
    <t>ანი ბალხამიშვილი</t>
  </si>
  <si>
    <t>24001046278</t>
  </si>
  <si>
    <t>დავით თოფურიძე</t>
  </si>
  <si>
    <t>61001022146</t>
  </si>
  <si>
    <t>08.06.2016</t>
  </si>
  <si>
    <t>ევა გიგილაშვილი</t>
  </si>
  <si>
    <t>43001014580</t>
  </si>
  <si>
    <t>პაატა ბედიანაშვილი</t>
  </si>
  <si>
    <t>59001006498</t>
  </si>
  <si>
    <t>გიორგი ოდიშვილი</t>
  </si>
  <si>
    <t>44001001688</t>
  </si>
  <si>
    <t>მარინე მარჯანიძე</t>
  </si>
  <si>
    <t>43001002377</t>
  </si>
  <si>
    <t>მედეა აბაშიძე</t>
  </si>
  <si>
    <t>59001008059</t>
  </si>
  <si>
    <t>გივი სუჯაშვილი</t>
  </si>
  <si>
    <t>44001000032</t>
  </si>
  <si>
    <t>სანდრო კვირჭიშვილი</t>
  </si>
  <si>
    <t>44001001537</t>
  </si>
  <si>
    <t>ზინაიდა ცერცვაძე</t>
  </si>
  <si>
    <t>59001105861</t>
  </si>
  <si>
    <t>გვანცა ხაბალაშვილი</t>
  </si>
  <si>
    <t>59001122255</t>
  </si>
  <si>
    <t>მთვარისა ინაკავაძე</t>
  </si>
  <si>
    <t>59301129669</t>
  </si>
  <si>
    <t>ზურაბ თეთრუაშვილი</t>
  </si>
  <si>
    <t>59001074959</t>
  </si>
  <si>
    <t>ცისმარი მჭედლიშვილი</t>
  </si>
  <si>
    <t>59701136939</t>
  </si>
  <si>
    <t>ნინო გოშაძე</t>
  </si>
  <si>
    <t>10001005401</t>
  </si>
  <si>
    <t>თეიმურაზ ნარიმანიშვილი</t>
  </si>
  <si>
    <t>03001000465</t>
  </si>
  <si>
    <t>თინათინ გიგიტაშვილი</t>
  </si>
  <si>
    <t>45001004226</t>
  </si>
  <si>
    <t>ზოია მუმლაური</t>
  </si>
  <si>
    <t>27001038374</t>
  </si>
  <si>
    <t>ნინო პეტრიაშვილი</t>
  </si>
  <si>
    <t>01001025507</t>
  </si>
  <si>
    <t>03.10.17-21.10.17</t>
  </si>
  <si>
    <t>ემზარ</t>
  </si>
  <si>
    <t>გოგუაძე</t>
  </si>
  <si>
    <t xml:space="preserve">გიორგი </t>
  </si>
  <si>
    <t>გოგიძე</t>
  </si>
  <si>
    <t>იმერეთის ორგანიზაციის თავმჯდომარე</t>
  </si>
  <si>
    <t>ლევან</t>
  </si>
  <si>
    <t>გახელაძე</t>
  </si>
  <si>
    <t>26001003868</t>
  </si>
  <si>
    <t>წარმომადგენლებზე გასაცემი თანხა</t>
  </si>
  <si>
    <t>კონსულტანტი</t>
  </si>
  <si>
    <t>01005008265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</si>
</sst>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56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b/>
      <sz val="11"/>
      <name val="Sylfaen"/>
      <family val="1"/>
    </font>
    <font>
      <b/>
      <sz val="12"/>
      <color indexed="8"/>
      <name val="Sylfaen"/>
      <family val="1"/>
    </font>
    <font>
      <b/>
      <sz val="12"/>
      <color indexed="8"/>
      <name val="fmgm"/>
      <family val="1"/>
    </font>
    <font>
      <b/>
      <sz val="12"/>
      <color theme="3"/>
      <name val="Sylfae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name val="Sylfaen"/>
      <family val="1"/>
    </font>
    <font>
      <b/>
      <sz val="11"/>
      <color indexed="8"/>
      <name val="Sylfaen"/>
      <family val="1"/>
    </font>
    <font>
      <sz val="11"/>
      <color indexed="8"/>
      <name val="Sylfaen"/>
      <family val="1"/>
    </font>
    <font>
      <sz val="11"/>
      <color rgb="FFFF0000"/>
      <name val="Sylfaen"/>
      <family val="1"/>
    </font>
    <font>
      <b/>
      <sz val="11"/>
      <color rgb="FFFF0000"/>
      <name val="Sylfaen"/>
      <family val="1"/>
    </font>
    <font>
      <sz val="10"/>
      <color rgb="FFFF0000"/>
      <name val="Arial"/>
      <family val="2"/>
    </font>
    <font>
      <sz val="11"/>
      <name val="fmgm"/>
      <family val="1"/>
    </font>
    <font>
      <sz val="11"/>
      <name val="Calibri"/>
      <family val="2"/>
    </font>
    <font>
      <b/>
      <sz val="10"/>
      <name val="fmgm"/>
      <family val="1"/>
    </font>
    <font>
      <b/>
      <sz val="12"/>
      <name val="fmgm"/>
      <family val="1"/>
    </font>
    <font>
      <b/>
      <sz val="12"/>
      <color theme="1"/>
      <name val="Sylfaen"/>
      <family val="1"/>
    </font>
    <font>
      <sz val="12"/>
      <name val="Sylfaen"/>
      <family val="1"/>
    </font>
    <font>
      <sz val="11"/>
      <color indexed="8"/>
      <name val="fmgm"/>
      <family val="1"/>
    </font>
    <font>
      <sz val="12"/>
      <color indexed="8"/>
      <name val="fmgm"/>
      <family val="1"/>
    </font>
    <font>
      <b/>
      <sz val="16"/>
      <color rgb="FF002060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669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4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4" xfId="1" applyNumberFormat="1" applyFont="1" applyFill="1" applyBorder="1" applyAlignment="1" applyProtection="1">
      <alignment horizontal="right" vertical="center" wrapText="1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7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0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1" xfId="9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1" xfId="0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1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2" fillId="0" borderId="0" xfId="0" applyFont="1" applyBorder="1" applyProtection="1"/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0" borderId="41" xfId="1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9" fillId="0" borderId="40" xfId="9" applyNumberFormat="1" applyFont="1" applyBorder="1" applyAlignment="1" applyProtection="1">
      <alignment vertical="center"/>
      <protection locked="0"/>
    </xf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0" fontId="17" fillId="5" borderId="0" xfId="1" applyFont="1" applyFill="1" applyAlignment="1" applyProtection="1">
      <alignment horizontal="right" vertical="center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49" fontId="22" fillId="0" borderId="1" xfId="1" applyNumberFormat="1" applyFont="1" applyFill="1" applyBorder="1" applyAlignment="1" applyProtection="1">
      <alignment horizontal="left" vertical="center" wrapText="1" indent="1"/>
    </xf>
    <xf numFmtId="14" fontId="17" fillId="0" borderId="2" xfId="1" applyNumberFormat="1" applyFont="1" applyFill="1" applyBorder="1" applyAlignment="1" applyProtection="1">
      <alignment horizontal="left" vertical="center" wrapText="1" indent="1"/>
    </xf>
    <xf numFmtId="0" fontId="24" fillId="0" borderId="42" xfId="2" applyFont="1" applyFill="1" applyBorder="1" applyAlignment="1" applyProtection="1">
      <alignment horizontal="center" vertical="top" wrapText="1"/>
      <protection locked="0"/>
    </xf>
    <xf numFmtId="0" fontId="27" fillId="0" borderId="34" xfId="5" applyFont="1" applyBorder="1" applyAlignment="1" applyProtection="1">
      <alignment horizontal="center" wrapText="1"/>
      <protection locked="0"/>
    </xf>
    <xf numFmtId="1" fontId="24" fillId="0" borderId="1" xfId="2" applyNumberFormat="1" applyFont="1" applyFill="1" applyBorder="1" applyAlignment="1" applyProtection="1">
      <alignment horizontal="center" vertical="center" wrapText="1"/>
      <protection locked="0"/>
    </xf>
    <xf numFmtId="1" fontId="24" fillId="0" borderId="0" xfId="2" applyNumberFormat="1" applyFont="1" applyFill="1" applyBorder="1" applyAlignment="1" applyProtection="1">
      <alignment horizontal="center" vertical="center" wrapText="1"/>
      <protection locked="0"/>
    </xf>
    <xf numFmtId="14" fontId="27" fillId="0" borderId="1" xfId="5" applyNumberFormat="1" applyFont="1" applyBorder="1" applyAlignment="1" applyProtection="1">
      <alignment horizontal="center" vertical="center" wrapText="1"/>
      <protection locked="0"/>
    </xf>
    <xf numFmtId="0" fontId="25" fillId="0" borderId="9" xfId="2" applyFont="1" applyFill="1" applyBorder="1" applyAlignment="1" applyProtection="1">
      <alignment horizontal="right" vertical="top" wrapText="1"/>
      <protection locked="0"/>
    </xf>
    <xf numFmtId="0" fontId="17" fillId="5" borderId="1" xfId="0" applyFont="1" applyFill="1" applyBorder="1" applyAlignment="1" applyProtection="1">
      <alignment horizontal="left"/>
      <protection locked="0"/>
    </xf>
    <xf numFmtId="0" fontId="27" fillId="0" borderId="1" xfId="5" applyFont="1" applyBorder="1" applyAlignment="1" applyProtection="1">
      <alignment horizontal="center" wrapText="1"/>
      <protection locked="0"/>
    </xf>
    <xf numFmtId="0" fontId="11" fillId="0" borderId="1" xfId="0" applyFont="1" applyBorder="1"/>
    <xf numFmtId="1" fontId="24" fillId="0" borderId="5" xfId="2" applyNumberFormat="1" applyFont="1" applyFill="1" applyBorder="1" applyAlignment="1" applyProtection="1">
      <alignment horizontal="center" vertical="top" wrapText="1"/>
      <protection locked="0"/>
    </xf>
    <xf numFmtId="0" fontId="25" fillId="0" borderId="4" xfId="2" applyFont="1" applyFill="1" applyBorder="1" applyAlignment="1" applyProtection="1">
      <alignment horizontal="center" vertical="top" wrapText="1"/>
      <protection locked="0"/>
    </xf>
    <xf numFmtId="0" fontId="35" fillId="2" borderId="5" xfId="0" applyFont="1" applyFill="1" applyBorder="1" applyAlignment="1" applyProtection="1">
      <alignment horizontal="center" vertical="center"/>
      <protection locked="0"/>
    </xf>
    <xf numFmtId="0" fontId="26" fillId="2" borderId="1" xfId="2" applyFont="1" applyFill="1" applyBorder="1" applyAlignment="1" applyProtection="1">
      <alignment horizontal="center" vertical="center" wrapText="1"/>
    </xf>
    <xf numFmtId="1" fontId="36" fillId="2" borderId="1" xfId="2" applyNumberFormat="1" applyFont="1" applyFill="1" applyBorder="1" applyAlignment="1" applyProtection="1">
      <alignment horizontal="center" vertical="center" wrapText="1"/>
      <protection locked="0"/>
    </xf>
    <xf numFmtId="1" fontId="36" fillId="2" borderId="27" xfId="2" applyNumberFormat="1" applyFont="1" applyFill="1" applyBorder="1" applyAlignment="1" applyProtection="1">
      <alignment horizontal="left" vertical="top" wrapText="1"/>
      <protection locked="0"/>
    </xf>
    <xf numFmtId="0" fontId="36" fillId="2" borderId="6" xfId="2" applyFont="1" applyFill="1" applyBorder="1" applyAlignment="1" applyProtection="1">
      <alignment horizontal="left" vertical="top" wrapText="1"/>
      <protection locked="0"/>
    </xf>
    <xf numFmtId="0" fontId="23" fillId="2" borderId="6" xfId="2" applyNumberFormat="1" applyFont="1" applyFill="1" applyBorder="1" applyAlignment="1" applyProtection="1">
      <alignment horizontal="left" vertical="center" wrapText="1"/>
    </xf>
    <xf numFmtId="1" fontId="23" fillId="2" borderId="0" xfId="2" applyNumberFormat="1" applyFont="1" applyFill="1" applyBorder="1" applyAlignment="1" applyProtection="1">
      <alignment horizontal="left" vertical="center" wrapText="1"/>
    </xf>
    <xf numFmtId="1" fontId="23" fillId="2" borderId="6" xfId="2" applyNumberFormat="1" applyFont="1" applyFill="1" applyBorder="1" applyAlignment="1" applyProtection="1">
      <alignment horizontal="left" vertical="center" wrapText="1"/>
    </xf>
    <xf numFmtId="1" fontId="35" fillId="2" borderId="0" xfId="2" applyNumberFormat="1" applyFont="1" applyFill="1" applyBorder="1" applyAlignment="1" applyProtection="1">
      <alignment horizontal="left" vertical="center" wrapText="1"/>
    </xf>
    <xf numFmtId="0" fontId="35" fillId="2" borderId="1" xfId="0" applyFont="1" applyFill="1" applyBorder="1" applyAlignment="1" applyProtection="1">
      <alignment horizontal="center" vertical="center"/>
      <protection locked="0"/>
    </xf>
    <xf numFmtId="1" fontId="36" fillId="2" borderId="6" xfId="2" applyNumberFormat="1" applyFont="1" applyFill="1" applyBorder="1" applyAlignment="1" applyProtection="1">
      <alignment horizontal="center" vertical="center" wrapText="1"/>
      <protection locked="0"/>
    </xf>
    <xf numFmtId="1" fontId="36" fillId="2" borderId="6" xfId="2" applyNumberFormat="1" applyFont="1" applyFill="1" applyBorder="1" applyAlignment="1" applyProtection="1">
      <alignment horizontal="left" vertical="top" wrapText="1"/>
      <protection locked="0"/>
    </xf>
    <xf numFmtId="0" fontId="23" fillId="2" borderId="6" xfId="2" applyFont="1" applyFill="1" applyBorder="1" applyAlignment="1" applyProtection="1">
      <alignment horizontal="left" vertical="top" wrapText="1"/>
      <protection locked="0"/>
    </xf>
    <xf numFmtId="0" fontId="36" fillId="2" borderId="6" xfId="2" applyNumberFormat="1" applyFont="1" applyFill="1" applyBorder="1" applyAlignment="1" applyProtection="1">
      <alignment horizontal="left" vertical="top" wrapText="1"/>
    </xf>
    <xf numFmtId="1" fontId="36" fillId="2" borderId="6" xfId="2" applyNumberFormat="1" applyFont="1" applyFill="1" applyBorder="1" applyAlignment="1" applyProtection="1">
      <alignment horizontal="left" vertical="center" wrapText="1"/>
    </xf>
    <xf numFmtId="1" fontId="35" fillId="2" borderId="6" xfId="0" applyNumberFormat="1" applyFont="1" applyFill="1" applyBorder="1" applyAlignment="1" applyProtection="1">
      <alignment horizontal="left" vertical="top"/>
      <protection locked="0"/>
    </xf>
    <xf numFmtId="0" fontId="26" fillId="2" borderId="2" xfId="2" applyFont="1" applyFill="1" applyBorder="1" applyAlignment="1" applyProtection="1">
      <alignment horizontal="center" vertical="center" wrapText="1"/>
    </xf>
    <xf numFmtId="1" fontId="36" fillId="2" borderId="8" xfId="2" applyNumberFormat="1" applyFont="1" applyFill="1" applyBorder="1" applyAlignment="1" applyProtection="1">
      <alignment horizontal="center" vertical="center" wrapText="1"/>
      <protection locked="0"/>
    </xf>
    <xf numFmtId="0" fontId="36" fillId="2" borderId="6" xfId="2" applyNumberFormat="1" applyFont="1" applyFill="1" applyBorder="1" applyAlignment="1" applyProtection="1">
      <alignment horizontal="left" vertical="center" wrapText="1"/>
    </xf>
    <xf numFmtId="0" fontId="17" fillId="2" borderId="6" xfId="0" applyFont="1" applyFill="1" applyBorder="1" applyAlignment="1" applyProtection="1">
      <alignment horizontal="left"/>
      <protection locked="0"/>
    </xf>
    <xf numFmtId="1" fontId="35" fillId="2" borderId="0" xfId="2" applyNumberFormat="1" applyFont="1" applyFill="1" applyBorder="1" applyAlignment="1" applyProtection="1">
      <alignment horizontal="left" vertical="top" wrapText="1"/>
    </xf>
    <xf numFmtId="1" fontId="36" fillId="2" borderId="0" xfId="2" applyNumberFormat="1" applyFont="1" applyFill="1" applyBorder="1" applyAlignment="1" applyProtection="1">
      <alignment horizontal="left" vertical="center" wrapText="1"/>
    </xf>
    <xf numFmtId="1" fontId="35" fillId="2" borderId="6" xfId="2" applyNumberFormat="1" applyFont="1" applyFill="1" applyBorder="1" applyAlignment="1" applyProtection="1">
      <alignment horizontal="left" vertical="top" wrapText="1"/>
    </xf>
    <xf numFmtId="1" fontId="36" fillId="2" borderId="1" xfId="2" applyNumberFormat="1" applyFont="1" applyFill="1" applyBorder="1" applyAlignment="1" applyProtection="1">
      <alignment horizontal="left" vertical="top" wrapText="1"/>
      <protection locked="0"/>
    </xf>
    <xf numFmtId="0" fontId="23" fillId="2" borderId="1" xfId="2" applyFont="1" applyFill="1" applyBorder="1" applyAlignment="1" applyProtection="1">
      <alignment horizontal="center" vertical="center" wrapText="1"/>
      <protection locked="0"/>
    </xf>
    <xf numFmtId="0" fontId="36" fillId="2" borderId="1" xfId="2" applyNumberFormat="1" applyFont="1" applyFill="1" applyBorder="1" applyAlignment="1" applyProtection="1">
      <alignment horizontal="left" vertical="center" wrapText="1"/>
    </xf>
    <xf numFmtId="1" fontId="36" fillId="2" borderId="1" xfId="2" applyNumberFormat="1" applyFont="1" applyFill="1" applyBorder="1" applyAlignment="1" applyProtection="1">
      <alignment horizontal="left" vertical="center" wrapText="1"/>
    </xf>
    <xf numFmtId="1" fontId="35" fillId="2" borderId="1" xfId="2" applyNumberFormat="1" applyFont="1" applyFill="1" applyBorder="1" applyAlignment="1" applyProtection="1">
      <alignment horizontal="left" vertical="top" wrapText="1"/>
    </xf>
    <xf numFmtId="0" fontId="37" fillId="2" borderId="1" xfId="0" applyNumberFormat="1" applyFont="1" applyFill="1" applyBorder="1" applyAlignment="1">
      <alignment horizontal="left" vertical="top"/>
    </xf>
    <xf numFmtId="0" fontId="23" fillId="2" borderId="1" xfId="2" applyFont="1" applyFill="1" applyBorder="1" applyAlignment="1" applyProtection="1">
      <alignment horizontal="left" vertical="top" wrapText="1"/>
      <protection locked="0"/>
    </xf>
    <xf numFmtId="0" fontId="37" fillId="2" borderId="1" xfId="0" applyNumberFormat="1" applyFont="1" applyFill="1" applyBorder="1" applyAlignment="1">
      <alignment horizontal="center" vertical="top"/>
    </xf>
    <xf numFmtId="0" fontId="35" fillId="2" borderId="1" xfId="2" applyNumberFormat="1" applyFont="1" applyFill="1" applyBorder="1" applyAlignment="1" applyProtection="1">
      <alignment horizontal="left" vertical="top" wrapText="1"/>
    </xf>
    <xf numFmtId="0" fontId="37" fillId="2" borderId="5" xfId="0" applyNumberFormat="1" applyFont="1" applyFill="1" applyBorder="1" applyAlignment="1">
      <alignment horizontal="center" vertical="top"/>
    </xf>
    <xf numFmtId="0" fontId="23" fillId="2" borderId="4" xfId="2" applyFont="1" applyFill="1" applyBorder="1" applyAlignment="1" applyProtection="1">
      <alignment horizontal="left" vertical="top" wrapText="1"/>
      <protection locked="0"/>
    </xf>
    <xf numFmtId="1" fontId="36" fillId="2" borderId="1" xfId="2" applyNumberFormat="1" applyFont="1" applyFill="1" applyBorder="1" applyAlignment="1" applyProtection="1">
      <alignment horizontal="left" vertical="top" wrapText="1"/>
    </xf>
    <xf numFmtId="1" fontId="38" fillId="2" borderId="5" xfId="2" applyNumberFormat="1" applyFont="1" applyFill="1" applyBorder="1" applyAlignment="1" applyProtection="1">
      <alignment horizontal="center" vertical="center" wrapText="1"/>
      <protection locked="0"/>
    </xf>
    <xf numFmtId="1" fontId="38" fillId="2" borderId="1" xfId="2" applyNumberFormat="1" applyFont="1" applyFill="1" applyBorder="1" applyAlignment="1" applyProtection="1">
      <alignment horizontal="center" vertical="center" wrapText="1"/>
      <protection locked="0"/>
    </xf>
    <xf numFmtId="14" fontId="39" fillId="2" borderId="2" xfId="3" applyNumberFormat="1" applyFont="1" applyFill="1" applyBorder="1" applyAlignment="1" applyProtection="1">
      <alignment horizontal="center" vertical="center" wrapText="1"/>
      <protection locked="0"/>
    </xf>
    <xf numFmtId="1" fontId="28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40" fillId="2" borderId="1" xfId="0" applyNumberFormat="1" applyFont="1" applyFill="1" applyBorder="1" applyAlignment="1">
      <alignment horizontal="left" vertical="center"/>
    </xf>
    <xf numFmtId="0" fontId="27" fillId="2" borderId="1" xfId="2" applyFont="1" applyFill="1" applyBorder="1" applyAlignment="1" applyProtection="1">
      <alignment horizontal="center" vertical="center" wrapText="1"/>
      <protection locked="0"/>
    </xf>
    <xf numFmtId="0" fontId="27" fillId="2" borderId="1" xfId="2" applyNumberFormat="1" applyFont="1" applyFill="1" applyBorder="1" applyAlignment="1" applyProtection="1">
      <alignment horizontal="left" vertical="top" wrapText="1"/>
      <protection locked="0"/>
    </xf>
    <xf numFmtId="0" fontId="27" fillId="2" borderId="1" xfId="2" applyFont="1" applyFill="1" applyBorder="1" applyAlignment="1" applyProtection="1">
      <alignment horizontal="left" vertical="top" wrapText="1"/>
      <protection locked="0"/>
    </xf>
    <xf numFmtId="0" fontId="41" fillId="2" borderId="1" xfId="2" applyFont="1" applyFill="1" applyBorder="1" applyAlignment="1" applyProtection="1">
      <alignment horizontal="left" vertical="top" wrapText="1"/>
      <protection locked="0"/>
    </xf>
    <xf numFmtId="14" fontId="11" fillId="2" borderId="2" xfId="3" applyNumberFormat="1" applyFill="1" applyBorder="1" applyAlignment="1" applyProtection="1">
      <alignment horizontal="center" vertical="center" wrapText="1"/>
      <protection locked="0"/>
    </xf>
    <xf numFmtId="1" fontId="42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43" fillId="2" borderId="1" xfId="2" applyNumberFormat="1" applyFont="1" applyFill="1" applyBorder="1" applyAlignment="1" applyProtection="1">
      <alignment horizontal="left" vertical="top" wrapText="1"/>
      <protection locked="0"/>
    </xf>
    <xf numFmtId="0" fontId="43" fillId="2" borderId="1" xfId="2" applyFont="1" applyFill="1" applyBorder="1" applyAlignment="1" applyProtection="1">
      <alignment horizontal="left" vertical="top" wrapText="1"/>
      <protection locked="0"/>
    </xf>
    <xf numFmtId="0" fontId="43" fillId="2" borderId="1" xfId="2" applyNumberFormat="1" applyFont="1" applyFill="1" applyBorder="1" applyAlignment="1" applyProtection="1">
      <alignment horizontal="left" vertical="top" wrapText="1"/>
      <protection locked="0"/>
    </xf>
    <xf numFmtId="14" fontId="0" fillId="2" borderId="2" xfId="3" applyNumberFormat="1" applyFont="1" applyFill="1" applyBorder="1" applyAlignment="1" applyProtection="1">
      <alignment horizontal="center" vertical="center" wrapText="1"/>
      <protection locked="0"/>
    </xf>
    <xf numFmtId="0" fontId="16" fillId="2" borderId="1" xfId="2" applyFont="1" applyFill="1" applyBorder="1" applyAlignment="1">
      <alignment horizontal="left" vertical="center" wrapText="1"/>
    </xf>
    <xf numFmtId="0" fontId="16" fillId="2" borderId="1" xfId="2" applyFont="1" applyFill="1" applyBorder="1" applyAlignment="1">
      <alignment horizontal="left" vertical="center"/>
    </xf>
    <xf numFmtId="0" fontId="44" fillId="2" borderId="1" xfId="2" applyNumberFormat="1" applyFont="1" applyFill="1" applyBorder="1" applyAlignment="1" applyProtection="1">
      <alignment horizontal="left" vertical="top" wrapText="1"/>
      <protection locked="0"/>
    </xf>
    <xf numFmtId="14" fontId="11" fillId="2" borderId="1" xfId="3" applyNumberFormat="1" applyFill="1" applyBorder="1" applyAlignment="1" applyProtection="1">
      <alignment horizontal="center" vertical="center" wrapText="1"/>
      <protection locked="0"/>
    </xf>
    <xf numFmtId="0" fontId="45" fillId="2" borderId="5" xfId="0" applyFont="1" applyFill="1" applyBorder="1" applyAlignment="1" applyProtection="1">
      <alignment horizontal="center" vertical="center"/>
      <protection locked="0"/>
    </xf>
    <xf numFmtId="14" fontId="46" fillId="2" borderId="2" xfId="3" applyNumberFormat="1" applyFont="1" applyFill="1" applyBorder="1" applyAlignment="1" applyProtection="1">
      <alignment horizontal="center" vertical="center" wrapText="1"/>
      <protection locked="0"/>
    </xf>
    <xf numFmtId="1" fontId="45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44" fillId="2" borderId="1" xfId="2" applyNumberFormat="1" applyFont="1" applyFill="1" applyBorder="1" applyAlignment="1" applyProtection="1">
      <alignment horizontal="left" vertical="top" wrapText="1"/>
      <protection locked="0"/>
    </xf>
    <xf numFmtId="0" fontId="44" fillId="2" borderId="1" xfId="2" applyFont="1" applyFill="1" applyBorder="1" applyAlignment="1" applyProtection="1">
      <alignment horizontal="left" vertical="top" wrapText="1"/>
      <protection locked="0"/>
    </xf>
    <xf numFmtId="14" fontId="0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41" fillId="2" borderId="1" xfId="0" applyFont="1" applyFill="1" applyBorder="1" applyAlignment="1" applyProtection="1">
      <alignment vertical="center"/>
      <protection locked="0"/>
    </xf>
    <xf numFmtId="49" fontId="27" fillId="2" borderId="1" xfId="15" applyNumberFormat="1" applyFont="1" applyFill="1" applyBorder="1" applyAlignment="1" applyProtection="1">
      <alignment horizontal="left" vertical="center" wrapText="1"/>
      <protection locked="0"/>
    </xf>
    <xf numFmtId="0" fontId="41" fillId="2" borderId="1" xfId="0" applyNumberFormat="1" applyFont="1" applyFill="1" applyBorder="1" applyAlignment="1" applyProtection="1">
      <alignment horizontal="left" vertical="center"/>
      <protection locked="0"/>
    </xf>
    <xf numFmtId="1" fontId="42" fillId="2" borderId="1" xfId="2" applyNumberFormat="1" applyFont="1" applyFill="1" applyBorder="1" applyAlignment="1" applyProtection="1">
      <alignment horizontal="center" vertical="center" wrapText="1"/>
    </xf>
    <xf numFmtId="1" fontId="41" fillId="2" borderId="1" xfId="2" applyNumberFormat="1" applyFont="1" applyFill="1" applyBorder="1" applyAlignment="1" applyProtection="1">
      <alignment horizontal="left" vertical="top" wrapText="1"/>
    </xf>
    <xf numFmtId="1" fontId="43" fillId="2" borderId="1" xfId="2" applyNumberFormat="1" applyFont="1" applyFill="1" applyBorder="1" applyAlignment="1" applyProtection="1">
      <alignment horizontal="left" vertical="center" wrapText="1"/>
      <protection locked="0"/>
    </xf>
    <xf numFmtId="0" fontId="17" fillId="2" borderId="1" xfId="0" applyFont="1" applyFill="1" applyBorder="1" applyProtection="1">
      <protection locked="0"/>
    </xf>
    <xf numFmtId="49" fontId="17" fillId="2" borderId="1" xfId="0" applyNumberFormat="1" applyFont="1" applyFill="1" applyBorder="1" applyAlignment="1" applyProtection="1">
      <alignment horizontal="left"/>
      <protection locked="0"/>
    </xf>
    <xf numFmtId="0" fontId="17" fillId="2" borderId="1" xfId="0" applyNumberFormat="1" applyFont="1" applyFill="1" applyBorder="1" applyProtection="1">
      <protection locked="0"/>
    </xf>
    <xf numFmtId="0" fontId="17" fillId="2" borderId="1" xfId="0" applyFont="1" applyFill="1" applyBorder="1" applyAlignment="1" applyProtection="1">
      <alignment horizontal="left"/>
      <protection locked="0"/>
    </xf>
    <xf numFmtId="1" fontId="43" fillId="2" borderId="8" xfId="2" applyNumberFormat="1" applyFont="1" applyFill="1" applyBorder="1" applyAlignment="1" applyProtection="1">
      <alignment horizontal="left" vertical="center" wrapText="1"/>
      <protection locked="0"/>
    </xf>
    <xf numFmtId="49" fontId="43" fillId="2" borderId="8" xfId="2" applyNumberFormat="1" applyFont="1" applyFill="1" applyBorder="1" applyAlignment="1" applyProtection="1">
      <alignment horizontal="left" vertical="top" wrapText="1"/>
      <protection locked="0"/>
    </xf>
    <xf numFmtId="0" fontId="43" fillId="2" borderId="8" xfId="2" applyFont="1" applyFill="1" applyBorder="1" applyAlignment="1" applyProtection="1">
      <alignment horizontal="left" vertical="top" wrapText="1"/>
      <protection locked="0"/>
    </xf>
    <xf numFmtId="0" fontId="43" fillId="2" borderId="8" xfId="2" applyNumberFormat="1" applyFont="1" applyFill="1" applyBorder="1" applyAlignment="1" applyProtection="1">
      <alignment horizontal="left" vertical="top" wrapText="1"/>
      <protection locked="0"/>
    </xf>
    <xf numFmtId="0" fontId="41" fillId="2" borderId="8" xfId="2" applyFont="1" applyFill="1" applyBorder="1" applyAlignment="1" applyProtection="1">
      <alignment horizontal="left" vertical="top" wrapText="1"/>
      <protection locked="0"/>
    </xf>
    <xf numFmtId="1" fontId="43" fillId="2" borderId="6" xfId="2" applyNumberFormat="1" applyFont="1" applyFill="1" applyBorder="1" applyAlignment="1" applyProtection="1">
      <alignment horizontal="left" vertical="center" wrapText="1"/>
      <protection locked="0"/>
    </xf>
    <xf numFmtId="49" fontId="43" fillId="2" borderId="6" xfId="2" applyNumberFormat="1" applyFont="1" applyFill="1" applyBorder="1" applyAlignment="1" applyProtection="1">
      <alignment horizontal="left" vertical="top" wrapText="1"/>
      <protection locked="0"/>
    </xf>
    <xf numFmtId="0" fontId="43" fillId="2" borderId="6" xfId="2" applyFont="1" applyFill="1" applyBorder="1" applyAlignment="1" applyProtection="1">
      <alignment horizontal="left" vertical="top" wrapText="1"/>
      <protection locked="0"/>
    </xf>
    <xf numFmtId="0" fontId="43" fillId="2" borderId="6" xfId="2" applyNumberFormat="1" applyFont="1" applyFill="1" applyBorder="1" applyAlignment="1" applyProtection="1">
      <alignment horizontal="left" vertical="top" wrapText="1"/>
      <protection locked="0"/>
    </xf>
    <xf numFmtId="0" fontId="41" fillId="2" borderId="6" xfId="2" applyFont="1" applyFill="1" applyBorder="1" applyAlignment="1" applyProtection="1">
      <alignment horizontal="left" vertical="top" wrapText="1"/>
      <protection locked="0"/>
    </xf>
    <xf numFmtId="14" fontId="11" fillId="2" borderId="35" xfId="3" applyNumberFormat="1" applyFill="1" applyBorder="1" applyAlignment="1" applyProtection="1">
      <alignment horizontal="center" vertical="center" wrapText="1"/>
      <protection locked="0"/>
    </xf>
    <xf numFmtId="1" fontId="43" fillId="2" borderId="9" xfId="2" applyNumberFormat="1" applyFont="1" applyFill="1" applyBorder="1" applyAlignment="1" applyProtection="1">
      <alignment horizontal="left" vertical="center" wrapText="1"/>
      <protection locked="0"/>
    </xf>
    <xf numFmtId="49" fontId="43" fillId="2" borderId="9" xfId="2" applyNumberFormat="1" applyFont="1" applyFill="1" applyBorder="1" applyAlignment="1" applyProtection="1">
      <alignment horizontal="left" vertical="top" wrapText="1"/>
      <protection locked="0"/>
    </xf>
    <xf numFmtId="0" fontId="43" fillId="2" borderId="9" xfId="2" applyFont="1" applyFill="1" applyBorder="1" applyAlignment="1" applyProtection="1">
      <alignment horizontal="left" vertical="top" wrapText="1"/>
      <protection locked="0"/>
    </xf>
    <xf numFmtId="0" fontId="43" fillId="2" borderId="9" xfId="2" applyNumberFormat="1" applyFont="1" applyFill="1" applyBorder="1" applyAlignment="1" applyProtection="1">
      <alignment horizontal="left" vertical="top" wrapText="1"/>
      <protection locked="0"/>
    </xf>
    <xf numFmtId="0" fontId="41" fillId="2" borderId="9" xfId="2" applyFont="1" applyFill="1" applyBorder="1" applyAlignment="1" applyProtection="1">
      <alignment horizontal="left" vertical="top" wrapText="1"/>
      <protection locked="0"/>
    </xf>
    <xf numFmtId="14" fontId="11" fillId="2" borderId="1" xfId="3" applyNumberFormat="1" applyFill="1" applyBorder="1" applyAlignment="1" applyProtection="1">
      <alignment horizontal="center" vertical="center"/>
      <protection locked="0"/>
    </xf>
    <xf numFmtId="49" fontId="24" fillId="2" borderId="1" xfId="2" applyNumberFormat="1" applyFont="1" applyFill="1" applyBorder="1" applyAlignment="1" applyProtection="1">
      <alignment horizontal="left" vertical="center" wrapText="1"/>
    </xf>
    <xf numFmtId="0" fontId="24" fillId="2" borderId="1" xfId="2" applyFont="1" applyFill="1" applyBorder="1" applyAlignment="1" applyProtection="1">
      <alignment horizontal="center" vertical="center" wrapText="1"/>
      <protection locked="0"/>
    </xf>
    <xf numFmtId="0" fontId="27" fillId="2" borderId="1" xfId="0" applyFont="1" applyFill="1" applyBorder="1" applyAlignment="1" applyProtection="1">
      <alignment horizontal="center" vertical="top"/>
      <protection locked="0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1" fontId="43" fillId="2" borderId="1" xfId="2" applyNumberFormat="1" applyFont="1" applyFill="1" applyBorder="1" applyAlignment="1" applyProtection="1">
      <alignment horizontal="left" vertical="center" wrapText="1"/>
    </xf>
    <xf numFmtId="0" fontId="41" fillId="2" borderId="1" xfId="2" applyNumberFormat="1" applyFont="1" applyFill="1" applyBorder="1" applyAlignment="1" applyProtection="1">
      <alignment horizontal="left" vertical="center" wrapText="1"/>
    </xf>
    <xf numFmtId="1" fontId="44" fillId="2" borderId="1" xfId="2" applyNumberFormat="1" applyFont="1" applyFill="1" applyBorder="1" applyAlignment="1" applyProtection="1">
      <alignment horizontal="center" vertical="center" wrapText="1"/>
    </xf>
    <xf numFmtId="1" fontId="44" fillId="2" borderId="1" xfId="2" applyNumberFormat="1" applyFont="1" applyFill="1" applyBorder="1" applyAlignment="1" applyProtection="1">
      <alignment horizontal="center" vertical="top" wrapText="1"/>
    </xf>
    <xf numFmtId="1" fontId="41" fillId="2" borderId="1" xfId="2" applyNumberFormat="1" applyFont="1" applyFill="1" applyBorder="1" applyAlignment="1" applyProtection="1">
      <alignment horizontal="left" vertical="top" wrapText="1"/>
      <protection locked="0"/>
    </xf>
    <xf numFmtId="14" fontId="17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43" fillId="2" borderId="0" xfId="2" applyNumberFormat="1" applyFont="1" applyFill="1" applyBorder="1" applyAlignment="1" applyProtection="1">
      <alignment horizontal="left" vertical="center" wrapText="1"/>
      <protection locked="0"/>
    </xf>
    <xf numFmtId="49" fontId="43" fillId="2" borderId="0" xfId="2" applyNumberFormat="1" applyFont="1" applyFill="1" applyBorder="1" applyAlignment="1" applyProtection="1">
      <alignment horizontal="left" vertical="top" wrapText="1"/>
      <protection locked="0"/>
    </xf>
    <xf numFmtId="1" fontId="43" fillId="2" borderId="0" xfId="2" applyNumberFormat="1" applyFont="1" applyFill="1" applyBorder="1" applyAlignment="1" applyProtection="1">
      <alignment horizontal="left" vertical="center" wrapText="1"/>
    </xf>
    <xf numFmtId="0" fontId="41" fillId="2" borderId="0" xfId="2" applyNumberFormat="1" applyFont="1" applyFill="1" applyBorder="1" applyAlignment="1" applyProtection="1">
      <alignment horizontal="left" vertical="center" wrapText="1"/>
    </xf>
    <xf numFmtId="1" fontId="44" fillId="2" borderId="0" xfId="2" applyNumberFormat="1" applyFont="1" applyFill="1" applyBorder="1" applyAlignment="1" applyProtection="1">
      <alignment horizontal="center" vertical="center" wrapText="1"/>
    </xf>
    <xf numFmtId="1" fontId="44" fillId="2" borderId="0" xfId="2" applyNumberFormat="1" applyFont="1" applyFill="1" applyBorder="1" applyAlignment="1" applyProtection="1">
      <alignment horizontal="center" vertical="top" wrapText="1"/>
    </xf>
    <xf numFmtId="1" fontId="41" fillId="2" borderId="0" xfId="2" applyNumberFormat="1" applyFont="1" applyFill="1" applyBorder="1" applyAlignment="1" applyProtection="1">
      <alignment horizontal="left" vertical="top" wrapText="1"/>
      <protection locked="0"/>
    </xf>
    <xf numFmtId="0" fontId="24" fillId="2" borderId="1" xfId="2" applyFont="1" applyFill="1" applyBorder="1" applyAlignment="1" applyProtection="1">
      <alignment horizontal="left" vertical="center" wrapText="1"/>
      <protection locked="0"/>
    </xf>
    <xf numFmtId="0" fontId="27" fillId="2" borderId="1" xfId="0" applyFont="1" applyFill="1" applyBorder="1" applyAlignment="1" applyProtection="1">
      <alignment horizontal="left"/>
      <protection locked="0"/>
    </xf>
    <xf numFmtId="49" fontId="22" fillId="2" borderId="1" xfId="1" applyNumberFormat="1" applyFont="1" applyFill="1" applyBorder="1" applyAlignment="1" applyProtection="1">
      <alignment horizontal="left" vertical="center" wrapText="1" indent="1"/>
    </xf>
    <xf numFmtId="0" fontId="27" fillId="2" borderId="1" xfId="0" applyFont="1" applyFill="1" applyBorder="1" applyAlignment="1" applyProtection="1">
      <alignment horizontal="left" vertical="top"/>
      <protection locked="0"/>
    </xf>
    <xf numFmtId="49" fontId="41" fillId="2" borderId="1" xfId="1" applyNumberFormat="1" applyFont="1" applyFill="1" applyBorder="1" applyAlignment="1" applyProtection="1">
      <alignment horizontal="left" vertical="center" wrapText="1"/>
    </xf>
    <xf numFmtId="0" fontId="41" fillId="2" borderId="1" xfId="2" applyNumberFormat="1" applyFont="1" applyFill="1" applyBorder="1" applyAlignment="1" applyProtection="1">
      <alignment horizontal="left" vertical="top" wrapText="1"/>
    </xf>
    <xf numFmtId="0" fontId="0" fillId="2" borderId="1" xfId="0" applyFill="1" applyBorder="1" applyAlignment="1">
      <alignment horizontal="center" vertical="top"/>
    </xf>
    <xf numFmtId="4" fontId="0" fillId="2" borderId="1" xfId="0" applyNumberFormat="1" applyFill="1" applyBorder="1" applyAlignment="1">
      <alignment horizontal="center" vertical="top"/>
    </xf>
    <xf numFmtId="4" fontId="47" fillId="2" borderId="1" xfId="0" applyNumberFormat="1" applyFont="1" applyFill="1" applyBorder="1" applyAlignment="1">
      <alignment horizontal="left" vertical="top"/>
    </xf>
    <xf numFmtId="1" fontId="36" fillId="2" borderId="1" xfId="2" applyNumberFormat="1" applyFont="1" applyFill="1" applyBorder="1" applyAlignment="1" applyProtection="1">
      <alignment horizontal="center" vertical="top" wrapText="1"/>
      <protection locked="0"/>
    </xf>
    <xf numFmtId="0" fontId="23" fillId="2" borderId="1" xfId="2" applyFont="1" applyFill="1" applyBorder="1" applyAlignment="1" applyProtection="1">
      <alignment horizontal="center" vertical="top" wrapText="1"/>
      <protection locked="0"/>
    </xf>
    <xf numFmtId="0" fontId="36" fillId="2" borderId="1" xfId="2" applyNumberFormat="1" applyFont="1" applyFill="1" applyBorder="1" applyAlignment="1" applyProtection="1">
      <alignment horizontal="center" vertical="center" wrapText="1"/>
    </xf>
    <xf numFmtId="1" fontId="36" fillId="2" borderId="1" xfId="2" applyNumberFormat="1" applyFont="1" applyFill="1" applyBorder="1" applyAlignment="1" applyProtection="1">
      <alignment horizontal="center" vertical="center" wrapText="1"/>
    </xf>
    <xf numFmtId="1" fontId="35" fillId="2" borderId="1" xfId="2" applyNumberFormat="1" applyFont="1" applyFill="1" applyBorder="1" applyAlignment="1" applyProtection="1">
      <alignment horizontal="center" vertical="top" wrapText="1"/>
    </xf>
    <xf numFmtId="1" fontId="23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28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1" fontId="42" fillId="2" borderId="1" xfId="2" applyNumberFormat="1" applyFont="1" applyFill="1" applyBorder="1" applyAlignment="1" applyProtection="1">
      <alignment horizontal="center" vertical="center" wrapText="1"/>
      <protection locked="0"/>
    </xf>
    <xf numFmtId="49" fontId="27" fillId="2" borderId="1" xfId="2" applyNumberFormat="1" applyFont="1" applyFill="1" applyBorder="1" applyAlignment="1" applyProtection="1">
      <alignment horizontal="center" vertical="top" wrapText="1"/>
      <protection locked="0"/>
    </xf>
    <xf numFmtId="0" fontId="43" fillId="2" borderId="1" xfId="2" applyFont="1" applyFill="1" applyBorder="1" applyAlignment="1" applyProtection="1">
      <alignment horizontal="center" vertical="top" wrapText="1"/>
      <protection locked="0"/>
    </xf>
    <xf numFmtId="0" fontId="43" fillId="2" borderId="1" xfId="2" applyNumberFormat="1" applyFont="1" applyFill="1" applyBorder="1" applyAlignment="1" applyProtection="1">
      <alignment horizontal="center" vertical="top" wrapText="1"/>
      <protection locked="0"/>
    </xf>
    <xf numFmtId="0" fontId="41" fillId="2" borderId="1" xfId="2" applyFont="1" applyFill="1" applyBorder="1" applyAlignment="1" applyProtection="1">
      <alignment horizontal="center" vertical="top" wrapText="1"/>
      <protection locked="0"/>
    </xf>
    <xf numFmtId="0" fontId="27" fillId="2" borderId="1" xfId="2" applyNumberFormat="1" applyFont="1" applyFill="1" applyBorder="1" applyAlignment="1" applyProtection="1">
      <alignment horizontal="center" vertical="top" wrapText="1"/>
      <protection locked="0"/>
    </xf>
    <xf numFmtId="14" fontId="39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41" fillId="2" borderId="1" xfId="2" applyNumberFormat="1" applyFont="1" applyFill="1" applyBorder="1" applyAlignment="1" applyProtection="1">
      <alignment horizontal="center" vertical="top" wrapText="1"/>
      <protection locked="0"/>
    </xf>
    <xf numFmtId="1" fontId="35" fillId="2" borderId="1" xfId="2" applyNumberFormat="1" applyFont="1" applyFill="1" applyBorder="1" applyAlignment="1" applyProtection="1">
      <alignment horizontal="center" vertical="center" wrapText="1"/>
      <protection locked="0"/>
    </xf>
    <xf numFmtId="49" fontId="36" fillId="2" borderId="1" xfId="2" applyNumberFormat="1" applyFont="1" applyFill="1" applyBorder="1" applyAlignment="1" applyProtection="1">
      <alignment horizontal="center" vertical="top" wrapText="1"/>
      <protection locked="0"/>
    </xf>
    <xf numFmtId="49" fontId="48" fillId="2" borderId="0" xfId="0" applyNumberFormat="1" applyFont="1" applyFill="1" applyAlignment="1">
      <alignment horizontal="center"/>
    </xf>
    <xf numFmtId="0" fontId="35" fillId="2" borderId="1" xfId="2" applyNumberFormat="1" applyFont="1" applyFill="1" applyBorder="1" applyAlignment="1" applyProtection="1">
      <alignment horizontal="center" vertical="top" wrapText="1"/>
    </xf>
    <xf numFmtId="14" fontId="16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26" fillId="2" borderId="1" xfId="2" applyFont="1" applyFill="1" applyBorder="1" applyAlignment="1" applyProtection="1">
      <alignment horizontal="right" vertical="center" wrapText="1"/>
    </xf>
    <xf numFmtId="0" fontId="35" fillId="2" borderId="1" xfId="0" applyFont="1" applyFill="1" applyBorder="1" applyAlignment="1" applyProtection="1">
      <alignment horizontal="right" vertical="center"/>
      <protection locked="0"/>
    </xf>
    <xf numFmtId="49" fontId="19" fillId="2" borderId="1" xfId="0" applyNumberFormat="1" applyFont="1" applyFill="1" applyBorder="1" applyAlignment="1" applyProtection="1">
      <alignment horizontal="right" vertical="center"/>
      <protection locked="0"/>
    </xf>
    <xf numFmtId="0" fontId="35" fillId="2" borderId="1" xfId="0" applyNumberFormat="1" applyFont="1" applyFill="1" applyBorder="1" applyAlignment="1" applyProtection="1">
      <alignment horizontal="right" vertical="center"/>
      <protection locked="0"/>
    </xf>
    <xf numFmtId="0" fontId="17" fillId="2" borderId="1" xfId="0" applyFont="1" applyFill="1" applyBorder="1" applyAlignment="1" applyProtection="1">
      <alignment horizontal="right" vertical="center"/>
      <protection locked="0"/>
    </xf>
    <xf numFmtId="0" fontId="49" fillId="2" borderId="1" xfId="0" applyNumberFormat="1" applyFont="1" applyFill="1" applyBorder="1" applyAlignment="1">
      <alignment horizontal="right" vertical="center"/>
    </xf>
    <xf numFmtId="49" fontId="37" fillId="2" borderId="1" xfId="0" applyNumberFormat="1" applyFont="1" applyFill="1" applyBorder="1" applyAlignment="1">
      <alignment horizontal="right" vertical="center"/>
    </xf>
    <xf numFmtId="0" fontId="23" fillId="2" borderId="1" xfId="2" applyFont="1" applyFill="1" applyBorder="1" applyAlignment="1" applyProtection="1">
      <alignment horizontal="right" vertical="center" wrapText="1"/>
      <protection locked="0"/>
    </xf>
    <xf numFmtId="0" fontId="37" fillId="2" borderId="1" xfId="0" applyNumberFormat="1" applyFont="1" applyFill="1" applyBorder="1" applyAlignment="1">
      <alignment horizontal="right" vertical="center"/>
    </xf>
    <xf numFmtId="1" fontId="36" fillId="2" borderId="1" xfId="2" applyNumberFormat="1" applyFont="1" applyFill="1" applyBorder="1" applyAlignment="1" applyProtection="1">
      <alignment horizontal="right" vertical="center" wrapText="1"/>
    </xf>
    <xf numFmtId="0" fontId="50" fillId="2" borderId="1" xfId="0" applyNumberFormat="1" applyFont="1" applyFill="1" applyBorder="1" applyAlignment="1">
      <alignment horizontal="right" vertical="center"/>
    </xf>
    <xf numFmtId="0" fontId="36" fillId="2" borderId="1" xfId="2" applyNumberFormat="1" applyFont="1" applyFill="1" applyBorder="1" applyAlignment="1" applyProtection="1">
      <alignment horizontal="right" vertical="center" wrapText="1"/>
    </xf>
    <xf numFmtId="4" fontId="50" fillId="2" borderId="1" xfId="0" applyNumberFormat="1" applyFont="1" applyFill="1" applyBorder="1" applyAlignment="1">
      <alignment horizontal="right" vertical="center"/>
    </xf>
    <xf numFmtId="0" fontId="35" fillId="2" borderId="9" xfId="0" applyFont="1" applyFill="1" applyBorder="1" applyAlignment="1" applyProtection="1">
      <alignment horizontal="right" vertical="center"/>
      <protection locked="0"/>
    </xf>
    <xf numFmtId="49" fontId="51" fillId="2" borderId="28" xfId="0" applyNumberFormat="1" applyFont="1" applyFill="1" applyBorder="1" applyAlignment="1" applyProtection="1">
      <alignment horizontal="right" vertical="center"/>
      <protection locked="0"/>
    </xf>
    <xf numFmtId="0" fontId="35" fillId="2" borderId="43" xfId="0" applyFont="1" applyFill="1" applyBorder="1" applyAlignment="1" applyProtection="1">
      <alignment horizontal="right" vertical="center"/>
      <protection locked="0"/>
    </xf>
    <xf numFmtId="0" fontId="23" fillId="2" borderId="5" xfId="2" applyFont="1" applyFill="1" applyBorder="1" applyAlignment="1" applyProtection="1">
      <alignment horizontal="right" vertical="center" wrapText="1"/>
      <protection locked="0"/>
    </xf>
    <xf numFmtId="0" fontId="23" fillId="2" borderId="0" xfId="0" applyFont="1" applyFill="1" applyAlignment="1">
      <alignment horizontal="right" vertical="center"/>
    </xf>
    <xf numFmtId="0" fontId="35" fillId="2" borderId="0" xfId="0" applyFont="1" applyFill="1" applyBorder="1" applyAlignment="1" applyProtection="1">
      <alignment horizontal="right" vertical="center"/>
      <protection locked="0"/>
    </xf>
    <xf numFmtId="0" fontId="28" fillId="2" borderId="1" xfId="0" applyFont="1" applyFill="1" applyBorder="1" applyAlignment="1" applyProtection="1">
      <alignment horizontal="right" vertical="center"/>
      <protection locked="0"/>
    </xf>
    <xf numFmtId="49" fontId="21" fillId="2" borderId="1" xfId="0" applyNumberFormat="1" applyFont="1" applyFill="1" applyBorder="1" applyAlignment="1" applyProtection="1">
      <alignment horizontal="right" vertical="center"/>
      <protection locked="0"/>
    </xf>
    <xf numFmtId="0" fontId="26" fillId="2" borderId="2" xfId="2" applyFont="1" applyFill="1" applyBorder="1" applyAlignment="1" applyProtection="1">
      <alignment horizontal="right" vertical="center" wrapText="1"/>
    </xf>
    <xf numFmtId="0" fontId="35" fillId="2" borderId="29" xfId="0" applyFont="1" applyFill="1" applyBorder="1" applyAlignment="1" applyProtection="1">
      <alignment horizontal="right" vertical="center"/>
      <protection locked="0"/>
    </xf>
    <xf numFmtId="49" fontId="28" fillId="2" borderId="1" xfId="0" applyNumberFormat="1" applyFont="1" applyFill="1" applyBorder="1" applyAlignment="1" applyProtection="1">
      <alignment horizontal="right" vertical="center"/>
      <protection locked="0"/>
    </xf>
    <xf numFmtId="0" fontId="35" fillId="2" borderId="30" xfId="0" applyFont="1" applyFill="1" applyBorder="1" applyAlignment="1" applyProtection="1">
      <alignment horizontal="right" vertical="center"/>
      <protection locked="0"/>
    </xf>
    <xf numFmtId="0" fontId="35" fillId="2" borderId="8" xfId="0" applyNumberFormat="1" applyFont="1" applyFill="1" applyBorder="1" applyAlignment="1" applyProtection="1">
      <alignment horizontal="right" vertical="center"/>
      <protection locked="0"/>
    </xf>
    <xf numFmtId="0" fontId="17" fillId="2" borderId="8" xfId="0" applyFont="1" applyFill="1" applyBorder="1" applyAlignment="1" applyProtection="1">
      <alignment horizontal="right" vertical="center"/>
      <protection locked="0"/>
    </xf>
    <xf numFmtId="0" fontId="35" fillId="2" borderId="8" xfId="0" applyFont="1" applyFill="1" applyBorder="1" applyAlignment="1" applyProtection="1">
      <alignment horizontal="right" vertical="center"/>
      <protection locked="0"/>
    </xf>
    <xf numFmtId="49" fontId="17" fillId="2" borderId="1" xfId="0" applyNumberFormat="1" applyFont="1" applyFill="1" applyBorder="1" applyAlignment="1" applyProtection="1">
      <alignment horizontal="right" vertical="center"/>
      <protection locked="0"/>
    </xf>
    <xf numFmtId="0" fontId="37" fillId="2" borderId="1" xfId="0" applyNumberFormat="1" applyFont="1" applyFill="1" applyBorder="1" applyAlignment="1">
      <alignment horizontal="right" vertical="top"/>
    </xf>
    <xf numFmtId="0" fontId="50" fillId="2" borderId="1" xfId="0" applyNumberFormat="1" applyFont="1" applyFill="1" applyBorder="1" applyAlignment="1">
      <alignment horizontal="right" vertical="top"/>
    </xf>
    <xf numFmtId="0" fontId="52" fillId="2" borderId="1" xfId="0" applyFont="1" applyFill="1" applyBorder="1" applyProtection="1">
      <protection locked="0"/>
    </xf>
    <xf numFmtId="14" fontId="11" fillId="2" borderId="1" xfId="3" applyNumberFormat="1" applyFill="1" applyBorder="1" applyProtection="1">
      <protection locked="0"/>
    </xf>
    <xf numFmtId="3" fontId="41" fillId="2" borderId="1" xfId="1" applyNumberFormat="1" applyFont="1" applyFill="1" applyBorder="1" applyAlignment="1" applyProtection="1">
      <alignment horizontal="left" vertical="center" wrapText="1"/>
    </xf>
    <xf numFmtId="0" fontId="41" fillId="2" borderId="1" xfId="0" applyFont="1" applyFill="1" applyBorder="1" applyProtection="1">
      <protection locked="0"/>
    </xf>
    <xf numFmtId="0" fontId="41" fillId="2" borderId="1" xfId="2" applyNumberFormat="1" applyFont="1" applyFill="1" applyBorder="1" applyAlignment="1" applyProtection="1">
      <alignment horizontal="left" vertical="top" wrapText="1"/>
      <protection locked="0"/>
    </xf>
    <xf numFmtId="0" fontId="53" fillId="2" borderId="1" xfId="0" applyNumberFormat="1" applyFont="1" applyFill="1" applyBorder="1" applyAlignment="1">
      <alignment horizontal="left" vertical="top"/>
    </xf>
    <xf numFmtId="49" fontId="53" fillId="2" borderId="1" xfId="0" applyNumberFormat="1" applyFont="1" applyFill="1" applyBorder="1" applyAlignment="1">
      <alignment horizontal="left" vertical="top"/>
    </xf>
    <xf numFmtId="1" fontId="43" fillId="2" borderId="9" xfId="2" applyNumberFormat="1" applyFont="1" applyFill="1" applyBorder="1" applyAlignment="1" applyProtection="1">
      <alignment horizontal="left" vertical="top" wrapText="1"/>
      <protection locked="0"/>
    </xf>
    <xf numFmtId="0" fontId="27" fillId="2" borderId="1" xfId="2" applyFont="1" applyFill="1" applyBorder="1" applyAlignment="1" applyProtection="1">
      <alignment horizontal="left" vertical="center" wrapText="1"/>
      <protection locked="0"/>
    </xf>
    <xf numFmtId="14" fontId="11" fillId="2" borderId="35" xfId="3" applyNumberFormat="1" applyFill="1" applyBorder="1" applyProtection="1">
      <protection locked="0"/>
    </xf>
    <xf numFmtId="49" fontId="53" fillId="2" borderId="35" xfId="0" applyNumberFormat="1" applyFont="1" applyFill="1" applyBorder="1" applyAlignment="1">
      <alignment horizontal="left" vertical="top"/>
    </xf>
    <xf numFmtId="1" fontId="43" fillId="2" borderId="1" xfId="2" applyNumberFormat="1" applyFont="1" applyFill="1" applyBorder="1" applyAlignment="1" applyProtection="1">
      <alignment horizontal="left" vertical="top" wrapText="1"/>
      <protection locked="0"/>
    </xf>
    <xf numFmtId="0" fontId="41" fillId="2" borderId="35" xfId="0" applyFont="1" applyFill="1" applyBorder="1" applyProtection="1">
      <protection locked="0"/>
    </xf>
    <xf numFmtId="0" fontId="27" fillId="2" borderId="35" xfId="2" applyNumberFormat="1" applyFont="1" applyFill="1" applyBorder="1" applyAlignment="1" applyProtection="1">
      <alignment horizontal="left" vertical="top" wrapText="1"/>
      <protection locked="0"/>
    </xf>
    <xf numFmtId="0" fontId="27" fillId="2" borderId="35" xfId="0" applyFont="1" applyFill="1" applyBorder="1" applyAlignment="1" applyProtection="1">
      <alignment horizontal="left"/>
      <protection locked="0"/>
    </xf>
    <xf numFmtId="0" fontId="27" fillId="2" borderId="35" xfId="2" applyFont="1" applyFill="1" applyBorder="1" applyAlignment="1" applyProtection="1">
      <alignment horizontal="left" vertical="top" wrapText="1"/>
      <protection locked="0"/>
    </xf>
    <xf numFmtId="0" fontId="41" fillId="2" borderId="35" xfId="2" applyNumberFormat="1" applyFont="1" applyFill="1" applyBorder="1" applyAlignment="1" applyProtection="1">
      <alignment horizontal="left" vertical="top" wrapText="1"/>
      <protection locked="0"/>
    </xf>
    <xf numFmtId="14" fontId="11" fillId="2" borderId="2" xfId="3" applyNumberFormat="1" applyFill="1" applyBorder="1" applyProtection="1">
      <protection locked="0"/>
    </xf>
    <xf numFmtId="1" fontId="43" fillId="2" borderId="28" xfId="2" applyNumberFormat="1" applyFont="1" applyFill="1" applyBorder="1" applyAlignment="1" applyProtection="1">
      <alignment horizontal="left" vertical="top" wrapText="1"/>
      <protection locked="0"/>
    </xf>
    <xf numFmtId="49" fontId="53" fillId="2" borderId="2" xfId="0" applyNumberFormat="1" applyFont="1" applyFill="1" applyBorder="1" applyAlignment="1">
      <alignment horizontal="left" vertical="top"/>
    </xf>
    <xf numFmtId="0" fontId="41" fillId="2" borderId="2" xfId="0" applyFont="1" applyFill="1" applyBorder="1" applyProtection="1">
      <protection locked="0"/>
    </xf>
    <xf numFmtId="0" fontId="27" fillId="2" borderId="2" xfId="2" applyNumberFormat="1" applyFont="1" applyFill="1" applyBorder="1" applyAlignment="1" applyProtection="1">
      <alignment horizontal="left" vertical="top" wrapText="1"/>
      <protection locked="0"/>
    </xf>
    <xf numFmtId="0" fontId="27" fillId="2" borderId="2" xfId="0" applyFont="1" applyFill="1" applyBorder="1" applyAlignment="1" applyProtection="1">
      <alignment horizontal="left"/>
      <protection locked="0"/>
    </xf>
    <xf numFmtId="0" fontId="27" fillId="2" borderId="2" xfId="2" applyFont="1" applyFill="1" applyBorder="1" applyAlignment="1" applyProtection="1">
      <alignment horizontal="left" vertical="top" wrapText="1"/>
      <protection locked="0"/>
    </xf>
    <xf numFmtId="0" fontId="41" fillId="2" borderId="2" xfId="2" applyNumberFormat="1" applyFont="1" applyFill="1" applyBorder="1" applyAlignment="1" applyProtection="1">
      <alignment horizontal="left" vertical="top" wrapText="1"/>
      <protection locked="0"/>
    </xf>
    <xf numFmtId="0" fontId="27" fillId="2" borderId="1" xfId="2" applyNumberFormat="1" applyFont="1" applyFill="1" applyBorder="1" applyAlignment="1" applyProtection="1">
      <alignment horizontal="left" vertical="center" wrapText="1"/>
    </xf>
    <xf numFmtId="0" fontId="17" fillId="0" borderId="1" xfId="0" applyFont="1" applyFill="1" applyBorder="1" applyProtection="1">
      <protection locked="0"/>
    </xf>
    <xf numFmtId="1" fontId="43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43" fillId="0" borderId="1" xfId="2" applyNumberFormat="1" applyFont="1" applyFill="1" applyBorder="1" applyAlignment="1" applyProtection="1">
      <alignment horizontal="left" vertical="top" wrapText="1"/>
      <protection locked="0"/>
    </xf>
    <xf numFmtId="1" fontId="43" fillId="0" borderId="1" xfId="2" applyNumberFormat="1" applyFont="1" applyFill="1" applyBorder="1" applyAlignment="1" applyProtection="1">
      <alignment horizontal="left" vertical="center" wrapText="1"/>
    </xf>
    <xf numFmtId="0" fontId="27" fillId="0" borderId="1" xfId="2" applyNumberFormat="1" applyFont="1" applyFill="1" applyBorder="1" applyAlignment="1" applyProtection="1">
      <alignment horizontal="left" vertical="center" wrapText="1"/>
    </xf>
    <xf numFmtId="0" fontId="27" fillId="0" borderId="1" xfId="0" applyFont="1" applyFill="1" applyBorder="1" applyAlignment="1" applyProtection="1">
      <alignment horizontal="left"/>
      <protection locked="0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14" fontId="11" fillId="0" borderId="1" xfId="3" applyNumberFormat="1" applyFill="1" applyBorder="1" applyProtection="1">
      <protection locked="0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49" fontId="54" fillId="2" borderId="1" xfId="0" applyNumberFormat="1" applyFont="1" applyFill="1" applyBorder="1" applyAlignment="1">
      <alignment horizontal="left" vertical="top"/>
    </xf>
    <xf numFmtId="0" fontId="55" fillId="0" borderId="1" xfId="2" applyNumberFormat="1" applyFont="1" applyFill="1" applyBorder="1" applyAlignment="1" applyProtection="1">
      <alignment horizontal="left" vertical="top" wrapText="1"/>
      <protection locked="0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0" fontId="42" fillId="0" borderId="1" xfId="2" applyFont="1" applyFill="1" applyBorder="1" applyAlignment="1" applyProtection="1">
      <alignment horizontal="left" vertical="top" wrapText="1"/>
      <protection locked="0"/>
    </xf>
    <xf numFmtId="2" fontId="42" fillId="0" borderId="1" xfId="2" applyNumberFormat="1" applyFont="1" applyFill="1" applyBorder="1" applyAlignment="1" applyProtection="1">
      <alignment horizontal="left" vertical="top" wrapText="1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6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6" xfId="10" applyNumberFormat="1" applyFont="1" applyFill="1" applyBorder="1" applyAlignment="1" applyProtection="1">
      <alignment horizontal="center" vertical="center"/>
    </xf>
    <xf numFmtId="14" fontId="21" fillId="2" borderId="36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6" xfId="3" applyFont="1" applyBorder="1" applyAlignment="1" applyProtection="1">
      <alignment horizontal="center" vertical="center"/>
      <protection locked="0"/>
    </xf>
    <xf numFmtId="0" fontId="17" fillId="0" borderId="36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14" fontId="17" fillId="0" borderId="0" xfId="1" applyNumberFormat="1" applyFont="1" applyBorder="1" applyAlignment="1" applyProtection="1">
      <alignment horizontal="left" vertical="center"/>
    </xf>
    <xf numFmtId="0" fontId="17" fillId="0" borderId="0" xfId="1" applyFont="1" applyBorder="1" applyAlignment="1" applyProtection="1">
      <alignment horizontal="left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32" xfId="3" applyFont="1" applyBorder="1" applyAlignment="1">
      <alignment horizontal="center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171450</xdr:rowOff>
    </xdr:from>
    <xdr:to>
      <xdr:col>2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220817%20120917%20saarchevno-periodis_deklaraciis_formeb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მპგ მოძრაობა სახელმწიფო ხალხისთვის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85" zoomScaleNormal="100" zoomScaleSheetLayoutView="85" workbookViewId="0">
      <selection activeCell="I7" sqref="I7"/>
    </sheetView>
  </sheetViews>
  <sheetFormatPr defaultRowHeight="15"/>
  <cols>
    <col min="1" max="1" width="6.28515625" style="250" bestFit="1" customWidth="1"/>
    <col min="2" max="2" width="13.140625" style="250" customWidth="1"/>
    <col min="3" max="3" width="17.85546875" style="250" customWidth="1"/>
    <col min="4" max="4" width="15.140625" style="250" customWidth="1"/>
    <col min="5" max="5" width="24.5703125" style="250" customWidth="1"/>
    <col min="6" max="8" width="19.140625" style="251" customWidth="1"/>
    <col min="9" max="9" width="16.42578125" style="250" bestFit="1" customWidth="1"/>
    <col min="10" max="10" width="17.42578125" style="250" customWidth="1"/>
    <col min="11" max="11" width="13.140625" style="250" bestFit="1" customWidth="1"/>
    <col min="12" max="12" width="15.28515625" style="250" customWidth="1"/>
    <col min="13" max="16384" width="9.140625" style="250"/>
  </cols>
  <sheetData>
    <row r="1" spans="1:12" s="261" customFormat="1">
      <c r="A1" s="328" t="s">
        <v>289</v>
      </c>
      <c r="B1" s="315"/>
      <c r="C1" s="315"/>
      <c r="D1" s="315"/>
      <c r="E1" s="316"/>
      <c r="F1" s="310"/>
      <c r="G1" s="316"/>
      <c r="H1" s="327"/>
      <c r="I1" s="315"/>
      <c r="J1" s="316"/>
      <c r="K1" s="316"/>
      <c r="L1" s="326" t="s">
        <v>97</v>
      </c>
    </row>
    <row r="2" spans="1:12" s="261" customFormat="1">
      <c r="A2" s="325" t="s">
        <v>128</v>
      </c>
      <c r="B2" s="315"/>
      <c r="C2" s="315"/>
      <c r="D2" s="315"/>
      <c r="E2" s="316"/>
      <c r="F2" s="310"/>
      <c r="G2" s="316"/>
      <c r="H2" s="324"/>
      <c r="I2" s="315"/>
      <c r="J2" s="316"/>
      <c r="K2" s="316"/>
      <c r="L2" s="385" t="s">
        <v>1017</v>
      </c>
    </row>
    <row r="3" spans="1:12" s="261" customFormat="1">
      <c r="A3" s="323"/>
      <c r="B3" s="315"/>
      <c r="C3" s="322"/>
      <c r="D3" s="321"/>
      <c r="E3" s="316"/>
      <c r="F3" s="320"/>
      <c r="G3" s="316"/>
      <c r="H3" s="316"/>
      <c r="I3" s="310"/>
      <c r="J3" s="315"/>
      <c r="K3" s="315"/>
      <c r="L3" s="314"/>
    </row>
    <row r="4" spans="1:12" s="261" customFormat="1">
      <c r="A4" s="349" t="s">
        <v>257</v>
      </c>
      <c r="B4" s="310"/>
      <c r="C4" s="310"/>
      <c r="D4" s="357"/>
      <c r="E4" s="358"/>
      <c r="F4" s="317"/>
      <c r="G4" s="316"/>
      <c r="H4" s="359"/>
      <c r="I4" s="358"/>
      <c r="J4" s="315"/>
      <c r="K4" s="316"/>
      <c r="L4" s="314"/>
    </row>
    <row r="5" spans="1:12" s="261" customFormat="1" ht="15.75" thickBot="1">
      <c r="A5" s="360" t="s">
        <v>477</v>
      </c>
      <c r="B5" s="316"/>
      <c r="C5" s="319"/>
      <c r="D5" s="318"/>
      <c r="E5" s="316"/>
      <c r="F5" s="317"/>
      <c r="G5" s="317"/>
      <c r="H5" s="317"/>
      <c r="I5" s="316"/>
      <c r="J5" s="315"/>
      <c r="K5" s="315"/>
      <c r="L5" s="314"/>
    </row>
    <row r="6" spans="1:12" ht="15.75" thickBot="1">
      <c r="A6" s="313"/>
      <c r="B6" s="312"/>
      <c r="C6" s="311"/>
      <c r="D6" s="311"/>
      <c r="E6" s="311"/>
      <c r="F6" s="310"/>
      <c r="G6" s="310"/>
      <c r="H6" s="310"/>
      <c r="I6" s="635" t="s">
        <v>405</v>
      </c>
      <c r="J6" s="636"/>
      <c r="K6" s="637"/>
      <c r="L6" s="309"/>
    </row>
    <row r="7" spans="1:12" s="297" customFormat="1" ht="51.75" thickBot="1">
      <c r="A7" s="308" t="s">
        <v>64</v>
      </c>
      <c r="B7" s="307" t="s">
        <v>129</v>
      </c>
      <c r="C7" s="307" t="s">
        <v>404</v>
      </c>
      <c r="D7" s="306" t="s">
        <v>263</v>
      </c>
      <c r="E7" s="305" t="s">
        <v>403</v>
      </c>
      <c r="F7" s="304" t="s">
        <v>402</v>
      </c>
      <c r="G7" s="303" t="s">
        <v>216</v>
      </c>
      <c r="H7" s="302" t="s">
        <v>213</v>
      </c>
      <c r="I7" s="301" t="s">
        <v>401</v>
      </c>
      <c r="J7" s="300" t="s">
        <v>260</v>
      </c>
      <c r="K7" s="299" t="s">
        <v>217</v>
      </c>
      <c r="L7" s="298" t="s">
        <v>218</v>
      </c>
    </row>
    <row r="8" spans="1:12" s="291" customFormat="1" ht="15.75" thickBot="1">
      <c r="A8" s="295">
        <v>1</v>
      </c>
      <c r="B8" s="294">
        <v>2</v>
      </c>
      <c r="C8" s="296">
        <v>3</v>
      </c>
      <c r="D8" s="296">
        <v>4</v>
      </c>
      <c r="E8" s="295">
        <v>5</v>
      </c>
      <c r="F8" s="294">
        <v>6</v>
      </c>
      <c r="G8" s="296">
        <v>7</v>
      </c>
      <c r="H8" s="294">
        <v>8</v>
      </c>
      <c r="I8" s="295">
        <v>9</v>
      </c>
      <c r="J8" s="294">
        <v>10</v>
      </c>
      <c r="K8" s="293">
        <v>11</v>
      </c>
      <c r="L8" s="292">
        <v>12</v>
      </c>
    </row>
    <row r="9" spans="1:12">
      <c r="A9" s="290">
        <v>1</v>
      </c>
      <c r="B9" s="281"/>
      <c r="C9" s="280"/>
      <c r="D9" s="289"/>
      <c r="E9" s="288"/>
      <c r="F9" s="277"/>
      <c r="G9" s="287"/>
      <c r="H9" s="287"/>
      <c r="I9" s="286"/>
      <c r="J9" s="285"/>
      <c r="K9" s="284"/>
      <c r="L9" s="283"/>
    </row>
    <row r="10" spans="1:12">
      <c r="A10" s="282">
        <v>2</v>
      </c>
      <c r="B10" s="281"/>
      <c r="C10" s="280"/>
      <c r="D10" s="279"/>
      <c r="E10" s="278"/>
      <c r="F10" s="277"/>
      <c r="G10" s="277"/>
      <c r="H10" s="277"/>
      <c r="I10" s="276"/>
      <c r="J10" s="275"/>
      <c r="K10" s="274"/>
      <c r="L10" s="273"/>
    </row>
    <row r="11" spans="1:12">
      <c r="A11" s="282">
        <v>3</v>
      </c>
      <c r="B11" s="281"/>
      <c r="C11" s="280"/>
      <c r="D11" s="279"/>
      <c r="E11" s="278"/>
      <c r="F11" s="317"/>
      <c r="G11" s="277"/>
      <c r="H11" s="277"/>
      <c r="I11" s="276"/>
      <c r="J11" s="275"/>
      <c r="K11" s="274"/>
      <c r="L11" s="273"/>
    </row>
    <row r="12" spans="1:12">
      <c r="A12" s="282">
        <v>4</v>
      </c>
      <c r="B12" s="281"/>
      <c r="C12" s="280"/>
      <c r="D12" s="279"/>
      <c r="E12" s="278"/>
      <c r="F12" s="277"/>
      <c r="G12" s="277"/>
      <c r="H12" s="277"/>
      <c r="I12" s="276"/>
      <c r="J12" s="275"/>
      <c r="K12" s="274"/>
      <c r="L12" s="273"/>
    </row>
    <row r="13" spans="1:12">
      <c r="A13" s="282">
        <v>5</v>
      </c>
      <c r="B13" s="281"/>
      <c r="C13" s="280"/>
      <c r="D13" s="279"/>
      <c r="E13" s="278"/>
      <c r="F13" s="277"/>
      <c r="G13" s="277"/>
      <c r="H13" s="277"/>
      <c r="I13" s="276"/>
      <c r="J13" s="275"/>
      <c r="K13" s="274"/>
      <c r="L13" s="273"/>
    </row>
    <row r="14" spans="1:12">
      <c r="A14" s="282">
        <v>6</v>
      </c>
      <c r="B14" s="281"/>
      <c r="C14" s="280"/>
      <c r="D14" s="279"/>
      <c r="E14" s="278"/>
      <c r="F14" s="277"/>
      <c r="G14" s="277"/>
      <c r="H14" s="277"/>
      <c r="I14" s="276"/>
      <c r="J14" s="275"/>
      <c r="K14" s="274"/>
      <c r="L14" s="273"/>
    </row>
    <row r="15" spans="1:12">
      <c r="A15" s="282">
        <v>7</v>
      </c>
      <c r="B15" s="281"/>
      <c r="C15" s="280"/>
      <c r="D15" s="279"/>
      <c r="E15" s="278"/>
      <c r="F15" s="277"/>
      <c r="G15" s="277"/>
      <c r="H15" s="277"/>
      <c r="I15" s="276"/>
      <c r="J15" s="275"/>
      <c r="K15" s="274"/>
      <c r="L15" s="273"/>
    </row>
    <row r="16" spans="1:12">
      <c r="A16" s="282">
        <v>8</v>
      </c>
      <c r="B16" s="281"/>
      <c r="C16" s="280"/>
      <c r="D16" s="279"/>
      <c r="E16" s="278"/>
      <c r="F16" s="277"/>
      <c r="G16" s="277"/>
      <c r="H16" s="277"/>
      <c r="I16" s="276"/>
      <c r="J16" s="275"/>
      <c r="K16" s="274"/>
      <c r="L16" s="273"/>
    </row>
    <row r="17" spans="1:12">
      <c r="A17" s="282">
        <v>9</v>
      </c>
      <c r="B17" s="281"/>
      <c r="C17" s="280"/>
      <c r="D17" s="279"/>
      <c r="E17" s="278"/>
      <c r="F17" s="277"/>
      <c r="G17" s="277"/>
      <c r="H17" s="277"/>
      <c r="I17" s="276"/>
      <c r="J17" s="275"/>
      <c r="K17" s="274"/>
      <c r="L17" s="273"/>
    </row>
    <row r="18" spans="1:12">
      <c r="A18" s="282">
        <v>10</v>
      </c>
      <c r="B18" s="281"/>
      <c r="C18" s="280"/>
      <c r="D18" s="279"/>
      <c r="E18" s="278"/>
      <c r="F18" s="277"/>
      <c r="G18" s="277"/>
      <c r="H18" s="277"/>
      <c r="I18" s="276"/>
      <c r="J18" s="275"/>
      <c r="K18" s="274"/>
      <c r="L18" s="273"/>
    </row>
    <row r="19" spans="1:12">
      <c r="A19" s="282">
        <v>11</v>
      </c>
      <c r="B19" s="281"/>
      <c r="C19" s="280"/>
      <c r="D19" s="279"/>
      <c r="E19" s="278"/>
      <c r="F19" s="277"/>
      <c r="G19" s="277"/>
      <c r="H19" s="277"/>
      <c r="I19" s="276"/>
      <c r="J19" s="275"/>
      <c r="K19" s="274"/>
      <c r="L19" s="273"/>
    </row>
    <row r="20" spans="1:12">
      <c r="A20" s="282">
        <v>12</v>
      </c>
      <c r="B20" s="281"/>
      <c r="C20" s="280"/>
      <c r="D20" s="279"/>
      <c r="E20" s="278"/>
      <c r="F20" s="277"/>
      <c r="G20" s="277"/>
      <c r="H20" s="277"/>
      <c r="I20" s="276"/>
      <c r="J20" s="275"/>
      <c r="K20" s="274"/>
      <c r="L20" s="273"/>
    </row>
    <row r="21" spans="1:12">
      <c r="A21" s="282">
        <v>13</v>
      </c>
      <c r="B21" s="281"/>
      <c r="C21" s="280"/>
      <c r="D21" s="279"/>
      <c r="E21" s="278"/>
      <c r="F21" s="277"/>
      <c r="G21" s="277"/>
      <c r="H21" s="277"/>
      <c r="I21" s="276"/>
      <c r="J21" s="275"/>
      <c r="K21" s="274"/>
      <c r="L21" s="273"/>
    </row>
    <row r="22" spans="1:12">
      <c r="A22" s="282">
        <v>14</v>
      </c>
      <c r="B22" s="281"/>
      <c r="C22" s="280"/>
      <c r="D22" s="279"/>
      <c r="E22" s="278"/>
      <c r="F22" s="277"/>
      <c r="G22" s="277"/>
      <c r="H22" s="277"/>
      <c r="I22" s="276"/>
      <c r="J22" s="275"/>
      <c r="K22" s="274"/>
      <c r="L22" s="273"/>
    </row>
    <row r="23" spans="1:12">
      <c r="A23" s="282">
        <v>15</v>
      </c>
      <c r="B23" s="281"/>
      <c r="C23" s="280"/>
      <c r="D23" s="279"/>
      <c r="E23" s="278"/>
      <c r="F23" s="277"/>
      <c r="G23" s="277"/>
      <c r="H23" s="277"/>
      <c r="I23" s="276"/>
      <c r="J23" s="275"/>
      <c r="K23" s="274"/>
      <c r="L23" s="273"/>
    </row>
    <row r="24" spans="1:12">
      <c r="A24" s="282">
        <v>16</v>
      </c>
      <c r="B24" s="281"/>
      <c r="C24" s="280"/>
      <c r="D24" s="279"/>
      <c r="E24" s="278"/>
      <c r="F24" s="277"/>
      <c r="G24" s="277"/>
      <c r="H24" s="277"/>
      <c r="I24" s="276"/>
      <c r="J24" s="275"/>
      <c r="K24" s="274"/>
      <c r="L24" s="273"/>
    </row>
    <row r="25" spans="1:12">
      <c r="A25" s="282">
        <v>17</v>
      </c>
      <c r="B25" s="281"/>
      <c r="C25" s="280"/>
      <c r="D25" s="279"/>
      <c r="E25" s="278"/>
      <c r="F25" s="277"/>
      <c r="G25" s="277"/>
      <c r="H25" s="277"/>
      <c r="I25" s="276"/>
      <c r="J25" s="275"/>
      <c r="K25" s="274"/>
      <c r="L25" s="273"/>
    </row>
    <row r="26" spans="1:12">
      <c r="A26" s="282">
        <v>18</v>
      </c>
      <c r="B26" s="281"/>
      <c r="C26" s="280"/>
      <c r="D26" s="279"/>
      <c r="E26" s="278"/>
      <c r="F26" s="277"/>
      <c r="G26" s="277"/>
      <c r="H26" s="277"/>
      <c r="I26" s="276"/>
      <c r="J26" s="275"/>
      <c r="K26" s="274"/>
      <c r="L26" s="273"/>
    </row>
    <row r="27" spans="1:12">
      <c r="A27" s="282">
        <v>19</v>
      </c>
      <c r="B27" s="281"/>
      <c r="C27" s="280"/>
      <c r="D27" s="279"/>
      <c r="E27" s="278"/>
      <c r="F27" s="277"/>
      <c r="G27" s="277"/>
      <c r="H27" s="277"/>
      <c r="I27" s="276"/>
      <c r="J27" s="275"/>
      <c r="K27" s="274"/>
      <c r="L27" s="273"/>
    </row>
    <row r="28" spans="1:12" ht="15.75" thickBot="1">
      <c r="A28" s="272" t="s">
        <v>259</v>
      </c>
      <c r="B28" s="271"/>
      <c r="C28" s="270"/>
      <c r="D28" s="269"/>
      <c r="E28" s="268"/>
      <c r="F28" s="267"/>
      <c r="G28" s="267"/>
      <c r="H28" s="267"/>
      <c r="I28" s="266"/>
      <c r="J28" s="265"/>
      <c r="K28" s="264"/>
      <c r="L28" s="263"/>
    </row>
    <row r="29" spans="1:12">
      <c r="A29" s="253"/>
      <c r="B29" s="254"/>
      <c r="C29" s="253"/>
      <c r="D29" s="254"/>
      <c r="E29" s="253"/>
      <c r="F29" s="254"/>
      <c r="G29" s="253"/>
      <c r="H29" s="254"/>
      <c r="I29" s="253"/>
      <c r="J29" s="254"/>
      <c r="K29" s="253"/>
      <c r="L29" s="254"/>
    </row>
    <row r="30" spans="1:12">
      <c r="A30" s="253"/>
      <c r="B30" s="260"/>
      <c r="C30" s="253"/>
      <c r="D30" s="260"/>
      <c r="E30" s="253"/>
      <c r="F30" s="260"/>
      <c r="G30" s="253"/>
      <c r="H30" s="260"/>
      <c r="I30" s="253"/>
      <c r="J30" s="260"/>
      <c r="K30" s="253"/>
      <c r="L30" s="260"/>
    </row>
    <row r="31" spans="1:12" s="261" customFormat="1">
      <c r="A31" s="634" t="s">
        <v>375</v>
      </c>
      <c r="B31" s="634"/>
      <c r="C31" s="634"/>
      <c r="D31" s="634"/>
      <c r="E31" s="634"/>
      <c r="F31" s="634"/>
      <c r="G31" s="634"/>
      <c r="H31" s="634"/>
      <c r="I31" s="634"/>
      <c r="J31" s="634"/>
      <c r="K31" s="634"/>
      <c r="L31" s="634"/>
    </row>
    <row r="32" spans="1:12" s="262" customFormat="1" ht="12.75">
      <c r="A32" s="634" t="s">
        <v>400</v>
      </c>
      <c r="B32" s="634"/>
      <c r="C32" s="634"/>
      <c r="D32" s="634"/>
      <c r="E32" s="634"/>
      <c r="F32" s="634"/>
      <c r="G32" s="634"/>
      <c r="H32" s="634"/>
      <c r="I32" s="634"/>
      <c r="J32" s="634"/>
      <c r="K32" s="634"/>
      <c r="L32" s="634"/>
    </row>
    <row r="33" spans="1:12" s="262" customFormat="1" ht="12.75">
      <c r="A33" s="634"/>
      <c r="B33" s="634"/>
      <c r="C33" s="634"/>
      <c r="D33" s="634"/>
      <c r="E33" s="634"/>
      <c r="F33" s="634"/>
      <c r="G33" s="634"/>
      <c r="H33" s="634"/>
      <c r="I33" s="634"/>
      <c r="J33" s="634"/>
      <c r="K33" s="634"/>
      <c r="L33" s="634"/>
    </row>
    <row r="34" spans="1:12" s="261" customFormat="1">
      <c r="A34" s="634" t="s">
        <v>399</v>
      </c>
      <c r="B34" s="634"/>
      <c r="C34" s="634"/>
      <c r="D34" s="634"/>
      <c r="E34" s="634"/>
      <c r="F34" s="634"/>
      <c r="G34" s="634"/>
      <c r="H34" s="634"/>
      <c r="I34" s="634"/>
      <c r="J34" s="634"/>
      <c r="K34" s="634"/>
      <c r="L34" s="634"/>
    </row>
    <row r="35" spans="1:12" s="261" customFormat="1">
      <c r="A35" s="634"/>
      <c r="B35" s="634"/>
      <c r="C35" s="634"/>
      <c r="D35" s="634"/>
      <c r="E35" s="634"/>
      <c r="F35" s="634"/>
      <c r="G35" s="634"/>
      <c r="H35" s="634"/>
      <c r="I35" s="634"/>
      <c r="J35" s="634"/>
      <c r="K35" s="634"/>
      <c r="L35" s="634"/>
    </row>
    <row r="36" spans="1:12" s="261" customFormat="1">
      <c r="A36" s="634" t="s">
        <v>398</v>
      </c>
      <c r="B36" s="634"/>
      <c r="C36" s="634"/>
      <c r="D36" s="634"/>
      <c r="E36" s="634"/>
      <c r="F36" s="634"/>
      <c r="G36" s="634"/>
      <c r="H36" s="634"/>
      <c r="I36" s="634"/>
      <c r="J36" s="634"/>
      <c r="K36" s="634"/>
      <c r="L36" s="634"/>
    </row>
    <row r="37" spans="1:12" s="261" customFormat="1">
      <c r="A37" s="253"/>
      <c r="B37" s="254"/>
      <c r="C37" s="253"/>
      <c r="D37" s="254"/>
      <c r="E37" s="253"/>
      <c r="F37" s="254"/>
      <c r="G37" s="253"/>
      <c r="H37" s="254"/>
      <c r="I37" s="253"/>
      <c r="J37" s="254"/>
      <c r="K37" s="253"/>
      <c r="L37" s="254"/>
    </row>
    <row r="38" spans="1:12" s="261" customFormat="1">
      <c r="A38" s="253"/>
      <c r="B38" s="260"/>
      <c r="C38" s="253"/>
      <c r="D38" s="260"/>
      <c r="E38" s="253"/>
      <c r="F38" s="260"/>
      <c r="G38" s="253"/>
      <c r="H38" s="260"/>
      <c r="I38" s="253"/>
      <c r="J38" s="260"/>
      <c r="K38" s="253"/>
      <c r="L38" s="260"/>
    </row>
    <row r="39" spans="1:12" s="261" customFormat="1">
      <c r="A39" s="253"/>
      <c r="B39" s="254"/>
      <c r="C39" s="253"/>
      <c r="D39" s="254"/>
      <c r="E39" s="253"/>
      <c r="F39" s="254"/>
      <c r="G39" s="253"/>
      <c r="H39" s="254"/>
      <c r="I39" s="253"/>
      <c r="J39" s="254"/>
      <c r="K39" s="253"/>
      <c r="L39" s="254"/>
    </row>
    <row r="40" spans="1:12">
      <c r="A40" s="253"/>
      <c r="B40" s="260"/>
      <c r="C40" s="253"/>
      <c r="D40" s="260"/>
      <c r="E40" s="253"/>
      <c r="F40" s="260"/>
      <c r="G40" s="253"/>
      <c r="H40" s="260"/>
      <c r="I40" s="253"/>
      <c r="J40" s="260"/>
      <c r="K40" s="253"/>
      <c r="L40" s="260"/>
    </row>
    <row r="41" spans="1:12" s="255" customFormat="1">
      <c r="A41" s="640" t="s">
        <v>96</v>
      </c>
      <c r="B41" s="640"/>
      <c r="C41" s="254"/>
      <c r="D41" s="253"/>
      <c r="E41" s="254"/>
      <c r="F41" s="254"/>
      <c r="G41" s="253"/>
      <c r="H41" s="254"/>
      <c r="I41" s="254"/>
      <c r="J41" s="253"/>
      <c r="K41" s="254"/>
      <c r="L41" s="253"/>
    </row>
    <row r="42" spans="1:12" s="255" customFormat="1">
      <c r="A42" s="254"/>
      <c r="B42" s="253"/>
      <c r="C42" s="258"/>
      <c r="D42" s="259"/>
      <c r="E42" s="258"/>
      <c r="F42" s="254"/>
      <c r="G42" s="253"/>
      <c r="H42" s="257"/>
      <c r="I42" s="254"/>
      <c r="J42" s="253"/>
      <c r="K42" s="254"/>
      <c r="L42" s="253"/>
    </row>
    <row r="43" spans="1:12" s="255" customFormat="1" ht="15" customHeight="1">
      <c r="A43" s="254"/>
      <c r="B43" s="253"/>
      <c r="C43" s="633" t="s">
        <v>251</v>
      </c>
      <c r="D43" s="633"/>
      <c r="E43" s="633"/>
      <c r="F43" s="254"/>
      <c r="G43" s="253"/>
      <c r="H43" s="638" t="s">
        <v>397</v>
      </c>
      <c r="I43" s="256"/>
      <c r="J43" s="253"/>
      <c r="K43" s="254"/>
      <c r="L43" s="253"/>
    </row>
    <row r="44" spans="1:12" s="255" customFormat="1">
      <c r="A44" s="254"/>
      <c r="B44" s="253"/>
      <c r="C44" s="254"/>
      <c r="D44" s="253"/>
      <c r="E44" s="254"/>
      <c r="F44" s="254"/>
      <c r="G44" s="253"/>
      <c r="H44" s="639"/>
      <c r="I44" s="256"/>
      <c r="J44" s="253"/>
      <c r="K44" s="254"/>
      <c r="L44" s="253"/>
    </row>
    <row r="45" spans="1:12" s="252" customFormat="1">
      <c r="A45" s="254"/>
      <c r="B45" s="253"/>
      <c r="C45" s="633" t="s">
        <v>127</v>
      </c>
      <c r="D45" s="633"/>
      <c r="E45" s="633"/>
      <c r="F45" s="254"/>
      <c r="G45" s="253"/>
      <c r="H45" s="254"/>
      <c r="I45" s="254"/>
      <c r="J45" s="253"/>
      <c r="K45" s="254"/>
      <c r="L45" s="253"/>
    </row>
    <row r="46" spans="1:12" s="252" customFormat="1">
      <c r="E46" s="250"/>
    </row>
    <row r="47" spans="1:12" s="252" customFormat="1">
      <c r="E47" s="250"/>
    </row>
    <row r="48" spans="1:12" s="252" customFormat="1">
      <c r="E48" s="250"/>
    </row>
    <row r="49" spans="5:5" s="252" customFormat="1">
      <c r="E49" s="250"/>
    </row>
    <row r="50" spans="5:5" s="252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view="pageBreakPreview" zoomScale="80" zoomScaleSheetLayoutView="80" workbookViewId="0">
      <selection activeCell="G10" sqref="G10"/>
    </sheetView>
  </sheetViews>
  <sheetFormatPr defaultRowHeight="12.75"/>
  <cols>
    <col min="1" max="1" width="5.42578125" style="178" customWidth="1"/>
    <col min="2" max="2" width="20" style="178" customWidth="1"/>
    <col min="3" max="3" width="27.5703125" style="178" customWidth="1"/>
    <col min="4" max="4" width="19.28515625" style="178" customWidth="1"/>
    <col min="5" max="5" width="16.85546875" style="178" customWidth="1"/>
    <col min="6" max="6" width="25.7109375" style="178" customWidth="1"/>
    <col min="7" max="7" width="17" style="178" customWidth="1"/>
    <col min="8" max="8" width="13.7109375" style="178" customWidth="1"/>
    <col min="9" max="9" width="19.42578125" style="178" bestFit="1" customWidth="1"/>
    <col min="10" max="10" width="18.5703125" style="178" bestFit="1" customWidth="1"/>
    <col min="11" max="11" width="16.7109375" style="178" customWidth="1"/>
    <col min="12" max="12" width="17.7109375" style="178" customWidth="1"/>
    <col min="13" max="13" width="12.85546875" style="178" customWidth="1"/>
    <col min="14" max="16384" width="9.140625" style="178"/>
  </cols>
  <sheetData>
    <row r="2" spans="1:13" ht="15">
      <c r="A2" s="648" t="s">
        <v>412</v>
      </c>
      <c r="B2" s="648"/>
      <c r="C2" s="648"/>
      <c r="D2" s="648"/>
      <c r="E2" s="648"/>
      <c r="F2" s="331"/>
      <c r="G2" s="75"/>
      <c r="H2" s="75"/>
      <c r="I2" s="75"/>
      <c r="J2" s="75"/>
      <c r="K2" s="248"/>
      <c r="L2" s="249"/>
      <c r="M2" s="249" t="s">
        <v>97</v>
      </c>
    </row>
    <row r="3" spans="1:13" ht="15">
      <c r="A3" s="74" t="s">
        <v>128</v>
      </c>
      <c r="B3" s="74"/>
      <c r="C3" s="72"/>
      <c r="D3" s="75"/>
      <c r="E3" s="75"/>
      <c r="F3" s="75"/>
      <c r="G3" s="75"/>
      <c r="H3" s="75"/>
      <c r="I3" s="75"/>
      <c r="J3" s="75"/>
      <c r="K3" s="248"/>
      <c r="L3" s="646" t="str">
        <f>'ფორმა N1'!L2</f>
        <v>03.10.17-21.10.17</v>
      </c>
      <c r="M3" s="646"/>
    </row>
    <row r="4" spans="1:13" ht="15">
      <c r="A4" s="74"/>
      <c r="B4" s="74"/>
      <c r="C4" s="74"/>
      <c r="D4" s="72"/>
      <c r="E4" s="72"/>
      <c r="F4" s="72"/>
      <c r="G4" s="72"/>
      <c r="H4" s="72"/>
      <c r="I4" s="72"/>
      <c r="J4" s="72"/>
      <c r="K4" s="248"/>
      <c r="L4" s="248"/>
      <c r="M4" s="248"/>
    </row>
    <row r="5" spans="1:13" ht="15">
      <c r="A5" s="75" t="s">
        <v>257</v>
      </c>
      <c r="B5" s="75"/>
      <c r="C5" s="75"/>
      <c r="D5" s="75"/>
      <c r="E5" s="75"/>
      <c r="F5" s="75"/>
      <c r="G5" s="75"/>
      <c r="H5" s="75"/>
      <c r="I5" s="75"/>
      <c r="J5" s="75"/>
      <c r="K5" s="74"/>
      <c r="L5" s="74"/>
      <c r="M5" s="74"/>
    </row>
    <row r="6" spans="1:13" ht="15">
      <c r="A6" s="78" t="str">
        <f>'ფორმა N1'!A5</f>
        <v>მპგ მოძრაობა სახელმწიფო ხალხისთვის</v>
      </c>
      <c r="B6" s="78"/>
      <c r="C6" s="78"/>
      <c r="D6" s="78"/>
      <c r="E6" s="78"/>
      <c r="F6" s="78"/>
      <c r="G6" s="78"/>
      <c r="H6" s="78"/>
      <c r="I6" s="78"/>
      <c r="J6" s="78"/>
      <c r="K6" s="79"/>
      <c r="L6" s="79"/>
    </row>
    <row r="7" spans="1:13" ht="15">
      <c r="A7" s="75"/>
      <c r="B7" s="75"/>
      <c r="C7" s="75"/>
      <c r="D7" s="75"/>
      <c r="E7" s="75"/>
      <c r="F7" s="75"/>
      <c r="G7" s="75"/>
      <c r="H7" s="75"/>
      <c r="I7" s="75"/>
      <c r="J7" s="75"/>
      <c r="K7" s="74"/>
      <c r="L7" s="74"/>
      <c r="M7" s="74"/>
    </row>
    <row r="8" spans="1:13" ht="15">
      <c r="A8" s="247"/>
      <c r="B8" s="356"/>
      <c r="C8" s="247"/>
      <c r="D8" s="247"/>
      <c r="E8" s="247"/>
      <c r="F8" s="247"/>
      <c r="G8" s="247"/>
      <c r="H8" s="247"/>
      <c r="I8" s="247"/>
      <c r="J8" s="247"/>
      <c r="K8" s="76"/>
      <c r="L8" s="76"/>
      <c r="M8" s="76"/>
    </row>
    <row r="9" spans="1:13" ht="45">
      <c r="A9" s="88" t="s">
        <v>64</v>
      </c>
      <c r="B9" s="88" t="s">
        <v>475</v>
      </c>
      <c r="C9" s="88" t="s">
        <v>413</v>
      </c>
      <c r="D9" s="88" t="s">
        <v>414</v>
      </c>
      <c r="E9" s="88" t="s">
        <v>415</v>
      </c>
      <c r="F9" s="88" t="s">
        <v>416</v>
      </c>
      <c r="G9" s="88" t="s">
        <v>417</v>
      </c>
      <c r="H9" s="88" t="s">
        <v>418</v>
      </c>
      <c r="I9" s="88" t="s">
        <v>419</v>
      </c>
      <c r="J9" s="88" t="s">
        <v>420</v>
      </c>
      <c r="K9" s="88" t="s">
        <v>421</v>
      </c>
      <c r="L9" s="88" t="s">
        <v>422</v>
      </c>
      <c r="M9" s="88" t="s">
        <v>299</v>
      </c>
    </row>
    <row r="10" spans="1:13" ht="84" customHeight="1">
      <c r="A10" s="96"/>
      <c r="B10" s="415"/>
      <c r="C10" s="332"/>
      <c r="D10" s="96"/>
      <c r="E10" s="96"/>
      <c r="F10" s="96"/>
      <c r="G10" s="96"/>
      <c r="H10" s="96"/>
      <c r="I10" s="96"/>
      <c r="J10" s="96"/>
      <c r="K10" s="4"/>
      <c r="L10" s="4"/>
      <c r="M10" s="96"/>
    </row>
    <row r="11" spans="1:13" ht="84" customHeight="1">
      <c r="A11" s="96"/>
      <c r="B11" s="415"/>
      <c r="C11" s="332"/>
      <c r="D11" s="96"/>
      <c r="E11" s="96"/>
      <c r="F11" s="96"/>
      <c r="G11" s="96"/>
      <c r="H11" s="96"/>
      <c r="I11" s="96"/>
      <c r="J11" s="96"/>
      <c r="K11" s="4"/>
      <c r="L11" s="4"/>
      <c r="M11" s="96"/>
    </row>
    <row r="12" spans="1:13" ht="84" customHeight="1">
      <c r="A12" s="96"/>
      <c r="B12" s="415"/>
      <c r="C12" s="332"/>
      <c r="D12" s="85"/>
      <c r="E12" s="85"/>
      <c r="F12" s="96"/>
      <c r="G12" s="85"/>
      <c r="H12" s="85"/>
      <c r="I12" s="96"/>
      <c r="J12" s="85"/>
      <c r="K12" s="4"/>
      <c r="L12" s="4"/>
      <c r="M12" s="85"/>
    </row>
    <row r="13" spans="1:13" ht="84" customHeight="1">
      <c r="A13" s="96"/>
      <c r="B13" s="415"/>
      <c r="C13" s="332"/>
      <c r="D13" s="85"/>
      <c r="E13" s="85"/>
      <c r="F13" s="96"/>
      <c r="G13" s="85"/>
      <c r="H13" s="85"/>
      <c r="I13" s="96"/>
      <c r="J13" s="85"/>
      <c r="K13" s="4"/>
      <c r="L13" s="4"/>
      <c r="M13" s="85"/>
    </row>
    <row r="14" spans="1:13" ht="84" customHeight="1">
      <c r="A14" s="96"/>
      <c r="B14" s="415"/>
      <c r="C14" s="332"/>
      <c r="D14" s="85"/>
      <c r="E14" s="85"/>
      <c r="F14" s="96"/>
      <c r="G14" s="85"/>
      <c r="H14" s="85"/>
      <c r="I14" s="96"/>
      <c r="J14" s="85"/>
      <c r="K14" s="4"/>
      <c r="L14" s="4"/>
      <c r="M14" s="85"/>
    </row>
    <row r="15" spans="1:13" ht="84" customHeight="1">
      <c r="A15" s="96"/>
      <c r="B15" s="415"/>
      <c r="C15" s="332"/>
      <c r="D15" s="85"/>
      <c r="E15" s="85"/>
      <c r="F15" s="96"/>
      <c r="G15" s="85"/>
      <c r="H15" s="85"/>
      <c r="I15" s="96"/>
      <c r="J15" s="85"/>
      <c r="K15" s="4"/>
      <c r="L15" s="4"/>
      <c r="M15" s="85"/>
    </row>
    <row r="16" spans="1:13" ht="84" customHeight="1">
      <c r="A16" s="96"/>
      <c r="B16" s="415"/>
      <c r="C16" s="332"/>
      <c r="D16" s="85"/>
      <c r="E16" s="85"/>
      <c r="F16" s="96"/>
      <c r="G16" s="85"/>
      <c r="H16" s="85"/>
      <c r="I16" s="96"/>
      <c r="J16" s="85"/>
      <c r="K16" s="4"/>
      <c r="L16" s="4"/>
      <c r="M16" s="85"/>
    </row>
    <row r="17" spans="1:13" ht="15">
      <c r="A17" s="85" t="s">
        <v>259</v>
      </c>
      <c r="B17" s="409"/>
      <c r="C17" s="332"/>
      <c r="D17" s="85"/>
      <c r="E17" s="85"/>
      <c r="F17" s="85"/>
      <c r="G17" s="85"/>
      <c r="H17" s="85"/>
      <c r="I17" s="85"/>
      <c r="J17" s="85"/>
      <c r="K17" s="4"/>
      <c r="L17" s="4"/>
      <c r="M17" s="85"/>
    </row>
    <row r="18" spans="1:13" ht="15">
      <c r="A18" s="85"/>
      <c r="B18" s="409"/>
      <c r="C18" s="332"/>
      <c r="D18" s="97"/>
      <c r="E18" s="97"/>
      <c r="F18" s="97"/>
      <c r="G18" s="97"/>
      <c r="H18" s="85"/>
      <c r="I18" s="85"/>
      <c r="J18" s="85"/>
      <c r="K18" s="85" t="s">
        <v>423</v>
      </c>
      <c r="L18" s="84">
        <f>SUM(L10:L17)</f>
        <v>0</v>
      </c>
      <c r="M18" s="85"/>
    </row>
    <row r="19" spans="1:13" ht="15">
      <c r="A19" s="204"/>
      <c r="B19" s="204"/>
      <c r="C19" s="204"/>
      <c r="D19" s="204"/>
      <c r="E19" s="204"/>
      <c r="F19" s="204"/>
      <c r="G19" s="204"/>
      <c r="H19" s="204"/>
      <c r="I19" s="204"/>
      <c r="J19" s="204"/>
      <c r="K19" s="204"/>
      <c r="L19" s="177"/>
    </row>
    <row r="20" spans="1:13" ht="15">
      <c r="A20" s="205" t="s">
        <v>424</v>
      </c>
      <c r="B20" s="205"/>
      <c r="C20" s="205"/>
      <c r="D20" s="204"/>
      <c r="E20" s="204"/>
      <c r="F20" s="204"/>
      <c r="G20" s="204"/>
      <c r="H20" s="204"/>
      <c r="I20" s="204"/>
      <c r="J20" s="204"/>
      <c r="K20" s="204"/>
      <c r="L20" s="177"/>
    </row>
    <row r="21" spans="1:13" ht="15">
      <c r="A21" s="205" t="s">
        <v>425</v>
      </c>
      <c r="B21" s="205"/>
      <c r="C21" s="205"/>
      <c r="D21" s="204"/>
      <c r="E21" s="204"/>
      <c r="F21" s="204"/>
      <c r="G21" s="204"/>
      <c r="H21" s="204"/>
      <c r="I21" s="204"/>
      <c r="J21" s="204"/>
      <c r="K21" s="204"/>
      <c r="L21" s="177"/>
    </row>
    <row r="22" spans="1:13" ht="15">
      <c r="A22" s="193" t="s">
        <v>426</v>
      </c>
      <c r="B22" s="193"/>
      <c r="C22" s="205"/>
      <c r="D22" s="177"/>
      <c r="E22" s="177"/>
      <c r="F22" s="177"/>
      <c r="G22" s="177"/>
      <c r="H22" s="177"/>
      <c r="I22" s="177"/>
      <c r="J22" s="177"/>
      <c r="K22" s="177"/>
      <c r="L22" s="177"/>
    </row>
    <row r="23" spans="1:13" ht="15">
      <c r="A23" s="193" t="s">
        <v>427</v>
      </c>
      <c r="B23" s="193"/>
      <c r="C23" s="205"/>
      <c r="D23" s="177"/>
      <c r="E23" s="177"/>
      <c r="F23" s="177"/>
      <c r="G23" s="177"/>
      <c r="H23" s="177"/>
      <c r="I23" s="177"/>
      <c r="J23" s="177"/>
      <c r="K23" s="177"/>
      <c r="L23" s="177"/>
    </row>
    <row r="24" spans="1:13" ht="15" customHeight="1">
      <c r="A24" s="653" t="s">
        <v>442</v>
      </c>
      <c r="B24" s="653"/>
      <c r="C24" s="653"/>
      <c r="D24" s="653"/>
      <c r="E24" s="653"/>
      <c r="F24" s="653"/>
      <c r="G24" s="653"/>
      <c r="H24" s="653"/>
      <c r="I24" s="653"/>
      <c r="J24" s="653"/>
      <c r="K24" s="653"/>
      <c r="L24" s="653"/>
    </row>
    <row r="25" spans="1:13" ht="15" customHeight="1">
      <c r="A25" s="653"/>
      <c r="B25" s="653"/>
      <c r="C25" s="653"/>
      <c r="D25" s="653"/>
      <c r="E25" s="653"/>
      <c r="F25" s="653"/>
      <c r="G25" s="653"/>
      <c r="H25" s="653"/>
      <c r="I25" s="653"/>
      <c r="J25" s="653"/>
      <c r="K25" s="653"/>
      <c r="L25" s="653"/>
    </row>
    <row r="26" spans="1:13" ht="12.75" customHeight="1">
      <c r="A26" s="351"/>
      <c r="B26" s="351"/>
      <c r="C26" s="351"/>
      <c r="D26" s="351"/>
      <c r="E26" s="351"/>
      <c r="F26" s="351"/>
      <c r="G26" s="351"/>
      <c r="H26" s="351"/>
      <c r="I26" s="351"/>
      <c r="J26" s="351"/>
      <c r="K26" s="351"/>
      <c r="L26" s="351"/>
    </row>
    <row r="27" spans="1:13" ht="15">
      <c r="A27" s="649" t="s">
        <v>96</v>
      </c>
      <c r="B27" s="649"/>
      <c r="C27" s="649"/>
      <c r="D27" s="333"/>
      <c r="E27" s="334"/>
      <c r="F27" s="334"/>
      <c r="G27" s="333"/>
      <c r="H27" s="333"/>
      <c r="I27" s="333"/>
      <c r="J27" s="333"/>
      <c r="K27" s="333"/>
      <c r="L27" s="177"/>
    </row>
    <row r="28" spans="1:13" ht="15">
      <c r="A28" s="333"/>
      <c r="B28" s="333"/>
      <c r="C28" s="334"/>
      <c r="D28" s="333"/>
      <c r="E28" s="334"/>
      <c r="F28" s="334"/>
      <c r="G28" s="333"/>
      <c r="H28" s="333"/>
      <c r="I28" s="333"/>
      <c r="J28" s="333"/>
      <c r="K28" s="335"/>
      <c r="L28" s="177"/>
    </row>
    <row r="29" spans="1:13" ht="15" customHeight="1">
      <c r="A29" s="333"/>
      <c r="B29" s="333"/>
      <c r="C29" s="334"/>
      <c r="D29" s="650" t="s">
        <v>251</v>
      </c>
      <c r="E29" s="650"/>
      <c r="F29" s="336"/>
      <c r="G29" s="337"/>
      <c r="H29" s="651" t="s">
        <v>428</v>
      </c>
      <c r="I29" s="651"/>
      <c r="J29" s="651"/>
      <c r="K29" s="338"/>
      <c r="L29" s="177"/>
    </row>
    <row r="30" spans="1:13" ht="15">
      <c r="A30" s="333"/>
      <c r="B30" s="333"/>
      <c r="C30" s="334"/>
      <c r="D30" s="333"/>
      <c r="E30" s="334"/>
      <c r="F30" s="334"/>
      <c r="G30" s="333"/>
      <c r="H30" s="652"/>
      <c r="I30" s="652"/>
      <c r="J30" s="652"/>
      <c r="K30" s="338"/>
      <c r="L30" s="177"/>
    </row>
    <row r="31" spans="1:13" ht="15">
      <c r="A31" s="333"/>
      <c r="B31" s="333"/>
      <c r="C31" s="334"/>
      <c r="D31" s="647" t="s">
        <v>127</v>
      </c>
      <c r="E31" s="647"/>
      <c r="F31" s="336"/>
      <c r="G31" s="337"/>
      <c r="H31" s="333"/>
      <c r="I31" s="333"/>
      <c r="J31" s="333"/>
      <c r="K31" s="333"/>
      <c r="L31" s="177"/>
    </row>
  </sheetData>
  <mergeCells count="7">
    <mergeCell ref="D31:E31"/>
    <mergeCell ref="A2:E2"/>
    <mergeCell ref="L3:M3"/>
    <mergeCell ref="A27:C27"/>
    <mergeCell ref="D29:E29"/>
    <mergeCell ref="H29:J30"/>
    <mergeCell ref="A24:L25"/>
  </mergeCells>
  <dataValidations count="1">
    <dataValidation type="list" allowBlank="1" showInputMessage="1" showErrorMessage="1" sqref="C10:C18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5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34" zoomScale="80" zoomScaleNormal="100" zoomScaleSheetLayoutView="80" workbookViewId="0">
      <selection activeCell="D33" sqref="D33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2" t="s">
        <v>212</v>
      </c>
      <c r="B1" s="119"/>
      <c r="C1" s="654" t="s">
        <v>186</v>
      </c>
      <c r="D1" s="654"/>
      <c r="E1" s="103"/>
    </row>
    <row r="2" spans="1:5">
      <c r="A2" s="74" t="s">
        <v>128</v>
      </c>
      <c r="B2" s="119"/>
      <c r="C2" s="75"/>
      <c r="D2" s="201" t="str">
        <f>'ფორმა N1'!L2</f>
        <v>03.10.17-21.10.17</v>
      </c>
      <c r="E2" s="103"/>
    </row>
    <row r="3" spans="1:5">
      <c r="A3" s="114"/>
      <c r="B3" s="119"/>
      <c r="C3" s="75"/>
      <c r="D3" s="75"/>
      <c r="E3" s="103"/>
    </row>
    <row r="4" spans="1:5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106"/>
    </row>
    <row r="5" spans="1:5">
      <c r="A5" s="117" t="str">
        <f>'ფორმა N1'!A5</f>
        <v>მპგ მოძრაობა სახელმწიფო ხალხისთვის</v>
      </c>
      <c r="B5" s="118"/>
      <c r="C5" s="118"/>
      <c r="D5" s="59"/>
      <c r="E5" s="106"/>
    </row>
    <row r="6" spans="1:5">
      <c r="A6" s="75"/>
      <c r="B6" s="74"/>
      <c r="C6" s="74"/>
      <c r="D6" s="74"/>
      <c r="E6" s="106"/>
    </row>
    <row r="7" spans="1:5">
      <c r="A7" s="113"/>
      <c r="B7" s="120"/>
      <c r="C7" s="121"/>
      <c r="D7" s="121"/>
      <c r="E7" s="103"/>
    </row>
    <row r="8" spans="1:5" ht="45">
      <c r="A8" s="122" t="s">
        <v>101</v>
      </c>
      <c r="B8" s="122" t="s">
        <v>178</v>
      </c>
      <c r="C8" s="122" t="s">
        <v>286</v>
      </c>
      <c r="D8" s="122" t="s">
        <v>240</v>
      </c>
      <c r="E8" s="103"/>
    </row>
    <row r="9" spans="1:5">
      <c r="A9" s="49"/>
      <c r="B9" s="50"/>
      <c r="C9" s="151"/>
      <c r="D9" s="151"/>
      <c r="E9" s="103"/>
    </row>
    <row r="10" spans="1:5">
      <c r="A10" s="51" t="s">
        <v>179</v>
      </c>
      <c r="B10" s="52"/>
      <c r="C10" s="123">
        <f>SUM(C11,C34)</f>
        <v>345506.06</v>
      </c>
      <c r="D10" s="123">
        <f>SUM(D11,D34)</f>
        <v>440301.01</v>
      </c>
      <c r="E10" s="103"/>
    </row>
    <row r="11" spans="1:5">
      <c r="A11" s="53" t="s">
        <v>180</v>
      </c>
      <c r="B11" s="54"/>
      <c r="C11" s="83">
        <f>SUM(C12:C32)</f>
        <v>2323.29</v>
      </c>
      <c r="D11" s="83">
        <f>SUM(D12:D32)</f>
        <v>97118.24</v>
      </c>
      <c r="E11" s="103"/>
    </row>
    <row r="12" spans="1:5">
      <c r="A12" s="57">
        <v>1110</v>
      </c>
      <c r="B12" s="56" t="s">
        <v>130</v>
      </c>
      <c r="C12" s="8"/>
      <c r="D12" s="8"/>
      <c r="E12" s="103"/>
    </row>
    <row r="13" spans="1:5">
      <c r="A13" s="57">
        <v>1120</v>
      </c>
      <c r="B13" s="56" t="s">
        <v>131</v>
      </c>
      <c r="C13" s="8"/>
      <c r="D13" s="8"/>
      <c r="E13" s="103"/>
    </row>
    <row r="14" spans="1:5">
      <c r="A14" s="57">
        <v>1211</v>
      </c>
      <c r="B14" s="56" t="s">
        <v>132</v>
      </c>
      <c r="C14" s="8">
        <v>93.79</v>
      </c>
      <c r="D14" s="8">
        <v>94888.74</v>
      </c>
      <c r="E14" s="103"/>
    </row>
    <row r="15" spans="1:5">
      <c r="A15" s="57">
        <v>1212</v>
      </c>
      <c r="B15" s="56" t="s">
        <v>133</v>
      </c>
      <c r="C15" s="8"/>
      <c r="D15" s="8"/>
      <c r="E15" s="103"/>
    </row>
    <row r="16" spans="1:5">
      <c r="A16" s="57">
        <v>1213</v>
      </c>
      <c r="B16" s="56" t="s">
        <v>134</v>
      </c>
      <c r="C16" s="8"/>
      <c r="D16" s="8"/>
      <c r="E16" s="103"/>
    </row>
    <row r="17" spans="1:5">
      <c r="A17" s="57">
        <v>1214</v>
      </c>
      <c r="B17" s="56" t="s">
        <v>135</v>
      </c>
      <c r="C17" s="8"/>
      <c r="D17" s="8"/>
      <c r="E17" s="103"/>
    </row>
    <row r="18" spans="1:5">
      <c r="A18" s="57">
        <v>1215</v>
      </c>
      <c r="B18" s="56" t="s">
        <v>136</v>
      </c>
      <c r="C18" s="8"/>
      <c r="D18" s="8"/>
      <c r="E18" s="103"/>
    </row>
    <row r="19" spans="1:5">
      <c r="A19" s="57">
        <v>1300</v>
      </c>
      <c r="B19" s="56" t="s">
        <v>137</v>
      </c>
      <c r="C19" s="8"/>
      <c r="D19" s="8"/>
      <c r="E19" s="103"/>
    </row>
    <row r="20" spans="1:5">
      <c r="A20" s="57">
        <v>1410</v>
      </c>
      <c r="B20" s="56" t="s">
        <v>138</v>
      </c>
      <c r="C20" s="8"/>
      <c r="D20" s="8"/>
      <c r="E20" s="103"/>
    </row>
    <row r="21" spans="1:5">
      <c r="A21" s="57">
        <v>1421</v>
      </c>
      <c r="B21" s="56" t="s">
        <v>139</v>
      </c>
      <c r="C21" s="8"/>
      <c r="D21" s="8"/>
      <c r="E21" s="103"/>
    </row>
    <row r="22" spans="1:5">
      <c r="A22" s="57">
        <v>1422</v>
      </c>
      <c r="B22" s="56" t="s">
        <v>140</v>
      </c>
      <c r="C22" s="8"/>
      <c r="D22" s="8"/>
      <c r="E22" s="103"/>
    </row>
    <row r="23" spans="1:5">
      <c r="A23" s="57">
        <v>1423</v>
      </c>
      <c r="B23" s="56" t="s">
        <v>141</v>
      </c>
      <c r="C23" s="8"/>
      <c r="D23" s="8"/>
      <c r="E23" s="103"/>
    </row>
    <row r="24" spans="1:5">
      <c r="A24" s="57">
        <v>1431</v>
      </c>
      <c r="B24" s="56" t="s">
        <v>142</v>
      </c>
      <c r="C24" s="8"/>
      <c r="D24" s="8"/>
      <c r="E24" s="103"/>
    </row>
    <row r="25" spans="1:5">
      <c r="A25" s="57">
        <v>1432</v>
      </c>
      <c r="B25" s="56" t="s">
        <v>143</v>
      </c>
      <c r="C25" s="8"/>
      <c r="D25" s="8"/>
      <c r="E25" s="103"/>
    </row>
    <row r="26" spans="1:5">
      <c r="A26" s="57">
        <v>1433</v>
      </c>
      <c r="B26" s="56" t="s">
        <v>144</v>
      </c>
      <c r="C26" s="8"/>
      <c r="D26" s="8"/>
      <c r="E26" s="103"/>
    </row>
    <row r="27" spans="1:5">
      <c r="A27" s="57">
        <v>1441</v>
      </c>
      <c r="B27" s="56" t="s">
        <v>145</v>
      </c>
      <c r="C27" s="8"/>
      <c r="D27" s="8"/>
      <c r="E27" s="103"/>
    </row>
    <row r="28" spans="1:5">
      <c r="A28" s="57">
        <v>1442</v>
      </c>
      <c r="B28" s="56" t="s">
        <v>146</v>
      </c>
      <c r="C28" s="8">
        <v>2229.5</v>
      </c>
      <c r="D28" s="8">
        <v>2229.5</v>
      </c>
      <c r="E28" s="103"/>
    </row>
    <row r="29" spans="1:5">
      <c r="A29" s="57">
        <v>1443</v>
      </c>
      <c r="B29" s="56" t="s">
        <v>147</v>
      </c>
      <c r="C29" s="8"/>
      <c r="D29" s="8"/>
      <c r="E29" s="103"/>
    </row>
    <row r="30" spans="1:5">
      <c r="A30" s="57">
        <v>1444</v>
      </c>
      <c r="B30" s="56" t="s">
        <v>148</v>
      </c>
      <c r="C30" s="8"/>
      <c r="D30" s="8"/>
      <c r="E30" s="103"/>
    </row>
    <row r="31" spans="1:5">
      <c r="A31" s="57">
        <v>1445</v>
      </c>
      <c r="B31" s="56" t="s">
        <v>149</v>
      </c>
      <c r="C31" s="8"/>
      <c r="D31" s="8"/>
      <c r="E31" s="103"/>
    </row>
    <row r="32" spans="1:5">
      <c r="A32" s="57">
        <v>1446</v>
      </c>
      <c r="B32" s="56" t="s">
        <v>150</v>
      </c>
      <c r="C32" s="8"/>
      <c r="D32" s="8"/>
      <c r="E32" s="103"/>
    </row>
    <row r="33" spans="1:5">
      <c r="A33" s="30"/>
      <c r="E33" s="103"/>
    </row>
    <row r="34" spans="1:5">
      <c r="A34" s="58" t="s">
        <v>181</v>
      </c>
      <c r="B34" s="56"/>
      <c r="C34" s="83">
        <f>SUM(C35:C42)</f>
        <v>343182.77</v>
      </c>
      <c r="D34" s="83">
        <f>SUM(D35:D42)</f>
        <v>343182.77</v>
      </c>
      <c r="E34" s="103"/>
    </row>
    <row r="35" spans="1:5">
      <c r="A35" s="57">
        <v>2110</v>
      </c>
      <c r="B35" s="56" t="s">
        <v>89</v>
      </c>
      <c r="C35" s="8"/>
      <c r="D35" s="8"/>
      <c r="E35" s="103"/>
    </row>
    <row r="36" spans="1:5">
      <c r="A36" s="57">
        <v>2120</v>
      </c>
      <c r="B36" s="56" t="s">
        <v>151</v>
      </c>
      <c r="C36" s="8">
        <v>343107.77</v>
      </c>
      <c r="D36" s="8">
        <v>343107.77</v>
      </c>
      <c r="E36" s="103"/>
    </row>
    <row r="37" spans="1:5">
      <c r="A37" s="57">
        <v>2130</v>
      </c>
      <c r="B37" s="56" t="s">
        <v>90</v>
      </c>
      <c r="C37" s="8"/>
      <c r="D37" s="8"/>
      <c r="E37" s="103"/>
    </row>
    <row r="38" spans="1:5">
      <c r="A38" s="57">
        <v>2140</v>
      </c>
      <c r="B38" s="56" t="s">
        <v>366</v>
      </c>
      <c r="C38" s="8"/>
      <c r="D38" s="8"/>
      <c r="E38" s="103"/>
    </row>
    <row r="39" spans="1:5">
      <c r="A39" s="57">
        <v>2150</v>
      </c>
      <c r="B39" s="56" t="s">
        <v>369</v>
      </c>
      <c r="C39" s="8"/>
      <c r="D39" s="8"/>
      <c r="E39" s="103"/>
    </row>
    <row r="40" spans="1:5">
      <c r="A40" s="57">
        <v>2220</v>
      </c>
      <c r="B40" s="56" t="s">
        <v>91</v>
      </c>
      <c r="C40" s="493">
        <v>75</v>
      </c>
      <c r="D40" s="493">
        <v>75</v>
      </c>
      <c r="E40" s="103"/>
    </row>
    <row r="41" spans="1:5">
      <c r="A41" s="57">
        <v>2300</v>
      </c>
      <c r="B41" s="56" t="s">
        <v>152</v>
      </c>
      <c r="C41" s="8"/>
      <c r="D41" s="8"/>
      <c r="E41" s="103"/>
    </row>
    <row r="42" spans="1:5">
      <c r="A42" s="57">
        <v>2400</v>
      </c>
      <c r="B42" s="56" t="s">
        <v>153</v>
      </c>
      <c r="C42" s="8"/>
      <c r="D42" s="8"/>
      <c r="E42" s="103"/>
    </row>
    <row r="43" spans="1:5">
      <c r="A43" s="31"/>
      <c r="E43" s="103"/>
    </row>
    <row r="44" spans="1:5">
      <c r="A44" s="55" t="s">
        <v>185</v>
      </c>
      <c r="B44" s="56"/>
      <c r="C44" s="83">
        <f>SUM(C45,C64)</f>
        <v>582474.75999999989</v>
      </c>
      <c r="D44" s="83">
        <f>SUM(D45,D64)</f>
        <v>586485.78999999992</v>
      </c>
      <c r="E44" s="103"/>
    </row>
    <row r="45" spans="1:5">
      <c r="A45" s="58" t="s">
        <v>182</v>
      </c>
      <c r="B45" s="56"/>
      <c r="C45" s="83">
        <f>SUM(C46:C61)</f>
        <v>582474.75999999989</v>
      </c>
      <c r="D45" s="83">
        <f>SUM(D46:D61)</f>
        <v>586485.78999999992</v>
      </c>
      <c r="E45" s="103"/>
    </row>
    <row r="46" spans="1:5">
      <c r="A46" s="57">
        <v>3100</v>
      </c>
      <c r="B46" s="56" t="s">
        <v>154</v>
      </c>
      <c r="C46" s="8"/>
      <c r="D46" s="8"/>
      <c r="E46" s="103"/>
    </row>
    <row r="47" spans="1:5">
      <c r="A47" s="57">
        <v>3210</v>
      </c>
      <c r="B47" s="56" t="s">
        <v>155</v>
      </c>
      <c r="C47" s="8">
        <v>438762.55</v>
      </c>
      <c r="D47" s="8">
        <v>438762.55</v>
      </c>
      <c r="E47" s="103"/>
    </row>
    <row r="48" spans="1:5">
      <c r="A48" s="57">
        <v>3221</v>
      </c>
      <c r="B48" s="56" t="s">
        <v>156</v>
      </c>
      <c r="C48" s="8"/>
      <c r="D48" s="8"/>
      <c r="E48" s="103"/>
    </row>
    <row r="49" spans="1:5">
      <c r="A49" s="57">
        <v>3222</v>
      </c>
      <c r="B49" s="56" t="s">
        <v>157</v>
      </c>
      <c r="C49" s="8">
        <v>29093.87</v>
      </c>
      <c r="D49" s="8">
        <v>33104.9</v>
      </c>
      <c r="E49" s="103"/>
    </row>
    <row r="50" spans="1:5">
      <c r="A50" s="57">
        <v>3223</v>
      </c>
      <c r="B50" s="56" t="s">
        <v>158</v>
      </c>
      <c r="C50" s="8"/>
      <c r="D50" s="8"/>
      <c r="E50" s="103"/>
    </row>
    <row r="51" spans="1:5">
      <c r="A51" s="57">
        <v>3224</v>
      </c>
      <c r="B51" s="56" t="s">
        <v>159</v>
      </c>
      <c r="C51" s="8"/>
      <c r="D51" s="8"/>
      <c r="E51" s="103"/>
    </row>
    <row r="52" spans="1:5">
      <c r="A52" s="57">
        <v>3231</v>
      </c>
      <c r="B52" s="56" t="s">
        <v>160</v>
      </c>
      <c r="C52" s="8">
        <v>110136</v>
      </c>
      <c r="D52" s="8">
        <v>110136</v>
      </c>
      <c r="E52" s="103"/>
    </row>
    <row r="53" spans="1:5">
      <c r="A53" s="57">
        <v>3232</v>
      </c>
      <c r="B53" s="56" t="s">
        <v>161</v>
      </c>
      <c r="C53" s="8"/>
      <c r="D53" s="8"/>
      <c r="E53" s="103"/>
    </row>
    <row r="54" spans="1:5">
      <c r="A54" s="57">
        <v>3234</v>
      </c>
      <c r="B54" s="56" t="s">
        <v>162</v>
      </c>
      <c r="C54" s="8">
        <v>4482.34</v>
      </c>
      <c r="D54" s="8">
        <v>4482.34</v>
      </c>
      <c r="E54" s="103"/>
    </row>
    <row r="55" spans="1:5" ht="30">
      <c r="A55" s="57">
        <v>3236</v>
      </c>
      <c r="B55" s="56" t="s">
        <v>177</v>
      </c>
      <c r="C55" s="8"/>
      <c r="D55" s="8"/>
      <c r="E55" s="103"/>
    </row>
    <row r="56" spans="1:5" ht="45">
      <c r="A56" s="57">
        <v>3237</v>
      </c>
      <c r="B56" s="56" t="s">
        <v>163</v>
      </c>
      <c r="C56" s="8"/>
      <c r="D56" s="8"/>
      <c r="E56" s="103"/>
    </row>
    <row r="57" spans="1:5">
      <c r="A57" s="57">
        <v>3241</v>
      </c>
      <c r="B57" s="56" t="s">
        <v>164</v>
      </c>
      <c r="C57" s="8"/>
      <c r="D57" s="8"/>
      <c r="E57" s="103"/>
    </row>
    <row r="58" spans="1:5">
      <c r="A58" s="57">
        <v>3242</v>
      </c>
      <c r="B58" s="56" t="s">
        <v>165</v>
      </c>
      <c r="C58" s="8"/>
      <c r="D58" s="8"/>
      <c r="E58" s="103"/>
    </row>
    <row r="59" spans="1:5">
      <c r="A59" s="57">
        <v>3243</v>
      </c>
      <c r="B59" s="56" t="s">
        <v>166</v>
      </c>
      <c r="C59" s="8"/>
      <c r="D59" s="8"/>
      <c r="E59" s="103"/>
    </row>
    <row r="60" spans="1:5">
      <c r="A60" s="57">
        <v>3245</v>
      </c>
      <c r="B60" s="56" t="s">
        <v>167</v>
      </c>
      <c r="C60" s="8"/>
      <c r="D60" s="8"/>
      <c r="E60" s="103"/>
    </row>
    <row r="61" spans="1:5">
      <c r="A61" s="57">
        <v>3246</v>
      </c>
      <c r="B61" s="56" t="s">
        <v>168</v>
      </c>
      <c r="C61" s="8"/>
      <c r="D61" s="8"/>
      <c r="E61" s="103"/>
    </row>
    <row r="62" spans="1:5">
      <c r="A62" s="31"/>
      <c r="E62" s="103"/>
    </row>
    <row r="63" spans="1:5">
      <c r="A63" s="32"/>
      <c r="E63" s="103"/>
    </row>
    <row r="64" spans="1:5">
      <c r="A64" s="58" t="s">
        <v>183</v>
      </c>
      <c r="B64" s="56"/>
      <c r="C64" s="83">
        <f>SUM(C65:C67)</f>
        <v>0</v>
      </c>
      <c r="D64" s="83">
        <f>SUM(D65:D67)</f>
        <v>0</v>
      </c>
      <c r="E64" s="103"/>
    </row>
    <row r="65" spans="1:5">
      <c r="A65" s="57">
        <v>5100</v>
      </c>
      <c r="B65" s="56" t="s">
        <v>238</v>
      </c>
      <c r="C65" s="8"/>
      <c r="D65" s="8"/>
      <c r="E65" s="103"/>
    </row>
    <row r="66" spans="1:5">
      <c r="A66" s="57">
        <v>5220</v>
      </c>
      <c r="B66" s="56" t="s">
        <v>378</v>
      </c>
      <c r="C66" s="8"/>
      <c r="D66" s="8"/>
      <c r="E66" s="103"/>
    </row>
    <row r="67" spans="1:5">
      <c r="A67" s="57">
        <v>5230</v>
      </c>
      <c r="B67" s="56" t="s">
        <v>379</v>
      </c>
      <c r="C67" s="8"/>
      <c r="D67" s="8"/>
      <c r="E67" s="103"/>
    </row>
    <row r="68" spans="1:5">
      <c r="A68" s="31"/>
      <c r="E68" s="103"/>
    </row>
    <row r="69" spans="1:5">
      <c r="A69" s="2"/>
      <c r="E69" s="103"/>
    </row>
    <row r="70" spans="1:5">
      <c r="A70" s="55" t="s">
        <v>184</v>
      </c>
      <c r="B70" s="56"/>
      <c r="C70" s="8"/>
      <c r="D70" s="8"/>
      <c r="E70" s="103"/>
    </row>
    <row r="71" spans="1:5" ht="30">
      <c r="A71" s="57">
        <v>1</v>
      </c>
      <c r="B71" s="56" t="s">
        <v>169</v>
      </c>
      <c r="C71" s="8"/>
      <c r="D71" s="8"/>
      <c r="E71" s="103"/>
    </row>
    <row r="72" spans="1:5">
      <c r="A72" s="57">
        <v>2</v>
      </c>
      <c r="B72" s="56" t="s">
        <v>170</v>
      </c>
      <c r="C72" s="8"/>
      <c r="D72" s="8"/>
      <c r="E72" s="103"/>
    </row>
    <row r="73" spans="1:5">
      <c r="A73" s="57">
        <v>3</v>
      </c>
      <c r="B73" s="56" t="s">
        <v>171</v>
      </c>
      <c r="C73" s="8"/>
      <c r="D73" s="8"/>
      <c r="E73" s="103"/>
    </row>
    <row r="74" spans="1:5">
      <c r="A74" s="57">
        <v>4</v>
      </c>
      <c r="B74" s="56" t="s">
        <v>334</v>
      </c>
      <c r="C74" s="8"/>
      <c r="D74" s="8"/>
      <c r="E74" s="103"/>
    </row>
    <row r="75" spans="1:5">
      <c r="A75" s="57">
        <v>5</v>
      </c>
      <c r="B75" s="56" t="s">
        <v>172</v>
      </c>
      <c r="C75" s="8"/>
      <c r="D75" s="8"/>
      <c r="E75" s="103"/>
    </row>
    <row r="76" spans="1:5">
      <c r="A76" s="57">
        <v>6</v>
      </c>
      <c r="B76" s="56" t="s">
        <v>173</v>
      </c>
      <c r="C76" s="8"/>
      <c r="D76" s="8"/>
      <c r="E76" s="103"/>
    </row>
    <row r="77" spans="1:5">
      <c r="A77" s="57">
        <v>7</v>
      </c>
      <c r="B77" s="56" t="s">
        <v>174</v>
      </c>
      <c r="C77" s="8"/>
      <c r="D77" s="8"/>
      <c r="E77" s="103"/>
    </row>
    <row r="78" spans="1:5">
      <c r="A78" s="57">
        <v>8</v>
      </c>
      <c r="B78" s="56" t="s">
        <v>175</v>
      </c>
      <c r="C78" s="8"/>
      <c r="D78" s="8"/>
      <c r="E78" s="103"/>
    </row>
    <row r="79" spans="1:5">
      <c r="A79" s="57">
        <v>9</v>
      </c>
      <c r="B79" s="56" t="s">
        <v>176</v>
      </c>
      <c r="C79" s="8"/>
      <c r="D79" s="8"/>
      <c r="E79" s="103"/>
    </row>
    <row r="83" spans="1:9">
      <c r="A83" s="2"/>
      <c r="B83" s="2"/>
    </row>
    <row r="84" spans="1:9">
      <c r="A84" s="67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7" t="s">
        <v>386</v>
      </c>
      <c r="D87" s="12"/>
      <c r="E87"/>
      <c r="F87"/>
      <c r="G87"/>
      <c r="H87"/>
      <c r="I87"/>
    </row>
    <row r="88" spans="1:9">
      <c r="A88"/>
      <c r="B88" s="2" t="s">
        <v>387</v>
      </c>
      <c r="D88" s="12"/>
      <c r="E88"/>
      <c r="F88"/>
      <c r="G88"/>
      <c r="H88"/>
      <c r="I88"/>
    </row>
    <row r="89" spans="1:9" customFormat="1" ht="12.75">
      <c r="B89" s="64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H11" sqref="H1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2" t="s">
        <v>392</v>
      </c>
      <c r="B1" s="74"/>
      <c r="C1" s="74"/>
      <c r="D1" s="74"/>
      <c r="E1" s="74"/>
      <c r="F1" s="74"/>
      <c r="G1" s="74"/>
      <c r="H1" s="74"/>
      <c r="I1" s="642" t="s">
        <v>97</v>
      </c>
      <c r="J1" s="642"/>
      <c r="K1" s="103"/>
    </row>
    <row r="2" spans="1:11">
      <c r="A2" s="74" t="s">
        <v>128</v>
      </c>
      <c r="B2" s="74"/>
      <c r="C2" s="74"/>
      <c r="D2" s="74"/>
      <c r="E2" s="74"/>
      <c r="F2" s="74"/>
      <c r="G2" s="74"/>
      <c r="H2" s="74"/>
      <c r="I2" s="646" t="str">
        <f>'ფორმა N1'!L2</f>
        <v>03.10.17-21.10.17</v>
      </c>
      <c r="J2" s="655"/>
      <c r="K2" s="103"/>
    </row>
    <row r="3" spans="1:11">
      <c r="A3" s="74"/>
      <c r="B3" s="74"/>
      <c r="C3" s="74"/>
      <c r="D3" s="74"/>
      <c r="E3" s="74"/>
      <c r="F3" s="74"/>
      <c r="G3" s="74"/>
      <c r="H3" s="74"/>
      <c r="I3" s="73"/>
      <c r="J3" s="73"/>
      <c r="K3" s="103"/>
    </row>
    <row r="4" spans="1:11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124"/>
      <c r="G4" s="74"/>
      <c r="H4" s="74"/>
      <c r="I4" s="74"/>
      <c r="J4" s="74"/>
      <c r="K4" s="103"/>
    </row>
    <row r="5" spans="1:11">
      <c r="A5" s="198" t="str">
        <f>'ფორმა N1'!A5</f>
        <v>მპგ მოძრაობა სახელმწიფო ხალხისთვის</v>
      </c>
      <c r="B5" s="347"/>
      <c r="C5" s="347"/>
      <c r="D5" s="347"/>
      <c r="E5" s="347"/>
      <c r="F5" s="348"/>
      <c r="G5" s="347"/>
      <c r="H5" s="347"/>
      <c r="I5" s="347"/>
      <c r="J5" s="347"/>
      <c r="K5" s="103"/>
    </row>
    <row r="6" spans="1:11">
      <c r="A6" s="75"/>
      <c r="B6" s="75"/>
      <c r="C6" s="74"/>
      <c r="D6" s="74"/>
      <c r="E6" s="74"/>
      <c r="F6" s="124"/>
      <c r="G6" s="74"/>
      <c r="H6" s="74"/>
      <c r="I6" s="74"/>
      <c r="J6" s="74"/>
      <c r="K6" s="103"/>
    </row>
    <row r="7" spans="1:11">
      <c r="A7" s="125"/>
      <c r="B7" s="121"/>
      <c r="C7" s="121"/>
      <c r="D7" s="121"/>
      <c r="E7" s="121"/>
      <c r="F7" s="121"/>
      <c r="G7" s="121"/>
      <c r="H7" s="121"/>
      <c r="I7" s="121"/>
      <c r="J7" s="121"/>
      <c r="K7" s="103"/>
    </row>
    <row r="8" spans="1:11" s="27" customFormat="1" ht="45">
      <c r="A8" s="127" t="s">
        <v>64</v>
      </c>
      <c r="B8" s="127" t="s">
        <v>99</v>
      </c>
      <c r="C8" s="128" t="s">
        <v>101</v>
      </c>
      <c r="D8" s="128" t="s">
        <v>258</v>
      </c>
      <c r="E8" s="128" t="s">
        <v>100</v>
      </c>
      <c r="F8" s="126" t="s">
        <v>239</v>
      </c>
      <c r="G8" s="126" t="s">
        <v>277</v>
      </c>
      <c r="H8" s="126" t="s">
        <v>278</v>
      </c>
      <c r="I8" s="126" t="s">
        <v>240</v>
      </c>
      <c r="J8" s="129" t="s">
        <v>102</v>
      </c>
      <c r="K8" s="103"/>
    </row>
    <row r="9" spans="1:11" s="27" customFormat="1">
      <c r="A9" s="152">
        <v>1</v>
      </c>
      <c r="B9" s="152">
        <v>2</v>
      </c>
      <c r="C9" s="153">
        <v>3</v>
      </c>
      <c r="D9" s="153">
        <v>4</v>
      </c>
      <c r="E9" s="153">
        <v>5</v>
      </c>
      <c r="F9" s="153">
        <v>6</v>
      </c>
      <c r="G9" s="153">
        <v>7</v>
      </c>
      <c r="H9" s="153">
        <v>8</v>
      </c>
      <c r="I9" s="153">
        <v>9</v>
      </c>
      <c r="J9" s="153">
        <v>10</v>
      </c>
      <c r="K9" s="103"/>
    </row>
    <row r="10" spans="1:11" s="27" customFormat="1" ht="30">
      <c r="A10" s="416">
        <v>1</v>
      </c>
      <c r="B10" s="417" t="s">
        <v>495</v>
      </c>
      <c r="C10" s="418" t="s">
        <v>496</v>
      </c>
      <c r="D10" s="419" t="s">
        <v>497</v>
      </c>
      <c r="E10" s="420">
        <v>42569</v>
      </c>
      <c r="F10" s="2">
        <v>93.79</v>
      </c>
      <c r="G10" s="421">
        <v>415400</v>
      </c>
      <c r="H10" s="421">
        <v>320605.05</v>
      </c>
      <c r="I10" s="2">
        <f>F10+G10-H10</f>
        <v>94888.739999999991</v>
      </c>
      <c r="J10" s="421"/>
      <c r="K10" s="103"/>
    </row>
    <row r="11" spans="1:11" ht="15.75">
      <c r="A11" s="422">
        <v>2</v>
      </c>
      <c r="B11" s="423" t="s">
        <v>495</v>
      </c>
      <c r="C11" s="424" t="s">
        <v>498</v>
      </c>
      <c r="D11" s="425" t="s">
        <v>499</v>
      </c>
      <c r="E11" s="420">
        <v>42569</v>
      </c>
      <c r="F11" s="426">
        <v>0</v>
      </c>
      <c r="G11" s="237">
        <v>0</v>
      </c>
      <c r="H11" s="237">
        <v>0</v>
      </c>
      <c r="I11" s="237">
        <v>0</v>
      </c>
      <c r="J11" s="237"/>
    </row>
    <row r="12" spans="1:11" ht="15.75">
      <c r="A12" s="422">
        <v>3</v>
      </c>
      <c r="B12" s="423" t="s">
        <v>495</v>
      </c>
      <c r="C12" s="424" t="s">
        <v>500</v>
      </c>
      <c r="D12" s="425" t="s">
        <v>501</v>
      </c>
      <c r="E12" s="420">
        <v>42569</v>
      </c>
      <c r="F12" s="426">
        <v>0</v>
      </c>
      <c r="G12" s="237">
        <v>0</v>
      </c>
      <c r="H12" s="237">
        <v>0</v>
      </c>
      <c r="I12" s="237">
        <v>0</v>
      </c>
      <c r="J12" s="237"/>
    </row>
    <row r="13" spans="1:11">
      <c r="A13" s="102"/>
      <c r="B13" s="102"/>
      <c r="C13" s="102"/>
      <c r="D13" s="102"/>
      <c r="E13" s="102"/>
      <c r="F13" s="102"/>
      <c r="G13" s="102"/>
      <c r="H13" s="102"/>
      <c r="I13" s="102"/>
      <c r="J13" s="102"/>
    </row>
    <row r="14" spans="1:11">
      <c r="A14" s="102"/>
      <c r="B14" s="102"/>
      <c r="C14" s="102"/>
      <c r="D14" s="102"/>
      <c r="E14" s="102"/>
      <c r="F14" s="102"/>
      <c r="G14" s="102"/>
      <c r="H14" s="102"/>
      <c r="I14" s="102"/>
      <c r="J14" s="102"/>
    </row>
    <row r="15" spans="1:11">
      <c r="A15" s="102"/>
      <c r="B15" s="208" t="s">
        <v>96</v>
      </c>
      <c r="C15" s="102"/>
      <c r="D15" s="102"/>
      <c r="E15" s="102"/>
      <c r="F15" s="209"/>
      <c r="G15" s="102"/>
      <c r="H15" s="102"/>
      <c r="I15" s="102"/>
      <c r="J15" s="102"/>
    </row>
    <row r="16" spans="1:11">
      <c r="A16" s="102"/>
      <c r="B16" s="102"/>
      <c r="C16" s="102"/>
      <c r="D16" s="102"/>
      <c r="E16" s="102"/>
      <c r="F16" s="99"/>
      <c r="G16" s="99"/>
      <c r="H16" s="99"/>
      <c r="I16" s="99"/>
      <c r="J16" s="99"/>
    </row>
    <row r="17" spans="1:10">
      <c r="A17" s="102"/>
      <c r="B17" s="102"/>
      <c r="C17" s="245"/>
      <c r="D17" s="102"/>
      <c r="E17" s="102"/>
      <c r="F17" s="245"/>
      <c r="G17" s="246"/>
      <c r="H17" s="246"/>
      <c r="I17" s="99"/>
      <c r="J17" s="99"/>
    </row>
    <row r="18" spans="1:10">
      <c r="A18" s="99"/>
      <c r="B18" s="102"/>
      <c r="C18" s="210" t="s">
        <v>251</v>
      </c>
      <c r="D18" s="210"/>
      <c r="E18" s="102"/>
      <c r="F18" s="102" t="s">
        <v>256</v>
      </c>
      <c r="G18" s="99"/>
      <c r="H18" s="99"/>
      <c r="I18" s="99"/>
      <c r="J18" s="99"/>
    </row>
    <row r="19" spans="1:10">
      <c r="A19" s="99"/>
      <c r="B19" s="102"/>
      <c r="C19" s="211" t="s">
        <v>127</v>
      </c>
      <c r="D19" s="102"/>
      <c r="E19" s="102"/>
      <c r="F19" s="102" t="s">
        <v>252</v>
      </c>
      <c r="G19" s="99"/>
      <c r="H19" s="99"/>
      <c r="I19" s="99"/>
      <c r="J19" s="99"/>
    </row>
    <row r="20" spans="1:10" customFormat="1">
      <c r="A20" s="99"/>
      <c r="B20" s="102"/>
      <c r="C20" s="102"/>
      <c r="D20" s="211"/>
      <c r="E20" s="99"/>
      <c r="F20" s="99"/>
      <c r="G20" s="99"/>
      <c r="H20" s="99"/>
      <c r="I20" s="99"/>
      <c r="J20" s="99"/>
    </row>
    <row r="21" spans="1:10" customFormat="1" ht="12.75">
      <c r="A21" s="99"/>
      <c r="B21" s="99"/>
      <c r="C21" s="99"/>
      <c r="D21" s="99"/>
      <c r="E21" s="99"/>
      <c r="F21" s="99"/>
      <c r="G21" s="99"/>
      <c r="H21" s="99"/>
      <c r="I21" s="99"/>
      <c r="J21" s="99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F11" sqref="F11"/>
    </sheetView>
  </sheetViews>
  <sheetFormatPr defaultRowHeight="15"/>
  <cols>
    <col min="1" max="1" width="12" style="177" customWidth="1"/>
    <col min="2" max="2" width="13.28515625" style="177" customWidth="1"/>
    <col min="3" max="3" width="21.42578125" style="177" customWidth="1"/>
    <col min="4" max="4" width="17.85546875" style="177" customWidth="1"/>
    <col min="5" max="5" width="12.7109375" style="177" customWidth="1"/>
    <col min="6" max="6" width="36.85546875" style="177" customWidth="1"/>
    <col min="7" max="7" width="22.28515625" style="177" customWidth="1"/>
    <col min="8" max="8" width="0.5703125" style="177" customWidth="1"/>
    <col min="9" max="16384" width="9.140625" style="177"/>
  </cols>
  <sheetData>
    <row r="1" spans="1:8">
      <c r="A1" s="72" t="s">
        <v>337</v>
      </c>
      <c r="B1" s="74"/>
      <c r="C1" s="74"/>
      <c r="D1" s="74"/>
      <c r="E1" s="74"/>
      <c r="F1" s="74"/>
      <c r="G1" s="156" t="s">
        <v>97</v>
      </c>
      <c r="H1" s="157"/>
    </row>
    <row r="2" spans="1:8">
      <c r="A2" s="74" t="s">
        <v>128</v>
      </c>
      <c r="B2" s="74"/>
      <c r="C2" s="74"/>
      <c r="D2" s="74"/>
      <c r="E2" s="74"/>
      <c r="F2" s="74"/>
      <c r="G2" s="158" t="str">
        <f>'ფორმა N1'!L2</f>
        <v>03.10.17-21.10.17</v>
      </c>
      <c r="H2" s="157"/>
    </row>
    <row r="3" spans="1:8">
      <c r="A3" s="74"/>
      <c r="B3" s="74"/>
      <c r="C3" s="74"/>
      <c r="D3" s="74"/>
      <c r="E3" s="74"/>
      <c r="F3" s="74"/>
      <c r="G3" s="100"/>
      <c r="H3" s="157"/>
    </row>
    <row r="4" spans="1:8">
      <c r="A4" s="75" t="str">
        <f>'[2]ფორმა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102"/>
    </row>
    <row r="5" spans="1:8">
      <c r="A5" s="198" t="str">
        <f>'ფორმა N1'!A5</f>
        <v>მპგ მოძრაობა სახელმწიფო ხალხისთვის</v>
      </c>
      <c r="B5" s="198"/>
      <c r="C5" s="198"/>
      <c r="D5" s="198"/>
      <c r="E5" s="198"/>
      <c r="F5" s="198"/>
      <c r="G5" s="198"/>
      <c r="H5" s="102"/>
    </row>
    <row r="6" spans="1:8">
      <c r="A6" s="75"/>
      <c r="B6" s="74"/>
      <c r="C6" s="74"/>
      <c r="D6" s="74"/>
      <c r="E6" s="74"/>
      <c r="F6" s="74"/>
      <c r="G6" s="74"/>
      <c r="H6" s="102"/>
    </row>
    <row r="7" spans="1:8">
      <c r="A7" s="74"/>
      <c r="B7" s="74"/>
      <c r="C7" s="74"/>
      <c r="D7" s="74"/>
      <c r="E7" s="74"/>
      <c r="F7" s="74"/>
      <c r="G7" s="74"/>
      <c r="H7" s="103"/>
    </row>
    <row r="8" spans="1:8" ht="45.75" customHeight="1">
      <c r="A8" s="159" t="s">
        <v>295</v>
      </c>
      <c r="B8" s="159" t="s">
        <v>129</v>
      </c>
      <c r="C8" s="160" t="s">
        <v>335</v>
      </c>
      <c r="D8" s="160" t="s">
        <v>336</v>
      </c>
      <c r="E8" s="160" t="s">
        <v>258</v>
      </c>
      <c r="F8" s="159" t="s">
        <v>300</v>
      </c>
      <c r="G8" s="160" t="s">
        <v>296</v>
      </c>
      <c r="H8" s="103"/>
    </row>
    <row r="9" spans="1:8">
      <c r="A9" s="161" t="s">
        <v>297</v>
      </c>
      <c r="B9" s="162"/>
      <c r="C9" s="163"/>
      <c r="D9" s="164"/>
      <c r="E9" s="164"/>
      <c r="F9" s="164"/>
      <c r="G9" s="165"/>
      <c r="H9" s="103"/>
    </row>
    <row r="10" spans="1:8" ht="15.75">
      <c r="A10" s="162">
        <v>1</v>
      </c>
      <c r="B10" s="150">
        <v>43028</v>
      </c>
      <c r="C10" s="166">
        <v>280280</v>
      </c>
      <c r="D10" s="167">
        <v>0</v>
      </c>
      <c r="E10" s="167" t="s">
        <v>209</v>
      </c>
      <c r="F10" s="167" t="s">
        <v>1026</v>
      </c>
      <c r="G10" s="168">
        <f>IF(ISBLANK(B10),"",G9+C10-D10)</f>
        <v>280280</v>
      </c>
      <c r="H10" s="103"/>
    </row>
    <row r="11" spans="1:8" ht="15.75">
      <c r="A11" s="162">
        <v>2</v>
      </c>
      <c r="B11" s="150"/>
      <c r="C11" s="166"/>
      <c r="D11" s="167"/>
      <c r="E11" s="167"/>
      <c r="F11" s="167"/>
      <c r="G11" s="168" t="str">
        <f t="shared" ref="G11:G38" si="0">IF(ISBLANK(B11),"",G10+C11-D11)</f>
        <v/>
      </c>
      <c r="H11" s="103"/>
    </row>
    <row r="12" spans="1:8" ht="15.75">
      <c r="A12" s="162">
        <v>3</v>
      </c>
      <c r="B12" s="150"/>
      <c r="C12" s="166"/>
      <c r="D12" s="167"/>
      <c r="E12" s="167"/>
      <c r="F12" s="167"/>
      <c r="G12" s="168" t="str">
        <f t="shared" si="0"/>
        <v/>
      </c>
      <c r="H12" s="103"/>
    </row>
    <row r="13" spans="1:8" ht="15.75">
      <c r="A13" s="162">
        <v>4</v>
      </c>
      <c r="B13" s="150"/>
      <c r="C13" s="166"/>
      <c r="D13" s="167"/>
      <c r="E13" s="167"/>
      <c r="F13" s="167"/>
      <c r="G13" s="168" t="str">
        <f t="shared" si="0"/>
        <v/>
      </c>
      <c r="H13" s="103"/>
    </row>
    <row r="14" spans="1:8" ht="15.75">
      <c r="A14" s="162">
        <v>5</v>
      </c>
      <c r="B14" s="150"/>
      <c r="C14" s="166"/>
      <c r="D14" s="167"/>
      <c r="E14" s="167"/>
      <c r="F14" s="167"/>
      <c r="G14" s="168" t="str">
        <f t="shared" si="0"/>
        <v/>
      </c>
      <c r="H14" s="103"/>
    </row>
    <row r="15" spans="1:8" ht="15.75">
      <c r="A15" s="162">
        <v>6</v>
      </c>
      <c r="B15" s="150"/>
      <c r="C15" s="166"/>
      <c r="D15" s="167"/>
      <c r="E15" s="167"/>
      <c r="F15" s="167"/>
      <c r="G15" s="168" t="str">
        <f t="shared" si="0"/>
        <v/>
      </c>
      <c r="H15" s="103"/>
    </row>
    <row r="16" spans="1:8" ht="15.75">
      <c r="A16" s="162">
        <v>7</v>
      </c>
      <c r="B16" s="150"/>
      <c r="C16" s="166"/>
      <c r="D16" s="167"/>
      <c r="E16" s="167"/>
      <c r="F16" s="167"/>
      <c r="G16" s="168" t="str">
        <f t="shared" si="0"/>
        <v/>
      </c>
      <c r="H16" s="103"/>
    </row>
    <row r="17" spans="1:8" ht="15.75">
      <c r="A17" s="162">
        <v>8</v>
      </c>
      <c r="B17" s="150"/>
      <c r="C17" s="166"/>
      <c r="D17" s="167"/>
      <c r="E17" s="167"/>
      <c r="F17" s="167"/>
      <c r="G17" s="168" t="str">
        <f t="shared" si="0"/>
        <v/>
      </c>
      <c r="H17" s="103"/>
    </row>
    <row r="18" spans="1:8" ht="15.75">
      <c r="A18" s="162">
        <v>9</v>
      </c>
      <c r="B18" s="150"/>
      <c r="C18" s="166"/>
      <c r="D18" s="167"/>
      <c r="E18" s="167"/>
      <c r="F18" s="167"/>
      <c r="G18" s="168" t="str">
        <f t="shared" si="0"/>
        <v/>
      </c>
      <c r="H18" s="103"/>
    </row>
    <row r="19" spans="1:8" ht="15.75">
      <c r="A19" s="162">
        <v>10</v>
      </c>
      <c r="B19" s="150"/>
      <c r="C19" s="166"/>
      <c r="D19" s="167"/>
      <c r="E19" s="167"/>
      <c r="F19" s="167"/>
      <c r="G19" s="168" t="str">
        <f t="shared" si="0"/>
        <v/>
      </c>
      <c r="H19" s="103"/>
    </row>
    <row r="20" spans="1:8" ht="15.75">
      <c r="A20" s="162">
        <v>11</v>
      </c>
      <c r="B20" s="150"/>
      <c r="C20" s="166"/>
      <c r="D20" s="167"/>
      <c r="E20" s="167"/>
      <c r="F20" s="167"/>
      <c r="G20" s="168" t="str">
        <f t="shared" si="0"/>
        <v/>
      </c>
      <c r="H20" s="103"/>
    </row>
    <row r="21" spans="1:8" ht="15.75">
      <c r="A21" s="162">
        <v>12</v>
      </c>
      <c r="B21" s="150"/>
      <c r="C21" s="166"/>
      <c r="D21" s="167"/>
      <c r="E21" s="167"/>
      <c r="F21" s="167"/>
      <c r="G21" s="168" t="str">
        <f t="shared" si="0"/>
        <v/>
      </c>
      <c r="H21" s="103"/>
    </row>
    <row r="22" spans="1:8" ht="15.75">
      <c r="A22" s="162">
        <v>13</v>
      </c>
      <c r="B22" s="150"/>
      <c r="C22" s="166"/>
      <c r="D22" s="167"/>
      <c r="E22" s="167"/>
      <c r="F22" s="167"/>
      <c r="G22" s="168" t="str">
        <f t="shared" si="0"/>
        <v/>
      </c>
      <c r="H22" s="103"/>
    </row>
    <row r="23" spans="1:8" ht="15.75">
      <c r="A23" s="162">
        <v>14</v>
      </c>
      <c r="B23" s="150"/>
      <c r="C23" s="166"/>
      <c r="D23" s="167"/>
      <c r="E23" s="167"/>
      <c r="F23" s="167"/>
      <c r="G23" s="168" t="str">
        <f t="shared" si="0"/>
        <v/>
      </c>
      <c r="H23" s="103"/>
    </row>
    <row r="24" spans="1:8" ht="15.75">
      <c r="A24" s="162">
        <v>15</v>
      </c>
      <c r="B24" s="150"/>
      <c r="C24" s="166"/>
      <c r="D24" s="167"/>
      <c r="E24" s="167"/>
      <c r="F24" s="167"/>
      <c r="G24" s="168" t="str">
        <f t="shared" si="0"/>
        <v/>
      </c>
      <c r="H24" s="103"/>
    </row>
    <row r="25" spans="1:8" ht="15.75">
      <c r="A25" s="162">
        <v>16</v>
      </c>
      <c r="B25" s="150"/>
      <c r="C25" s="166"/>
      <c r="D25" s="167"/>
      <c r="E25" s="167"/>
      <c r="F25" s="167"/>
      <c r="G25" s="168" t="str">
        <f t="shared" si="0"/>
        <v/>
      </c>
      <c r="H25" s="103"/>
    </row>
    <row r="26" spans="1:8" ht="15.75">
      <c r="A26" s="162">
        <v>17</v>
      </c>
      <c r="B26" s="150"/>
      <c r="C26" s="166"/>
      <c r="D26" s="167"/>
      <c r="E26" s="167"/>
      <c r="F26" s="167"/>
      <c r="G26" s="168" t="str">
        <f t="shared" si="0"/>
        <v/>
      </c>
      <c r="H26" s="103"/>
    </row>
    <row r="27" spans="1:8" ht="15.75">
      <c r="A27" s="162">
        <v>18</v>
      </c>
      <c r="B27" s="150"/>
      <c r="C27" s="166"/>
      <c r="D27" s="167"/>
      <c r="E27" s="167"/>
      <c r="F27" s="167"/>
      <c r="G27" s="168" t="str">
        <f t="shared" si="0"/>
        <v/>
      </c>
      <c r="H27" s="103"/>
    </row>
    <row r="28" spans="1:8" ht="15.75">
      <c r="A28" s="162">
        <v>19</v>
      </c>
      <c r="B28" s="150"/>
      <c r="C28" s="166"/>
      <c r="D28" s="167"/>
      <c r="E28" s="167"/>
      <c r="F28" s="167"/>
      <c r="G28" s="168" t="str">
        <f t="shared" si="0"/>
        <v/>
      </c>
      <c r="H28" s="103"/>
    </row>
    <row r="29" spans="1:8" ht="15.75">
      <c r="A29" s="162">
        <v>20</v>
      </c>
      <c r="B29" s="150"/>
      <c r="C29" s="166"/>
      <c r="D29" s="167"/>
      <c r="E29" s="167"/>
      <c r="F29" s="167"/>
      <c r="G29" s="168" t="str">
        <f t="shared" si="0"/>
        <v/>
      </c>
      <c r="H29" s="103"/>
    </row>
    <row r="30" spans="1:8" ht="15.75">
      <c r="A30" s="162">
        <v>21</v>
      </c>
      <c r="B30" s="150"/>
      <c r="C30" s="169"/>
      <c r="D30" s="170"/>
      <c r="E30" s="170"/>
      <c r="F30" s="170"/>
      <c r="G30" s="168" t="str">
        <f t="shared" si="0"/>
        <v/>
      </c>
      <c r="H30" s="103"/>
    </row>
    <row r="31" spans="1:8" ht="15.75">
      <c r="A31" s="162">
        <v>22</v>
      </c>
      <c r="B31" s="150"/>
      <c r="C31" s="169"/>
      <c r="D31" s="170"/>
      <c r="E31" s="170"/>
      <c r="F31" s="170"/>
      <c r="G31" s="168" t="str">
        <f t="shared" si="0"/>
        <v/>
      </c>
      <c r="H31" s="103"/>
    </row>
    <row r="32" spans="1:8" ht="15.75">
      <c r="A32" s="162">
        <v>23</v>
      </c>
      <c r="B32" s="150"/>
      <c r="C32" s="169"/>
      <c r="D32" s="170"/>
      <c r="E32" s="170"/>
      <c r="F32" s="170"/>
      <c r="G32" s="168" t="str">
        <f t="shared" si="0"/>
        <v/>
      </c>
      <c r="H32" s="103"/>
    </row>
    <row r="33" spans="1:10" ht="15.75">
      <c r="A33" s="162">
        <v>24</v>
      </c>
      <c r="B33" s="150"/>
      <c r="C33" s="169"/>
      <c r="D33" s="170"/>
      <c r="E33" s="170"/>
      <c r="F33" s="170"/>
      <c r="G33" s="168" t="str">
        <f t="shared" si="0"/>
        <v/>
      </c>
      <c r="H33" s="103"/>
    </row>
    <row r="34" spans="1:10" ht="15.75">
      <c r="A34" s="162">
        <v>25</v>
      </c>
      <c r="B34" s="150"/>
      <c r="C34" s="169"/>
      <c r="D34" s="170"/>
      <c r="E34" s="170"/>
      <c r="F34" s="170"/>
      <c r="G34" s="168" t="str">
        <f t="shared" si="0"/>
        <v/>
      </c>
      <c r="H34" s="103"/>
    </row>
    <row r="35" spans="1:10" ht="15.75">
      <c r="A35" s="162">
        <v>26</v>
      </c>
      <c r="B35" s="150"/>
      <c r="C35" s="169"/>
      <c r="D35" s="170"/>
      <c r="E35" s="170"/>
      <c r="F35" s="170"/>
      <c r="G35" s="168" t="str">
        <f t="shared" si="0"/>
        <v/>
      </c>
      <c r="H35" s="103"/>
    </row>
    <row r="36" spans="1:10" ht="15.75">
      <c r="A36" s="162">
        <v>27</v>
      </c>
      <c r="B36" s="150"/>
      <c r="C36" s="169"/>
      <c r="D36" s="170"/>
      <c r="E36" s="170"/>
      <c r="F36" s="170"/>
      <c r="G36" s="168" t="str">
        <f t="shared" si="0"/>
        <v/>
      </c>
      <c r="H36" s="103"/>
    </row>
    <row r="37" spans="1:10" ht="15.75">
      <c r="A37" s="162">
        <v>28</v>
      </c>
      <c r="B37" s="150"/>
      <c r="C37" s="169"/>
      <c r="D37" s="170"/>
      <c r="E37" s="170"/>
      <c r="F37" s="170"/>
      <c r="G37" s="168" t="str">
        <f t="shared" si="0"/>
        <v/>
      </c>
      <c r="H37" s="103"/>
    </row>
    <row r="38" spans="1:10" ht="15.75">
      <c r="A38" s="162">
        <v>29</v>
      </c>
      <c r="B38" s="150"/>
      <c r="C38" s="169"/>
      <c r="D38" s="170"/>
      <c r="E38" s="170"/>
      <c r="F38" s="170"/>
      <c r="G38" s="168" t="str">
        <f t="shared" si="0"/>
        <v/>
      </c>
      <c r="H38" s="103"/>
    </row>
    <row r="39" spans="1:10" ht="15.75">
      <c r="A39" s="162" t="s">
        <v>261</v>
      </c>
      <c r="B39" s="150"/>
      <c r="C39" s="169"/>
      <c r="D39" s="170"/>
      <c r="E39" s="170"/>
      <c r="F39" s="170"/>
      <c r="G39" s="168" t="str">
        <f>IF(ISBLANK(B39),"",#REF!+C39-D39)</f>
        <v/>
      </c>
      <c r="H39" s="103"/>
    </row>
    <row r="40" spans="1:10">
      <c r="A40" s="171" t="s">
        <v>298</v>
      </c>
      <c r="B40" s="172"/>
      <c r="C40" s="173"/>
      <c r="D40" s="174"/>
      <c r="E40" s="174"/>
      <c r="F40" s="175"/>
      <c r="G40" s="176" t="str">
        <f>G39</f>
        <v/>
      </c>
      <c r="H40" s="103"/>
    </row>
    <row r="44" spans="1:10">
      <c r="B44" s="179" t="s">
        <v>96</v>
      </c>
      <c r="F44" s="180"/>
    </row>
    <row r="45" spans="1:10">
      <c r="F45" s="178"/>
      <c r="G45" s="178"/>
      <c r="H45" s="178"/>
      <c r="I45" s="178"/>
      <c r="J45" s="178"/>
    </row>
    <row r="46" spans="1:10">
      <c r="C46" s="181"/>
      <c r="F46" s="181"/>
      <c r="G46" s="182"/>
      <c r="H46" s="178"/>
      <c r="I46" s="178"/>
      <c r="J46" s="178"/>
    </row>
    <row r="47" spans="1:10">
      <c r="A47" s="178"/>
      <c r="C47" s="183" t="s">
        <v>251</v>
      </c>
      <c r="F47" s="184" t="s">
        <v>256</v>
      </c>
      <c r="G47" s="182"/>
      <c r="H47" s="178"/>
      <c r="I47" s="178"/>
      <c r="J47" s="178"/>
    </row>
    <row r="48" spans="1:10">
      <c r="A48" s="178"/>
      <c r="C48" s="185" t="s">
        <v>127</v>
      </c>
      <c r="F48" s="177" t="s">
        <v>252</v>
      </c>
      <c r="G48" s="178"/>
      <c r="H48" s="178"/>
      <c r="I48" s="178"/>
      <c r="J48" s="178"/>
    </row>
    <row r="49" spans="2:2" s="178" customFormat="1">
      <c r="B49" s="177"/>
    </row>
    <row r="50" spans="2:2" s="178" customFormat="1" ht="12.75"/>
    <row r="51" spans="2:2" s="178" customFormat="1" ht="12.75"/>
    <row r="52" spans="2:2" s="178" customFormat="1" ht="12.75"/>
    <row r="53" spans="2:2" s="178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4" zoomScale="80" zoomScaleNormal="100" zoomScaleSheetLayoutView="80" workbookViewId="0">
      <selection activeCell="F29" sqref="F29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5" t="s">
        <v>287</v>
      </c>
      <c r="B1" s="136"/>
      <c r="C1" s="136"/>
      <c r="D1" s="136"/>
      <c r="E1" s="136"/>
      <c r="F1" s="76"/>
      <c r="G1" s="76"/>
      <c r="H1" s="76"/>
      <c r="I1" s="657" t="s">
        <v>97</v>
      </c>
      <c r="J1" s="657"/>
      <c r="K1" s="142"/>
    </row>
    <row r="2" spans="1:12" s="23" customFormat="1" ht="15">
      <c r="A2" s="103" t="s">
        <v>128</v>
      </c>
      <c r="B2" s="136"/>
      <c r="C2" s="136"/>
      <c r="D2" s="136"/>
      <c r="E2" s="136"/>
      <c r="F2" s="137"/>
      <c r="G2" s="138"/>
      <c r="H2" s="138"/>
      <c r="I2" s="646" t="str">
        <f>'ფორმა N1'!L2</f>
        <v>03.10.17-21.10.17</v>
      </c>
      <c r="J2" s="655"/>
      <c r="K2" s="142"/>
    </row>
    <row r="3" spans="1:12" s="23" customFormat="1" ht="15">
      <c r="A3" s="136"/>
      <c r="B3" s="136"/>
      <c r="C3" s="136"/>
      <c r="D3" s="136"/>
      <c r="E3" s="136"/>
      <c r="F3" s="137"/>
      <c r="G3" s="138"/>
      <c r="H3" s="138"/>
      <c r="I3" s="139"/>
      <c r="J3" s="73"/>
      <c r="K3" s="142"/>
    </row>
    <row r="4" spans="1:12" s="2" customFormat="1" ht="15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75"/>
      <c r="G4" s="75"/>
      <c r="H4" s="75"/>
      <c r="I4" s="124"/>
      <c r="J4" s="74"/>
      <c r="K4" s="103"/>
      <c r="L4" s="23"/>
    </row>
    <row r="5" spans="1:12" s="2" customFormat="1" ht="15">
      <c r="A5" s="117" t="str">
        <f>'ფორმა N1'!A5</f>
        <v>მპგ მოძრაობა სახელმწიფო ხალხისთვის</v>
      </c>
      <c r="B5" s="118"/>
      <c r="C5" s="118"/>
      <c r="D5" s="118"/>
      <c r="E5" s="118"/>
      <c r="F5" s="59"/>
      <c r="G5" s="59"/>
      <c r="H5" s="59"/>
      <c r="I5" s="130"/>
      <c r="J5" s="59"/>
      <c r="K5" s="103"/>
    </row>
    <row r="6" spans="1:12" s="23" customFormat="1" ht="13.5">
      <c r="A6" s="140"/>
      <c r="B6" s="141"/>
      <c r="C6" s="141"/>
      <c r="D6" s="136"/>
      <c r="E6" s="136"/>
      <c r="F6" s="136"/>
      <c r="G6" s="136"/>
      <c r="H6" s="136"/>
      <c r="I6" s="136"/>
      <c r="J6" s="136"/>
      <c r="K6" s="142"/>
    </row>
    <row r="7" spans="1:12" ht="45">
      <c r="A7" s="131"/>
      <c r="B7" s="656" t="s">
        <v>208</v>
      </c>
      <c r="C7" s="656"/>
      <c r="D7" s="656" t="s">
        <v>275</v>
      </c>
      <c r="E7" s="656"/>
      <c r="F7" s="656" t="s">
        <v>276</v>
      </c>
      <c r="G7" s="656"/>
      <c r="H7" s="149" t="s">
        <v>262</v>
      </c>
      <c r="I7" s="656" t="s">
        <v>211</v>
      </c>
      <c r="J7" s="656"/>
      <c r="K7" s="143"/>
    </row>
    <row r="8" spans="1:12" ht="15">
      <c r="A8" s="132" t="s">
        <v>103</v>
      </c>
      <c r="B8" s="133" t="s">
        <v>210</v>
      </c>
      <c r="C8" s="134" t="s">
        <v>209</v>
      </c>
      <c r="D8" s="133" t="s">
        <v>210</v>
      </c>
      <c r="E8" s="134" t="s">
        <v>209</v>
      </c>
      <c r="F8" s="133" t="s">
        <v>210</v>
      </c>
      <c r="G8" s="134" t="s">
        <v>209</v>
      </c>
      <c r="H8" s="134" t="s">
        <v>209</v>
      </c>
      <c r="I8" s="133" t="s">
        <v>210</v>
      </c>
      <c r="J8" s="134" t="s">
        <v>209</v>
      </c>
      <c r="K8" s="143"/>
    </row>
    <row r="9" spans="1:12" ht="15">
      <c r="A9" s="60" t="s">
        <v>104</v>
      </c>
      <c r="B9" s="80">
        <f>SUM(B10,B14,B17)</f>
        <v>5463.53</v>
      </c>
      <c r="C9" s="80">
        <f>SUM(C10,C14,C17)</f>
        <v>343107.8</v>
      </c>
      <c r="D9" s="80">
        <f t="shared" ref="D9:J9" si="0">SUM(D10,D14,D17)</f>
        <v>0</v>
      </c>
      <c r="E9" s="80">
        <f>SUM(E10,E14,E17)</f>
        <v>0</v>
      </c>
      <c r="F9" s="80">
        <f t="shared" si="0"/>
        <v>0</v>
      </c>
      <c r="G9" s="80">
        <f>SUM(G10,G14,G17)</f>
        <v>0</v>
      </c>
      <c r="H9" s="80">
        <f>SUM(H10,H14,H17)</f>
        <v>0</v>
      </c>
      <c r="I9" s="80">
        <f>SUM(I10,I14,I17)</f>
        <v>5463.53</v>
      </c>
      <c r="J9" s="80">
        <f t="shared" si="0"/>
        <v>343107.8</v>
      </c>
      <c r="K9" s="143"/>
    </row>
    <row r="10" spans="1:12" ht="15">
      <c r="A10" s="61" t="s">
        <v>105</v>
      </c>
      <c r="B10" s="131">
        <f>SUM(B11:B13)</f>
        <v>0</v>
      </c>
      <c r="C10" s="131">
        <f>SUM(C11:C13)</f>
        <v>0</v>
      </c>
      <c r="D10" s="131">
        <f t="shared" ref="D10:J10" si="1">SUM(D11:D13)</f>
        <v>0</v>
      </c>
      <c r="E10" s="131">
        <f>SUM(E11:E13)</f>
        <v>0</v>
      </c>
      <c r="F10" s="131">
        <f t="shared" si="1"/>
        <v>0</v>
      </c>
      <c r="G10" s="131">
        <f>SUM(G11:G13)</f>
        <v>0</v>
      </c>
      <c r="H10" s="131">
        <f>SUM(H11:H13)</f>
        <v>0</v>
      </c>
      <c r="I10" s="131">
        <f>SUM(I11:I13)</f>
        <v>0</v>
      </c>
      <c r="J10" s="131">
        <f t="shared" si="1"/>
        <v>0</v>
      </c>
      <c r="K10" s="143"/>
    </row>
    <row r="11" spans="1:12" ht="15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3"/>
    </row>
    <row r="12" spans="1:12" ht="15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3"/>
    </row>
    <row r="13" spans="1:12" ht="15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3"/>
    </row>
    <row r="14" spans="1:12" ht="15">
      <c r="A14" s="61" t="s">
        <v>109</v>
      </c>
      <c r="B14" s="131">
        <f>SUM(B15:B16)</f>
        <v>5463.53</v>
      </c>
      <c r="C14" s="131">
        <f>SUM(C15:C16)</f>
        <v>343107.8</v>
      </c>
      <c r="D14" s="131">
        <f t="shared" ref="D14:J14" si="2">SUM(D15:D16)</f>
        <v>0</v>
      </c>
      <c r="E14" s="131">
        <f>SUM(E15:E16)</f>
        <v>0</v>
      </c>
      <c r="F14" s="131">
        <f t="shared" si="2"/>
        <v>0</v>
      </c>
      <c r="G14" s="131">
        <f>SUM(G15:G16)</f>
        <v>0</v>
      </c>
      <c r="H14" s="131">
        <f>SUM(H15:H16)</f>
        <v>0</v>
      </c>
      <c r="I14" s="131">
        <f>SUM(I15:I16)</f>
        <v>5463.53</v>
      </c>
      <c r="J14" s="131">
        <f t="shared" si="2"/>
        <v>343107.8</v>
      </c>
      <c r="K14" s="143"/>
    </row>
    <row r="15" spans="1:12" ht="15">
      <c r="A15" s="61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3"/>
    </row>
    <row r="16" spans="1:12" ht="15">
      <c r="A16" s="61" t="s">
        <v>111</v>
      </c>
      <c r="B16" s="26">
        <v>5463.53</v>
      </c>
      <c r="C16" s="26">
        <v>343107.8</v>
      </c>
      <c r="D16" s="26"/>
      <c r="E16" s="26"/>
      <c r="F16" s="26"/>
      <c r="G16" s="26"/>
      <c r="H16" s="26"/>
      <c r="I16" s="26">
        <f>B16+D16-F16</f>
        <v>5463.53</v>
      </c>
      <c r="J16" s="26">
        <f>C16+E16-G16</f>
        <v>343107.8</v>
      </c>
      <c r="K16" s="143"/>
    </row>
    <row r="17" spans="1:11" ht="15">
      <c r="A17" s="61" t="s">
        <v>112</v>
      </c>
      <c r="B17" s="131">
        <f>SUM(B18:B19,B22,B23)</f>
        <v>0</v>
      </c>
      <c r="C17" s="131">
        <f>SUM(C18:C19,C22,C23)</f>
        <v>0</v>
      </c>
      <c r="D17" s="131">
        <f t="shared" ref="D17:J17" si="3">SUM(D18:D19,D22,D23)</f>
        <v>0</v>
      </c>
      <c r="E17" s="131">
        <f>SUM(E18:E19,E22,E23)</f>
        <v>0</v>
      </c>
      <c r="F17" s="131">
        <f t="shared" si="3"/>
        <v>0</v>
      </c>
      <c r="G17" s="131">
        <f>SUM(G18:G19,G22,G23)</f>
        <v>0</v>
      </c>
      <c r="H17" s="131">
        <f>SUM(H18:H19,H22,H23)</f>
        <v>0</v>
      </c>
      <c r="I17" s="131">
        <f>SUM(I18:I19,I22,I23)</f>
        <v>0</v>
      </c>
      <c r="J17" s="131">
        <f t="shared" si="3"/>
        <v>0</v>
      </c>
      <c r="K17" s="143"/>
    </row>
    <row r="18" spans="1:11" ht="15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3"/>
    </row>
    <row r="19" spans="1:11" ht="15">
      <c r="A19" s="61" t="s">
        <v>114</v>
      </c>
      <c r="B19" s="131">
        <f>SUM(B20:B21)</f>
        <v>0</v>
      </c>
      <c r="C19" s="131">
        <f>SUM(C20:C21)</f>
        <v>0</v>
      </c>
      <c r="D19" s="131">
        <f t="shared" ref="D19:J19" si="4">SUM(D20:D21)</f>
        <v>0</v>
      </c>
      <c r="E19" s="131">
        <f>SUM(E20:E21)</f>
        <v>0</v>
      </c>
      <c r="F19" s="131">
        <f t="shared" si="4"/>
        <v>0</v>
      </c>
      <c r="G19" s="131">
        <f>SUM(G20:G21)</f>
        <v>0</v>
      </c>
      <c r="H19" s="131">
        <f>SUM(H20:H21)</f>
        <v>0</v>
      </c>
      <c r="I19" s="131">
        <f>SUM(I20:I21)</f>
        <v>0</v>
      </c>
      <c r="J19" s="131">
        <f t="shared" si="4"/>
        <v>0</v>
      </c>
      <c r="K19" s="143"/>
    </row>
    <row r="20" spans="1:11" ht="15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3"/>
    </row>
    <row r="21" spans="1:11" ht="15">
      <c r="A21" s="61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3"/>
    </row>
    <row r="22" spans="1:11" ht="15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3"/>
    </row>
    <row r="23" spans="1:11" ht="15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3"/>
    </row>
    <row r="24" spans="1:11" ht="15">
      <c r="A24" s="60" t="s">
        <v>119</v>
      </c>
      <c r="B24" s="80">
        <f>SUM(B25:B31)</f>
        <v>5</v>
      </c>
      <c r="C24" s="80">
        <f t="shared" ref="C24:J24" si="5">SUM(C25:C31)</f>
        <v>75</v>
      </c>
      <c r="D24" s="80">
        <f t="shared" si="5"/>
        <v>0</v>
      </c>
      <c r="E24" s="80">
        <f t="shared" si="5"/>
        <v>0</v>
      </c>
      <c r="F24" s="80">
        <f t="shared" si="5"/>
        <v>0</v>
      </c>
      <c r="G24" s="80">
        <f t="shared" si="5"/>
        <v>0</v>
      </c>
      <c r="H24" s="80">
        <f t="shared" si="5"/>
        <v>0</v>
      </c>
      <c r="I24" s="80">
        <f t="shared" si="5"/>
        <v>5</v>
      </c>
      <c r="J24" s="80">
        <f t="shared" si="5"/>
        <v>75</v>
      </c>
      <c r="K24" s="143"/>
    </row>
    <row r="25" spans="1:11" ht="15">
      <c r="A25" s="61" t="s">
        <v>241</v>
      </c>
      <c r="B25" s="26">
        <v>5</v>
      </c>
      <c r="C25" s="26">
        <v>75</v>
      </c>
      <c r="D25" s="26">
        <v>0</v>
      </c>
      <c r="E25" s="26">
        <v>0</v>
      </c>
      <c r="F25" s="26">
        <v>0</v>
      </c>
      <c r="G25" s="26">
        <v>0</v>
      </c>
      <c r="H25" s="26"/>
      <c r="I25" s="26">
        <f>B25+D25-F25</f>
        <v>5</v>
      </c>
      <c r="J25" s="26">
        <f>C25+E25-G25</f>
        <v>75</v>
      </c>
      <c r="K25" s="143"/>
    </row>
    <row r="26" spans="1:11" ht="15">
      <c r="A26" s="61" t="s">
        <v>242</v>
      </c>
      <c r="B26" s="26"/>
      <c r="C26" s="26"/>
      <c r="D26" s="26"/>
      <c r="E26" s="26"/>
      <c r="F26" s="26"/>
      <c r="G26" s="26"/>
      <c r="H26" s="26"/>
      <c r="I26" s="26"/>
      <c r="J26" s="26"/>
      <c r="K26" s="143"/>
    </row>
    <row r="27" spans="1:11" ht="15">
      <c r="A27" s="61" t="s">
        <v>243</v>
      </c>
      <c r="B27" s="26"/>
      <c r="C27" s="26"/>
      <c r="D27" s="26"/>
      <c r="E27" s="26"/>
      <c r="F27" s="26"/>
      <c r="G27" s="26"/>
      <c r="H27" s="26"/>
      <c r="I27" s="26"/>
      <c r="J27" s="26"/>
      <c r="K27" s="143"/>
    </row>
    <row r="28" spans="1:11" ht="15">
      <c r="A28" s="61" t="s">
        <v>244</v>
      </c>
      <c r="B28" s="26"/>
      <c r="C28" s="26"/>
      <c r="D28" s="26"/>
      <c r="E28" s="26"/>
      <c r="F28" s="26"/>
      <c r="G28" s="26"/>
      <c r="H28" s="26"/>
      <c r="I28" s="26"/>
      <c r="J28" s="26"/>
      <c r="K28" s="143"/>
    </row>
    <row r="29" spans="1:11" ht="15">
      <c r="A29" s="61" t="s">
        <v>245</v>
      </c>
      <c r="B29" s="26"/>
      <c r="C29" s="26"/>
      <c r="D29" s="26"/>
      <c r="E29" s="26"/>
      <c r="F29" s="26"/>
      <c r="G29" s="26"/>
      <c r="H29" s="26"/>
      <c r="I29" s="26"/>
      <c r="J29" s="26"/>
      <c r="K29" s="143"/>
    </row>
    <row r="30" spans="1:11" ht="15">
      <c r="A30" s="61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3"/>
    </row>
    <row r="31" spans="1:11" ht="15">
      <c r="A31" s="61" t="s">
        <v>247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/>
      <c r="I31" s="26">
        <f>B31+D31-F31</f>
        <v>0</v>
      </c>
      <c r="J31" s="26">
        <f>C31+E31-G31</f>
        <v>0</v>
      </c>
      <c r="K31" s="143"/>
    </row>
    <row r="32" spans="1:11" ht="15">
      <c r="A32" s="60" t="s">
        <v>120</v>
      </c>
      <c r="B32" s="80">
        <f>SUM(B33:B35)</f>
        <v>0</v>
      </c>
      <c r="C32" s="80">
        <f>SUM(C33:C35)</f>
        <v>0</v>
      </c>
      <c r="D32" s="80">
        <f t="shared" ref="D32:J32" si="6">SUM(D33:D35)</f>
        <v>0</v>
      </c>
      <c r="E32" s="80">
        <f>SUM(E33:E35)</f>
        <v>0</v>
      </c>
      <c r="F32" s="80">
        <f t="shared" si="6"/>
        <v>0</v>
      </c>
      <c r="G32" s="80">
        <f>SUM(G33:G35)</f>
        <v>0</v>
      </c>
      <c r="H32" s="80">
        <f>SUM(H33:H35)</f>
        <v>0</v>
      </c>
      <c r="I32" s="80">
        <f>SUM(I33:I35)</f>
        <v>0</v>
      </c>
      <c r="J32" s="80">
        <f t="shared" si="6"/>
        <v>0</v>
      </c>
      <c r="K32" s="143"/>
    </row>
    <row r="33" spans="1:11" ht="15">
      <c r="A33" s="61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3"/>
    </row>
    <row r="34" spans="1:11" ht="15">
      <c r="A34" s="61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3"/>
    </row>
    <row r="35" spans="1:11" ht="15">
      <c r="A35" s="61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3"/>
    </row>
    <row r="36" spans="1:11" ht="15">
      <c r="A36" s="60" t="s">
        <v>121</v>
      </c>
      <c r="B36" s="80">
        <f t="shared" ref="B36:J36" si="7">SUM(B37:B39,B42)</f>
        <v>0</v>
      </c>
      <c r="C36" s="80">
        <f t="shared" si="7"/>
        <v>0</v>
      </c>
      <c r="D36" s="80">
        <f t="shared" si="7"/>
        <v>0</v>
      </c>
      <c r="E36" s="80">
        <f t="shared" si="7"/>
        <v>0</v>
      </c>
      <c r="F36" s="80">
        <f t="shared" si="7"/>
        <v>0</v>
      </c>
      <c r="G36" s="80">
        <f t="shared" si="7"/>
        <v>0</v>
      </c>
      <c r="H36" s="80">
        <f t="shared" si="7"/>
        <v>0</v>
      </c>
      <c r="I36" s="80">
        <f t="shared" si="7"/>
        <v>0</v>
      </c>
      <c r="J36" s="80">
        <f t="shared" si="7"/>
        <v>0</v>
      </c>
      <c r="K36" s="143"/>
    </row>
    <row r="37" spans="1:11" ht="15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3"/>
    </row>
    <row r="38" spans="1:11" ht="15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3"/>
    </row>
    <row r="39" spans="1:11" ht="15">
      <c r="A39" s="61" t="s">
        <v>124</v>
      </c>
      <c r="B39" s="131">
        <f t="shared" ref="B39:J39" si="8">SUM(B40:B41)</f>
        <v>0</v>
      </c>
      <c r="C39" s="131">
        <f t="shared" si="8"/>
        <v>0</v>
      </c>
      <c r="D39" s="131">
        <f t="shared" si="8"/>
        <v>0</v>
      </c>
      <c r="E39" s="131">
        <f t="shared" si="8"/>
        <v>0</v>
      </c>
      <c r="F39" s="131">
        <f t="shared" si="8"/>
        <v>0</v>
      </c>
      <c r="G39" s="131">
        <f t="shared" si="8"/>
        <v>0</v>
      </c>
      <c r="H39" s="131">
        <f t="shared" si="8"/>
        <v>0</v>
      </c>
      <c r="I39" s="131">
        <f t="shared" si="8"/>
        <v>0</v>
      </c>
      <c r="J39" s="131">
        <f t="shared" si="8"/>
        <v>0</v>
      </c>
      <c r="K39" s="143"/>
    </row>
    <row r="40" spans="1:11" ht="30">
      <c r="A40" s="61" t="s">
        <v>380</v>
      </c>
      <c r="B40" s="26"/>
      <c r="C40" s="26"/>
      <c r="D40" s="26"/>
      <c r="E40" s="26"/>
      <c r="F40" s="26"/>
      <c r="G40" s="26"/>
      <c r="H40" s="26"/>
      <c r="I40" s="26"/>
      <c r="J40" s="26"/>
      <c r="K40" s="143"/>
    </row>
    <row r="41" spans="1:11" ht="15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3"/>
    </row>
    <row r="42" spans="1:11" ht="15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3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69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8"/>
      <c r="C48" s="68"/>
      <c r="F48" s="68"/>
      <c r="G48" s="71"/>
      <c r="H48" s="68"/>
      <c r="I48"/>
      <c r="J48"/>
    </row>
    <row r="49" spans="1:10" s="2" customFormat="1" ht="15">
      <c r="B49" s="67" t="s">
        <v>251</v>
      </c>
      <c r="F49" s="12" t="s">
        <v>256</v>
      </c>
      <c r="G49" s="70"/>
      <c r="I49"/>
      <c r="J49"/>
    </row>
    <row r="50" spans="1:10" s="2" customFormat="1" ht="15">
      <c r="B50" s="64" t="s">
        <v>127</v>
      </c>
      <c r="F50" s="2" t="s">
        <v>252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view="pageBreakPreview" zoomScale="80" zoomScaleNormal="80" zoomScaleSheetLayoutView="80" workbookViewId="0">
      <selection activeCell="A2" sqref="A2"/>
    </sheetView>
  </sheetViews>
  <sheetFormatPr defaultRowHeight="12.75"/>
  <cols>
    <col min="1" max="1" width="6" style="192" customWidth="1"/>
    <col min="2" max="2" width="21.140625" style="192" customWidth="1"/>
    <col min="3" max="3" width="25.140625" style="192" bestFit="1" customWidth="1"/>
    <col min="4" max="4" width="18.42578125" style="192" customWidth="1"/>
    <col min="5" max="5" width="19.5703125" style="192" customWidth="1"/>
    <col min="6" max="6" width="22" style="192" customWidth="1"/>
    <col min="7" max="7" width="25.28515625" style="192" customWidth="1"/>
    <col min="8" max="8" width="18.28515625" style="192" customWidth="1"/>
    <col min="9" max="9" width="17.140625" style="192" customWidth="1"/>
    <col min="10" max="16384" width="9.140625" style="192"/>
  </cols>
  <sheetData>
    <row r="1" spans="1:9" ht="15">
      <c r="A1" s="186" t="s">
        <v>476</v>
      </c>
      <c r="B1" s="186"/>
      <c r="C1" s="187"/>
      <c r="D1" s="187"/>
      <c r="E1" s="187"/>
      <c r="F1" s="187"/>
      <c r="G1" s="187"/>
      <c r="H1" s="187"/>
      <c r="I1" s="355" t="s">
        <v>97</v>
      </c>
    </row>
    <row r="2" spans="1:9" ht="15">
      <c r="A2" s="146" t="s">
        <v>128</v>
      </c>
      <c r="B2" s="146"/>
      <c r="C2" s="187"/>
      <c r="D2" s="187"/>
      <c r="E2" s="187"/>
      <c r="F2" s="187"/>
      <c r="G2" s="187"/>
      <c r="H2" s="187"/>
      <c r="I2" s="352" t="str">
        <f>'ფორმა N1'!L2</f>
        <v>03.10.17-21.10.17</v>
      </c>
    </row>
    <row r="3" spans="1:9" ht="15">
      <c r="A3" s="187"/>
      <c r="B3" s="187"/>
      <c r="C3" s="187"/>
      <c r="D3" s="187"/>
      <c r="E3" s="187"/>
      <c r="F3" s="187"/>
      <c r="G3" s="187"/>
      <c r="H3" s="187"/>
      <c r="I3" s="139"/>
    </row>
    <row r="4" spans="1:9" ht="15">
      <c r="A4" s="112" t="s">
        <v>257</v>
      </c>
      <c r="B4" s="112"/>
      <c r="C4" s="112"/>
      <c r="D4" s="112"/>
      <c r="E4" s="361"/>
      <c r="F4" s="188"/>
      <c r="G4" s="187"/>
      <c r="H4" s="187"/>
      <c r="I4" s="188"/>
    </row>
    <row r="5" spans="1:9" s="366" customFormat="1" ht="15">
      <c r="A5" s="362" t="str">
        <f>'ფორმა N1'!A5</f>
        <v>მპგ მოძრაობა სახელმწიფო ხალხისთვის</v>
      </c>
      <c r="B5" s="362"/>
      <c r="C5" s="363"/>
      <c r="D5" s="363"/>
      <c r="E5" s="363"/>
      <c r="F5" s="364"/>
      <c r="G5" s="365"/>
      <c r="H5" s="365"/>
      <c r="I5" s="364"/>
    </row>
    <row r="6" spans="1:9" ht="13.5">
      <c r="A6" s="140"/>
      <c r="B6" s="140"/>
      <c r="C6" s="367"/>
      <c r="D6" s="367"/>
      <c r="E6" s="367"/>
      <c r="F6" s="187"/>
      <c r="G6" s="187"/>
      <c r="H6" s="187"/>
      <c r="I6" s="187"/>
    </row>
    <row r="7" spans="1:9" ht="60">
      <c r="A7" s="368" t="s">
        <v>64</v>
      </c>
      <c r="B7" s="368" t="s">
        <v>443</v>
      </c>
      <c r="C7" s="369" t="s">
        <v>444</v>
      </c>
      <c r="D7" s="369" t="s">
        <v>445</v>
      </c>
      <c r="E7" s="369" t="s">
        <v>446</v>
      </c>
      <c r="F7" s="369" t="s">
        <v>346</v>
      </c>
      <c r="G7" s="369" t="s">
        <v>447</v>
      </c>
      <c r="H7" s="369" t="s">
        <v>448</v>
      </c>
      <c r="I7" s="369" t="s">
        <v>449</v>
      </c>
    </row>
    <row r="8" spans="1:9" ht="15">
      <c r="A8" s="368">
        <v>1</v>
      </c>
      <c r="B8" s="368">
        <v>2</v>
      </c>
      <c r="C8" s="368">
        <v>3</v>
      </c>
      <c r="D8" s="369">
        <v>4</v>
      </c>
      <c r="E8" s="368">
        <v>5</v>
      </c>
      <c r="F8" s="369">
        <v>6</v>
      </c>
      <c r="G8" s="368">
        <v>7</v>
      </c>
      <c r="H8" s="369">
        <v>8</v>
      </c>
      <c r="I8" s="369">
        <v>9</v>
      </c>
    </row>
    <row r="9" spans="1:9" ht="15">
      <c r="A9" s="370">
        <v>1</v>
      </c>
      <c r="B9" s="370"/>
      <c r="C9" s="371"/>
      <c r="D9" s="371"/>
      <c r="E9" s="371"/>
      <c r="F9" s="371"/>
      <c r="G9" s="371"/>
      <c r="H9" s="371"/>
      <c r="I9" s="371"/>
    </row>
    <row r="10" spans="1:9" ht="15">
      <c r="A10" s="370">
        <v>2</v>
      </c>
      <c r="B10" s="370"/>
      <c r="C10" s="371"/>
      <c r="D10" s="371"/>
      <c r="E10" s="371"/>
      <c r="F10" s="371"/>
      <c r="G10" s="371"/>
      <c r="H10" s="371"/>
      <c r="I10" s="371"/>
    </row>
    <row r="11" spans="1:9" ht="15">
      <c r="A11" s="370">
        <v>3</v>
      </c>
      <c r="B11" s="370"/>
      <c r="C11" s="371"/>
      <c r="D11" s="371"/>
      <c r="E11" s="371"/>
      <c r="F11" s="371"/>
      <c r="G11" s="371"/>
      <c r="H11" s="371"/>
      <c r="I11" s="371"/>
    </row>
    <row r="12" spans="1:9" ht="15">
      <c r="A12" s="370">
        <v>4</v>
      </c>
      <c r="B12" s="370"/>
      <c r="C12" s="371"/>
      <c r="D12" s="371"/>
      <c r="E12" s="371"/>
      <c r="F12" s="371"/>
      <c r="G12" s="371"/>
      <c r="H12" s="371"/>
      <c r="I12" s="371"/>
    </row>
    <row r="13" spans="1:9" ht="15">
      <c r="A13" s="370">
        <v>5</v>
      </c>
      <c r="B13" s="370"/>
      <c r="C13" s="371"/>
      <c r="D13" s="371"/>
      <c r="E13" s="371"/>
      <c r="F13" s="371"/>
      <c r="G13" s="371"/>
      <c r="H13" s="371"/>
      <c r="I13" s="371"/>
    </row>
    <row r="14" spans="1:9" ht="15">
      <c r="A14" s="370">
        <v>6</v>
      </c>
      <c r="B14" s="370"/>
      <c r="C14" s="371"/>
      <c r="D14" s="371"/>
      <c r="E14" s="371"/>
      <c r="F14" s="371"/>
      <c r="G14" s="371"/>
      <c r="H14" s="371"/>
      <c r="I14" s="371"/>
    </row>
    <row r="15" spans="1:9" ht="15">
      <c r="A15" s="370">
        <v>7</v>
      </c>
      <c r="B15" s="370"/>
      <c r="C15" s="371"/>
      <c r="D15" s="371"/>
      <c r="E15" s="371"/>
      <c r="F15" s="371"/>
      <c r="G15" s="371"/>
      <c r="H15" s="371"/>
      <c r="I15" s="371"/>
    </row>
    <row r="16" spans="1:9" ht="15">
      <c r="A16" s="370">
        <v>8</v>
      </c>
      <c r="B16" s="370"/>
      <c r="C16" s="371"/>
      <c r="D16" s="371"/>
      <c r="E16" s="371"/>
      <c r="F16" s="371"/>
      <c r="G16" s="371"/>
      <c r="H16" s="371"/>
      <c r="I16" s="371"/>
    </row>
    <row r="17" spans="1:9" ht="15">
      <c r="A17" s="370">
        <v>9</v>
      </c>
      <c r="B17" s="370"/>
      <c r="C17" s="371"/>
      <c r="D17" s="371"/>
      <c r="E17" s="371"/>
      <c r="F17" s="371"/>
      <c r="G17" s="371"/>
      <c r="H17" s="371"/>
      <c r="I17" s="371"/>
    </row>
    <row r="18" spans="1:9" ht="15">
      <c r="A18" s="370">
        <v>10</v>
      </c>
      <c r="B18" s="370"/>
      <c r="C18" s="371"/>
      <c r="D18" s="371"/>
      <c r="E18" s="371"/>
      <c r="F18" s="371"/>
      <c r="G18" s="371"/>
      <c r="H18" s="371"/>
      <c r="I18" s="371"/>
    </row>
    <row r="19" spans="1:9" ht="15">
      <c r="A19" s="370">
        <v>11</v>
      </c>
      <c r="B19" s="370"/>
      <c r="C19" s="371"/>
      <c r="D19" s="371"/>
      <c r="E19" s="371"/>
      <c r="F19" s="371"/>
      <c r="G19" s="371"/>
      <c r="H19" s="371"/>
      <c r="I19" s="371"/>
    </row>
    <row r="20" spans="1:9" ht="15">
      <c r="A20" s="370">
        <v>12</v>
      </c>
      <c r="B20" s="370"/>
      <c r="C20" s="371"/>
      <c r="D20" s="371"/>
      <c r="E20" s="371"/>
      <c r="F20" s="371"/>
      <c r="G20" s="371"/>
      <c r="H20" s="371"/>
      <c r="I20" s="371"/>
    </row>
    <row r="21" spans="1:9" ht="15">
      <c r="A21" s="370">
        <v>13</v>
      </c>
      <c r="B21" s="370"/>
      <c r="C21" s="371"/>
      <c r="D21" s="371"/>
      <c r="E21" s="371"/>
      <c r="F21" s="371"/>
      <c r="G21" s="371"/>
      <c r="H21" s="371"/>
      <c r="I21" s="371"/>
    </row>
    <row r="22" spans="1:9" ht="15">
      <c r="A22" s="370">
        <v>14</v>
      </c>
      <c r="B22" s="370"/>
      <c r="C22" s="371"/>
      <c r="D22" s="371"/>
      <c r="E22" s="371"/>
      <c r="F22" s="371"/>
      <c r="G22" s="371"/>
      <c r="H22" s="371"/>
      <c r="I22" s="371"/>
    </row>
    <row r="23" spans="1:9" ht="15">
      <c r="A23" s="370">
        <v>15</v>
      </c>
      <c r="B23" s="370"/>
      <c r="C23" s="371"/>
      <c r="D23" s="371"/>
      <c r="E23" s="371"/>
      <c r="F23" s="371"/>
      <c r="G23" s="371"/>
      <c r="H23" s="371"/>
      <c r="I23" s="371"/>
    </row>
    <row r="24" spans="1:9" ht="15">
      <c r="A24" s="370">
        <v>16</v>
      </c>
      <c r="B24" s="370"/>
      <c r="C24" s="371"/>
      <c r="D24" s="371"/>
      <c r="E24" s="371"/>
      <c r="F24" s="371"/>
      <c r="G24" s="371"/>
      <c r="H24" s="371"/>
      <c r="I24" s="371"/>
    </row>
    <row r="25" spans="1:9" ht="15">
      <c r="A25" s="370">
        <v>17</v>
      </c>
      <c r="B25" s="370"/>
      <c r="C25" s="371"/>
      <c r="D25" s="371"/>
      <c r="E25" s="371"/>
      <c r="F25" s="371"/>
      <c r="G25" s="371"/>
      <c r="H25" s="371"/>
      <c r="I25" s="371"/>
    </row>
    <row r="26" spans="1:9" ht="15">
      <c r="A26" s="370">
        <v>18</v>
      </c>
      <c r="B26" s="370"/>
      <c r="C26" s="371"/>
      <c r="D26" s="371"/>
      <c r="E26" s="371"/>
      <c r="F26" s="371"/>
      <c r="G26" s="371"/>
      <c r="H26" s="371"/>
      <c r="I26" s="371"/>
    </row>
    <row r="27" spans="1:9" ht="15">
      <c r="A27" s="370" t="s">
        <v>261</v>
      </c>
      <c r="B27" s="370"/>
      <c r="C27" s="371"/>
      <c r="D27" s="371"/>
      <c r="E27" s="371"/>
      <c r="F27" s="371"/>
      <c r="G27" s="371"/>
      <c r="H27" s="371"/>
      <c r="I27" s="371"/>
    </row>
    <row r="28" spans="1:9">
      <c r="A28" s="189"/>
      <c r="B28" s="189"/>
      <c r="C28" s="189"/>
      <c r="D28" s="189"/>
      <c r="E28" s="189"/>
      <c r="F28" s="189"/>
      <c r="G28" s="189"/>
      <c r="H28" s="189"/>
      <c r="I28" s="189"/>
    </row>
    <row r="29" spans="1:9">
      <c r="A29" s="189"/>
      <c r="B29" s="189"/>
      <c r="C29" s="189"/>
      <c r="D29" s="189"/>
      <c r="E29" s="189"/>
      <c r="F29" s="189"/>
      <c r="G29" s="189"/>
      <c r="H29" s="189"/>
      <c r="I29" s="189"/>
    </row>
    <row r="30" spans="1:9">
      <c r="A30" s="372"/>
      <c r="B30" s="372"/>
      <c r="C30" s="189"/>
      <c r="D30" s="189"/>
      <c r="E30" s="189"/>
      <c r="F30" s="189"/>
      <c r="G30" s="189"/>
      <c r="H30" s="189"/>
      <c r="I30" s="189"/>
    </row>
    <row r="31" spans="1:9" ht="15">
      <c r="A31" s="21"/>
      <c r="B31" s="21"/>
      <c r="C31" s="373" t="s">
        <v>96</v>
      </c>
      <c r="D31" s="21"/>
      <c r="E31" s="21"/>
      <c r="F31" s="19"/>
      <c r="G31" s="21"/>
      <c r="H31" s="21"/>
      <c r="I31" s="21"/>
    </row>
    <row r="32" spans="1:9" ht="15">
      <c r="A32" s="21"/>
      <c r="B32" s="21"/>
      <c r="C32" s="21"/>
      <c r="D32" s="658"/>
      <c r="E32" s="658"/>
      <c r="G32" s="191"/>
      <c r="H32" s="374"/>
    </row>
    <row r="33" spans="3:8" ht="15">
      <c r="C33" s="21"/>
      <c r="D33" s="659" t="s">
        <v>251</v>
      </c>
      <c r="E33" s="659"/>
      <c r="G33" s="660" t="s">
        <v>450</v>
      </c>
      <c r="H33" s="660"/>
    </row>
    <row r="34" spans="3:8" ht="15">
      <c r="C34" s="21"/>
      <c r="D34" s="21"/>
      <c r="E34" s="21"/>
      <c r="G34" s="661"/>
      <c r="H34" s="661"/>
    </row>
    <row r="35" spans="3:8" ht="15">
      <c r="C35" s="21"/>
      <c r="D35" s="662" t="s">
        <v>127</v>
      </c>
      <c r="E35" s="662"/>
      <c r="G35" s="661"/>
      <c r="H35" s="661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5"/>
  <sheetViews>
    <sheetView view="pageBreakPreview" zoomScale="80" zoomScaleNormal="100" zoomScaleSheetLayoutView="80" workbookViewId="0">
      <selection activeCell="K3" sqref="K3"/>
    </sheetView>
  </sheetViews>
  <sheetFormatPr defaultRowHeight="12.75"/>
  <cols>
    <col min="1" max="1" width="6.85546875" style="366" customWidth="1"/>
    <col min="2" max="2" width="14.85546875" style="366" customWidth="1"/>
    <col min="3" max="3" width="21.140625" style="366" customWidth="1"/>
    <col min="4" max="5" width="12.7109375" style="366" customWidth="1"/>
    <col min="6" max="6" width="13.42578125" style="366" bestFit="1" customWidth="1"/>
    <col min="7" max="7" width="15.28515625" style="366" customWidth="1"/>
    <col min="8" max="8" width="23.85546875" style="366" customWidth="1"/>
    <col min="9" max="9" width="12.140625" style="366" bestFit="1" customWidth="1"/>
    <col min="10" max="10" width="19" style="366" customWidth="1"/>
    <col min="11" max="11" width="17.7109375" style="366" customWidth="1"/>
    <col min="12" max="16384" width="9.140625" style="366"/>
  </cols>
  <sheetData>
    <row r="1" spans="1:12" s="192" customFormat="1" ht="15">
      <c r="A1" s="186" t="s">
        <v>288</v>
      </c>
      <c r="B1" s="186"/>
      <c r="C1" s="186"/>
      <c r="D1" s="187"/>
      <c r="E1" s="187"/>
      <c r="F1" s="187"/>
      <c r="G1" s="187"/>
      <c r="H1" s="187"/>
      <c r="I1" s="187"/>
      <c r="J1" s="187"/>
      <c r="K1" s="355" t="s">
        <v>97</v>
      </c>
    </row>
    <row r="2" spans="1:12" s="192" customFormat="1" ht="15">
      <c r="A2" s="146" t="s">
        <v>128</v>
      </c>
      <c r="B2" s="146"/>
      <c r="C2" s="146"/>
      <c r="D2" s="187"/>
      <c r="E2" s="187"/>
      <c r="F2" s="187"/>
      <c r="G2" s="187"/>
      <c r="H2" s="187"/>
      <c r="I2" s="187"/>
      <c r="J2" s="187"/>
      <c r="K2" s="352" t="str">
        <f>'ფორმა N1'!L2</f>
        <v>03.10.17-21.10.17</v>
      </c>
    </row>
    <row r="3" spans="1:12" s="192" customFormat="1" ht="15">
      <c r="A3" s="187"/>
      <c r="B3" s="187"/>
      <c r="C3" s="187"/>
      <c r="D3" s="187"/>
      <c r="E3" s="187"/>
      <c r="F3" s="187"/>
      <c r="G3" s="187"/>
      <c r="H3" s="187"/>
      <c r="I3" s="187"/>
      <c r="J3" s="187"/>
      <c r="K3" s="139"/>
      <c r="L3" s="366"/>
    </row>
    <row r="4" spans="1:12" s="192" customFormat="1" ht="15">
      <c r="A4" s="112" t="s">
        <v>257</v>
      </c>
      <c r="B4" s="112"/>
      <c r="C4" s="112"/>
      <c r="D4" s="112"/>
      <c r="E4" s="112"/>
      <c r="F4" s="361"/>
      <c r="G4" s="188"/>
      <c r="H4" s="187"/>
      <c r="I4" s="187"/>
      <c r="J4" s="187"/>
      <c r="K4" s="187"/>
    </row>
    <row r="5" spans="1:12" ht="15">
      <c r="A5" s="362" t="str">
        <f>'ფორმა N1'!A5</f>
        <v>მპგ მოძრაობა სახელმწიფო ხალხისთვის</v>
      </c>
      <c r="B5" s="362"/>
      <c r="C5" s="362"/>
      <c r="D5" s="363"/>
      <c r="E5" s="363"/>
      <c r="F5" s="363"/>
      <c r="G5" s="364"/>
      <c r="H5" s="365"/>
      <c r="I5" s="365"/>
      <c r="J5" s="365"/>
      <c r="K5" s="364"/>
    </row>
    <row r="6" spans="1:12" s="192" customFormat="1" ht="13.5">
      <c r="A6" s="140"/>
      <c r="B6" s="140"/>
      <c r="C6" s="140"/>
      <c r="D6" s="367"/>
      <c r="E6" s="367"/>
      <c r="F6" s="367"/>
      <c r="G6" s="187"/>
      <c r="H6" s="187"/>
      <c r="I6" s="187"/>
      <c r="J6" s="187"/>
      <c r="K6" s="187"/>
    </row>
    <row r="7" spans="1:12" s="192" customFormat="1" ht="60">
      <c r="A7" s="368" t="s">
        <v>64</v>
      </c>
      <c r="B7" s="368" t="s">
        <v>443</v>
      </c>
      <c r="C7" s="368" t="s">
        <v>231</v>
      </c>
      <c r="D7" s="369" t="s">
        <v>228</v>
      </c>
      <c r="E7" s="369" t="s">
        <v>229</v>
      </c>
      <c r="F7" s="369" t="s">
        <v>322</v>
      </c>
      <c r="G7" s="369" t="s">
        <v>230</v>
      </c>
      <c r="H7" s="369" t="s">
        <v>451</v>
      </c>
      <c r="I7" s="369" t="s">
        <v>227</v>
      </c>
      <c r="J7" s="369" t="s">
        <v>448</v>
      </c>
      <c r="K7" s="369" t="s">
        <v>449</v>
      </c>
    </row>
    <row r="8" spans="1:12" s="192" customFormat="1" ht="15">
      <c r="A8" s="368">
        <v>1</v>
      </c>
      <c r="B8" s="368">
        <v>2</v>
      </c>
      <c r="C8" s="368">
        <v>3</v>
      </c>
      <c r="D8" s="369">
        <v>4</v>
      </c>
      <c r="E8" s="368">
        <v>5</v>
      </c>
      <c r="F8" s="369">
        <v>6</v>
      </c>
      <c r="G8" s="368">
        <v>7</v>
      </c>
      <c r="H8" s="369">
        <v>8</v>
      </c>
      <c r="I8" s="368">
        <v>9</v>
      </c>
      <c r="J8" s="368">
        <v>10</v>
      </c>
      <c r="K8" s="369">
        <v>11</v>
      </c>
    </row>
    <row r="9" spans="1:12" s="192" customFormat="1" ht="15">
      <c r="A9" s="370">
        <v>1</v>
      </c>
      <c r="B9" s="370"/>
      <c r="C9" s="370"/>
      <c r="D9" s="371"/>
      <c r="E9" s="371"/>
      <c r="F9" s="371"/>
      <c r="G9" s="371"/>
      <c r="H9" s="371"/>
      <c r="I9" s="371"/>
      <c r="J9" s="371"/>
      <c r="K9" s="371"/>
    </row>
    <row r="10" spans="1:12" s="192" customFormat="1" ht="15">
      <c r="A10" s="370">
        <v>2</v>
      </c>
      <c r="B10" s="370"/>
      <c r="C10" s="370"/>
      <c r="D10" s="371"/>
      <c r="E10" s="371"/>
      <c r="F10" s="371"/>
      <c r="G10" s="371"/>
      <c r="H10" s="371"/>
      <c r="I10" s="371"/>
      <c r="J10" s="371"/>
      <c r="K10" s="371"/>
    </row>
    <row r="11" spans="1:12" s="192" customFormat="1" ht="15">
      <c r="A11" s="370">
        <v>3</v>
      </c>
      <c r="B11" s="370"/>
      <c r="C11" s="370"/>
      <c r="D11" s="371"/>
      <c r="E11" s="371"/>
      <c r="F11" s="371"/>
      <c r="G11" s="371"/>
      <c r="H11" s="371"/>
      <c r="I11" s="371"/>
      <c r="J11" s="371"/>
      <c r="K11" s="371"/>
    </row>
    <row r="12" spans="1:12" s="192" customFormat="1" ht="15">
      <c r="A12" s="370">
        <v>4</v>
      </c>
      <c r="B12" s="370"/>
      <c r="C12" s="370"/>
      <c r="D12" s="371"/>
      <c r="E12" s="371"/>
      <c r="F12" s="371"/>
      <c r="G12" s="371"/>
      <c r="H12" s="371"/>
      <c r="I12" s="371"/>
      <c r="J12" s="371"/>
      <c r="K12" s="371"/>
    </row>
    <row r="13" spans="1:12" s="192" customFormat="1" ht="15">
      <c r="A13" s="370">
        <v>5</v>
      </c>
      <c r="B13" s="370"/>
      <c r="C13" s="370"/>
      <c r="D13" s="371"/>
      <c r="E13" s="371"/>
      <c r="F13" s="371"/>
      <c r="G13" s="371"/>
      <c r="H13" s="371"/>
      <c r="I13" s="371"/>
      <c r="J13" s="371"/>
      <c r="K13" s="371"/>
    </row>
    <row r="14" spans="1:12" s="192" customFormat="1" ht="15">
      <c r="A14" s="370">
        <v>6</v>
      </c>
      <c r="B14" s="370"/>
      <c r="C14" s="370"/>
      <c r="D14" s="371"/>
      <c r="E14" s="371"/>
      <c r="F14" s="371"/>
      <c r="G14" s="371"/>
      <c r="H14" s="371"/>
      <c r="I14" s="371"/>
      <c r="J14" s="371"/>
      <c r="K14" s="371"/>
    </row>
    <row r="15" spans="1:12" s="192" customFormat="1" ht="15">
      <c r="A15" s="370">
        <v>7</v>
      </c>
      <c r="B15" s="370"/>
      <c r="C15" s="370"/>
      <c r="D15" s="371"/>
      <c r="E15" s="371"/>
      <c r="F15" s="371"/>
      <c r="G15" s="371"/>
      <c r="H15" s="371"/>
      <c r="I15" s="371"/>
      <c r="J15" s="371"/>
      <c r="K15" s="371"/>
    </row>
    <row r="16" spans="1:12" s="192" customFormat="1" ht="15">
      <c r="A16" s="370">
        <v>8</v>
      </c>
      <c r="B16" s="370"/>
      <c r="C16" s="370"/>
      <c r="D16" s="371"/>
      <c r="E16" s="371"/>
      <c r="F16" s="371"/>
      <c r="G16" s="371"/>
      <c r="H16" s="371"/>
      <c r="I16" s="371"/>
      <c r="J16" s="371"/>
      <c r="K16" s="371"/>
    </row>
    <row r="17" spans="1:11" s="192" customFormat="1" ht="15">
      <c r="A17" s="370">
        <v>9</v>
      </c>
      <c r="B17" s="370"/>
      <c r="C17" s="370"/>
      <c r="D17" s="371"/>
      <c r="E17" s="371"/>
      <c r="F17" s="371"/>
      <c r="G17" s="371"/>
      <c r="H17" s="371"/>
      <c r="I17" s="371"/>
      <c r="J17" s="371"/>
      <c r="K17" s="371"/>
    </row>
    <row r="18" spans="1:11" s="192" customFormat="1" ht="15">
      <c r="A18" s="370">
        <v>10</v>
      </c>
      <c r="B18" s="370"/>
      <c r="C18" s="370"/>
      <c r="D18" s="371"/>
      <c r="E18" s="371"/>
      <c r="F18" s="371"/>
      <c r="G18" s="371"/>
      <c r="H18" s="371"/>
      <c r="I18" s="371"/>
      <c r="J18" s="371"/>
      <c r="K18" s="371"/>
    </row>
    <row r="19" spans="1:11" s="192" customFormat="1" ht="15">
      <c r="A19" s="370">
        <v>11</v>
      </c>
      <c r="B19" s="370"/>
      <c r="C19" s="370"/>
      <c r="D19" s="371"/>
      <c r="E19" s="371"/>
      <c r="F19" s="371"/>
      <c r="G19" s="371"/>
      <c r="H19" s="371"/>
      <c r="I19" s="371"/>
      <c r="J19" s="371"/>
      <c r="K19" s="371"/>
    </row>
    <row r="20" spans="1:11" s="192" customFormat="1" ht="15">
      <c r="A20" s="370">
        <v>12</v>
      </c>
      <c r="B20" s="370"/>
      <c r="C20" s="370"/>
      <c r="D20" s="371"/>
      <c r="E20" s="371"/>
      <c r="F20" s="371"/>
      <c r="G20" s="371"/>
      <c r="H20" s="371"/>
      <c r="I20" s="371"/>
      <c r="J20" s="371"/>
      <c r="K20" s="371"/>
    </row>
    <row r="21" spans="1:11" s="192" customFormat="1" ht="15">
      <c r="A21" s="370">
        <v>13</v>
      </c>
      <c r="B21" s="370"/>
      <c r="C21" s="370"/>
      <c r="D21" s="371"/>
      <c r="E21" s="371"/>
      <c r="F21" s="371"/>
      <c r="G21" s="371"/>
      <c r="H21" s="371"/>
      <c r="I21" s="371"/>
      <c r="J21" s="371"/>
      <c r="K21" s="371"/>
    </row>
    <row r="22" spans="1:11" s="192" customFormat="1" ht="15">
      <c r="A22" s="370">
        <v>14</v>
      </c>
      <c r="B22" s="370"/>
      <c r="C22" s="370"/>
      <c r="D22" s="371"/>
      <c r="E22" s="371"/>
      <c r="F22" s="371"/>
      <c r="G22" s="371"/>
      <c r="H22" s="371"/>
      <c r="I22" s="371"/>
      <c r="J22" s="371"/>
      <c r="K22" s="371"/>
    </row>
    <row r="23" spans="1:11" s="192" customFormat="1" ht="15">
      <c r="A23" s="370">
        <v>15</v>
      </c>
      <c r="B23" s="370"/>
      <c r="C23" s="370"/>
      <c r="D23" s="371"/>
      <c r="E23" s="371"/>
      <c r="F23" s="371"/>
      <c r="G23" s="371"/>
      <c r="H23" s="371"/>
      <c r="I23" s="371"/>
      <c r="J23" s="371"/>
      <c r="K23" s="371"/>
    </row>
    <row r="24" spans="1:11" s="192" customFormat="1" ht="15">
      <c r="A24" s="370">
        <v>16</v>
      </c>
      <c r="B24" s="370"/>
      <c r="C24" s="370"/>
      <c r="D24" s="371"/>
      <c r="E24" s="371"/>
      <c r="F24" s="371"/>
      <c r="G24" s="371"/>
      <c r="H24" s="371"/>
      <c r="I24" s="371"/>
      <c r="J24" s="371"/>
      <c r="K24" s="371"/>
    </row>
    <row r="25" spans="1:11" s="192" customFormat="1" ht="15">
      <c r="A25" s="370">
        <v>17</v>
      </c>
      <c r="B25" s="370"/>
      <c r="C25" s="370"/>
      <c r="D25" s="371"/>
      <c r="E25" s="371"/>
      <c r="F25" s="371"/>
      <c r="G25" s="371"/>
      <c r="H25" s="371"/>
      <c r="I25" s="371"/>
      <c r="J25" s="371"/>
      <c r="K25" s="371"/>
    </row>
    <row r="26" spans="1:11" s="192" customFormat="1" ht="15">
      <c r="A26" s="370">
        <v>18</v>
      </c>
      <c r="B26" s="370"/>
      <c r="C26" s="370"/>
      <c r="D26" s="371"/>
      <c r="E26" s="371"/>
      <c r="F26" s="371"/>
      <c r="G26" s="371"/>
      <c r="H26" s="371"/>
      <c r="I26" s="371"/>
      <c r="J26" s="371"/>
      <c r="K26" s="371"/>
    </row>
    <row r="27" spans="1:11" s="192" customFormat="1" ht="15">
      <c r="A27" s="370" t="s">
        <v>261</v>
      </c>
      <c r="B27" s="370"/>
      <c r="C27" s="370"/>
      <c r="D27" s="371"/>
      <c r="E27" s="371"/>
      <c r="F27" s="371"/>
      <c r="G27" s="371"/>
      <c r="H27" s="371"/>
      <c r="I27" s="371"/>
      <c r="J27" s="371"/>
      <c r="K27" s="371"/>
    </row>
    <row r="28" spans="1:11">
      <c r="A28" s="375"/>
      <c r="B28" s="375"/>
      <c r="C28" s="375"/>
      <c r="D28" s="375"/>
      <c r="E28" s="375"/>
      <c r="F28" s="375"/>
      <c r="G28" s="375"/>
      <c r="H28" s="375"/>
      <c r="I28" s="375"/>
      <c r="J28" s="375"/>
      <c r="K28" s="375"/>
    </row>
    <row r="29" spans="1:11">
      <c r="A29" s="375"/>
      <c r="B29" s="375"/>
      <c r="C29" s="375"/>
      <c r="D29" s="375"/>
      <c r="E29" s="375"/>
      <c r="F29" s="375"/>
      <c r="G29" s="375"/>
      <c r="H29" s="375"/>
      <c r="I29" s="375"/>
      <c r="J29" s="375"/>
      <c r="K29" s="375"/>
    </row>
    <row r="30" spans="1:11">
      <c r="A30" s="376"/>
      <c r="B30" s="376"/>
      <c r="C30" s="376"/>
      <c r="D30" s="375"/>
      <c r="E30" s="375"/>
      <c r="F30" s="375"/>
      <c r="G30" s="375"/>
      <c r="H30" s="375"/>
      <c r="I30" s="375"/>
      <c r="J30" s="375"/>
      <c r="K30" s="375"/>
    </row>
    <row r="31" spans="1:11" ht="15">
      <c r="A31" s="377"/>
      <c r="B31" s="377"/>
      <c r="C31" s="377"/>
      <c r="D31" s="378" t="s">
        <v>96</v>
      </c>
      <c r="E31" s="377"/>
      <c r="F31" s="377"/>
      <c r="G31" s="379"/>
      <c r="H31" s="377"/>
      <c r="I31" s="377"/>
      <c r="J31" s="377"/>
      <c r="K31" s="377"/>
    </row>
    <row r="32" spans="1:11" ht="15">
      <c r="A32" s="377"/>
      <c r="B32" s="377"/>
      <c r="C32" s="377"/>
      <c r="D32" s="377"/>
      <c r="E32" s="380"/>
      <c r="F32" s="377"/>
      <c r="H32" s="380"/>
      <c r="I32" s="380"/>
      <c r="J32" s="381"/>
    </row>
    <row r="33" spans="4:9" ht="15">
      <c r="D33" s="377"/>
      <c r="E33" s="382" t="s">
        <v>251</v>
      </c>
      <c r="F33" s="377"/>
      <c r="H33" s="383" t="s">
        <v>256</v>
      </c>
      <c r="I33" s="383"/>
    </row>
    <row r="34" spans="4:9" ht="15">
      <c r="D34" s="377"/>
      <c r="E34" s="384" t="s">
        <v>127</v>
      </c>
      <c r="F34" s="377"/>
      <c r="H34" s="377" t="s">
        <v>252</v>
      </c>
      <c r="I34" s="377"/>
    </row>
    <row r="35" spans="4:9" ht="15">
      <c r="D35" s="377"/>
      <c r="E35" s="384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/>
  <cols>
    <col min="1" max="1" width="11.7109375" style="178" customWidth="1"/>
    <col min="2" max="2" width="21.5703125" style="178" customWidth="1"/>
    <col min="3" max="3" width="19.140625" style="178" customWidth="1"/>
    <col min="4" max="4" width="23.7109375" style="178" customWidth="1"/>
    <col min="5" max="6" width="16.5703125" style="178" bestFit="1" customWidth="1"/>
    <col min="7" max="7" width="17" style="178" customWidth="1"/>
    <col min="8" max="8" width="19" style="178" customWidth="1"/>
    <col min="9" max="9" width="24.42578125" style="178" customWidth="1"/>
    <col min="10" max="16384" width="9.140625" style="178"/>
  </cols>
  <sheetData>
    <row r="1" spans="1:13" customFormat="1" ht="15">
      <c r="A1" s="135" t="s">
        <v>395</v>
      </c>
      <c r="B1" s="136"/>
      <c r="C1" s="136"/>
      <c r="D1" s="136"/>
      <c r="E1" s="136"/>
      <c r="F1" s="136"/>
      <c r="G1" s="136"/>
      <c r="H1" s="142"/>
      <c r="I1" s="76" t="s">
        <v>97</v>
      </c>
    </row>
    <row r="2" spans="1:13" customFormat="1" ht="15">
      <c r="A2" s="103" t="s">
        <v>128</v>
      </c>
      <c r="B2" s="136"/>
      <c r="C2" s="136"/>
      <c r="D2" s="136"/>
      <c r="E2" s="136"/>
      <c r="F2" s="136"/>
      <c r="G2" s="136"/>
      <c r="H2" s="142"/>
      <c r="I2" s="197" t="str">
        <f>'ფორმა N1'!L2</f>
        <v>03.10.17-21.10.17</v>
      </c>
    </row>
    <row r="3" spans="1:13" customFormat="1" ht="15">
      <c r="A3" s="136"/>
      <c r="B3" s="136"/>
      <c r="C3" s="136"/>
      <c r="D3" s="136"/>
      <c r="E3" s="136"/>
      <c r="F3" s="136"/>
      <c r="G3" s="136"/>
      <c r="H3" s="139"/>
      <c r="I3" s="139"/>
      <c r="M3" s="178"/>
    </row>
    <row r="4" spans="1:13" customFormat="1" ht="15">
      <c r="A4" s="74" t="str">
        <f>'ფორმა N2'!A4</f>
        <v>ანგარიშვალდებული პირის დასახელება:</v>
      </c>
      <c r="B4" s="74"/>
      <c r="C4" s="74"/>
      <c r="D4" s="136"/>
      <c r="E4" s="136"/>
      <c r="F4" s="136"/>
      <c r="G4" s="136"/>
      <c r="H4" s="136"/>
      <c r="I4" s="144"/>
    </row>
    <row r="5" spans="1:13" ht="15">
      <c r="A5" s="198" t="str">
        <f>'ფორმა N1'!A5</f>
        <v>მპგ მოძრაობა სახელმწიფო ხალხისთვის</v>
      </c>
      <c r="B5" s="78"/>
      <c r="C5" s="78"/>
      <c r="D5" s="200"/>
      <c r="E5" s="200"/>
      <c r="F5" s="200"/>
      <c r="G5" s="200"/>
      <c r="H5" s="200"/>
      <c r="I5" s="199"/>
    </row>
    <row r="6" spans="1:13" customFormat="1" ht="13.5">
      <c r="A6" s="140"/>
      <c r="B6" s="141"/>
      <c r="C6" s="141"/>
      <c r="D6" s="136"/>
      <c r="E6" s="136"/>
      <c r="F6" s="136"/>
      <c r="G6" s="136"/>
      <c r="H6" s="136"/>
      <c r="I6" s="136"/>
    </row>
    <row r="7" spans="1:13" customFormat="1" ht="75">
      <c r="A7" s="145" t="s">
        <v>64</v>
      </c>
      <c r="B7" s="134" t="s">
        <v>347</v>
      </c>
      <c r="C7" s="134" t="s">
        <v>348</v>
      </c>
      <c r="D7" s="134" t="s">
        <v>353</v>
      </c>
      <c r="E7" s="134" t="s">
        <v>354</v>
      </c>
      <c r="F7" s="134" t="s">
        <v>349</v>
      </c>
      <c r="G7" s="134" t="s">
        <v>350</v>
      </c>
      <c r="H7" s="134" t="s">
        <v>361</v>
      </c>
      <c r="I7" s="134" t="s">
        <v>351</v>
      </c>
    </row>
    <row r="8" spans="1:13" customFormat="1" ht="15">
      <c r="A8" s="132">
        <v>1</v>
      </c>
      <c r="B8" s="132">
        <v>2</v>
      </c>
      <c r="C8" s="134">
        <v>3</v>
      </c>
      <c r="D8" s="132">
        <v>6</v>
      </c>
      <c r="E8" s="134">
        <v>7</v>
      </c>
      <c r="F8" s="132">
        <v>8</v>
      </c>
      <c r="G8" s="132">
        <v>9</v>
      </c>
      <c r="H8" s="132">
        <v>10</v>
      </c>
      <c r="I8" s="134">
        <v>11</v>
      </c>
    </row>
    <row r="9" spans="1:13" customFormat="1" ht="15">
      <c r="A9" s="65">
        <v>1</v>
      </c>
      <c r="B9" s="26"/>
      <c r="C9" s="26"/>
      <c r="D9" s="26"/>
      <c r="E9" s="26"/>
      <c r="F9" s="196"/>
      <c r="G9" s="196"/>
      <c r="H9" s="196"/>
      <c r="I9" s="26"/>
    </row>
    <row r="10" spans="1:13" customFormat="1" ht="15">
      <c r="A10" s="65">
        <v>2</v>
      </c>
      <c r="B10" s="26"/>
      <c r="C10" s="26"/>
      <c r="D10" s="26"/>
      <c r="E10" s="26"/>
      <c r="F10" s="196"/>
      <c r="G10" s="196"/>
      <c r="H10" s="196"/>
      <c r="I10" s="26"/>
    </row>
    <row r="11" spans="1:13" customFormat="1" ht="15">
      <c r="A11" s="65">
        <v>3</v>
      </c>
      <c r="B11" s="26"/>
      <c r="C11" s="26"/>
      <c r="D11" s="26"/>
      <c r="E11" s="26"/>
      <c r="F11" s="196"/>
      <c r="G11" s="196"/>
      <c r="H11" s="196"/>
      <c r="I11" s="26"/>
    </row>
    <row r="12" spans="1:13" customFormat="1" ht="15">
      <c r="A12" s="65">
        <v>4</v>
      </c>
      <c r="B12" s="26"/>
      <c r="C12" s="26"/>
      <c r="D12" s="26"/>
      <c r="E12" s="26"/>
      <c r="F12" s="196"/>
      <c r="G12" s="196"/>
      <c r="H12" s="196"/>
      <c r="I12" s="26"/>
    </row>
    <row r="13" spans="1:13" customFormat="1" ht="15">
      <c r="A13" s="65">
        <v>5</v>
      </c>
      <c r="B13" s="26"/>
      <c r="C13" s="26"/>
      <c r="D13" s="26"/>
      <c r="E13" s="26"/>
      <c r="F13" s="196"/>
      <c r="G13" s="196"/>
      <c r="H13" s="196"/>
      <c r="I13" s="26"/>
    </row>
    <row r="14" spans="1:13" customFormat="1" ht="15">
      <c r="A14" s="65">
        <v>6</v>
      </c>
      <c r="B14" s="26"/>
      <c r="C14" s="26"/>
      <c r="D14" s="26"/>
      <c r="E14" s="26"/>
      <c r="F14" s="196"/>
      <c r="G14" s="196"/>
      <c r="H14" s="196"/>
      <c r="I14" s="26"/>
    </row>
    <row r="15" spans="1:13" customFormat="1" ht="15">
      <c r="A15" s="65">
        <v>7</v>
      </c>
      <c r="B15" s="26"/>
      <c r="C15" s="26"/>
      <c r="D15" s="26"/>
      <c r="E15" s="26"/>
      <c r="F15" s="196"/>
      <c r="G15" s="196"/>
      <c r="H15" s="196"/>
      <c r="I15" s="26"/>
    </row>
    <row r="16" spans="1:13" customFormat="1" ht="15">
      <c r="A16" s="65">
        <v>8</v>
      </c>
      <c r="B16" s="26"/>
      <c r="C16" s="26"/>
      <c r="D16" s="26"/>
      <c r="E16" s="26"/>
      <c r="F16" s="196"/>
      <c r="G16" s="196"/>
      <c r="H16" s="196"/>
      <c r="I16" s="26"/>
    </row>
    <row r="17" spans="1:9" customFormat="1" ht="15">
      <c r="A17" s="65">
        <v>9</v>
      </c>
      <c r="B17" s="26"/>
      <c r="C17" s="26"/>
      <c r="D17" s="26"/>
      <c r="E17" s="26"/>
      <c r="F17" s="196"/>
      <c r="G17" s="196"/>
      <c r="H17" s="196"/>
      <c r="I17" s="26"/>
    </row>
    <row r="18" spans="1:9" customFormat="1" ht="15">
      <c r="A18" s="65">
        <v>10</v>
      </c>
      <c r="B18" s="26"/>
      <c r="C18" s="26"/>
      <c r="D18" s="26"/>
      <c r="E18" s="26"/>
      <c r="F18" s="196"/>
      <c r="G18" s="196"/>
      <c r="H18" s="196"/>
      <c r="I18" s="26"/>
    </row>
    <row r="19" spans="1:9" customFormat="1" ht="15">
      <c r="A19" s="65">
        <v>11</v>
      </c>
      <c r="B19" s="26"/>
      <c r="C19" s="26"/>
      <c r="D19" s="26"/>
      <c r="E19" s="26"/>
      <c r="F19" s="196"/>
      <c r="G19" s="196"/>
      <c r="H19" s="196"/>
      <c r="I19" s="26"/>
    </row>
    <row r="20" spans="1:9" customFormat="1" ht="15">
      <c r="A20" s="65">
        <v>12</v>
      </c>
      <c r="B20" s="26"/>
      <c r="C20" s="26"/>
      <c r="D20" s="26"/>
      <c r="E20" s="26"/>
      <c r="F20" s="196"/>
      <c r="G20" s="196"/>
      <c r="H20" s="196"/>
      <c r="I20" s="26"/>
    </row>
    <row r="21" spans="1:9" customFormat="1" ht="15">
      <c r="A21" s="65">
        <v>13</v>
      </c>
      <c r="B21" s="26"/>
      <c r="C21" s="26"/>
      <c r="D21" s="26"/>
      <c r="E21" s="26"/>
      <c r="F21" s="196"/>
      <c r="G21" s="196"/>
      <c r="H21" s="196"/>
      <c r="I21" s="26"/>
    </row>
    <row r="22" spans="1:9" customFormat="1" ht="15">
      <c r="A22" s="65">
        <v>14</v>
      </c>
      <c r="B22" s="26"/>
      <c r="C22" s="26"/>
      <c r="D22" s="26"/>
      <c r="E22" s="26"/>
      <c r="F22" s="196"/>
      <c r="G22" s="196"/>
      <c r="H22" s="196"/>
      <c r="I22" s="26"/>
    </row>
    <row r="23" spans="1:9" customFormat="1" ht="15">
      <c r="A23" s="65">
        <v>15</v>
      </c>
      <c r="B23" s="26"/>
      <c r="C23" s="26"/>
      <c r="D23" s="26"/>
      <c r="E23" s="26"/>
      <c r="F23" s="196"/>
      <c r="G23" s="196"/>
      <c r="H23" s="196"/>
      <c r="I23" s="26"/>
    </row>
    <row r="24" spans="1:9" customFormat="1" ht="15">
      <c r="A24" s="65">
        <v>16</v>
      </c>
      <c r="B24" s="26"/>
      <c r="C24" s="26"/>
      <c r="D24" s="26"/>
      <c r="E24" s="26"/>
      <c r="F24" s="196"/>
      <c r="G24" s="196"/>
      <c r="H24" s="196"/>
      <c r="I24" s="26"/>
    </row>
    <row r="25" spans="1:9" customFormat="1" ht="15">
      <c r="A25" s="65">
        <v>17</v>
      </c>
      <c r="B25" s="26"/>
      <c r="C25" s="26"/>
      <c r="D25" s="26"/>
      <c r="E25" s="26"/>
      <c r="F25" s="196"/>
      <c r="G25" s="196"/>
      <c r="H25" s="196"/>
      <c r="I25" s="26"/>
    </row>
    <row r="26" spans="1:9" customFormat="1" ht="15">
      <c r="A26" s="65">
        <v>18</v>
      </c>
      <c r="B26" s="26"/>
      <c r="C26" s="26"/>
      <c r="D26" s="26"/>
      <c r="E26" s="26"/>
      <c r="F26" s="196"/>
      <c r="G26" s="196"/>
      <c r="H26" s="196"/>
      <c r="I26" s="26"/>
    </row>
    <row r="27" spans="1:9" customFormat="1" ht="15">
      <c r="A27" s="65" t="s">
        <v>261</v>
      </c>
      <c r="B27" s="26"/>
      <c r="C27" s="26"/>
      <c r="D27" s="26"/>
      <c r="E27" s="26"/>
      <c r="F27" s="196"/>
      <c r="G27" s="196"/>
      <c r="H27" s="196"/>
      <c r="I27" s="26"/>
    </row>
    <row r="28" spans="1:9">
      <c r="A28" s="202"/>
      <c r="B28" s="202"/>
      <c r="C28" s="202"/>
      <c r="D28" s="202"/>
      <c r="E28" s="202"/>
      <c r="F28" s="202"/>
      <c r="G28" s="202"/>
      <c r="H28" s="202"/>
      <c r="I28" s="202"/>
    </row>
    <row r="29" spans="1:9">
      <c r="A29" s="202"/>
      <c r="B29" s="202"/>
      <c r="C29" s="202"/>
      <c r="D29" s="202"/>
      <c r="E29" s="202"/>
      <c r="F29" s="202"/>
      <c r="G29" s="202"/>
      <c r="H29" s="202"/>
      <c r="I29" s="202"/>
    </row>
    <row r="30" spans="1:9">
      <c r="A30" s="203"/>
      <c r="B30" s="202"/>
      <c r="C30" s="202"/>
      <c r="D30" s="202"/>
      <c r="E30" s="202"/>
      <c r="F30" s="202"/>
      <c r="G30" s="202"/>
      <c r="H30" s="202"/>
      <c r="I30" s="202"/>
    </row>
    <row r="31" spans="1:9" ht="15">
      <c r="A31" s="177"/>
      <c r="B31" s="179" t="s">
        <v>96</v>
      </c>
      <c r="C31" s="177"/>
      <c r="D31" s="177"/>
      <c r="E31" s="180"/>
      <c r="F31" s="177"/>
      <c r="G31" s="177"/>
      <c r="H31" s="177"/>
      <c r="I31" s="177"/>
    </row>
    <row r="32" spans="1:9" ht="15">
      <c r="A32" s="177"/>
      <c r="B32" s="177"/>
      <c r="C32" s="181"/>
      <c r="D32" s="177"/>
      <c r="F32" s="181"/>
      <c r="G32" s="207"/>
    </row>
    <row r="33" spans="2:6" ht="15">
      <c r="B33" s="177"/>
      <c r="C33" s="183" t="s">
        <v>251</v>
      </c>
      <c r="D33" s="177"/>
      <c r="F33" s="184" t="s">
        <v>256</v>
      </c>
    </row>
    <row r="34" spans="2:6" ht="15">
      <c r="B34" s="177"/>
      <c r="C34" s="185" t="s">
        <v>127</v>
      </c>
      <c r="D34" s="177"/>
      <c r="F34" s="177" t="s">
        <v>252</v>
      </c>
    </row>
    <row r="35" spans="2:6" ht="15">
      <c r="B35" s="177"/>
      <c r="C35" s="185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0"/>
  <sheetViews>
    <sheetView view="pageBreakPreview" topLeftCell="A224" zoomScale="80" zoomScaleNormal="100" zoomScaleSheetLayoutView="80" workbookViewId="0">
      <selection activeCell="I65" sqref="I65"/>
    </sheetView>
  </sheetViews>
  <sheetFormatPr defaultColWidth="9.140625" defaultRowHeight="15"/>
  <cols>
    <col min="1" max="1" width="10" style="177" customWidth="1"/>
    <col min="2" max="2" width="20.28515625" style="177" customWidth="1"/>
    <col min="3" max="3" width="30" style="177" customWidth="1"/>
    <col min="4" max="4" width="29" style="177" customWidth="1"/>
    <col min="5" max="5" width="41.42578125" style="177" customWidth="1"/>
    <col min="6" max="6" width="20" style="177" customWidth="1"/>
    <col min="7" max="7" width="29.28515625" style="177" customWidth="1"/>
    <col min="8" max="8" width="27.140625" style="177" customWidth="1"/>
    <col min="9" max="9" width="26.42578125" style="177" customWidth="1"/>
    <col min="10" max="10" width="0.5703125" style="177" customWidth="1"/>
    <col min="11" max="16384" width="9.140625" style="177"/>
  </cols>
  <sheetData>
    <row r="1" spans="1:10">
      <c r="A1" s="72" t="s">
        <v>362</v>
      </c>
      <c r="B1" s="74"/>
      <c r="C1" s="74"/>
      <c r="D1" s="74"/>
      <c r="E1" s="74"/>
      <c r="F1" s="74"/>
      <c r="G1" s="74"/>
      <c r="H1" s="74"/>
      <c r="I1" s="412" t="s">
        <v>186</v>
      </c>
      <c r="J1" s="157"/>
    </row>
    <row r="2" spans="1:10">
      <c r="A2" s="74" t="s">
        <v>128</v>
      </c>
      <c r="B2" s="74"/>
      <c r="C2" s="74"/>
      <c r="D2" s="74"/>
      <c r="E2" s="74"/>
      <c r="F2" s="74"/>
      <c r="G2" s="74"/>
      <c r="H2" s="74"/>
      <c r="I2" s="663" t="s">
        <v>478</v>
      </c>
      <c r="J2" s="664"/>
    </row>
    <row r="3" spans="1:10">
      <c r="A3" s="74"/>
      <c r="B3" s="74"/>
      <c r="C3" s="74"/>
      <c r="D3" s="74"/>
      <c r="E3" s="74"/>
      <c r="F3" s="74"/>
      <c r="G3" s="74"/>
      <c r="H3" s="74"/>
      <c r="I3" s="100"/>
      <c r="J3" s="157"/>
    </row>
    <row r="4" spans="1:10">
      <c r="A4" s="75" t="str">
        <f>'[2]ფორმა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74"/>
      <c r="I4" s="74"/>
      <c r="J4" s="102"/>
    </row>
    <row r="5" spans="1:10">
      <c r="A5" s="198" t="str">
        <f>'[3]ფორმა N1'!D4</f>
        <v>მპგ მოძრაობა სახელმწიფო ხალხისთვის</v>
      </c>
      <c r="B5" s="198"/>
      <c r="C5" s="198"/>
      <c r="D5" s="198"/>
      <c r="E5" s="198"/>
      <c r="F5" s="198"/>
      <c r="G5" s="198"/>
      <c r="H5" s="198"/>
      <c r="I5" s="198"/>
      <c r="J5" s="184"/>
    </row>
    <row r="6" spans="1:10">
      <c r="A6" s="75"/>
      <c r="B6" s="74"/>
      <c r="C6" s="74"/>
      <c r="D6" s="74"/>
      <c r="E6" s="74"/>
      <c r="F6" s="74"/>
      <c r="G6" s="74"/>
      <c r="H6" s="74"/>
      <c r="I6" s="74"/>
      <c r="J6" s="102"/>
    </row>
    <row r="7" spans="1:10">
      <c r="A7" s="74"/>
      <c r="B7" s="74"/>
      <c r="C7" s="74"/>
      <c r="D7" s="74"/>
      <c r="E7" s="74"/>
      <c r="F7" s="74"/>
      <c r="G7" s="74"/>
      <c r="H7" s="74"/>
      <c r="I7" s="74"/>
      <c r="J7" s="103"/>
    </row>
    <row r="8" spans="1:10" ht="63.75" customHeight="1">
      <c r="A8" s="159" t="s">
        <v>64</v>
      </c>
      <c r="B8" s="345" t="s">
        <v>344</v>
      </c>
      <c r="C8" s="346" t="s">
        <v>381</v>
      </c>
      <c r="D8" s="346" t="s">
        <v>382</v>
      </c>
      <c r="E8" s="346" t="s">
        <v>345</v>
      </c>
      <c r="F8" s="346" t="s">
        <v>358</v>
      </c>
      <c r="G8" s="346" t="s">
        <v>359</v>
      </c>
      <c r="H8" s="346" t="s">
        <v>383</v>
      </c>
      <c r="I8" s="160" t="s">
        <v>360</v>
      </c>
      <c r="J8" s="103"/>
    </row>
    <row r="9" spans="1:10" ht="36">
      <c r="A9" s="427">
        <v>1</v>
      </c>
      <c r="B9" s="428" t="s">
        <v>502</v>
      </c>
      <c r="C9" s="429" t="s">
        <v>503</v>
      </c>
      <c r="D9" s="430">
        <v>405123174</v>
      </c>
      <c r="E9" s="431" t="s">
        <v>504</v>
      </c>
      <c r="F9" s="432">
        <v>38300</v>
      </c>
      <c r="G9" s="433"/>
      <c r="H9" s="434">
        <v>11160</v>
      </c>
      <c r="I9" s="435">
        <v>27140</v>
      </c>
      <c r="J9" s="103"/>
    </row>
    <row r="10" spans="1:10" ht="18">
      <c r="A10" s="436">
        <v>2</v>
      </c>
      <c r="B10" s="428" t="s">
        <v>502</v>
      </c>
      <c r="C10" s="437" t="s">
        <v>505</v>
      </c>
      <c r="D10" s="438">
        <v>419991021</v>
      </c>
      <c r="E10" s="439" t="s">
        <v>506</v>
      </c>
      <c r="F10" s="440">
        <v>1737.8</v>
      </c>
      <c r="G10" s="441"/>
      <c r="H10" s="441">
        <v>1650</v>
      </c>
      <c r="I10" s="442">
        <f>F10-H10</f>
        <v>87.799999999999955</v>
      </c>
      <c r="J10" s="103"/>
    </row>
    <row r="11" spans="1:10" ht="18">
      <c r="A11" s="427">
        <v>3</v>
      </c>
      <c r="B11" s="443" t="s">
        <v>507</v>
      </c>
      <c r="C11" s="444" t="s">
        <v>508</v>
      </c>
      <c r="D11" s="438">
        <v>400019494</v>
      </c>
      <c r="E11" s="439" t="s">
        <v>509</v>
      </c>
      <c r="F11" s="445">
        <v>1300</v>
      </c>
      <c r="G11" s="446"/>
      <c r="H11" s="441"/>
      <c r="I11" s="447">
        <v>1300</v>
      </c>
      <c r="J11" s="103"/>
    </row>
    <row r="12" spans="1:10" ht="18">
      <c r="A12" s="436">
        <v>4</v>
      </c>
      <c r="B12" s="443" t="s">
        <v>510</v>
      </c>
      <c r="C12" s="444" t="s">
        <v>511</v>
      </c>
      <c r="D12" s="438">
        <v>205166210</v>
      </c>
      <c r="E12" s="439" t="s">
        <v>512</v>
      </c>
      <c r="F12" s="445">
        <v>25</v>
      </c>
      <c r="G12" s="448"/>
      <c r="H12" s="441"/>
      <c r="I12" s="449">
        <v>25</v>
      </c>
      <c r="J12" s="103"/>
    </row>
    <row r="13" spans="1:10" ht="36">
      <c r="A13" s="436">
        <v>6</v>
      </c>
      <c r="B13" s="428" t="s">
        <v>502</v>
      </c>
      <c r="C13" s="429" t="s">
        <v>513</v>
      </c>
      <c r="D13" s="450">
        <v>406044301</v>
      </c>
      <c r="E13" s="451" t="s">
        <v>514</v>
      </c>
      <c r="F13" s="452">
        <v>1325</v>
      </c>
      <c r="G13" s="453">
        <v>1500</v>
      </c>
      <c r="H13" s="453">
        <v>790</v>
      </c>
      <c r="I13" s="454">
        <v>615</v>
      </c>
      <c r="J13" s="103"/>
    </row>
    <row r="14" spans="1:10" ht="54">
      <c r="A14" s="427">
        <v>7</v>
      </c>
      <c r="B14" s="428" t="s">
        <v>510</v>
      </c>
      <c r="C14" s="429" t="s">
        <v>515</v>
      </c>
      <c r="D14" s="450">
        <v>419983432</v>
      </c>
      <c r="E14" s="451" t="s">
        <v>516</v>
      </c>
      <c r="F14" s="452">
        <v>500</v>
      </c>
      <c r="G14" s="448"/>
      <c r="H14" s="453"/>
      <c r="I14" s="454">
        <v>500</v>
      </c>
      <c r="J14" s="103"/>
    </row>
    <row r="15" spans="1:10" ht="18">
      <c r="A15" s="436">
        <v>8</v>
      </c>
      <c r="B15" s="428" t="s">
        <v>517</v>
      </c>
      <c r="C15" s="455" t="s">
        <v>518</v>
      </c>
      <c r="D15" s="455">
        <v>205288099</v>
      </c>
      <c r="E15" s="456" t="s">
        <v>519</v>
      </c>
      <c r="F15" s="455">
        <v>25</v>
      </c>
      <c r="G15" s="453"/>
      <c r="H15" s="453"/>
      <c r="I15" s="454">
        <v>25</v>
      </c>
      <c r="J15" s="103"/>
    </row>
    <row r="16" spans="1:10" ht="72">
      <c r="A16" s="427">
        <v>9</v>
      </c>
      <c r="B16" s="428" t="s">
        <v>517</v>
      </c>
      <c r="C16" s="457" t="s">
        <v>520</v>
      </c>
      <c r="D16" s="455">
        <v>404502739</v>
      </c>
      <c r="E16" s="456" t="s">
        <v>521</v>
      </c>
      <c r="F16" s="455">
        <v>29185.1</v>
      </c>
      <c r="G16" s="452"/>
      <c r="H16" s="452"/>
      <c r="I16" s="458">
        <v>29185.1</v>
      </c>
      <c r="J16" s="103"/>
    </row>
    <row r="17" spans="1:10" ht="18">
      <c r="A17" s="427">
        <v>11</v>
      </c>
      <c r="B17" s="443" t="s">
        <v>522</v>
      </c>
      <c r="C17" s="459" t="s">
        <v>523</v>
      </c>
      <c r="D17" s="455">
        <v>205075014</v>
      </c>
      <c r="E17" s="460" t="s">
        <v>524</v>
      </c>
      <c r="F17" s="455">
        <v>885</v>
      </c>
      <c r="G17" s="461">
        <v>885</v>
      </c>
      <c r="H17" s="453"/>
      <c r="I17" s="458">
        <v>1770</v>
      </c>
      <c r="J17" s="103"/>
    </row>
    <row r="18" spans="1:10" ht="36">
      <c r="A18" s="427">
        <v>13</v>
      </c>
      <c r="B18" s="443" t="s">
        <v>522</v>
      </c>
      <c r="C18" s="459" t="s">
        <v>525</v>
      </c>
      <c r="D18" s="455">
        <v>203836233</v>
      </c>
      <c r="E18" s="460" t="s">
        <v>526</v>
      </c>
      <c r="F18" s="455"/>
      <c r="G18" s="452">
        <v>270.60000000000002</v>
      </c>
      <c r="H18" s="452">
        <v>3.5</v>
      </c>
      <c r="I18" s="458">
        <v>267.10000000000002</v>
      </c>
      <c r="J18" s="103"/>
    </row>
    <row r="19" spans="1:10" ht="36">
      <c r="A19" s="436">
        <v>14</v>
      </c>
      <c r="B19" s="443" t="s">
        <v>527</v>
      </c>
      <c r="C19" s="459" t="s">
        <v>528</v>
      </c>
      <c r="D19" s="455">
        <v>203841940</v>
      </c>
      <c r="E19" s="460" t="s">
        <v>529</v>
      </c>
      <c r="F19" s="455"/>
      <c r="G19" s="452">
        <v>1198.1099999999999</v>
      </c>
      <c r="H19" s="453">
        <v>840</v>
      </c>
      <c r="I19" s="454">
        <f>G19-H19</f>
        <v>358.1099999999999</v>
      </c>
      <c r="J19" s="103"/>
    </row>
    <row r="20" spans="1:10" ht="18">
      <c r="A20" s="427">
        <v>15</v>
      </c>
      <c r="B20" s="443" t="s">
        <v>530</v>
      </c>
      <c r="C20" s="462" t="s">
        <v>531</v>
      </c>
      <c r="D20" s="450">
        <v>419992146</v>
      </c>
      <c r="E20" s="460" t="s">
        <v>532</v>
      </c>
      <c r="F20" s="205"/>
      <c r="G20" s="452">
        <v>51</v>
      </c>
      <c r="H20" s="453"/>
      <c r="I20" s="454">
        <v>51</v>
      </c>
      <c r="J20" s="103"/>
    </row>
    <row r="21" spans="1:10" ht="36">
      <c r="A21" s="436">
        <v>16</v>
      </c>
      <c r="B21" s="443"/>
      <c r="C21" s="463" t="s">
        <v>533</v>
      </c>
      <c r="D21" s="450">
        <v>202913106</v>
      </c>
      <c r="E21" s="456" t="s">
        <v>534</v>
      </c>
      <c r="F21" s="452"/>
      <c r="G21" s="453">
        <v>27.3</v>
      </c>
      <c r="H21" s="453"/>
      <c r="I21" s="458">
        <v>27.3</v>
      </c>
      <c r="J21" s="103"/>
    </row>
    <row r="22" spans="1:10" ht="18">
      <c r="A22" s="427">
        <v>17</v>
      </c>
      <c r="B22" s="428" t="s">
        <v>535</v>
      </c>
      <c r="C22" s="463" t="s">
        <v>536</v>
      </c>
      <c r="D22" s="450">
        <v>404865151</v>
      </c>
      <c r="E22" s="456" t="s">
        <v>537</v>
      </c>
      <c r="F22" s="452"/>
      <c r="G22" s="453">
        <v>150</v>
      </c>
      <c r="H22" s="453"/>
      <c r="I22" s="458">
        <v>150</v>
      </c>
      <c r="J22" s="103"/>
    </row>
    <row r="23" spans="1:10" ht="36">
      <c r="A23" s="436">
        <v>18</v>
      </c>
      <c r="B23" s="428" t="s">
        <v>538</v>
      </c>
      <c r="C23" s="463" t="s">
        <v>539</v>
      </c>
      <c r="D23" s="450">
        <v>406105584</v>
      </c>
      <c r="E23" s="456" t="s">
        <v>540</v>
      </c>
      <c r="F23" s="452"/>
      <c r="G23" s="452">
        <v>234.6</v>
      </c>
      <c r="H23" s="453"/>
      <c r="I23" s="458">
        <v>234.6</v>
      </c>
      <c r="J23" s="103"/>
    </row>
    <row r="24" spans="1:10" ht="18">
      <c r="A24" s="427">
        <v>19</v>
      </c>
      <c r="B24" s="443" t="s">
        <v>541</v>
      </c>
      <c r="C24" s="463" t="s">
        <v>542</v>
      </c>
      <c r="D24" s="450">
        <v>245385355</v>
      </c>
      <c r="E24" s="456" t="s">
        <v>543</v>
      </c>
      <c r="F24" s="452">
        <v>201.5</v>
      </c>
      <c r="G24" s="453"/>
      <c r="H24" s="453"/>
      <c r="I24" s="458">
        <v>201.5</v>
      </c>
      <c r="J24" s="103"/>
    </row>
    <row r="25" spans="1:10">
      <c r="A25" s="436">
        <v>20</v>
      </c>
      <c r="B25" s="464" t="s">
        <v>544</v>
      </c>
      <c r="C25" s="465" t="s">
        <v>545</v>
      </c>
      <c r="D25" s="466">
        <v>204564113</v>
      </c>
      <c r="E25" s="467" t="s">
        <v>546</v>
      </c>
      <c r="F25" s="468">
        <v>118.8</v>
      </c>
      <c r="G25" s="469"/>
      <c r="H25" s="469"/>
      <c r="I25" s="470">
        <v>118.8</v>
      </c>
      <c r="J25" s="103"/>
    </row>
    <row r="26" spans="1:10">
      <c r="A26" s="436">
        <v>22</v>
      </c>
      <c r="B26" s="471" t="s">
        <v>547</v>
      </c>
      <c r="C26" s="472" t="s">
        <v>548</v>
      </c>
      <c r="D26" s="473">
        <v>204435511</v>
      </c>
      <c r="E26" s="474" t="s">
        <v>549</v>
      </c>
      <c r="F26" s="475">
        <v>56.07</v>
      </c>
      <c r="G26" s="474"/>
      <c r="H26" s="469"/>
      <c r="I26" s="470">
        <v>56.07</v>
      </c>
      <c r="J26" s="103"/>
    </row>
    <row r="27" spans="1:10">
      <c r="A27" s="427">
        <v>23</v>
      </c>
      <c r="B27" s="471" t="s">
        <v>550</v>
      </c>
      <c r="C27" s="472" t="s">
        <v>551</v>
      </c>
      <c r="D27" s="473">
        <v>406116028</v>
      </c>
      <c r="E27" s="474" t="s">
        <v>552</v>
      </c>
      <c r="F27" s="475">
        <v>406</v>
      </c>
      <c r="G27" s="474">
        <v>493</v>
      </c>
      <c r="H27" s="469">
        <v>406</v>
      </c>
      <c r="I27" s="470">
        <v>493</v>
      </c>
      <c r="J27" s="103"/>
    </row>
    <row r="28" spans="1:10" ht="25.5">
      <c r="A28" s="436">
        <v>24</v>
      </c>
      <c r="B28" s="476" t="s">
        <v>535</v>
      </c>
      <c r="C28" s="477" t="s">
        <v>553</v>
      </c>
      <c r="D28" s="478">
        <v>216314227</v>
      </c>
      <c r="E28" s="474" t="s">
        <v>554</v>
      </c>
      <c r="F28" s="475">
        <v>1180</v>
      </c>
      <c r="G28" s="474"/>
      <c r="H28" s="469"/>
      <c r="I28" s="470">
        <v>1180</v>
      </c>
      <c r="J28" s="103"/>
    </row>
    <row r="29" spans="1:10">
      <c r="A29" s="427">
        <v>25</v>
      </c>
      <c r="B29" s="476" t="s">
        <v>555</v>
      </c>
      <c r="C29" s="472" t="s">
        <v>556</v>
      </c>
      <c r="D29" s="473" t="s">
        <v>557</v>
      </c>
      <c r="E29" s="474" t="s">
        <v>558</v>
      </c>
      <c r="F29" s="475">
        <v>350</v>
      </c>
      <c r="G29" s="474"/>
      <c r="H29" s="469"/>
      <c r="I29" s="470">
        <v>350</v>
      </c>
      <c r="J29" s="103"/>
    </row>
    <row r="30" spans="1:10">
      <c r="A30" s="436">
        <v>26</v>
      </c>
      <c r="B30" s="476" t="s">
        <v>538</v>
      </c>
      <c r="C30" s="472" t="s">
        <v>559</v>
      </c>
      <c r="D30" s="473" t="s">
        <v>560</v>
      </c>
      <c r="E30" s="474" t="s">
        <v>558</v>
      </c>
      <c r="F30" s="475">
        <v>400</v>
      </c>
      <c r="G30" s="474"/>
      <c r="H30" s="469"/>
      <c r="I30" s="470">
        <v>400</v>
      </c>
      <c r="J30" s="103"/>
    </row>
    <row r="31" spans="1:10">
      <c r="A31" s="427">
        <v>27</v>
      </c>
      <c r="B31" s="476" t="s">
        <v>561</v>
      </c>
      <c r="C31" s="472" t="s">
        <v>562</v>
      </c>
      <c r="D31" s="473" t="s">
        <v>563</v>
      </c>
      <c r="E31" s="474"/>
      <c r="F31" s="475">
        <v>600</v>
      </c>
      <c r="G31" s="474"/>
      <c r="H31" s="469"/>
      <c r="I31" s="470">
        <v>600</v>
      </c>
      <c r="J31" s="103"/>
    </row>
    <row r="32" spans="1:10">
      <c r="A32" s="436">
        <v>28</v>
      </c>
      <c r="B32" s="471" t="s">
        <v>547</v>
      </c>
      <c r="C32" s="472" t="s">
        <v>564</v>
      </c>
      <c r="D32" s="473">
        <v>404416324</v>
      </c>
      <c r="E32" s="474" t="s">
        <v>565</v>
      </c>
      <c r="F32" s="475">
        <v>31579.200000000001</v>
      </c>
      <c r="G32" s="474">
        <v>1032</v>
      </c>
      <c r="H32" s="474">
        <v>31992</v>
      </c>
      <c r="I32" s="470">
        <v>619.20000000000005</v>
      </c>
      <c r="J32" s="103"/>
    </row>
    <row r="33" spans="1:12">
      <c r="A33" s="427">
        <v>29</v>
      </c>
      <c r="B33" s="471" t="s">
        <v>566</v>
      </c>
      <c r="C33" s="472" t="s">
        <v>567</v>
      </c>
      <c r="D33" s="473">
        <v>205261107</v>
      </c>
      <c r="E33" s="474" t="s">
        <v>565</v>
      </c>
      <c r="F33" s="475">
        <v>1212</v>
      </c>
      <c r="G33" s="474"/>
      <c r="H33" s="474"/>
      <c r="I33" s="470">
        <v>1212</v>
      </c>
      <c r="J33" s="103"/>
    </row>
    <row r="34" spans="1:12">
      <c r="A34" s="436">
        <v>30</v>
      </c>
      <c r="B34" s="471" t="s">
        <v>568</v>
      </c>
      <c r="C34" s="472" t="s">
        <v>569</v>
      </c>
      <c r="D34" s="473">
        <v>204964039</v>
      </c>
      <c r="E34" s="474" t="s">
        <v>570</v>
      </c>
      <c r="F34" s="475">
        <v>620</v>
      </c>
      <c r="G34" s="474"/>
      <c r="H34" s="474"/>
      <c r="I34" s="470">
        <v>620</v>
      </c>
      <c r="J34" s="103"/>
    </row>
    <row r="35" spans="1:12" ht="25.5">
      <c r="A35" s="427">
        <v>31</v>
      </c>
      <c r="B35" s="471" t="s">
        <v>571</v>
      </c>
      <c r="C35" s="472" t="s">
        <v>572</v>
      </c>
      <c r="D35" s="473">
        <v>216312915</v>
      </c>
      <c r="E35" s="474" t="s">
        <v>573</v>
      </c>
      <c r="F35" s="479"/>
      <c r="G35" s="469">
        <v>1340</v>
      </c>
      <c r="H35" s="469">
        <v>850</v>
      </c>
      <c r="I35" s="470">
        <v>490</v>
      </c>
      <c r="J35" s="103"/>
    </row>
    <row r="36" spans="1:12">
      <c r="A36" s="436">
        <v>32</v>
      </c>
      <c r="B36" s="471" t="s">
        <v>574</v>
      </c>
      <c r="C36" s="472" t="s">
        <v>575</v>
      </c>
      <c r="D36" s="473">
        <v>405026216</v>
      </c>
      <c r="E36" s="474" t="s">
        <v>576</v>
      </c>
      <c r="F36" s="475">
        <v>15999</v>
      </c>
      <c r="G36" s="474"/>
      <c r="H36" s="474">
        <v>8000</v>
      </c>
      <c r="I36" s="470">
        <v>7999</v>
      </c>
      <c r="J36" s="103"/>
    </row>
    <row r="37" spans="1:12">
      <c r="A37" s="427">
        <v>33</v>
      </c>
      <c r="B37" s="476" t="s">
        <v>535</v>
      </c>
      <c r="C37" s="472" t="s">
        <v>577</v>
      </c>
      <c r="D37" s="473" t="s">
        <v>578</v>
      </c>
      <c r="E37" s="474" t="s">
        <v>579</v>
      </c>
      <c r="F37" s="475"/>
      <c r="G37" s="474">
        <v>322.38</v>
      </c>
      <c r="H37" s="474"/>
      <c r="I37" s="470">
        <v>322.38</v>
      </c>
      <c r="J37" s="103"/>
    </row>
    <row r="38" spans="1:12">
      <c r="A38" s="436">
        <v>34</v>
      </c>
      <c r="B38" s="480" t="s">
        <v>547</v>
      </c>
      <c r="C38" s="472" t="s">
        <v>580</v>
      </c>
      <c r="D38" s="473">
        <v>415080227</v>
      </c>
      <c r="E38" s="474" t="s">
        <v>565</v>
      </c>
      <c r="F38" s="475">
        <v>225</v>
      </c>
      <c r="G38" s="474">
        <v>465</v>
      </c>
      <c r="H38" s="469"/>
      <c r="I38" s="470">
        <v>690</v>
      </c>
      <c r="J38" s="103"/>
    </row>
    <row r="39" spans="1:12" ht="30">
      <c r="A39" s="481">
        <v>35</v>
      </c>
      <c r="B39" s="482" t="s">
        <v>581</v>
      </c>
      <c r="C39" s="483" t="s">
        <v>582</v>
      </c>
      <c r="D39" s="484" t="s">
        <v>583</v>
      </c>
      <c r="E39" s="485" t="s">
        <v>584</v>
      </c>
      <c r="F39" s="479">
        <v>527.89</v>
      </c>
      <c r="G39" s="485">
        <v>2877.12</v>
      </c>
      <c r="H39" s="485">
        <v>3398.01</v>
      </c>
      <c r="I39" s="485">
        <v>7</v>
      </c>
    </row>
    <row r="40" spans="1:12" ht="30">
      <c r="A40" s="436">
        <v>36</v>
      </c>
      <c r="B40" s="471" t="s">
        <v>585</v>
      </c>
      <c r="C40" s="472" t="s">
        <v>586</v>
      </c>
      <c r="D40" s="473">
        <v>203866824</v>
      </c>
      <c r="E40" s="474" t="s">
        <v>587</v>
      </c>
      <c r="F40" s="475"/>
      <c r="G40" s="474">
        <v>14.63</v>
      </c>
      <c r="H40" s="474"/>
      <c r="I40" s="470">
        <v>14.63</v>
      </c>
    </row>
    <row r="41" spans="1:12">
      <c r="A41" s="427">
        <v>37</v>
      </c>
      <c r="B41" s="471" t="s">
        <v>588</v>
      </c>
      <c r="C41" s="472" t="s">
        <v>589</v>
      </c>
      <c r="D41" s="473"/>
      <c r="E41" s="474" t="s">
        <v>587</v>
      </c>
      <c r="F41" s="475"/>
      <c r="G41" s="474">
        <v>611.96</v>
      </c>
      <c r="H41" s="474">
        <f>G41-I41</f>
        <v>609.96</v>
      </c>
      <c r="I41" s="470">
        <v>2</v>
      </c>
    </row>
    <row r="42" spans="1:12" ht="25.5">
      <c r="A42" s="436">
        <v>38</v>
      </c>
      <c r="B42" s="486" t="s">
        <v>590</v>
      </c>
      <c r="C42" s="487" t="s">
        <v>591</v>
      </c>
      <c r="D42" s="488" t="s">
        <v>592</v>
      </c>
      <c r="E42" s="487" t="s">
        <v>593</v>
      </c>
      <c r="F42" s="489">
        <v>11850</v>
      </c>
      <c r="G42" s="490"/>
      <c r="H42" s="490"/>
      <c r="I42" s="491">
        <v>11850</v>
      </c>
    </row>
    <row r="43" spans="1:12" ht="25.5">
      <c r="A43" s="427">
        <v>39</v>
      </c>
      <c r="B43" s="486" t="s">
        <v>594</v>
      </c>
      <c r="C43" s="492" t="s">
        <v>595</v>
      </c>
      <c r="D43" s="473">
        <v>406108590</v>
      </c>
      <c r="E43" s="474" t="s">
        <v>596</v>
      </c>
      <c r="F43" s="475">
        <v>8500</v>
      </c>
      <c r="G43" s="474"/>
      <c r="H43" s="474">
        <v>3000</v>
      </c>
      <c r="I43" s="470">
        <v>5500</v>
      </c>
      <c r="J43" s="178"/>
      <c r="K43" s="178"/>
      <c r="L43" s="178"/>
    </row>
    <row r="44" spans="1:12" ht="25.5">
      <c r="A44" s="436">
        <v>40</v>
      </c>
      <c r="B44" s="486" t="s">
        <v>597</v>
      </c>
      <c r="C44" s="492" t="s">
        <v>598</v>
      </c>
      <c r="D44" s="473">
        <v>406123760</v>
      </c>
      <c r="E44" s="474" t="s">
        <v>599</v>
      </c>
      <c r="F44" s="475">
        <v>7454</v>
      </c>
      <c r="G44" s="474"/>
      <c r="H44" s="474">
        <v>1500</v>
      </c>
      <c r="I44" s="470">
        <v>5954</v>
      </c>
      <c r="J44" s="178"/>
      <c r="K44" s="178"/>
      <c r="L44" s="178"/>
    </row>
    <row r="45" spans="1:12">
      <c r="A45" s="427">
        <v>41</v>
      </c>
      <c r="B45" s="480" t="s">
        <v>600</v>
      </c>
      <c r="C45" s="492" t="s">
        <v>601</v>
      </c>
      <c r="D45" s="473" t="s">
        <v>602</v>
      </c>
      <c r="E45" s="474" t="s">
        <v>603</v>
      </c>
      <c r="F45" s="475">
        <v>12600</v>
      </c>
      <c r="G45" s="474"/>
      <c r="H45" s="474"/>
      <c r="I45" s="470">
        <v>12600</v>
      </c>
      <c r="J45" s="178"/>
      <c r="K45" s="178"/>
      <c r="L45" s="178"/>
    </row>
    <row r="46" spans="1:12">
      <c r="A46" s="436">
        <v>42</v>
      </c>
      <c r="B46" s="480" t="s">
        <v>604</v>
      </c>
      <c r="C46" s="492" t="s">
        <v>605</v>
      </c>
      <c r="D46" s="473">
        <v>205235618</v>
      </c>
      <c r="E46" s="474" t="s">
        <v>543</v>
      </c>
      <c r="F46" s="475">
        <v>1097.2</v>
      </c>
      <c r="G46" s="474"/>
      <c r="H46" s="474"/>
      <c r="I46" s="470">
        <v>1097.2</v>
      </c>
      <c r="J46" s="178"/>
      <c r="K46" s="178"/>
      <c r="L46" s="178"/>
    </row>
    <row r="47" spans="1:12" s="178" customFormat="1">
      <c r="A47" s="427">
        <v>43</v>
      </c>
      <c r="B47" s="480" t="s">
        <v>606</v>
      </c>
      <c r="C47" s="493" t="s">
        <v>607</v>
      </c>
      <c r="D47" s="494">
        <v>205286199</v>
      </c>
      <c r="E47" s="493" t="s">
        <v>509</v>
      </c>
      <c r="F47" s="495">
        <v>2200</v>
      </c>
      <c r="G47" s="493"/>
      <c r="H47" s="493">
        <v>1100</v>
      </c>
      <c r="I47" s="496">
        <v>1100</v>
      </c>
    </row>
    <row r="48" spans="1:12" s="178" customFormat="1" ht="39" customHeight="1">
      <c r="A48" s="436">
        <v>44</v>
      </c>
      <c r="B48" s="480" t="s">
        <v>608</v>
      </c>
      <c r="C48" s="497" t="s">
        <v>609</v>
      </c>
      <c r="D48" s="498">
        <v>205232728</v>
      </c>
      <c r="E48" s="499" t="s">
        <v>610</v>
      </c>
      <c r="F48" s="500">
        <v>3572.7</v>
      </c>
      <c r="G48" s="499"/>
      <c r="H48" s="499">
        <v>2000</v>
      </c>
      <c r="I48" s="501">
        <v>1572.7</v>
      </c>
    </row>
    <row r="49" spans="1:9" s="178" customFormat="1">
      <c r="A49" s="427">
        <v>45</v>
      </c>
      <c r="B49" s="480" t="s">
        <v>611</v>
      </c>
      <c r="C49" s="502" t="s">
        <v>612</v>
      </c>
      <c r="D49" s="503" t="s">
        <v>613</v>
      </c>
      <c r="E49" s="504" t="s">
        <v>614</v>
      </c>
      <c r="F49" s="505">
        <v>10656.55</v>
      </c>
      <c r="G49" s="504"/>
      <c r="H49" s="504"/>
      <c r="I49" s="506">
        <v>10565.55</v>
      </c>
    </row>
    <row r="50" spans="1:9" s="178" customFormat="1" ht="45">
      <c r="A50" s="436">
        <v>46</v>
      </c>
      <c r="B50" s="480" t="s">
        <v>615</v>
      </c>
      <c r="C50" s="502" t="s">
        <v>616</v>
      </c>
      <c r="D50" s="503">
        <v>404437720</v>
      </c>
      <c r="E50" s="504" t="s">
        <v>617</v>
      </c>
      <c r="F50" s="505">
        <v>14794.74</v>
      </c>
      <c r="G50" s="504">
        <v>4000</v>
      </c>
      <c r="H50" s="504">
        <v>12500</v>
      </c>
      <c r="I50" s="506">
        <v>6294.74</v>
      </c>
    </row>
    <row r="51" spans="1:9" s="178" customFormat="1">
      <c r="A51" s="427">
        <v>47</v>
      </c>
      <c r="B51" s="507" t="s">
        <v>618</v>
      </c>
      <c r="C51" s="508" t="s">
        <v>619</v>
      </c>
      <c r="D51" s="509" t="s">
        <v>620</v>
      </c>
      <c r="E51" s="510" t="s">
        <v>621</v>
      </c>
      <c r="F51" s="511">
        <v>800</v>
      </c>
      <c r="G51" s="510"/>
      <c r="H51" s="510"/>
      <c r="I51" s="512">
        <v>800</v>
      </c>
    </row>
    <row r="52" spans="1:9" ht="45">
      <c r="A52" s="436">
        <v>48</v>
      </c>
      <c r="B52" s="513" t="s">
        <v>622</v>
      </c>
      <c r="C52" s="492" t="s">
        <v>623</v>
      </c>
      <c r="D52" s="514">
        <v>404404122</v>
      </c>
      <c r="E52" s="515" t="s">
        <v>624</v>
      </c>
      <c r="F52" s="468">
        <v>219649.85</v>
      </c>
      <c r="G52" s="516">
        <v>223079.18</v>
      </c>
      <c r="H52" s="469">
        <v>405998</v>
      </c>
      <c r="I52" s="470">
        <v>36731.03</v>
      </c>
    </row>
    <row r="53" spans="1:9" ht="30">
      <c r="A53" s="427">
        <v>49</v>
      </c>
      <c r="B53" s="517" t="s">
        <v>625</v>
      </c>
      <c r="C53" s="492" t="s">
        <v>503</v>
      </c>
      <c r="D53" s="473" t="s">
        <v>626</v>
      </c>
      <c r="E53" s="518" t="s">
        <v>627</v>
      </c>
      <c r="F53" s="519">
        <v>34429.4</v>
      </c>
      <c r="G53" s="520"/>
      <c r="H53" s="521">
        <v>5530</v>
      </c>
      <c r="I53" s="522">
        <f>F53-H53</f>
        <v>28899.4</v>
      </c>
    </row>
    <row r="54" spans="1:9" ht="30">
      <c r="A54" s="427">
        <v>50</v>
      </c>
      <c r="B54" s="523">
        <v>42539</v>
      </c>
      <c r="C54" s="524" t="s">
        <v>628</v>
      </c>
      <c r="D54" s="525" t="s">
        <v>629</v>
      </c>
      <c r="E54" s="526" t="s">
        <v>630</v>
      </c>
      <c r="F54" s="527">
        <v>0</v>
      </c>
      <c r="G54" s="528">
        <v>0</v>
      </c>
      <c r="H54" s="529">
        <v>1180</v>
      </c>
      <c r="I54" s="530">
        <v>0</v>
      </c>
    </row>
    <row r="55" spans="1:9">
      <c r="A55" s="427">
        <v>51</v>
      </c>
      <c r="B55" s="480" t="s">
        <v>631</v>
      </c>
      <c r="C55" s="502" t="s">
        <v>632</v>
      </c>
      <c r="D55" s="503">
        <v>37804160481</v>
      </c>
      <c r="E55" s="504" t="s">
        <v>633</v>
      </c>
      <c r="F55" s="505">
        <v>4300</v>
      </c>
      <c r="G55" s="499"/>
      <c r="H55" s="499"/>
      <c r="I55" s="506">
        <v>4300</v>
      </c>
    </row>
    <row r="56" spans="1:9">
      <c r="A56" s="436">
        <v>52</v>
      </c>
      <c r="B56" s="480" t="s">
        <v>634</v>
      </c>
      <c r="C56" s="502" t="s">
        <v>635</v>
      </c>
      <c r="D56" s="503" t="s">
        <v>636</v>
      </c>
      <c r="E56" s="504" t="s">
        <v>637</v>
      </c>
      <c r="F56" s="505">
        <v>3519.52</v>
      </c>
      <c r="G56" s="504"/>
      <c r="H56" s="504"/>
      <c r="I56" s="506">
        <v>3519.52</v>
      </c>
    </row>
    <row r="57" spans="1:9" ht="15.75">
      <c r="A57" s="427">
        <v>53</v>
      </c>
      <c r="B57" s="513" t="s">
        <v>638</v>
      </c>
      <c r="C57" s="492" t="s">
        <v>639</v>
      </c>
      <c r="D57" s="514">
        <v>27001007904</v>
      </c>
      <c r="E57" s="531" t="s">
        <v>640</v>
      </c>
      <c r="F57" s="468">
        <v>468.32</v>
      </c>
      <c r="G57" s="532"/>
      <c r="H57" s="469"/>
      <c r="I57" s="470">
        <v>468.32</v>
      </c>
    </row>
    <row r="58" spans="1:9">
      <c r="A58" s="427">
        <v>55</v>
      </c>
      <c r="B58" s="486" t="s">
        <v>641</v>
      </c>
      <c r="C58" s="492" t="s">
        <v>642</v>
      </c>
      <c r="D58" s="533" t="s">
        <v>643</v>
      </c>
      <c r="E58" s="531" t="s">
        <v>644</v>
      </c>
      <c r="F58" s="468"/>
      <c r="G58" s="534">
        <v>50</v>
      </c>
      <c r="H58" s="469"/>
      <c r="I58" s="470">
        <v>50</v>
      </c>
    </row>
    <row r="59" spans="1:9">
      <c r="A59" s="427"/>
      <c r="B59" s="486"/>
      <c r="C59" s="492" t="s">
        <v>645</v>
      </c>
      <c r="D59" s="535" t="s">
        <v>646</v>
      </c>
      <c r="E59" s="531"/>
      <c r="F59" s="468"/>
      <c r="G59" s="534">
        <v>494.5</v>
      </c>
      <c r="H59" s="469"/>
      <c r="I59" s="470">
        <v>494.5</v>
      </c>
    </row>
    <row r="60" spans="1:9">
      <c r="A60" s="427">
        <v>57</v>
      </c>
      <c r="B60" s="480"/>
      <c r="C60" s="487" t="s">
        <v>647</v>
      </c>
      <c r="D60" s="488" t="s">
        <v>648</v>
      </c>
      <c r="E60" s="487" t="s">
        <v>649</v>
      </c>
      <c r="F60" s="489"/>
      <c r="G60" s="490">
        <v>21750.400000000001</v>
      </c>
      <c r="H60" s="490">
        <v>10800</v>
      </c>
      <c r="I60" s="536">
        <v>10950.4</v>
      </c>
    </row>
    <row r="61" spans="1:9" ht="38.25">
      <c r="A61" s="436">
        <v>58</v>
      </c>
      <c r="B61" s="480" t="s">
        <v>650</v>
      </c>
      <c r="C61" s="492" t="s">
        <v>651</v>
      </c>
      <c r="D61" s="473">
        <v>202283135</v>
      </c>
      <c r="E61" s="474" t="s">
        <v>652</v>
      </c>
      <c r="F61" s="475">
        <v>101267.31</v>
      </c>
      <c r="G61" s="537">
        <v>130081.62</v>
      </c>
      <c r="H61" s="538">
        <v>104900</v>
      </c>
      <c r="I61" s="539">
        <v>126448.93</v>
      </c>
    </row>
    <row r="62" spans="1:9" ht="18">
      <c r="A62" s="427">
        <v>59</v>
      </c>
      <c r="B62" s="443" t="s">
        <v>653</v>
      </c>
      <c r="C62" s="429" t="s">
        <v>654</v>
      </c>
      <c r="D62" s="540">
        <v>204568119</v>
      </c>
      <c r="E62" s="541" t="s">
        <v>655</v>
      </c>
      <c r="F62" s="542"/>
      <c r="G62" s="543">
        <v>3375</v>
      </c>
      <c r="H62" s="543">
        <v>2250</v>
      </c>
      <c r="I62" s="544">
        <v>1125</v>
      </c>
    </row>
    <row r="63" spans="1:9" ht="18">
      <c r="A63" s="436">
        <v>60</v>
      </c>
      <c r="B63" s="443" t="s">
        <v>656</v>
      </c>
      <c r="C63" s="545" t="s">
        <v>657</v>
      </c>
      <c r="D63" s="540">
        <v>1011019836</v>
      </c>
      <c r="E63" s="541" t="s">
        <v>658</v>
      </c>
      <c r="F63" s="542"/>
      <c r="G63" s="543">
        <v>8304</v>
      </c>
      <c r="H63" s="543">
        <v>5520</v>
      </c>
      <c r="I63" s="544">
        <v>2784</v>
      </c>
    </row>
    <row r="64" spans="1:9" ht="18">
      <c r="A64" s="427">
        <v>61</v>
      </c>
      <c r="B64" s="428" t="s">
        <v>656</v>
      </c>
      <c r="C64" s="545" t="s">
        <v>659</v>
      </c>
      <c r="D64" s="546">
        <v>61001009868</v>
      </c>
      <c r="E64" s="541" t="s">
        <v>660</v>
      </c>
      <c r="F64" s="542"/>
      <c r="G64" s="543">
        <v>8710</v>
      </c>
      <c r="H64" s="543">
        <v>7899.13</v>
      </c>
      <c r="I64" s="544">
        <v>0</v>
      </c>
    </row>
    <row r="65" spans="1:9" ht="18">
      <c r="A65" s="436">
        <v>62</v>
      </c>
      <c r="B65" s="428" t="s">
        <v>656</v>
      </c>
      <c r="C65" s="545" t="s">
        <v>661</v>
      </c>
      <c r="D65" s="547">
        <v>1027024934</v>
      </c>
      <c r="E65" s="541" t="s">
        <v>662</v>
      </c>
      <c r="F65" s="542"/>
      <c r="G65" s="543">
        <v>6968</v>
      </c>
      <c r="H65" s="543">
        <v>4648</v>
      </c>
      <c r="I65" s="544">
        <v>2320</v>
      </c>
    </row>
    <row r="66" spans="1:9" ht="18">
      <c r="A66" s="427">
        <v>63</v>
      </c>
      <c r="B66" s="428" t="s">
        <v>656</v>
      </c>
      <c r="C66" s="545" t="s">
        <v>663</v>
      </c>
      <c r="D66" s="540">
        <v>1019010719</v>
      </c>
      <c r="E66" s="541" t="s">
        <v>664</v>
      </c>
      <c r="F66" s="542"/>
      <c r="G66" s="543">
        <v>10452</v>
      </c>
      <c r="H66" s="543">
        <v>6972</v>
      </c>
      <c r="I66" s="544">
        <v>3480</v>
      </c>
    </row>
    <row r="67" spans="1:9" ht="18">
      <c r="A67" s="436">
        <v>64</v>
      </c>
      <c r="B67" s="428" t="s">
        <v>656</v>
      </c>
      <c r="C67" s="545" t="s">
        <v>665</v>
      </c>
      <c r="D67" s="540">
        <v>7001018039</v>
      </c>
      <c r="E67" s="541" t="s">
        <v>666</v>
      </c>
      <c r="F67" s="542"/>
      <c r="G67" s="543">
        <v>3480</v>
      </c>
      <c r="H67" s="543">
        <v>2320</v>
      </c>
      <c r="I67" s="544">
        <v>1160</v>
      </c>
    </row>
    <row r="68" spans="1:9" ht="18">
      <c r="A68" s="427">
        <v>65</v>
      </c>
      <c r="B68" s="428" t="s">
        <v>656</v>
      </c>
      <c r="C68" s="545" t="s">
        <v>667</v>
      </c>
      <c r="D68" s="548">
        <v>1008022978</v>
      </c>
      <c r="E68" s="541" t="s">
        <v>668</v>
      </c>
      <c r="F68" s="542"/>
      <c r="G68" s="543">
        <v>1875</v>
      </c>
      <c r="H68" s="543">
        <v>2625.39</v>
      </c>
      <c r="I68" s="544">
        <v>0</v>
      </c>
    </row>
    <row r="69" spans="1:9" ht="18">
      <c r="A69" s="436">
        <v>66</v>
      </c>
      <c r="B69" s="428" t="s">
        <v>656</v>
      </c>
      <c r="C69" s="545" t="s">
        <v>669</v>
      </c>
      <c r="D69" s="548">
        <v>1033000100</v>
      </c>
      <c r="E69" s="541" t="s">
        <v>668</v>
      </c>
      <c r="F69" s="542"/>
      <c r="G69" s="543">
        <v>2625</v>
      </c>
      <c r="H69" s="543">
        <v>3641.55</v>
      </c>
      <c r="I69" s="544">
        <v>0</v>
      </c>
    </row>
    <row r="70" spans="1:9" ht="18">
      <c r="A70" s="427">
        <v>67</v>
      </c>
      <c r="B70" s="428" t="s">
        <v>656</v>
      </c>
      <c r="C70" s="545" t="s">
        <v>670</v>
      </c>
      <c r="D70" s="540">
        <v>1021005033</v>
      </c>
      <c r="E70" s="541" t="s">
        <v>664</v>
      </c>
      <c r="F70" s="542"/>
      <c r="G70" s="543">
        <v>7688</v>
      </c>
      <c r="H70" s="543">
        <v>5136</v>
      </c>
      <c r="I70" s="544">
        <v>2552</v>
      </c>
    </row>
    <row r="71" spans="1:9">
      <c r="A71" s="436">
        <v>68</v>
      </c>
      <c r="B71" s="428" t="s">
        <v>671</v>
      </c>
      <c r="C71" s="549" t="s">
        <v>672</v>
      </c>
      <c r="D71" s="550">
        <v>14001004307</v>
      </c>
      <c r="E71" s="551" t="s">
        <v>673</v>
      </c>
      <c r="F71" s="552"/>
      <c r="G71" s="551">
        <v>1875</v>
      </c>
      <c r="H71" s="551">
        <v>1250</v>
      </c>
      <c r="I71" s="553">
        <v>625</v>
      </c>
    </row>
    <row r="72" spans="1:9">
      <c r="A72" s="427">
        <v>69</v>
      </c>
      <c r="B72" s="428" t="s">
        <v>671</v>
      </c>
      <c r="C72" s="549" t="s">
        <v>674</v>
      </c>
      <c r="D72" s="550">
        <v>1009011236</v>
      </c>
      <c r="E72" s="551" t="s">
        <v>675</v>
      </c>
      <c r="F72" s="552"/>
      <c r="G72" s="551">
        <v>11484</v>
      </c>
      <c r="H72" s="551">
        <v>7656</v>
      </c>
      <c r="I72" s="553">
        <v>3828</v>
      </c>
    </row>
    <row r="73" spans="1:9">
      <c r="A73" s="436">
        <v>70</v>
      </c>
      <c r="B73" s="428" t="s">
        <v>671</v>
      </c>
      <c r="C73" s="549" t="s">
        <v>676</v>
      </c>
      <c r="D73" s="550">
        <v>59001101395</v>
      </c>
      <c r="E73" s="551" t="s">
        <v>677</v>
      </c>
      <c r="F73" s="554"/>
      <c r="G73" s="551">
        <v>9758</v>
      </c>
      <c r="H73" s="551">
        <v>6510</v>
      </c>
      <c r="I73" s="553">
        <v>3248</v>
      </c>
    </row>
    <row r="74" spans="1:9">
      <c r="A74" s="427">
        <v>71</v>
      </c>
      <c r="B74" s="428" t="s">
        <v>671</v>
      </c>
      <c r="C74" s="549" t="s">
        <v>678</v>
      </c>
      <c r="D74" s="550">
        <v>45001013925</v>
      </c>
      <c r="E74" s="551" t="s">
        <v>679</v>
      </c>
      <c r="F74" s="554"/>
      <c r="G74" s="551">
        <v>2625</v>
      </c>
      <c r="H74" s="551">
        <v>1750</v>
      </c>
      <c r="I74" s="553">
        <v>875</v>
      </c>
    </row>
    <row r="75" spans="1:9" ht="18">
      <c r="A75" s="436">
        <v>72</v>
      </c>
      <c r="B75" s="428" t="s">
        <v>656</v>
      </c>
      <c r="C75" s="545" t="s">
        <v>680</v>
      </c>
      <c r="D75" s="540">
        <v>47001029377</v>
      </c>
      <c r="E75" s="541" t="s">
        <v>681</v>
      </c>
      <c r="F75" s="542"/>
      <c r="G75" s="543">
        <v>4879</v>
      </c>
      <c r="H75" s="543">
        <v>3255</v>
      </c>
      <c r="I75" s="544">
        <v>1624</v>
      </c>
    </row>
    <row r="76" spans="1:9" ht="18">
      <c r="A76" s="427">
        <v>73</v>
      </c>
      <c r="B76" s="428" t="s">
        <v>656</v>
      </c>
      <c r="C76" s="545" t="s">
        <v>682</v>
      </c>
      <c r="D76" s="540">
        <v>35001010859</v>
      </c>
      <c r="E76" s="541" t="s">
        <v>683</v>
      </c>
      <c r="F76" s="542"/>
      <c r="G76" s="543">
        <v>5001</v>
      </c>
      <c r="H76" s="543">
        <v>3334</v>
      </c>
      <c r="I76" s="544">
        <v>1667</v>
      </c>
    </row>
    <row r="77" spans="1:9" ht="18">
      <c r="A77" s="436">
        <v>74</v>
      </c>
      <c r="B77" s="428" t="s">
        <v>656</v>
      </c>
      <c r="C77" s="545" t="s">
        <v>684</v>
      </c>
      <c r="D77" s="540">
        <v>35001067646</v>
      </c>
      <c r="E77" s="541" t="s">
        <v>685</v>
      </c>
      <c r="F77" s="542"/>
      <c r="G77" s="543">
        <v>2499</v>
      </c>
      <c r="H77" s="543">
        <v>1666</v>
      </c>
      <c r="I77" s="544">
        <v>833</v>
      </c>
    </row>
    <row r="78" spans="1:9">
      <c r="A78" s="427">
        <v>75</v>
      </c>
      <c r="B78" s="428" t="s">
        <v>671</v>
      </c>
      <c r="C78" s="549" t="s">
        <v>686</v>
      </c>
      <c r="D78" s="550">
        <v>42001003756</v>
      </c>
      <c r="E78" s="551" t="s">
        <v>687</v>
      </c>
      <c r="F78" s="554"/>
      <c r="G78" s="551">
        <v>4356.25</v>
      </c>
      <c r="H78" s="551">
        <v>2906.25</v>
      </c>
      <c r="I78" s="553">
        <v>1450</v>
      </c>
    </row>
    <row r="79" spans="1:9">
      <c r="A79" s="436">
        <v>76</v>
      </c>
      <c r="B79" s="428" t="s">
        <v>671</v>
      </c>
      <c r="C79" s="549" t="s">
        <v>688</v>
      </c>
      <c r="D79" s="550">
        <v>33001004331</v>
      </c>
      <c r="E79" s="551" t="s">
        <v>689</v>
      </c>
      <c r="F79" s="554"/>
      <c r="G79" s="551">
        <v>6970</v>
      </c>
      <c r="H79" s="551">
        <v>4650</v>
      </c>
      <c r="I79" s="553">
        <v>2320</v>
      </c>
    </row>
    <row r="80" spans="1:9" ht="18">
      <c r="A80" s="427">
        <v>77</v>
      </c>
      <c r="B80" s="428" t="s">
        <v>656</v>
      </c>
      <c r="C80" s="545" t="s">
        <v>690</v>
      </c>
      <c r="D80" s="540">
        <v>9001000474</v>
      </c>
      <c r="E80" s="541" t="s">
        <v>691</v>
      </c>
      <c r="F80" s="542"/>
      <c r="G80" s="542">
        <v>2375.64</v>
      </c>
      <c r="H80" s="542">
        <v>1625.64</v>
      </c>
      <c r="I80" s="544">
        <v>750</v>
      </c>
    </row>
    <row r="81" spans="1:9">
      <c r="A81" s="436">
        <v>78</v>
      </c>
      <c r="B81" s="428" t="s">
        <v>671</v>
      </c>
      <c r="C81" s="549" t="s">
        <v>692</v>
      </c>
      <c r="D81" s="550">
        <v>19001003131</v>
      </c>
      <c r="E81" s="551" t="s">
        <v>693</v>
      </c>
      <c r="F81" s="554"/>
      <c r="G81" s="551">
        <v>9061</v>
      </c>
      <c r="H81" s="551">
        <v>7245</v>
      </c>
      <c r="I81" s="553">
        <v>1816</v>
      </c>
    </row>
    <row r="82" spans="1:9">
      <c r="A82" s="427">
        <v>79</v>
      </c>
      <c r="B82" s="555" t="s">
        <v>671</v>
      </c>
      <c r="C82" s="549" t="s">
        <v>694</v>
      </c>
      <c r="D82" s="550">
        <v>415589571</v>
      </c>
      <c r="E82" s="551" t="s">
        <v>695</v>
      </c>
      <c r="F82" s="556"/>
      <c r="G82" s="553">
        <v>1250</v>
      </c>
      <c r="H82" s="553">
        <v>1125</v>
      </c>
      <c r="I82" s="553">
        <v>125</v>
      </c>
    </row>
    <row r="83" spans="1:9" ht="18">
      <c r="A83" s="436">
        <v>80</v>
      </c>
      <c r="B83" s="443" t="s">
        <v>656</v>
      </c>
      <c r="C83" s="545" t="s">
        <v>696</v>
      </c>
      <c r="D83" s="540">
        <v>38001006136</v>
      </c>
      <c r="E83" s="541" t="s">
        <v>697</v>
      </c>
      <c r="F83" s="542"/>
      <c r="G83" s="543">
        <v>1250</v>
      </c>
      <c r="H83" s="543">
        <v>625</v>
      </c>
      <c r="I83" s="544">
        <v>625</v>
      </c>
    </row>
    <row r="84" spans="1:9">
      <c r="A84" s="427">
        <v>81</v>
      </c>
      <c r="B84" s="464" t="s">
        <v>671</v>
      </c>
      <c r="C84" s="557" t="s">
        <v>698</v>
      </c>
      <c r="D84" s="550">
        <v>26001005414</v>
      </c>
      <c r="E84" s="551" t="s">
        <v>699</v>
      </c>
      <c r="F84" s="552"/>
      <c r="G84" s="551">
        <v>3000</v>
      </c>
      <c r="H84" s="551">
        <v>2000</v>
      </c>
      <c r="I84" s="553">
        <v>1000</v>
      </c>
    </row>
    <row r="85" spans="1:9">
      <c r="A85" s="436">
        <v>82</v>
      </c>
      <c r="B85" s="480" t="s">
        <v>671</v>
      </c>
      <c r="C85" s="557" t="s">
        <v>700</v>
      </c>
      <c r="D85" s="550">
        <v>204533175</v>
      </c>
      <c r="E85" s="551" t="s">
        <v>668</v>
      </c>
      <c r="F85" s="552"/>
      <c r="G85" s="551">
        <v>2400</v>
      </c>
      <c r="H85" s="551">
        <v>1600</v>
      </c>
      <c r="I85" s="553">
        <v>800</v>
      </c>
    </row>
    <row r="86" spans="1:9" ht="18">
      <c r="A86" s="427">
        <v>83</v>
      </c>
      <c r="B86" s="428" t="s">
        <v>656</v>
      </c>
      <c r="C86" s="545" t="s">
        <v>701</v>
      </c>
      <c r="D86" s="540">
        <v>231954249</v>
      </c>
      <c r="E86" s="541" t="s">
        <v>702</v>
      </c>
      <c r="F86" s="542"/>
      <c r="G86" s="543">
        <v>2100</v>
      </c>
      <c r="H86" s="543">
        <v>1400</v>
      </c>
      <c r="I86" s="544">
        <v>700</v>
      </c>
    </row>
    <row r="87" spans="1:9" ht="54">
      <c r="A87" s="436">
        <v>84</v>
      </c>
      <c r="B87" s="428" t="s">
        <v>656</v>
      </c>
      <c r="C87" s="545" t="s">
        <v>703</v>
      </c>
      <c r="D87" s="540">
        <v>221291144</v>
      </c>
      <c r="E87" s="541" t="s">
        <v>704</v>
      </c>
      <c r="F87" s="542"/>
      <c r="G87" s="543">
        <v>2700</v>
      </c>
      <c r="H87" s="543">
        <v>1800</v>
      </c>
      <c r="I87" s="544">
        <v>900</v>
      </c>
    </row>
    <row r="88" spans="1:9">
      <c r="A88" s="427">
        <v>85</v>
      </c>
      <c r="B88" s="480" t="s">
        <v>671</v>
      </c>
      <c r="C88" s="557" t="s">
        <v>705</v>
      </c>
      <c r="D88" s="550">
        <v>248385787</v>
      </c>
      <c r="E88" s="551" t="s">
        <v>668</v>
      </c>
      <c r="F88" s="552"/>
      <c r="G88" s="551">
        <v>3271.4</v>
      </c>
      <c r="H88" s="551">
        <v>2181</v>
      </c>
      <c r="I88" s="553">
        <v>1090.4000000000001</v>
      </c>
    </row>
    <row r="89" spans="1:9" ht="30">
      <c r="A89" s="436">
        <v>86</v>
      </c>
      <c r="B89" s="480" t="s">
        <v>671</v>
      </c>
      <c r="C89" s="557" t="s">
        <v>706</v>
      </c>
      <c r="D89" s="550">
        <v>447860020</v>
      </c>
      <c r="E89" s="551" t="s">
        <v>668</v>
      </c>
      <c r="F89" s="552"/>
      <c r="G89" s="551">
        <v>3120</v>
      </c>
      <c r="H89" s="551">
        <v>2080</v>
      </c>
      <c r="I89" s="553">
        <v>1040</v>
      </c>
    </row>
    <row r="90" spans="1:9">
      <c r="A90" s="427">
        <v>87</v>
      </c>
      <c r="B90" s="480" t="s">
        <v>671</v>
      </c>
      <c r="C90" s="557" t="s">
        <v>707</v>
      </c>
      <c r="D90" s="550" t="s">
        <v>708</v>
      </c>
      <c r="E90" s="551" t="s">
        <v>709</v>
      </c>
      <c r="F90" s="552"/>
      <c r="G90" s="551">
        <v>3750</v>
      </c>
      <c r="H90" s="551">
        <v>2500</v>
      </c>
      <c r="I90" s="553">
        <v>1250</v>
      </c>
    </row>
    <row r="91" spans="1:9" ht="18">
      <c r="A91" s="436">
        <v>88</v>
      </c>
      <c r="B91" s="428" t="s">
        <v>656</v>
      </c>
      <c r="C91" s="545" t="s">
        <v>710</v>
      </c>
      <c r="D91" s="558" t="s">
        <v>711</v>
      </c>
      <c r="E91" s="541" t="s">
        <v>712</v>
      </c>
      <c r="F91" s="542"/>
      <c r="G91" s="543">
        <v>3750</v>
      </c>
      <c r="H91" s="543">
        <v>5183.3999999999996</v>
      </c>
      <c r="I91" s="544">
        <v>0</v>
      </c>
    </row>
    <row r="92" spans="1:9">
      <c r="A92" s="427">
        <v>89</v>
      </c>
      <c r="B92" s="480" t="s">
        <v>671</v>
      </c>
      <c r="C92" s="549" t="s">
        <v>713</v>
      </c>
      <c r="D92" s="550">
        <v>61004008339</v>
      </c>
      <c r="E92" s="551" t="s">
        <v>714</v>
      </c>
      <c r="F92" s="552"/>
      <c r="G92" s="551">
        <v>3612.08</v>
      </c>
      <c r="H92" s="551">
        <v>2408</v>
      </c>
      <c r="I92" s="556">
        <v>1204.08</v>
      </c>
    </row>
    <row r="93" spans="1:9">
      <c r="A93" s="436">
        <v>90</v>
      </c>
      <c r="B93" s="480" t="s">
        <v>671</v>
      </c>
      <c r="C93" s="549" t="s">
        <v>715</v>
      </c>
      <c r="D93" s="550">
        <v>2001019883</v>
      </c>
      <c r="E93" s="551" t="s">
        <v>716</v>
      </c>
      <c r="F93" s="552"/>
      <c r="G93" s="551">
        <v>3000</v>
      </c>
      <c r="H93" s="551">
        <v>2000</v>
      </c>
      <c r="I93" s="553">
        <v>1000</v>
      </c>
    </row>
    <row r="94" spans="1:9" ht="18">
      <c r="A94" s="427">
        <v>91</v>
      </c>
      <c r="B94" s="428" t="s">
        <v>717</v>
      </c>
      <c r="C94" s="545" t="s">
        <v>718</v>
      </c>
      <c r="D94" s="558" t="s">
        <v>719</v>
      </c>
      <c r="E94" s="541" t="s">
        <v>720</v>
      </c>
      <c r="F94" s="542"/>
      <c r="G94" s="543">
        <v>8472</v>
      </c>
      <c r="H94" s="543">
        <v>6972</v>
      </c>
      <c r="I94" s="544">
        <v>1500</v>
      </c>
    </row>
    <row r="95" spans="1:9" ht="36">
      <c r="A95" s="436">
        <v>92</v>
      </c>
      <c r="B95" s="428" t="s">
        <v>717</v>
      </c>
      <c r="C95" s="545" t="s">
        <v>721</v>
      </c>
      <c r="D95" s="559" t="s">
        <v>722</v>
      </c>
      <c r="E95" s="541" t="s">
        <v>668</v>
      </c>
      <c r="F95" s="542"/>
      <c r="G95" s="542">
        <v>13802.8</v>
      </c>
      <c r="H95" s="542">
        <v>9162.7999999999993</v>
      </c>
      <c r="I95" s="544">
        <v>4640</v>
      </c>
    </row>
    <row r="96" spans="1:9">
      <c r="A96" s="427">
        <v>93</v>
      </c>
      <c r="B96" s="480" t="s">
        <v>671</v>
      </c>
      <c r="C96" s="557" t="s">
        <v>723</v>
      </c>
      <c r="D96" s="550">
        <v>52001017729</v>
      </c>
      <c r="E96" s="551" t="s">
        <v>724</v>
      </c>
      <c r="F96" s="552"/>
      <c r="G96" s="551">
        <v>1800</v>
      </c>
      <c r="H96" s="551">
        <v>1200</v>
      </c>
      <c r="I96" s="553">
        <v>600</v>
      </c>
    </row>
    <row r="97" spans="1:9" ht="18">
      <c r="A97" s="436">
        <v>94</v>
      </c>
      <c r="B97" s="428" t="s">
        <v>656</v>
      </c>
      <c r="C97" s="545" t="s">
        <v>725</v>
      </c>
      <c r="D97" s="540">
        <v>1008009067</v>
      </c>
      <c r="E97" s="541" t="s">
        <v>726</v>
      </c>
      <c r="F97" s="542"/>
      <c r="G97" s="543">
        <v>8361</v>
      </c>
      <c r="H97" s="543">
        <v>5577</v>
      </c>
      <c r="I97" s="544">
        <v>2784</v>
      </c>
    </row>
    <row r="98" spans="1:9" ht="18">
      <c r="A98" s="427">
        <v>95</v>
      </c>
      <c r="B98" s="428" t="s">
        <v>522</v>
      </c>
      <c r="C98" s="545" t="s">
        <v>727</v>
      </c>
      <c r="D98" s="540">
        <v>206028485</v>
      </c>
      <c r="E98" s="541" t="s">
        <v>720</v>
      </c>
      <c r="F98" s="542"/>
      <c r="G98" s="543">
        <v>2400</v>
      </c>
      <c r="H98" s="543">
        <v>1600</v>
      </c>
      <c r="I98" s="544">
        <v>800</v>
      </c>
    </row>
    <row r="99" spans="1:9">
      <c r="A99" s="436">
        <v>96</v>
      </c>
      <c r="B99" s="480" t="s">
        <v>671</v>
      </c>
      <c r="C99" s="557" t="s">
        <v>728</v>
      </c>
      <c r="D99" s="550">
        <v>25001000955</v>
      </c>
      <c r="E99" s="551" t="s">
        <v>729</v>
      </c>
      <c r="F99" s="552"/>
      <c r="G99" s="551">
        <v>2257.6799999999998</v>
      </c>
      <c r="H99" s="551">
        <v>1506</v>
      </c>
      <c r="I99" s="553">
        <v>751.68</v>
      </c>
    </row>
    <row r="100" spans="1:9" ht="18">
      <c r="A100" s="427">
        <v>97</v>
      </c>
      <c r="B100" s="428" t="s">
        <v>730</v>
      </c>
      <c r="C100" s="545" t="s">
        <v>731</v>
      </c>
      <c r="D100" s="540">
        <v>40001007609</v>
      </c>
      <c r="E100" s="541" t="s">
        <v>732</v>
      </c>
      <c r="F100" s="542"/>
      <c r="G100" s="543">
        <v>3060</v>
      </c>
      <c r="H100" s="543">
        <v>1960</v>
      </c>
      <c r="I100" s="544">
        <v>1100</v>
      </c>
    </row>
    <row r="101" spans="1:9" ht="18">
      <c r="A101" s="436">
        <v>98</v>
      </c>
      <c r="B101" s="428" t="s">
        <v>733</v>
      </c>
      <c r="C101" s="545" t="s">
        <v>734</v>
      </c>
      <c r="D101" s="558" t="s">
        <v>735</v>
      </c>
      <c r="E101" s="541" t="s">
        <v>736</v>
      </c>
      <c r="F101" s="542"/>
      <c r="G101" s="542">
        <v>1470.8</v>
      </c>
      <c r="H101" s="543">
        <v>914</v>
      </c>
      <c r="I101" s="560">
        <v>556.79999999999995</v>
      </c>
    </row>
    <row r="102" spans="1:9">
      <c r="A102" s="427">
        <v>99</v>
      </c>
      <c r="B102" s="561" t="s">
        <v>522</v>
      </c>
      <c r="C102" s="557" t="s">
        <v>737</v>
      </c>
      <c r="D102" s="550">
        <v>19001030986</v>
      </c>
      <c r="E102" s="551" t="s">
        <v>693</v>
      </c>
      <c r="F102" s="552"/>
      <c r="G102" s="551">
        <v>3310</v>
      </c>
      <c r="H102" s="551">
        <v>3510</v>
      </c>
      <c r="I102" s="553">
        <v>-200</v>
      </c>
    </row>
    <row r="103" spans="1:9">
      <c r="A103" s="436">
        <v>100</v>
      </c>
      <c r="B103" s="561" t="s">
        <v>522</v>
      </c>
      <c r="C103" s="557" t="s">
        <v>738</v>
      </c>
      <c r="D103" s="550" t="s">
        <v>739</v>
      </c>
      <c r="E103" s="551" t="s">
        <v>740</v>
      </c>
      <c r="F103" s="552"/>
      <c r="G103" s="551">
        <v>1600</v>
      </c>
      <c r="H103" s="551">
        <v>800</v>
      </c>
      <c r="I103" s="553">
        <v>800</v>
      </c>
    </row>
    <row r="104" spans="1:9">
      <c r="A104" s="427">
        <v>101</v>
      </c>
      <c r="B104" s="561" t="s">
        <v>741</v>
      </c>
      <c r="C104" s="557" t="s">
        <v>742</v>
      </c>
      <c r="D104" s="550" t="s">
        <v>743</v>
      </c>
      <c r="E104" s="551" t="s">
        <v>744</v>
      </c>
      <c r="F104" s="552"/>
      <c r="G104" s="551">
        <v>2263</v>
      </c>
      <c r="H104" s="551">
        <v>1335</v>
      </c>
      <c r="I104" s="553">
        <v>928</v>
      </c>
    </row>
    <row r="105" spans="1:9" ht="18">
      <c r="A105" s="436">
        <v>102</v>
      </c>
      <c r="B105" s="428" t="s">
        <v>745</v>
      </c>
      <c r="C105" s="545" t="s">
        <v>746</v>
      </c>
      <c r="D105" s="540">
        <v>60001046176</v>
      </c>
      <c r="E105" s="541" t="s">
        <v>747</v>
      </c>
      <c r="F105" s="542"/>
      <c r="G105" s="543">
        <v>300</v>
      </c>
      <c r="H105" s="543"/>
      <c r="I105" s="544">
        <v>300</v>
      </c>
    </row>
    <row r="106" spans="1:9" ht="18">
      <c r="A106" s="436"/>
      <c r="B106" s="428"/>
      <c r="C106" s="545" t="s">
        <v>748</v>
      </c>
      <c r="D106" s="540"/>
      <c r="E106" s="541" t="s">
        <v>749</v>
      </c>
      <c r="F106" s="542"/>
      <c r="G106" s="543">
        <v>1875</v>
      </c>
      <c r="H106" s="543">
        <v>1250</v>
      </c>
      <c r="I106" s="544">
        <v>625</v>
      </c>
    </row>
    <row r="107" spans="1:9" ht="18">
      <c r="A107" s="436"/>
      <c r="B107" s="428"/>
      <c r="C107" s="545" t="s">
        <v>750</v>
      </c>
      <c r="D107" s="540"/>
      <c r="E107" s="541" t="s">
        <v>720</v>
      </c>
      <c r="F107" s="542"/>
      <c r="G107" s="543">
        <v>2000</v>
      </c>
      <c r="H107" s="543">
        <v>1000</v>
      </c>
      <c r="I107" s="544">
        <v>1000</v>
      </c>
    </row>
    <row r="108" spans="1:9">
      <c r="A108" s="436">
        <v>104</v>
      </c>
      <c r="B108" s="562" t="s">
        <v>671</v>
      </c>
      <c r="C108" s="563" t="s">
        <v>751</v>
      </c>
      <c r="D108" s="564">
        <v>1017007990</v>
      </c>
      <c r="E108" s="563" t="s">
        <v>752</v>
      </c>
      <c r="F108" s="565"/>
      <c r="G108" s="566">
        <v>3000</v>
      </c>
      <c r="H108" s="566">
        <v>2200</v>
      </c>
      <c r="I108" s="563">
        <v>800</v>
      </c>
    </row>
    <row r="109" spans="1:9">
      <c r="A109" s="427">
        <v>105</v>
      </c>
      <c r="B109" s="562" t="s">
        <v>671</v>
      </c>
      <c r="C109" s="563" t="s">
        <v>753</v>
      </c>
      <c r="D109" s="564">
        <v>4001002669</v>
      </c>
      <c r="E109" s="563" t="s">
        <v>754</v>
      </c>
      <c r="F109" s="565"/>
      <c r="G109" s="566">
        <v>1875</v>
      </c>
      <c r="H109" s="566">
        <v>1375</v>
      </c>
      <c r="I109" s="563">
        <v>500</v>
      </c>
    </row>
    <row r="110" spans="1:9">
      <c r="A110" s="436">
        <v>106</v>
      </c>
      <c r="B110" s="562" t="s">
        <v>671</v>
      </c>
      <c r="C110" s="563" t="s">
        <v>755</v>
      </c>
      <c r="D110" s="564">
        <v>5001003979</v>
      </c>
      <c r="E110" s="563" t="s">
        <v>756</v>
      </c>
      <c r="F110" s="565"/>
      <c r="G110" s="566">
        <v>1875</v>
      </c>
      <c r="H110" s="566">
        <v>1375</v>
      </c>
      <c r="I110" s="563">
        <v>500</v>
      </c>
    </row>
    <row r="111" spans="1:9" ht="18">
      <c r="A111" s="427">
        <v>107</v>
      </c>
      <c r="B111" s="562" t="s">
        <v>671</v>
      </c>
      <c r="C111" s="567" t="s">
        <v>757</v>
      </c>
      <c r="D111" s="568">
        <v>10001042444</v>
      </c>
      <c r="E111" s="569" t="s">
        <v>758</v>
      </c>
      <c r="F111" s="570"/>
      <c r="G111" s="571">
        <v>6000</v>
      </c>
      <c r="H111" s="571">
        <v>4400</v>
      </c>
      <c r="I111" s="572">
        <v>1600</v>
      </c>
    </row>
    <row r="112" spans="1:9">
      <c r="A112" s="436">
        <v>108</v>
      </c>
      <c r="B112" s="562" t="s">
        <v>671</v>
      </c>
      <c r="C112" s="563" t="s">
        <v>759</v>
      </c>
      <c r="D112" s="564">
        <v>11001027880</v>
      </c>
      <c r="E112" s="563" t="s">
        <v>760</v>
      </c>
      <c r="F112" s="565"/>
      <c r="G112" s="566">
        <v>2625</v>
      </c>
      <c r="H112" s="566">
        <v>1925</v>
      </c>
      <c r="I112" s="563">
        <v>700</v>
      </c>
    </row>
    <row r="113" spans="1:9">
      <c r="A113" s="427">
        <v>109</v>
      </c>
      <c r="B113" s="562" t="s">
        <v>671</v>
      </c>
      <c r="C113" s="563" t="s">
        <v>761</v>
      </c>
      <c r="D113" s="564">
        <v>1001012012</v>
      </c>
      <c r="E113" s="563" t="s">
        <v>762</v>
      </c>
      <c r="F113" s="565"/>
      <c r="G113" s="566">
        <v>4500</v>
      </c>
      <c r="H113" s="566">
        <v>3300</v>
      </c>
      <c r="I113" s="563">
        <v>1200</v>
      </c>
    </row>
    <row r="114" spans="1:9">
      <c r="A114" s="436">
        <v>110</v>
      </c>
      <c r="B114" s="562" t="s">
        <v>671</v>
      </c>
      <c r="C114" s="563" t="s">
        <v>763</v>
      </c>
      <c r="D114" s="564">
        <v>1011025293</v>
      </c>
      <c r="E114" s="563" t="s">
        <v>762</v>
      </c>
      <c r="F114" s="565"/>
      <c r="G114" s="566">
        <v>2250</v>
      </c>
      <c r="H114" s="566">
        <v>1650</v>
      </c>
      <c r="I114" s="563">
        <v>600</v>
      </c>
    </row>
    <row r="115" spans="1:9">
      <c r="A115" s="427">
        <v>111</v>
      </c>
      <c r="B115" s="562" t="s">
        <v>671</v>
      </c>
      <c r="C115" s="563" t="s">
        <v>764</v>
      </c>
      <c r="D115" s="564" t="s">
        <v>765</v>
      </c>
      <c r="E115" s="563" t="s">
        <v>762</v>
      </c>
      <c r="F115" s="565"/>
      <c r="G115" s="566">
        <v>2250</v>
      </c>
      <c r="H115" s="566">
        <v>1650</v>
      </c>
      <c r="I115" s="563">
        <v>600</v>
      </c>
    </row>
    <row r="116" spans="1:9">
      <c r="A116" s="436">
        <v>112</v>
      </c>
      <c r="B116" s="562" t="s">
        <v>671</v>
      </c>
      <c r="C116" s="563" t="s">
        <v>766</v>
      </c>
      <c r="D116" s="564">
        <v>13001012641</v>
      </c>
      <c r="E116" s="563" t="s">
        <v>767</v>
      </c>
      <c r="F116" s="565"/>
      <c r="G116" s="566">
        <v>3000</v>
      </c>
      <c r="H116" s="566">
        <v>2200</v>
      </c>
      <c r="I116" s="563">
        <v>800</v>
      </c>
    </row>
    <row r="117" spans="1:9" ht="18">
      <c r="A117" s="427">
        <v>113</v>
      </c>
      <c r="B117" s="562" t="s">
        <v>671</v>
      </c>
      <c r="C117" s="570" t="s">
        <v>768</v>
      </c>
      <c r="D117" s="568">
        <v>61007004173</v>
      </c>
      <c r="E117" s="569" t="s">
        <v>675</v>
      </c>
      <c r="F117" s="570"/>
      <c r="G117" s="573">
        <v>4426.26</v>
      </c>
      <c r="H117" s="573">
        <v>3236.1</v>
      </c>
      <c r="I117" s="574">
        <v>1190.1600000000001</v>
      </c>
    </row>
    <row r="118" spans="1:9">
      <c r="A118" s="436">
        <v>114</v>
      </c>
      <c r="B118" s="562" t="s">
        <v>671</v>
      </c>
      <c r="C118" s="563" t="s">
        <v>769</v>
      </c>
      <c r="D118" s="564">
        <v>1025002181</v>
      </c>
      <c r="E118" s="563" t="s">
        <v>770</v>
      </c>
      <c r="F118" s="565"/>
      <c r="G118" s="566">
        <v>3750</v>
      </c>
      <c r="H118" s="566">
        <v>2750</v>
      </c>
      <c r="I118" s="563">
        <v>1000</v>
      </c>
    </row>
    <row r="119" spans="1:9">
      <c r="A119" s="427">
        <v>115</v>
      </c>
      <c r="B119" s="562" t="s">
        <v>671</v>
      </c>
      <c r="C119" s="563" t="s">
        <v>771</v>
      </c>
      <c r="D119" s="564" t="s">
        <v>772</v>
      </c>
      <c r="E119" s="563" t="s">
        <v>773</v>
      </c>
      <c r="F119" s="565"/>
      <c r="G119" s="566">
        <v>1875</v>
      </c>
      <c r="H119" s="566">
        <v>1375</v>
      </c>
      <c r="I119" s="563">
        <v>500</v>
      </c>
    </row>
    <row r="120" spans="1:9" ht="18">
      <c r="A120" s="436">
        <v>116</v>
      </c>
      <c r="B120" s="562" t="s">
        <v>671</v>
      </c>
      <c r="C120" s="570" t="s">
        <v>774</v>
      </c>
      <c r="D120" s="568">
        <v>61001007106</v>
      </c>
      <c r="E120" s="569" t="s">
        <v>675</v>
      </c>
      <c r="F120" s="570"/>
      <c r="G120" s="571">
        <v>11322.84</v>
      </c>
      <c r="H120" s="571">
        <v>8306.84</v>
      </c>
      <c r="I120" s="574">
        <v>3016</v>
      </c>
    </row>
    <row r="121" spans="1:9" ht="18">
      <c r="A121" s="427">
        <v>117</v>
      </c>
      <c r="B121" s="562" t="s">
        <v>671</v>
      </c>
      <c r="C121" s="570" t="s">
        <v>775</v>
      </c>
      <c r="D121" s="568" t="s">
        <v>776</v>
      </c>
      <c r="E121" s="569" t="s">
        <v>777</v>
      </c>
      <c r="F121" s="570"/>
      <c r="G121" s="571">
        <v>1875</v>
      </c>
      <c r="H121" s="571">
        <v>1375</v>
      </c>
      <c r="I121" s="574">
        <v>500</v>
      </c>
    </row>
    <row r="122" spans="1:9" ht="18">
      <c r="A122" s="436">
        <v>118</v>
      </c>
      <c r="B122" s="562" t="s">
        <v>671</v>
      </c>
      <c r="C122" s="575" t="s">
        <v>778</v>
      </c>
      <c r="D122" s="576" t="s">
        <v>779</v>
      </c>
      <c r="E122" s="577" t="s">
        <v>780</v>
      </c>
      <c r="F122" s="565"/>
      <c r="G122" s="566">
        <v>3525.62</v>
      </c>
      <c r="H122" s="566">
        <v>2597.62</v>
      </c>
      <c r="I122" s="563">
        <v>928</v>
      </c>
    </row>
    <row r="123" spans="1:9" ht="18">
      <c r="A123" s="427">
        <v>119</v>
      </c>
      <c r="B123" s="562" t="s">
        <v>781</v>
      </c>
      <c r="C123" s="570" t="s">
        <v>782</v>
      </c>
      <c r="D123" s="568">
        <v>17001011615</v>
      </c>
      <c r="E123" s="578" t="s">
        <v>783</v>
      </c>
      <c r="F123" s="570"/>
      <c r="G123" s="571">
        <v>1125</v>
      </c>
      <c r="H123" s="571">
        <v>825</v>
      </c>
      <c r="I123" s="574">
        <v>300</v>
      </c>
    </row>
    <row r="124" spans="1:9" ht="18">
      <c r="A124" s="436">
        <v>120</v>
      </c>
      <c r="B124" s="562" t="s">
        <v>671</v>
      </c>
      <c r="C124" s="570" t="s">
        <v>784</v>
      </c>
      <c r="D124" s="568">
        <v>17001003608</v>
      </c>
      <c r="E124" s="578" t="s">
        <v>785</v>
      </c>
      <c r="F124" s="570"/>
      <c r="G124" s="571">
        <v>3000</v>
      </c>
      <c r="H124" s="571">
        <v>2200</v>
      </c>
      <c r="I124" s="574">
        <v>800</v>
      </c>
    </row>
    <row r="125" spans="1:9" ht="18">
      <c r="A125" s="427">
        <v>121</v>
      </c>
      <c r="B125" s="562" t="s">
        <v>717</v>
      </c>
      <c r="C125" s="563" t="s">
        <v>786</v>
      </c>
      <c r="D125" s="579">
        <v>35001056789</v>
      </c>
      <c r="E125" s="563" t="s">
        <v>787</v>
      </c>
      <c r="F125" s="565"/>
      <c r="G125" s="566">
        <v>1160</v>
      </c>
      <c r="H125" s="566">
        <v>232</v>
      </c>
      <c r="I125" s="580">
        <v>928</v>
      </c>
    </row>
    <row r="126" spans="1:9" ht="18">
      <c r="A126" s="436">
        <v>122</v>
      </c>
      <c r="B126" s="562" t="s">
        <v>671</v>
      </c>
      <c r="C126" s="570" t="s">
        <v>788</v>
      </c>
      <c r="D126" s="568">
        <v>23001005017</v>
      </c>
      <c r="E126" s="569" t="s">
        <v>789</v>
      </c>
      <c r="F126" s="570"/>
      <c r="G126" s="571">
        <v>2500</v>
      </c>
      <c r="H126" s="571">
        <v>2000</v>
      </c>
      <c r="I126" s="574">
        <v>500</v>
      </c>
    </row>
    <row r="127" spans="1:9">
      <c r="A127" s="427">
        <v>123</v>
      </c>
      <c r="B127" s="562" t="s">
        <v>671</v>
      </c>
      <c r="C127" s="581" t="s">
        <v>790</v>
      </c>
      <c r="D127" s="582">
        <v>24001048479</v>
      </c>
      <c r="E127" s="563" t="s">
        <v>791</v>
      </c>
      <c r="F127" s="565"/>
      <c r="G127" s="566">
        <v>4500</v>
      </c>
      <c r="H127" s="566">
        <v>3300</v>
      </c>
      <c r="I127" s="563">
        <v>1200</v>
      </c>
    </row>
    <row r="128" spans="1:9">
      <c r="A128" s="436">
        <v>124</v>
      </c>
      <c r="B128" s="583" t="s">
        <v>671</v>
      </c>
      <c r="C128" s="584" t="s">
        <v>792</v>
      </c>
      <c r="D128" s="585">
        <v>27001001219</v>
      </c>
      <c r="E128" s="586" t="s">
        <v>793</v>
      </c>
      <c r="F128" s="587"/>
      <c r="G128" s="588">
        <v>1312.5</v>
      </c>
      <c r="H128" s="588">
        <v>962.5</v>
      </c>
      <c r="I128" s="589">
        <v>350</v>
      </c>
    </row>
    <row r="129" spans="1:9">
      <c r="A129" s="427">
        <v>125</v>
      </c>
      <c r="B129" s="562" t="s">
        <v>794</v>
      </c>
      <c r="C129" s="563" t="s">
        <v>795</v>
      </c>
      <c r="D129" s="585" t="s">
        <v>796</v>
      </c>
      <c r="E129" s="563" t="s">
        <v>797</v>
      </c>
      <c r="F129" s="565"/>
      <c r="G129" s="566">
        <v>990</v>
      </c>
      <c r="H129" s="566">
        <v>640</v>
      </c>
      <c r="I129" s="563">
        <v>350</v>
      </c>
    </row>
    <row r="130" spans="1:9">
      <c r="A130" s="436">
        <v>126</v>
      </c>
      <c r="B130" s="562" t="s">
        <v>671</v>
      </c>
      <c r="C130" s="563" t="s">
        <v>798</v>
      </c>
      <c r="D130" s="585" t="s">
        <v>799</v>
      </c>
      <c r="E130" s="563" t="s">
        <v>800</v>
      </c>
      <c r="F130" s="565"/>
      <c r="G130" s="566">
        <v>3000</v>
      </c>
      <c r="H130" s="566">
        <v>2200</v>
      </c>
      <c r="I130" s="563">
        <v>800</v>
      </c>
    </row>
    <row r="131" spans="1:9">
      <c r="A131" s="427">
        <v>127</v>
      </c>
      <c r="B131" s="562" t="s">
        <v>671</v>
      </c>
      <c r="C131" s="563" t="s">
        <v>801</v>
      </c>
      <c r="D131" s="585" t="s">
        <v>802</v>
      </c>
      <c r="E131" s="563" t="s">
        <v>803</v>
      </c>
      <c r="F131" s="565"/>
      <c r="G131" s="566">
        <v>9085</v>
      </c>
      <c r="H131" s="566">
        <v>6069</v>
      </c>
      <c r="I131" s="563">
        <v>3016</v>
      </c>
    </row>
    <row r="132" spans="1:9">
      <c r="A132" s="436">
        <v>128</v>
      </c>
      <c r="B132" s="562" t="s">
        <v>671</v>
      </c>
      <c r="C132" s="563" t="s">
        <v>804</v>
      </c>
      <c r="D132" s="585" t="s">
        <v>805</v>
      </c>
      <c r="E132" s="563" t="s">
        <v>806</v>
      </c>
      <c r="F132" s="565"/>
      <c r="G132" s="566">
        <v>3750</v>
      </c>
      <c r="H132" s="566">
        <v>2750</v>
      </c>
      <c r="I132" s="563">
        <v>1000</v>
      </c>
    </row>
    <row r="133" spans="1:9">
      <c r="A133" s="427">
        <v>129</v>
      </c>
      <c r="B133" s="562" t="s">
        <v>717</v>
      </c>
      <c r="C133" s="563" t="s">
        <v>807</v>
      </c>
      <c r="D133" s="585" t="s">
        <v>808</v>
      </c>
      <c r="E133" s="563" t="s">
        <v>809</v>
      </c>
      <c r="F133" s="565"/>
      <c r="G133" s="566">
        <v>500</v>
      </c>
      <c r="H133" s="566">
        <v>100</v>
      </c>
      <c r="I133" s="563">
        <v>400</v>
      </c>
    </row>
    <row r="134" spans="1:9">
      <c r="A134" s="436">
        <v>130</v>
      </c>
      <c r="B134" s="562" t="s">
        <v>671</v>
      </c>
      <c r="C134" s="563" t="s">
        <v>810</v>
      </c>
      <c r="D134" s="585" t="s">
        <v>811</v>
      </c>
      <c r="E134" s="563" t="s">
        <v>720</v>
      </c>
      <c r="F134" s="565"/>
      <c r="G134" s="566">
        <v>937.5</v>
      </c>
      <c r="H134" s="566">
        <v>687.5</v>
      </c>
      <c r="I134" s="563">
        <v>250</v>
      </c>
    </row>
    <row r="135" spans="1:9">
      <c r="A135" s="427">
        <v>131</v>
      </c>
      <c r="B135" s="562" t="s">
        <v>671</v>
      </c>
      <c r="C135" s="563" t="s">
        <v>812</v>
      </c>
      <c r="D135" s="590">
        <v>36001020527</v>
      </c>
      <c r="E135" s="563" t="s">
        <v>813</v>
      </c>
      <c r="F135" s="565"/>
      <c r="G135" s="566">
        <v>4000</v>
      </c>
      <c r="H135" s="566">
        <v>3200</v>
      </c>
      <c r="I135" s="563">
        <v>800</v>
      </c>
    </row>
    <row r="136" spans="1:9">
      <c r="A136" s="436">
        <v>132</v>
      </c>
      <c r="B136" s="562" t="s">
        <v>671</v>
      </c>
      <c r="C136" s="563" t="s">
        <v>814</v>
      </c>
      <c r="D136" s="590">
        <v>39001010767</v>
      </c>
      <c r="E136" s="563" t="s">
        <v>815</v>
      </c>
      <c r="F136" s="565"/>
      <c r="G136" s="566">
        <v>2625</v>
      </c>
      <c r="H136" s="566">
        <v>1925</v>
      </c>
      <c r="I136" s="563">
        <v>700</v>
      </c>
    </row>
    <row r="137" spans="1:9">
      <c r="A137" s="427">
        <v>133</v>
      </c>
      <c r="B137" s="562" t="s">
        <v>671</v>
      </c>
      <c r="C137" s="563" t="s">
        <v>816</v>
      </c>
      <c r="D137" s="564">
        <v>43001028583</v>
      </c>
      <c r="E137" s="563" t="s">
        <v>817</v>
      </c>
      <c r="F137" s="565"/>
      <c r="G137" s="566">
        <v>6091.38</v>
      </c>
      <c r="H137" s="566">
        <v>4467.38</v>
      </c>
      <c r="I137" s="563">
        <v>1624</v>
      </c>
    </row>
    <row r="138" spans="1:9">
      <c r="A138" s="436">
        <v>134</v>
      </c>
      <c r="B138" s="562" t="s">
        <v>671</v>
      </c>
      <c r="C138" s="563" t="s">
        <v>818</v>
      </c>
      <c r="D138" s="564">
        <v>61008001280</v>
      </c>
      <c r="E138" s="563" t="s">
        <v>819</v>
      </c>
      <c r="F138" s="565"/>
      <c r="G138" s="566">
        <v>3191.25</v>
      </c>
      <c r="H138" s="566">
        <v>2340.25</v>
      </c>
      <c r="I138" s="563">
        <v>851</v>
      </c>
    </row>
    <row r="139" spans="1:9">
      <c r="A139" s="427">
        <v>135</v>
      </c>
      <c r="B139" s="562" t="s">
        <v>671</v>
      </c>
      <c r="C139" s="563" t="s">
        <v>820</v>
      </c>
      <c r="D139" s="564"/>
      <c r="E139" s="563" t="s">
        <v>740</v>
      </c>
      <c r="F139" s="565"/>
      <c r="G139" s="566">
        <v>14529</v>
      </c>
      <c r="H139" s="566">
        <v>10654.6</v>
      </c>
      <c r="I139" s="563">
        <v>3874</v>
      </c>
    </row>
    <row r="140" spans="1:9">
      <c r="A140" s="436">
        <v>136</v>
      </c>
      <c r="B140" s="562" t="s">
        <v>671</v>
      </c>
      <c r="C140" s="563" t="s">
        <v>821</v>
      </c>
      <c r="D140" s="564">
        <v>46001004676</v>
      </c>
      <c r="E140" s="563" t="s">
        <v>822</v>
      </c>
      <c r="F140" s="565"/>
      <c r="G140" s="566">
        <v>2700</v>
      </c>
      <c r="H140" s="566">
        <v>1980</v>
      </c>
      <c r="I140" s="563">
        <v>720</v>
      </c>
    </row>
    <row r="141" spans="1:9">
      <c r="A141" s="427">
        <v>137</v>
      </c>
      <c r="B141" s="562" t="s">
        <v>671</v>
      </c>
      <c r="C141" s="563" t="s">
        <v>823</v>
      </c>
      <c r="D141" s="564">
        <v>48001002277</v>
      </c>
      <c r="E141" s="563" t="s">
        <v>824</v>
      </c>
      <c r="F141" s="565"/>
      <c r="G141" s="566">
        <v>2437</v>
      </c>
      <c r="H141" s="566">
        <v>1787.5</v>
      </c>
      <c r="I141" s="563">
        <v>650</v>
      </c>
    </row>
    <row r="142" spans="1:9">
      <c r="A142" s="436">
        <v>138</v>
      </c>
      <c r="B142" s="562" t="s">
        <v>671</v>
      </c>
      <c r="C142" s="563" t="s">
        <v>825</v>
      </c>
      <c r="D142" s="564" t="s">
        <v>826</v>
      </c>
      <c r="E142" s="563" t="s">
        <v>827</v>
      </c>
      <c r="F142" s="565"/>
      <c r="G142" s="566">
        <v>1406.25</v>
      </c>
      <c r="H142" s="566">
        <v>1031.25</v>
      </c>
      <c r="I142" s="563">
        <v>375</v>
      </c>
    </row>
    <row r="143" spans="1:9">
      <c r="A143" s="427">
        <v>139</v>
      </c>
      <c r="B143" s="562" t="s">
        <v>671</v>
      </c>
      <c r="C143" s="563" t="s">
        <v>828</v>
      </c>
      <c r="D143" s="564">
        <v>51001007197</v>
      </c>
      <c r="E143" s="563" t="s">
        <v>829</v>
      </c>
      <c r="F143" s="565"/>
      <c r="G143" s="566">
        <v>3000</v>
      </c>
      <c r="H143" s="566">
        <v>2200</v>
      </c>
      <c r="I143" s="563">
        <v>800</v>
      </c>
    </row>
    <row r="144" spans="1:9">
      <c r="A144" s="436">
        <v>140</v>
      </c>
      <c r="B144" s="562" t="s">
        <v>671</v>
      </c>
      <c r="C144" s="563" t="s">
        <v>830</v>
      </c>
      <c r="D144" s="564">
        <v>40001016967</v>
      </c>
      <c r="E144" s="563" t="s">
        <v>831</v>
      </c>
      <c r="F144" s="565"/>
      <c r="G144" s="566">
        <v>1875</v>
      </c>
      <c r="H144" s="566">
        <v>1375</v>
      </c>
      <c r="I144" s="563">
        <v>500</v>
      </c>
    </row>
    <row r="145" spans="1:9">
      <c r="A145" s="427">
        <v>141</v>
      </c>
      <c r="B145" s="562" t="s">
        <v>671</v>
      </c>
      <c r="C145" s="563" t="s">
        <v>832</v>
      </c>
      <c r="D145" s="564">
        <v>57001021002</v>
      </c>
      <c r="E145" s="563" t="s">
        <v>833</v>
      </c>
      <c r="F145" s="565"/>
      <c r="G145" s="566">
        <v>3750</v>
      </c>
      <c r="H145" s="566">
        <v>2750</v>
      </c>
      <c r="I145" s="563">
        <v>1000</v>
      </c>
    </row>
    <row r="146" spans="1:9">
      <c r="A146" s="436">
        <v>142</v>
      </c>
      <c r="B146" s="562" t="s">
        <v>671</v>
      </c>
      <c r="C146" s="563" t="s">
        <v>834</v>
      </c>
      <c r="D146" s="564">
        <v>58001005478</v>
      </c>
      <c r="E146" s="563" t="s">
        <v>835</v>
      </c>
      <c r="F146" s="565"/>
      <c r="G146" s="566">
        <v>3750</v>
      </c>
      <c r="H146" s="566">
        <v>2750</v>
      </c>
      <c r="I146" s="563">
        <v>1000</v>
      </c>
    </row>
    <row r="147" spans="1:9">
      <c r="A147" s="427">
        <v>143</v>
      </c>
      <c r="B147" s="562" t="s">
        <v>671</v>
      </c>
      <c r="C147" s="563" t="s">
        <v>836</v>
      </c>
      <c r="D147" s="564">
        <v>55001007224</v>
      </c>
      <c r="E147" s="563" t="s">
        <v>837</v>
      </c>
      <c r="F147" s="565"/>
      <c r="G147" s="566">
        <v>3000</v>
      </c>
      <c r="H147" s="566">
        <v>2200</v>
      </c>
      <c r="I147" s="563">
        <v>800</v>
      </c>
    </row>
    <row r="148" spans="1:9">
      <c r="A148" s="436">
        <v>144</v>
      </c>
      <c r="B148" s="562" t="s">
        <v>671</v>
      </c>
      <c r="C148" s="563" t="s">
        <v>838</v>
      </c>
      <c r="D148" s="564">
        <v>61009007673</v>
      </c>
      <c r="E148" s="563" t="s">
        <v>839</v>
      </c>
      <c r="F148" s="565"/>
      <c r="G148" s="566">
        <v>2017.5</v>
      </c>
      <c r="H148" s="566">
        <v>1479.5</v>
      </c>
      <c r="I148" s="563">
        <v>538</v>
      </c>
    </row>
    <row r="149" spans="1:9" ht="18">
      <c r="A149" s="436">
        <v>146</v>
      </c>
      <c r="B149" s="428" t="s">
        <v>656</v>
      </c>
      <c r="C149" s="455" t="s">
        <v>840</v>
      </c>
      <c r="D149" s="455" t="s">
        <v>482</v>
      </c>
      <c r="E149" s="456" t="s">
        <v>841</v>
      </c>
      <c r="F149" s="591">
        <v>10000</v>
      </c>
      <c r="G149" s="543"/>
      <c r="H149" s="543"/>
      <c r="I149" s="592">
        <v>10000</v>
      </c>
    </row>
    <row r="150" spans="1:9" ht="18">
      <c r="A150" s="427">
        <v>147</v>
      </c>
      <c r="B150" s="428" t="s">
        <v>656</v>
      </c>
      <c r="C150" s="455" t="s">
        <v>842</v>
      </c>
      <c r="D150" s="455" t="s">
        <v>843</v>
      </c>
      <c r="E150" s="456" t="s">
        <v>841</v>
      </c>
      <c r="F150" s="591">
        <v>3000</v>
      </c>
      <c r="G150" s="543"/>
      <c r="H150" s="543"/>
      <c r="I150" s="592">
        <v>3000</v>
      </c>
    </row>
    <row r="151" spans="1:9" ht="18">
      <c r="A151" s="436">
        <v>148</v>
      </c>
      <c r="B151" s="428" t="s">
        <v>656</v>
      </c>
      <c r="C151" s="455" t="s">
        <v>844</v>
      </c>
      <c r="D151" s="455" t="s">
        <v>485</v>
      </c>
      <c r="E151" s="456" t="s">
        <v>841</v>
      </c>
      <c r="F151" s="591">
        <v>5000</v>
      </c>
      <c r="G151" s="543"/>
      <c r="H151" s="543"/>
      <c r="I151" s="592">
        <v>5000</v>
      </c>
    </row>
    <row r="152" spans="1:9" ht="18">
      <c r="A152" s="427">
        <v>149</v>
      </c>
      <c r="B152" s="428" t="s">
        <v>656</v>
      </c>
      <c r="C152" s="455" t="s">
        <v>845</v>
      </c>
      <c r="D152" s="455" t="s">
        <v>846</v>
      </c>
      <c r="E152" s="456" t="s">
        <v>841</v>
      </c>
      <c r="F152" s="591">
        <v>10000</v>
      </c>
      <c r="G152" s="543"/>
      <c r="H152" s="543"/>
      <c r="I152" s="592">
        <v>10000</v>
      </c>
    </row>
    <row r="153" spans="1:9" ht="18">
      <c r="A153" s="436">
        <v>150</v>
      </c>
      <c r="B153" s="428" t="s">
        <v>656</v>
      </c>
      <c r="C153" s="455" t="s">
        <v>847</v>
      </c>
      <c r="D153" s="455" t="s">
        <v>848</v>
      </c>
      <c r="E153" s="456" t="s">
        <v>841</v>
      </c>
      <c r="F153" s="591">
        <v>4000</v>
      </c>
      <c r="G153" s="543"/>
      <c r="H153" s="543"/>
      <c r="I153" s="592">
        <v>4000</v>
      </c>
    </row>
    <row r="154" spans="1:9" ht="18">
      <c r="A154" s="427">
        <v>151</v>
      </c>
      <c r="B154" s="428" t="s">
        <v>656</v>
      </c>
      <c r="C154" s="455" t="s">
        <v>849</v>
      </c>
      <c r="D154" s="455" t="s">
        <v>850</v>
      </c>
      <c r="E154" s="456" t="s">
        <v>841</v>
      </c>
      <c r="F154" s="591">
        <v>7500</v>
      </c>
      <c r="G154" s="543"/>
      <c r="H154" s="543"/>
      <c r="I154" s="592">
        <v>7500</v>
      </c>
    </row>
    <row r="155" spans="1:9" ht="18">
      <c r="A155" s="436">
        <v>152</v>
      </c>
      <c r="B155" s="428" t="s">
        <v>656</v>
      </c>
      <c r="C155" s="455" t="s">
        <v>851</v>
      </c>
      <c r="D155" s="455" t="s">
        <v>852</v>
      </c>
      <c r="E155" s="456" t="s">
        <v>841</v>
      </c>
      <c r="F155" s="591">
        <v>2000</v>
      </c>
      <c r="G155" s="543"/>
      <c r="H155" s="543"/>
      <c r="I155" s="592">
        <v>2000</v>
      </c>
    </row>
    <row r="156" spans="1:9" ht="18">
      <c r="A156" s="427">
        <v>153</v>
      </c>
      <c r="B156" s="428" t="s">
        <v>656</v>
      </c>
      <c r="C156" s="455" t="s">
        <v>853</v>
      </c>
      <c r="D156" s="455" t="s">
        <v>854</v>
      </c>
      <c r="E156" s="456" t="s">
        <v>841</v>
      </c>
      <c r="F156" s="591">
        <v>7000</v>
      </c>
      <c r="G156" s="543"/>
      <c r="H156" s="543"/>
      <c r="I156" s="592">
        <v>7000</v>
      </c>
    </row>
    <row r="157" spans="1:9" ht="18">
      <c r="A157" s="436">
        <v>154</v>
      </c>
      <c r="B157" s="428" t="s">
        <v>656</v>
      </c>
      <c r="C157" s="455" t="s">
        <v>855</v>
      </c>
      <c r="D157" s="455" t="s">
        <v>856</v>
      </c>
      <c r="E157" s="456" t="s">
        <v>841</v>
      </c>
      <c r="F157" s="591">
        <v>2500</v>
      </c>
      <c r="G157" s="543"/>
      <c r="H157" s="543"/>
      <c r="I157" s="592">
        <v>2500</v>
      </c>
    </row>
    <row r="158" spans="1:9" ht="18">
      <c r="A158" s="427">
        <v>155</v>
      </c>
      <c r="B158" s="443" t="s">
        <v>656</v>
      </c>
      <c r="C158" s="455" t="s">
        <v>857</v>
      </c>
      <c r="D158" s="455" t="s">
        <v>858</v>
      </c>
      <c r="E158" s="456" t="s">
        <v>841</v>
      </c>
      <c r="F158" s="591">
        <v>2500</v>
      </c>
      <c r="G158" s="543"/>
      <c r="H158" s="543"/>
      <c r="I158" s="592">
        <v>2500</v>
      </c>
    </row>
    <row r="159" spans="1:9" ht="18">
      <c r="A159" s="436">
        <v>156</v>
      </c>
      <c r="B159" s="443" t="s">
        <v>656</v>
      </c>
      <c r="C159" s="455" t="s">
        <v>859</v>
      </c>
      <c r="D159" s="455" t="s">
        <v>860</v>
      </c>
      <c r="E159" s="456" t="s">
        <v>841</v>
      </c>
      <c r="F159" s="591">
        <v>6000</v>
      </c>
      <c r="G159" s="543"/>
      <c r="H159" s="543"/>
      <c r="I159" s="592">
        <v>6000</v>
      </c>
    </row>
    <row r="160" spans="1:9" ht="18">
      <c r="A160" s="427">
        <v>157</v>
      </c>
      <c r="B160" s="443" t="s">
        <v>656</v>
      </c>
      <c r="C160" s="455" t="s">
        <v>861</v>
      </c>
      <c r="D160" s="455" t="s">
        <v>862</v>
      </c>
      <c r="E160" s="456" t="s">
        <v>841</v>
      </c>
      <c r="F160" s="591">
        <v>600</v>
      </c>
      <c r="G160" s="543"/>
      <c r="H160" s="543"/>
      <c r="I160" s="592">
        <v>600</v>
      </c>
    </row>
    <row r="161" spans="1:9" ht="18">
      <c r="A161" s="436">
        <v>158</v>
      </c>
      <c r="B161" s="443" t="s">
        <v>656</v>
      </c>
      <c r="C161" s="455" t="s">
        <v>863</v>
      </c>
      <c r="D161" s="455" t="s">
        <v>864</v>
      </c>
      <c r="E161" s="456" t="s">
        <v>841</v>
      </c>
      <c r="F161" s="591">
        <v>600</v>
      </c>
      <c r="G161" s="543"/>
      <c r="H161" s="543"/>
      <c r="I161" s="592">
        <v>600</v>
      </c>
    </row>
    <row r="162" spans="1:9" ht="18">
      <c r="A162" s="427">
        <v>159</v>
      </c>
      <c r="B162" s="443" t="s">
        <v>656</v>
      </c>
      <c r="C162" s="455" t="s">
        <v>865</v>
      </c>
      <c r="D162" s="455" t="s">
        <v>866</v>
      </c>
      <c r="E162" s="456" t="s">
        <v>841</v>
      </c>
      <c r="F162" s="591">
        <v>3000</v>
      </c>
      <c r="G162" s="543"/>
      <c r="H162" s="543"/>
      <c r="I162" s="592">
        <v>3000</v>
      </c>
    </row>
    <row r="163" spans="1:9" ht="18">
      <c r="A163" s="436">
        <v>160</v>
      </c>
      <c r="B163" s="443" t="s">
        <v>656</v>
      </c>
      <c r="C163" s="455" t="s">
        <v>867</v>
      </c>
      <c r="D163" s="455" t="s">
        <v>868</v>
      </c>
      <c r="E163" s="456" t="s">
        <v>841</v>
      </c>
      <c r="F163" s="591">
        <v>1000</v>
      </c>
      <c r="G163" s="543"/>
      <c r="H163" s="543"/>
      <c r="I163" s="592">
        <v>1000</v>
      </c>
    </row>
    <row r="164" spans="1:9" ht="18">
      <c r="A164" s="427">
        <v>161</v>
      </c>
      <c r="B164" s="443" t="s">
        <v>656</v>
      </c>
      <c r="C164" s="455" t="s">
        <v>869</v>
      </c>
      <c r="D164" s="455" t="s">
        <v>870</v>
      </c>
      <c r="E164" s="456" t="s">
        <v>841</v>
      </c>
      <c r="F164" s="591">
        <v>3000</v>
      </c>
      <c r="G164" s="593"/>
      <c r="H164" s="543"/>
      <c r="I164" s="592">
        <v>3000</v>
      </c>
    </row>
    <row r="165" spans="1:9" ht="18">
      <c r="A165" s="436">
        <v>162</v>
      </c>
      <c r="B165" s="443" t="s">
        <v>656</v>
      </c>
      <c r="C165" s="455" t="s">
        <v>871</v>
      </c>
      <c r="D165" s="455" t="s">
        <v>872</v>
      </c>
      <c r="E165" s="456" t="s">
        <v>841</v>
      </c>
      <c r="F165" s="591">
        <v>3000</v>
      </c>
      <c r="G165" s="593"/>
      <c r="H165" s="543"/>
      <c r="I165" s="592">
        <v>3000</v>
      </c>
    </row>
    <row r="166" spans="1:9" ht="18">
      <c r="A166" s="427">
        <v>163</v>
      </c>
      <c r="B166" s="443" t="s">
        <v>656</v>
      </c>
      <c r="C166" s="455" t="s">
        <v>873</v>
      </c>
      <c r="D166" s="455" t="s">
        <v>874</v>
      </c>
      <c r="E166" s="456" t="s">
        <v>841</v>
      </c>
      <c r="F166" s="591">
        <v>5000</v>
      </c>
      <c r="G166" s="543"/>
      <c r="H166" s="543"/>
      <c r="I166" s="592">
        <v>5000</v>
      </c>
    </row>
    <row r="167" spans="1:9" ht="15.75">
      <c r="A167" s="436">
        <v>164</v>
      </c>
      <c r="B167" s="594" t="s">
        <v>631</v>
      </c>
      <c r="C167" s="595" t="s">
        <v>645</v>
      </c>
      <c r="D167" s="535" t="s">
        <v>646</v>
      </c>
      <c r="E167" s="596" t="s">
        <v>319</v>
      </c>
      <c r="F167" s="468">
        <v>10000</v>
      </c>
      <c r="G167" s="532"/>
      <c r="H167" s="469"/>
      <c r="I167" s="597">
        <v>10000</v>
      </c>
    </row>
    <row r="168" spans="1:9" ht="15.75">
      <c r="A168" s="427">
        <v>165</v>
      </c>
      <c r="B168" s="594" t="s">
        <v>631</v>
      </c>
      <c r="C168" s="598" t="s">
        <v>875</v>
      </c>
      <c r="D168" s="599" t="s">
        <v>852</v>
      </c>
      <c r="E168" s="596" t="s">
        <v>319</v>
      </c>
      <c r="F168" s="468">
        <v>1000</v>
      </c>
      <c r="G168" s="532"/>
      <c r="H168" s="469"/>
      <c r="I168" s="597">
        <v>1000</v>
      </c>
    </row>
    <row r="169" spans="1:9" ht="15.75">
      <c r="A169" s="436">
        <v>166</v>
      </c>
      <c r="B169" s="594" t="s">
        <v>631</v>
      </c>
      <c r="C169" s="600" t="s">
        <v>876</v>
      </c>
      <c r="D169" s="599" t="s">
        <v>877</v>
      </c>
      <c r="E169" s="596" t="s">
        <v>319</v>
      </c>
      <c r="F169" s="468">
        <v>1400</v>
      </c>
      <c r="G169" s="532"/>
      <c r="H169" s="469"/>
      <c r="I169" s="597">
        <v>1400</v>
      </c>
    </row>
    <row r="170" spans="1:9" ht="15.75">
      <c r="A170" s="427">
        <v>167</v>
      </c>
      <c r="B170" s="594" t="s">
        <v>631</v>
      </c>
      <c r="C170" s="600" t="s">
        <v>842</v>
      </c>
      <c r="D170" s="599" t="s">
        <v>843</v>
      </c>
      <c r="E170" s="596" t="s">
        <v>319</v>
      </c>
      <c r="F170" s="468">
        <v>1500</v>
      </c>
      <c r="G170" s="532"/>
      <c r="H170" s="469"/>
      <c r="I170" s="597">
        <v>1500</v>
      </c>
    </row>
    <row r="171" spans="1:9" ht="15.75">
      <c r="A171" s="436">
        <v>168</v>
      </c>
      <c r="B171" s="594" t="s">
        <v>878</v>
      </c>
      <c r="C171" s="600" t="s">
        <v>879</v>
      </c>
      <c r="D171" s="599" t="s">
        <v>880</v>
      </c>
      <c r="E171" s="596" t="s">
        <v>319</v>
      </c>
      <c r="F171" s="468">
        <v>100</v>
      </c>
      <c r="G171" s="532"/>
      <c r="H171" s="469"/>
      <c r="I171" s="597">
        <v>100</v>
      </c>
    </row>
    <row r="172" spans="1:9" ht="15.75">
      <c r="A172" s="427">
        <v>169</v>
      </c>
      <c r="B172" s="594" t="s">
        <v>878</v>
      </c>
      <c r="C172" s="600" t="s">
        <v>881</v>
      </c>
      <c r="D172" s="599">
        <v>39001040068</v>
      </c>
      <c r="E172" s="596" t="s">
        <v>319</v>
      </c>
      <c r="F172" s="468">
        <v>100</v>
      </c>
      <c r="G172" s="532"/>
      <c r="H172" s="601"/>
      <c r="I172" s="597">
        <v>100</v>
      </c>
    </row>
    <row r="173" spans="1:9" ht="15.75">
      <c r="A173" s="436">
        <v>170</v>
      </c>
      <c r="B173" s="594" t="s">
        <v>631</v>
      </c>
      <c r="C173" s="600" t="s">
        <v>882</v>
      </c>
      <c r="D173" s="599" t="s">
        <v>883</v>
      </c>
      <c r="E173" s="596" t="s">
        <v>319</v>
      </c>
      <c r="F173" s="468">
        <v>200</v>
      </c>
      <c r="G173" s="532"/>
      <c r="H173" s="469"/>
      <c r="I173" s="597">
        <v>200</v>
      </c>
    </row>
    <row r="174" spans="1:9" ht="15.75">
      <c r="A174" s="427">
        <v>171</v>
      </c>
      <c r="B174" s="594" t="s">
        <v>631</v>
      </c>
      <c r="C174" s="600" t="s">
        <v>884</v>
      </c>
      <c r="D174" s="599" t="s">
        <v>885</v>
      </c>
      <c r="E174" s="596" t="s">
        <v>319</v>
      </c>
      <c r="F174" s="468">
        <v>300</v>
      </c>
      <c r="G174" s="532"/>
      <c r="H174" s="469"/>
      <c r="I174" s="597">
        <v>300</v>
      </c>
    </row>
    <row r="175" spans="1:9" ht="15.75">
      <c r="A175" s="436">
        <v>172</v>
      </c>
      <c r="B175" s="594" t="s">
        <v>631</v>
      </c>
      <c r="C175" s="600" t="s">
        <v>886</v>
      </c>
      <c r="D175" s="599" t="s">
        <v>887</v>
      </c>
      <c r="E175" s="596" t="s">
        <v>319</v>
      </c>
      <c r="F175" s="468">
        <v>800</v>
      </c>
      <c r="G175" s="532"/>
      <c r="H175" s="469"/>
      <c r="I175" s="597">
        <v>800</v>
      </c>
    </row>
    <row r="176" spans="1:9" ht="15.75">
      <c r="A176" s="427">
        <v>173</v>
      </c>
      <c r="B176" s="594" t="s">
        <v>631</v>
      </c>
      <c r="C176" s="600" t="s">
        <v>888</v>
      </c>
      <c r="D176" s="599" t="s">
        <v>889</v>
      </c>
      <c r="E176" s="596" t="s">
        <v>319</v>
      </c>
      <c r="F176" s="468">
        <v>800</v>
      </c>
      <c r="G176" s="532"/>
      <c r="H176" s="469"/>
      <c r="I176" s="597">
        <v>800</v>
      </c>
    </row>
    <row r="177" spans="1:9" ht="15.75">
      <c r="A177" s="436">
        <v>174</v>
      </c>
      <c r="B177" s="594" t="s">
        <v>631</v>
      </c>
      <c r="C177" s="600" t="s">
        <v>890</v>
      </c>
      <c r="D177" s="599" t="s">
        <v>891</v>
      </c>
      <c r="E177" s="596" t="s">
        <v>319</v>
      </c>
      <c r="F177" s="468">
        <v>150</v>
      </c>
      <c r="G177" s="532"/>
      <c r="H177" s="469"/>
      <c r="I177" s="597">
        <v>150</v>
      </c>
    </row>
    <row r="178" spans="1:9" ht="15.75">
      <c r="A178" s="427">
        <v>175</v>
      </c>
      <c r="B178" s="594" t="s">
        <v>631</v>
      </c>
      <c r="C178" s="600" t="s">
        <v>892</v>
      </c>
      <c r="D178" s="599" t="s">
        <v>893</v>
      </c>
      <c r="E178" s="596" t="s">
        <v>319</v>
      </c>
      <c r="F178" s="468">
        <v>900</v>
      </c>
      <c r="G178" s="532"/>
      <c r="H178" s="469"/>
      <c r="I178" s="597">
        <v>900</v>
      </c>
    </row>
    <row r="179" spans="1:9" ht="15.75">
      <c r="A179" s="436">
        <v>176</v>
      </c>
      <c r="B179" s="594" t="s">
        <v>631</v>
      </c>
      <c r="C179" s="600" t="s">
        <v>894</v>
      </c>
      <c r="D179" s="599" t="s">
        <v>895</v>
      </c>
      <c r="E179" s="596" t="s">
        <v>319</v>
      </c>
      <c r="F179" s="468">
        <v>800</v>
      </c>
      <c r="G179" s="532"/>
      <c r="H179" s="469"/>
      <c r="I179" s="597">
        <v>800</v>
      </c>
    </row>
    <row r="180" spans="1:9" ht="15.75">
      <c r="A180" s="427">
        <v>177</v>
      </c>
      <c r="B180" s="594" t="s">
        <v>631</v>
      </c>
      <c r="C180" s="600" t="s">
        <v>896</v>
      </c>
      <c r="D180" s="599" t="s">
        <v>897</v>
      </c>
      <c r="E180" s="596" t="s">
        <v>319</v>
      </c>
      <c r="F180" s="468">
        <v>800</v>
      </c>
      <c r="G180" s="532"/>
      <c r="H180" s="469"/>
      <c r="I180" s="597">
        <v>800</v>
      </c>
    </row>
    <row r="181" spans="1:9" ht="15.75">
      <c r="A181" s="436">
        <v>178</v>
      </c>
      <c r="B181" s="594" t="s">
        <v>631</v>
      </c>
      <c r="C181" s="600" t="s">
        <v>898</v>
      </c>
      <c r="D181" s="599" t="s">
        <v>899</v>
      </c>
      <c r="E181" s="596" t="s">
        <v>319</v>
      </c>
      <c r="F181" s="468">
        <v>150</v>
      </c>
      <c r="G181" s="532"/>
      <c r="H181" s="469"/>
      <c r="I181" s="597">
        <v>150</v>
      </c>
    </row>
    <row r="182" spans="1:9" ht="15.75">
      <c r="A182" s="427">
        <v>179</v>
      </c>
      <c r="B182" s="594" t="s">
        <v>631</v>
      </c>
      <c r="C182" s="600" t="s">
        <v>900</v>
      </c>
      <c r="D182" s="599" t="s">
        <v>901</v>
      </c>
      <c r="E182" s="596" t="s">
        <v>319</v>
      </c>
      <c r="F182" s="468">
        <v>800</v>
      </c>
      <c r="G182" s="532"/>
      <c r="H182" s="469"/>
      <c r="I182" s="597">
        <v>800</v>
      </c>
    </row>
    <row r="183" spans="1:9" ht="15.75">
      <c r="A183" s="436">
        <v>180</v>
      </c>
      <c r="B183" s="602" t="s">
        <v>631</v>
      </c>
      <c r="C183" s="600" t="s">
        <v>902</v>
      </c>
      <c r="D183" s="603" t="s">
        <v>903</v>
      </c>
      <c r="E183" s="596" t="s">
        <v>319</v>
      </c>
      <c r="F183" s="468">
        <v>150</v>
      </c>
      <c r="G183" s="532"/>
      <c r="H183" s="469"/>
      <c r="I183" s="597">
        <v>150</v>
      </c>
    </row>
    <row r="184" spans="1:9" ht="15.75">
      <c r="A184" s="427">
        <v>181</v>
      </c>
      <c r="B184" s="594" t="s">
        <v>631</v>
      </c>
      <c r="C184" s="604" t="s">
        <v>904</v>
      </c>
      <c r="D184" s="599" t="s">
        <v>905</v>
      </c>
      <c r="E184" s="596" t="s">
        <v>319</v>
      </c>
      <c r="F184" s="468">
        <v>150</v>
      </c>
      <c r="G184" s="532"/>
      <c r="H184" s="469"/>
      <c r="I184" s="597">
        <v>150</v>
      </c>
    </row>
    <row r="185" spans="1:9" ht="15.75">
      <c r="A185" s="436">
        <v>182</v>
      </c>
      <c r="B185" s="594" t="s">
        <v>631</v>
      </c>
      <c r="C185" s="604" t="s">
        <v>906</v>
      </c>
      <c r="D185" s="599" t="s">
        <v>907</v>
      </c>
      <c r="E185" s="596" t="s">
        <v>319</v>
      </c>
      <c r="F185" s="468">
        <v>150</v>
      </c>
      <c r="G185" s="532"/>
      <c r="H185" s="469"/>
      <c r="I185" s="597">
        <v>150</v>
      </c>
    </row>
    <row r="186" spans="1:9" ht="15.75">
      <c r="A186" s="427">
        <v>183</v>
      </c>
      <c r="B186" s="594" t="s">
        <v>631</v>
      </c>
      <c r="C186" s="604" t="s">
        <v>908</v>
      </c>
      <c r="D186" s="599" t="s">
        <v>909</v>
      </c>
      <c r="E186" s="596" t="s">
        <v>319</v>
      </c>
      <c r="F186" s="468">
        <v>800</v>
      </c>
      <c r="G186" s="532"/>
      <c r="H186" s="469"/>
      <c r="I186" s="597">
        <v>800</v>
      </c>
    </row>
    <row r="187" spans="1:9" ht="15.75">
      <c r="A187" s="436">
        <v>184</v>
      </c>
      <c r="B187" s="594" t="s">
        <v>631</v>
      </c>
      <c r="C187" s="600" t="s">
        <v>910</v>
      </c>
      <c r="D187" s="599" t="s">
        <v>911</v>
      </c>
      <c r="E187" s="596" t="s">
        <v>319</v>
      </c>
      <c r="F187" s="468">
        <v>800</v>
      </c>
      <c r="G187" s="532"/>
      <c r="H187" s="469"/>
      <c r="I187" s="597">
        <v>800</v>
      </c>
    </row>
    <row r="188" spans="1:9" ht="15.75">
      <c r="A188" s="427">
        <v>185</v>
      </c>
      <c r="B188" s="594" t="s">
        <v>631</v>
      </c>
      <c r="C188" s="600" t="s">
        <v>912</v>
      </c>
      <c r="D188" s="599" t="s">
        <v>913</v>
      </c>
      <c r="E188" s="596" t="s">
        <v>319</v>
      </c>
      <c r="F188" s="468">
        <v>800</v>
      </c>
      <c r="G188" s="532"/>
      <c r="H188" s="469"/>
      <c r="I188" s="597">
        <v>800</v>
      </c>
    </row>
    <row r="189" spans="1:9" ht="15.75">
      <c r="A189" s="436">
        <v>186</v>
      </c>
      <c r="B189" s="594" t="s">
        <v>631</v>
      </c>
      <c r="C189" s="600" t="s">
        <v>914</v>
      </c>
      <c r="D189" s="599" t="s">
        <v>915</v>
      </c>
      <c r="E189" s="596" t="s">
        <v>319</v>
      </c>
      <c r="F189" s="468">
        <v>800</v>
      </c>
      <c r="G189" s="532"/>
      <c r="H189" s="469"/>
      <c r="I189" s="597">
        <v>800</v>
      </c>
    </row>
    <row r="190" spans="1:9" ht="15.75">
      <c r="A190" s="427">
        <v>187</v>
      </c>
      <c r="B190" s="594" t="s">
        <v>631</v>
      </c>
      <c r="C190" s="600" t="s">
        <v>916</v>
      </c>
      <c r="D190" s="599" t="s">
        <v>917</v>
      </c>
      <c r="E190" s="596" t="s">
        <v>319</v>
      </c>
      <c r="F190" s="468">
        <v>150</v>
      </c>
      <c r="G190" s="532"/>
      <c r="H190" s="469"/>
      <c r="I190" s="597">
        <v>150</v>
      </c>
    </row>
    <row r="191" spans="1:9" ht="15.75">
      <c r="A191" s="436">
        <v>188</v>
      </c>
      <c r="B191" s="594" t="s">
        <v>631</v>
      </c>
      <c r="C191" s="600" t="s">
        <v>918</v>
      </c>
      <c r="D191" s="599" t="s">
        <v>919</v>
      </c>
      <c r="E191" s="596" t="s">
        <v>319</v>
      </c>
      <c r="F191" s="468">
        <v>180</v>
      </c>
      <c r="G191" s="532"/>
      <c r="H191" s="469"/>
      <c r="I191" s="597">
        <v>180</v>
      </c>
    </row>
    <row r="192" spans="1:9" ht="15.75">
      <c r="A192" s="427">
        <v>189</v>
      </c>
      <c r="B192" s="594" t="s">
        <v>631</v>
      </c>
      <c r="C192" s="600" t="s">
        <v>920</v>
      </c>
      <c r="D192" s="599" t="s">
        <v>921</v>
      </c>
      <c r="E192" s="596" t="s">
        <v>319</v>
      </c>
      <c r="F192" s="468">
        <v>180</v>
      </c>
      <c r="G192" s="532"/>
      <c r="H192" s="469"/>
      <c r="I192" s="597">
        <v>180</v>
      </c>
    </row>
    <row r="193" spans="1:9" ht="15.75">
      <c r="A193" s="436">
        <v>190</v>
      </c>
      <c r="B193" s="594" t="s">
        <v>631</v>
      </c>
      <c r="C193" s="600" t="s">
        <v>922</v>
      </c>
      <c r="D193" s="599" t="s">
        <v>923</v>
      </c>
      <c r="E193" s="596" t="s">
        <v>319</v>
      </c>
      <c r="F193" s="468">
        <v>180</v>
      </c>
      <c r="G193" s="532"/>
      <c r="H193" s="469"/>
      <c r="I193" s="597">
        <v>180</v>
      </c>
    </row>
    <row r="194" spans="1:9" ht="15.75">
      <c r="A194" s="427">
        <v>191</v>
      </c>
      <c r="B194" s="594" t="s">
        <v>631</v>
      </c>
      <c r="C194" s="600" t="s">
        <v>924</v>
      </c>
      <c r="D194" s="599" t="s">
        <v>925</v>
      </c>
      <c r="E194" s="596" t="s">
        <v>319</v>
      </c>
      <c r="F194" s="468">
        <v>180</v>
      </c>
      <c r="G194" s="532"/>
      <c r="H194" s="469"/>
      <c r="I194" s="597">
        <v>180</v>
      </c>
    </row>
    <row r="195" spans="1:9" ht="15.75">
      <c r="A195" s="436">
        <v>192</v>
      </c>
      <c r="B195" s="594" t="s">
        <v>631</v>
      </c>
      <c r="C195" s="600" t="s">
        <v>926</v>
      </c>
      <c r="D195" s="599" t="s">
        <v>927</v>
      </c>
      <c r="E195" s="596" t="s">
        <v>319</v>
      </c>
      <c r="F195" s="468">
        <v>180</v>
      </c>
      <c r="G195" s="532"/>
      <c r="H195" s="469"/>
      <c r="I195" s="597">
        <v>180</v>
      </c>
    </row>
    <row r="196" spans="1:9" ht="15.75">
      <c r="A196" s="427">
        <v>193</v>
      </c>
      <c r="B196" s="602" t="s">
        <v>631</v>
      </c>
      <c r="C196" s="600" t="s">
        <v>928</v>
      </c>
      <c r="D196" s="603" t="s">
        <v>929</v>
      </c>
      <c r="E196" s="605" t="s">
        <v>319</v>
      </c>
      <c r="F196" s="606">
        <v>180</v>
      </c>
      <c r="G196" s="607"/>
      <c r="H196" s="608"/>
      <c r="I196" s="609">
        <v>180</v>
      </c>
    </row>
    <row r="197" spans="1:9" ht="15.75">
      <c r="A197" s="436">
        <v>194</v>
      </c>
      <c r="B197" s="594" t="s">
        <v>631</v>
      </c>
      <c r="C197" s="604" t="s">
        <v>930</v>
      </c>
      <c r="D197" s="599" t="s">
        <v>931</v>
      </c>
      <c r="E197" s="596" t="s">
        <v>319</v>
      </c>
      <c r="F197" s="468">
        <v>180</v>
      </c>
      <c r="G197" s="532"/>
      <c r="H197" s="469"/>
      <c r="I197" s="597">
        <v>180</v>
      </c>
    </row>
    <row r="198" spans="1:9" ht="15.75">
      <c r="A198" s="427">
        <v>195</v>
      </c>
      <c r="B198" s="594" t="s">
        <v>631</v>
      </c>
      <c r="C198" s="604" t="s">
        <v>932</v>
      </c>
      <c r="D198" s="599" t="s">
        <v>933</v>
      </c>
      <c r="E198" s="596" t="s">
        <v>319</v>
      </c>
      <c r="F198" s="468">
        <v>180</v>
      </c>
      <c r="G198" s="532"/>
      <c r="H198" s="469"/>
      <c r="I198" s="597">
        <v>180</v>
      </c>
    </row>
    <row r="199" spans="1:9" ht="15.75">
      <c r="A199" s="436">
        <v>196</v>
      </c>
      <c r="B199" s="594" t="s">
        <v>631</v>
      </c>
      <c r="C199" s="604" t="s">
        <v>934</v>
      </c>
      <c r="D199" s="599" t="s">
        <v>935</v>
      </c>
      <c r="E199" s="596" t="s">
        <v>319</v>
      </c>
      <c r="F199" s="468">
        <v>180</v>
      </c>
      <c r="G199" s="532"/>
      <c r="H199" s="469"/>
      <c r="I199" s="597">
        <v>180</v>
      </c>
    </row>
    <row r="200" spans="1:9" ht="15.75">
      <c r="A200" s="427">
        <v>197</v>
      </c>
      <c r="B200" s="594" t="s">
        <v>631</v>
      </c>
      <c r="C200" s="604" t="s">
        <v>936</v>
      </c>
      <c r="D200" s="599" t="s">
        <v>937</v>
      </c>
      <c r="E200" s="596" t="s">
        <v>319</v>
      </c>
      <c r="F200" s="468">
        <v>180</v>
      </c>
      <c r="G200" s="532"/>
      <c r="H200" s="469"/>
      <c r="I200" s="597">
        <v>180</v>
      </c>
    </row>
    <row r="201" spans="1:9" ht="15.75">
      <c r="A201" s="436">
        <v>198</v>
      </c>
      <c r="B201" s="594" t="s">
        <v>631</v>
      </c>
      <c r="C201" s="604" t="s">
        <v>938</v>
      </c>
      <c r="D201" s="599" t="s">
        <v>939</v>
      </c>
      <c r="E201" s="596" t="s">
        <v>319</v>
      </c>
      <c r="F201" s="468">
        <v>180</v>
      </c>
      <c r="G201" s="532"/>
      <c r="H201" s="469"/>
      <c r="I201" s="597">
        <v>180</v>
      </c>
    </row>
    <row r="202" spans="1:9" ht="15.75">
      <c r="A202" s="427">
        <v>199</v>
      </c>
      <c r="B202" s="594" t="s">
        <v>631</v>
      </c>
      <c r="C202" s="604" t="s">
        <v>940</v>
      </c>
      <c r="D202" s="599" t="s">
        <v>941</v>
      </c>
      <c r="E202" s="596" t="s">
        <v>319</v>
      </c>
      <c r="F202" s="468">
        <v>180</v>
      </c>
      <c r="G202" s="532"/>
      <c r="H202" s="469"/>
      <c r="I202" s="597">
        <v>180</v>
      </c>
    </row>
    <row r="203" spans="1:9" ht="15.75">
      <c r="A203" s="436">
        <v>200</v>
      </c>
      <c r="B203" s="594" t="s">
        <v>631</v>
      </c>
      <c r="C203" s="604" t="s">
        <v>942</v>
      </c>
      <c r="D203" s="599" t="s">
        <v>943</v>
      </c>
      <c r="E203" s="596" t="s">
        <v>319</v>
      </c>
      <c r="F203" s="468">
        <v>180</v>
      </c>
      <c r="G203" s="532"/>
      <c r="H203" s="469"/>
      <c r="I203" s="597">
        <v>180</v>
      </c>
    </row>
    <row r="204" spans="1:9" ht="15.75">
      <c r="A204" s="427">
        <v>201</v>
      </c>
      <c r="B204" s="594" t="s">
        <v>631</v>
      </c>
      <c r="C204" s="604" t="s">
        <v>944</v>
      </c>
      <c r="D204" s="599" t="s">
        <v>945</v>
      </c>
      <c r="E204" s="596" t="s">
        <v>319</v>
      </c>
      <c r="F204" s="468">
        <v>180</v>
      </c>
      <c r="G204" s="532"/>
      <c r="H204" s="469"/>
      <c r="I204" s="597">
        <v>180</v>
      </c>
    </row>
    <row r="205" spans="1:9" ht="15.75">
      <c r="A205" s="436">
        <v>202</v>
      </c>
      <c r="B205" s="594" t="s">
        <v>631</v>
      </c>
      <c r="C205" s="604" t="s">
        <v>946</v>
      </c>
      <c r="D205" s="599" t="s">
        <v>947</v>
      </c>
      <c r="E205" s="596" t="s">
        <v>319</v>
      </c>
      <c r="F205" s="468">
        <v>180</v>
      </c>
      <c r="G205" s="532"/>
      <c r="H205" s="469"/>
      <c r="I205" s="597">
        <v>180</v>
      </c>
    </row>
    <row r="206" spans="1:9" ht="15.75">
      <c r="A206" s="427">
        <v>203</v>
      </c>
      <c r="B206" s="594" t="s">
        <v>631</v>
      </c>
      <c r="C206" s="604" t="s">
        <v>948</v>
      </c>
      <c r="D206" s="599" t="s">
        <v>949</v>
      </c>
      <c r="E206" s="596" t="s">
        <v>319</v>
      </c>
      <c r="F206" s="468">
        <v>180</v>
      </c>
      <c r="G206" s="532"/>
      <c r="H206" s="469"/>
      <c r="I206" s="597">
        <v>180</v>
      </c>
    </row>
    <row r="207" spans="1:9" ht="15.75">
      <c r="A207" s="436">
        <v>204</v>
      </c>
      <c r="B207" s="594" t="s">
        <v>631</v>
      </c>
      <c r="C207" s="604" t="s">
        <v>950</v>
      </c>
      <c r="D207" s="599" t="s">
        <v>951</v>
      </c>
      <c r="E207" s="596" t="s">
        <v>319</v>
      </c>
      <c r="F207" s="468">
        <v>180</v>
      </c>
      <c r="G207" s="532"/>
      <c r="H207" s="469"/>
      <c r="I207" s="597">
        <v>180</v>
      </c>
    </row>
    <row r="208" spans="1:9" ht="15.75">
      <c r="A208" s="427">
        <v>205</v>
      </c>
      <c r="B208" s="594" t="s">
        <v>631</v>
      </c>
      <c r="C208" s="604" t="s">
        <v>952</v>
      </c>
      <c r="D208" s="599">
        <v>1034001201</v>
      </c>
      <c r="E208" s="596" t="s">
        <v>319</v>
      </c>
      <c r="F208" s="468">
        <v>180</v>
      </c>
      <c r="G208" s="532"/>
      <c r="H208" s="469"/>
      <c r="I208" s="597">
        <v>180</v>
      </c>
    </row>
    <row r="209" spans="1:9" ht="15.75">
      <c r="A209" s="436">
        <v>206</v>
      </c>
      <c r="B209" s="594" t="s">
        <v>631</v>
      </c>
      <c r="C209" s="604" t="s">
        <v>953</v>
      </c>
      <c r="D209" s="599" t="s">
        <v>954</v>
      </c>
      <c r="E209" s="596" t="s">
        <v>319</v>
      </c>
      <c r="F209" s="468">
        <v>180</v>
      </c>
      <c r="G209" s="532"/>
      <c r="H209" s="469"/>
      <c r="I209" s="597">
        <v>180</v>
      </c>
    </row>
    <row r="210" spans="1:9" ht="15.75">
      <c r="A210" s="427">
        <v>207</v>
      </c>
      <c r="B210" s="594" t="s">
        <v>631</v>
      </c>
      <c r="C210" s="604" t="s">
        <v>955</v>
      </c>
      <c r="D210" s="599" t="s">
        <v>956</v>
      </c>
      <c r="E210" s="596" t="s">
        <v>319</v>
      </c>
      <c r="F210" s="468">
        <v>180</v>
      </c>
      <c r="G210" s="532"/>
      <c r="H210" s="469"/>
      <c r="I210" s="597">
        <v>180</v>
      </c>
    </row>
    <row r="211" spans="1:9" ht="15.75">
      <c r="A211" s="436">
        <v>208</v>
      </c>
      <c r="B211" s="594" t="s">
        <v>631</v>
      </c>
      <c r="C211" s="604" t="s">
        <v>957</v>
      </c>
      <c r="D211" s="599" t="s">
        <v>958</v>
      </c>
      <c r="E211" s="596" t="s">
        <v>319</v>
      </c>
      <c r="F211" s="468">
        <v>180</v>
      </c>
      <c r="G211" s="532"/>
      <c r="H211" s="469"/>
      <c r="I211" s="597">
        <v>180</v>
      </c>
    </row>
    <row r="212" spans="1:9" ht="15.75">
      <c r="A212" s="427">
        <v>209</v>
      </c>
      <c r="B212" s="594" t="s">
        <v>631</v>
      </c>
      <c r="C212" s="604" t="s">
        <v>959</v>
      </c>
      <c r="D212" s="599" t="s">
        <v>960</v>
      </c>
      <c r="E212" s="596" t="s">
        <v>319</v>
      </c>
      <c r="F212" s="468">
        <v>180</v>
      </c>
      <c r="G212" s="532"/>
      <c r="H212" s="469"/>
      <c r="I212" s="597">
        <v>180</v>
      </c>
    </row>
    <row r="213" spans="1:9" ht="15.75">
      <c r="A213" s="436">
        <v>210</v>
      </c>
      <c r="B213" s="610" t="s">
        <v>631</v>
      </c>
      <c r="C213" s="611" t="s">
        <v>961</v>
      </c>
      <c r="D213" s="612" t="s">
        <v>962</v>
      </c>
      <c r="E213" s="613" t="s">
        <v>319</v>
      </c>
      <c r="F213" s="614">
        <v>180</v>
      </c>
      <c r="G213" s="615"/>
      <c r="H213" s="616"/>
      <c r="I213" s="617">
        <v>180</v>
      </c>
    </row>
    <row r="214" spans="1:9" ht="15.75">
      <c r="A214" s="427">
        <v>211</v>
      </c>
      <c r="B214" s="594" t="s">
        <v>631</v>
      </c>
      <c r="C214" s="600" t="s">
        <v>963</v>
      </c>
      <c r="D214" s="599" t="s">
        <v>964</v>
      </c>
      <c r="E214" s="596" t="s">
        <v>319</v>
      </c>
      <c r="F214" s="468">
        <v>180</v>
      </c>
      <c r="G214" s="532"/>
      <c r="H214" s="469"/>
      <c r="I214" s="597">
        <v>180</v>
      </c>
    </row>
    <row r="215" spans="1:9" ht="15.75">
      <c r="A215" s="436">
        <v>212</v>
      </c>
      <c r="B215" s="594" t="s">
        <v>631</v>
      </c>
      <c r="C215" s="600" t="s">
        <v>965</v>
      </c>
      <c r="D215" s="599" t="s">
        <v>966</v>
      </c>
      <c r="E215" s="596" t="s">
        <v>319</v>
      </c>
      <c r="F215" s="468">
        <v>180</v>
      </c>
      <c r="G215" s="532"/>
      <c r="H215" s="469"/>
      <c r="I215" s="597">
        <v>180</v>
      </c>
    </row>
    <row r="216" spans="1:9" ht="15.75">
      <c r="A216" s="427">
        <v>213</v>
      </c>
      <c r="B216" s="594" t="s">
        <v>631</v>
      </c>
      <c r="C216" s="600" t="s">
        <v>967</v>
      </c>
      <c r="D216" s="599" t="s">
        <v>968</v>
      </c>
      <c r="E216" s="596" t="s">
        <v>319</v>
      </c>
      <c r="F216" s="468">
        <v>180</v>
      </c>
      <c r="G216" s="532"/>
      <c r="H216" s="469"/>
      <c r="I216" s="597">
        <v>180</v>
      </c>
    </row>
    <row r="217" spans="1:9" ht="15.75">
      <c r="A217" s="436">
        <v>214</v>
      </c>
      <c r="B217" s="594" t="s">
        <v>631</v>
      </c>
      <c r="C217" s="600" t="s">
        <v>969</v>
      </c>
      <c r="D217" s="599" t="s">
        <v>970</v>
      </c>
      <c r="E217" s="596" t="s">
        <v>319</v>
      </c>
      <c r="F217" s="468">
        <v>180</v>
      </c>
      <c r="G217" s="532"/>
      <c r="H217" s="469"/>
      <c r="I217" s="597">
        <v>180</v>
      </c>
    </row>
    <row r="218" spans="1:9" ht="15.75">
      <c r="A218" s="427">
        <v>215</v>
      </c>
      <c r="B218" s="594" t="s">
        <v>631</v>
      </c>
      <c r="C218" s="600" t="s">
        <v>971</v>
      </c>
      <c r="D218" s="599" t="s">
        <v>972</v>
      </c>
      <c r="E218" s="596" t="s">
        <v>319</v>
      </c>
      <c r="F218" s="468">
        <v>180</v>
      </c>
      <c r="G218" s="532"/>
      <c r="H218" s="469"/>
      <c r="I218" s="597">
        <v>180</v>
      </c>
    </row>
    <row r="219" spans="1:9" ht="15.75">
      <c r="A219" s="436">
        <v>216</v>
      </c>
      <c r="B219" s="594" t="s">
        <v>631</v>
      </c>
      <c r="C219" s="600" t="s">
        <v>973</v>
      </c>
      <c r="D219" s="599" t="s">
        <v>974</v>
      </c>
      <c r="E219" s="596" t="s">
        <v>319</v>
      </c>
      <c r="F219" s="468">
        <v>180</v>
      </c>
      <c r="G219" s="532"/>
      <c r="H219" s="469"/>
      <c r="I219" s="597">
        <v>180</v>
      </c>
    </row>
    <row r="220" spans="1:9" ht="15.75">
      <c r="A220" s="427">
        <v>217</v>
      </c>
      <c r="B220" s="594" t="s">
        <v>631</v>
      </c>
      <c r="C220" s="600" t="s">
        <v>975</v>
      </c>
      <c r="D220" s="599" t="s">
        <v>976</v>
      </c>
      <c r="E220" s="596" t="s">
        <v>319</v>
      </c>
      <c r="F220" s="468">
        <v>180</v>
      </c>
      <c r="G220" s="532"/>
      <c r="H220" s="469"/>
      <c r="I220" s="597">
        <v>180</v>
      </c>
    </row>
    <row r="221" spans="1:9" ht="15.75">
      <c r="A221" s="436">
        <v>218</v>
      </c>
      <c r="B221" s="594" t="s">
        <v>977</v>
      </c>
      <c r="C221" s="600" t="s">
        <v>978</v>
      </c>
      <c r="D221" s="599" t="s">
        <v>979</v>
      </c>
      <c r="E221" s="596" t="s">
        <v>319</v>
      </c>
      <c r="F221" s="468">
        <v>227</v>
      </c>
      <c r="G221" s="532"/>
      <c r="H221" s="469"/>
      <c r="I221" s="597">
        <v>227</v>
      </c>
    </row>
    <row r="222" spans="1:9" ht="15.75">
      <c r="A222" s="427">
        <v>219</v>
      </c>
      <c r="B222" s="594" t="s">
        <v>631</v>
      </c>
      <c r="C222" s="600" t="s">
        <v>980</v>
      </c>
      <c r="D222" s="599" t="s">
        <v>981</v>
      </c>
      <c r="E222" s="596" t="s">
        <v>319</v>
      </c>
      <c r="F222" s="468">
        <v>700</v>
      </c>
      <c r="G222" s="532"/>
      <c r="H222" s="469"/>
      <c r="I222" s="597">
        <v>700</v>
      </c>
    </row>
    <row r="223" spans="1:9" ht="15.75">
      <c r="A223" s="436">
        <v>220</v>
      </c>
      <c r="B223" s="594" t="s">
        <v>982</v>
      </c>
      <c r="C223" s="600" t="s">
        <v>983</v>
      </c>
      <c r="D223" s="599" t="s">
        <v>984</v>
      </c>
      <c r="E223" s="596" t="s">
        <v>319</v>
      </c>
      <c r="F223" s="468">
        <v>110</v>
      </c>
      <c r="G223" s="532"/>
      <c r="H223" s="469"/>
      <c r="I223" s="597">
        <v>110</v>
      </c>
    </row>
    <row r="224" spans="1:9" ht="15.75">
      <c r="A224" s="427">
        <v>221</v>
      </c>
      <c r="B224" s="594" t="s">
        <v>977</v>
      </c>
      <c r="C224" s="600" t="s">
        <v>985</v>
      </c>
      <c r="D224" s="599" t="s">
        <v>986</v>
      </c>
      <c r="E224" s="596" t="s">
        <v>319</v>
      </c>
      <c r="F224" s="468">
        <v>453</v>
      </c>
      <c r="G224" s="532"/>
      <c r="H224" s="469"/>
      <c r="I224" s="597">
        <v>453</v>
      </c>
    </row>
    <row r="225" spans="1:9" ht="15.75">
      <c r="A225" s="436">
        <v>222</v>
      </c>
      <c r="B225" s="594" t="s">
        <v>977</v>
      </c>
      <c r="C225" s="600" t="s">
        <v>987</v>
      </c>
      <c r="D225" s="599" t="s">
        <v>988</v>
      </c>
      <c r="E225" s="596" t="s">
        <v>319</v>
      </c>
      <c r="F225" s="468">
        <v>397</v>
      </c>
      <c r="G225" s="532"/>
      <c r="H225" s="469"/>
      <c r="I225" s="597">
        <v>397</v>
      </c>
    </row>
    <row r="226" spans="1:9" ht="15.75">
      <c r="A226" s="427">
        <v>223</v>
      </c>
      <c r="B226" s="594" t="s">
        <v>977</v>
      </c>
      <c r="C226" s="600" t="s">
        <v>989</v>
      </c>
      <c r="D226" s="599" t="s">
        <v>990</v>
      </c>
      <c r="E226" s="596" t="s">
        <v>319</v>
      </c>
      <c r="F226" s="468">
        <v>227</v>
      </c>
      <c r="G226" s="532"/>
      <c r="H226" s="469"/>
      <c r="I226" s="597">
        <v>227</v>
      </c>
    </row>
    <row r="227" spans="1:9" ht="15.75">
      <c r="A227" s="436">
        <v>224</v>
      </c>
      <c r="B227" s="594" t="s">
        <v>977</v>
      </c>
      <c r="C227" s="600" t="s">
        <v>991</v>
      </c>
      <c r="D227" s="599" t="s">
        <v>992</v>
      </c>
      <c r="E227" s="596" t="s">
        <v>319</v>
      </c>
      <c r="F227" s="468">
        <v>397</v>
      </c>
      <c r="G227" s="532"/>
      <c r="H227" s="469"/>
      <c r="I227" s="597">
        <v>397</v>
      </c>
    </row>
    <row r="228" spans="1:9" ht="15.75">
      <c r="A228" s="427">
        <v>225</v>
      </c>
      <c r="B228" s="594" t="s">
        <v>977</v>
      </c>
      <c r="C228" s="600" t="s">
        <v>993</v>
      </c>
      <c r="D228" s="599" t="s">
        <v>994</v>
      </c>
      <c r="E228" s="596" t="s">
        <v>319</v>
      </c>
      <c r="F228" s="468">
        <v>227</v>
      </c>
      <c r="G228" s="532"/>
      <c r="H228" s="469"/>
      <c r="I228" s="597">
        <v>227</v>
      </c>
    </row>
    <row r="229" spans="1:9" ht="15.75">
      <c r="A229" s="436">
        <v>226</v>
      </c>
      <c r="B229" s="594" t="s">
        <v>977</v>
      </c>
      <c r="C229" s="600" t="s">
        <v>995</v>
      </c>
      <c r="D229" s="599" t="s">
        <v>996</v>
      </c>
      <c r="E229" s="596" t="s">
        <v>319</v>
      </c>
      <c r="F229" s="468">
        <v>453</v>
      </c>
      <c r="G229" s="532"/>
      <c r="H229" s="469"/>
      <c r="I229" s="597">
        <v>453</v>
      </c>
    </row>
    <row r="230" spans="1:9" ht="15.75">
      <c r="A230" s="427">
        <v>227</v>
      </c>
      <c r="B230" s="594" t="s">
        <v>977</v>
      </c>
      <c r="C230" s="600" t="s">
        <v>997</v>
      </c>
      <c r="D230" s="599" t="s">
        <v>998</v>
      </c>
      <c r="E230" s="596" t="s">
        <v>319</v>
      </c>
      <c r="F230" s="468">
        <v>227</v>
      </c>
      <c r="G230" s="532"/>
      <c r="H230" s="469"/>
      <c r="I230" s="597">
        <v>227</v>
      </c>
    </row>
    <row r="231" spans="1:9" ht="15.75">
      <c r="A231" s="436">
        <v>228</v>
      </c>
      <c r="B231" s="594" t="s">
        <v>977</v>
      </c>
      <c r="C231" s="600" t="s">
        <v>999</v>
      </c>
      <c r="D231" s="599" t="s">
        <v>1000</v>
      </c>
      <c r="E231" s="596" t="s">
        <v>319</v>
      </c>
      <c r="F231" s="468">
        <v>85</v>
      </c>
      <c r="G231" s="532"/>
      <c r="H231" s="469"/>
      <c r="I231" s="597">
        <v>85</v>
      </c>
    </row>
    <row r="232" spans="1:9" ht="15.75">
      <c r="A232" s="427">
        <v>229</v>
      </c>
      <c r="B232" s="594" t="s">
        <v>977</v>
      </c>
      <c r="C232" s="600" t="s">
        <v>1001</v>
      </c>
      <c r="D232" s="599" t="s">
        <v>1002</v>
      </c>
      <c r="E232" s="596" t="s">
        <v>319</v>
      </c>
      <c r="F232" s="468">
        <v>227</v>
      </c>
      <c r="G232" s="532"/>
      <c r="H232" s="469"/>
      <c r="I232" s="597">
        <v>227</v>
      </c>
    </row>
    <row r="233" spans="1:9" ht="15.75">
      <c r="A233" s="436">
        <v>230</v>
      </c>
      <c r="B233" s="594" t="s">
        <v>977</v>
      </c>
      <c r="C233" s="600" t="s">
        <v>1003</v>
      </c>
      <c r="D233" s="599" t="s">
        <v>1004</v>
      </c>
      <c r="E233" s="596" t="s">
        <v>319</v>
      </c>
      <c r="F233" s="468">
        <v>397</v>
      </c>
      <c r="G233" s="532"/>
      <c r="H233" s="469"/>
      <c r="I233" s="597">
        <v>397</v>
      </c>
    </row>
    <row r="234" spans="1:9" ht="15.75">
      <c r="A234" s="427">
        <v>231</v>
      </c>
      <c r="B234" s="594" t="s">
        <v>977</v>
      </c>
      <c r="C234" s="600" t="s">
        <v>1005</v>
      </c>
      <c r="D234" s="599" t="s">
        <v>1006</v>
      </c>
      <c r="E234" s="596" t="s">
        <v>319</v>
      </c>
      <c r="F234" s="468">
        <v>85</v>
      </c>
      <c r="G234" s="532"/>
      <c r="H234" s="469"/>
      <c r="I234" s="597">
        <v>85</v>
      </c>
    </row>
    <row r="235" spans="1:9" ht="15.75">
      <c r="A235" s="436">
        <v>232</v>
      </c>
      <c r="B235" s="594" t="s">
        <v>982</v>
      </c>
      <c r="C235" s="600" t="s">
        <v>1007</v>
      </c>
      <c r="D235" s="599" t="s">
        <v>1008</v>
      </c>
      <c r="E235" s="596" t="s">
        <v>319</v>
      </c>
      <c r="F235" s="468">
        <v>293</v>
      </c>
      <c r="G235" s="532"/>
      <c r="H235" s="469"/>
      <c r="I235" s="597">
        <v>293</v>
      </c>
    </row>
    <row r="236" spans="1:9" ht="15.75">
      <c r="A236" s="427">
        <v>233</v>
      </c>
      <c r="B236" s="602" t="s">
        <v>977</v>
      </c>
      <c r="C236" s="600" t="s">
        <v>1009</v>
      </c>
      <c r="D236" s="603" t="s">
        <v>1010</v>
      </c>
      <c r="E236" s="605" t="s">
        <v>319</v>
      </c>
      <c r="F236" s="468">
        <v>453</v>
      </c>
      <c r="G236" s="532"/>
      <c r="H236" s="469"/>
      <c r="I236" s="597">
        <v>453</v>
      </c>
    </row>
    <row r="237" spans="1:9" ht="15.75">
      <c r="A237" s="436">
        <v>234</v>
      </c>
      <c r="B237" s="594" t="s">
        <v>982</v>
      </c>
      <c r="C237" s="604" t="s">
        <v>1011</v>
      </c>
      <c r="D237" s="599" t="s">
        <v>1012</v>
      </c>
      <c r="E237" s="596" t="s">
        <v>319</v>
      </c>
      <c r="F237" s="468">
        <v>293</v>
      </c>
      <c r="G237" s="532"/>
      <c r="H237" s="469"/>
      <c r="I237" s="597">
        <v>293</v>
      </c>
    </row>
    <row r="238" spans="1:9" ht="15.75">
      <c r="A238" s="427">
        <v>235</v>
      </c>
      <c r="B238" s="594" t="s">
        <v>977</v>
      </c>
      <c r="C238" s="604" t="s">
        <v>1013</v>
      </c>
      <c r="D238" s="599" t="s">
        <v>1014</v>
      </c>
      <c r="E238" s="596" t="s">
        <v>319</v>
      </c>
      <c r="F238" s="468">
        <v>85</v>
      </c>
      <c r="G238" s="532"/>
      <c r="H238" s="469"/>
      <c r="I238" s="597">
        <v>85</v>
      </c>
    </row>
    <row r="239" spans="1:9" ht="15.75">
      <c r="A239" s="436">
        <v>236</v>
      </c>
      <c r="B239" s="493" t="s">
        <v>631</v>
      </c>
      <c r="C239" s="492" t="s">
        <v>1015</v>
      </c>
      <c r="D239" s="473" t="s">
        <v>1016</v>
      </c>
      <c r="E239" s="518" t="s">
        <v>319</v>
      </c>
      <c r="F239" s="618">
        <v>100</v>
      </c>
      <c r="G239" s="532"/>
      <c r="H239" s="469"/>
      <c r="I239" s="519">
        <v>100</v>
      </c>
    </row>
    <row r="240" spans="1:9" ht="15.75">
      <c r="A240" s="427"/>
      <c r="B240" s="619"/>
      <c r="C240" s="620"/>
      <c r="D240" s="621"/>
      <c r="E240" s="622"/>
      <c r="F240" s="623"/>
      <c r="G240" s="624"/>
      <c r="H240" s="625"/>
      <c r="I240" s="623"/>
    </row>
    <row r="241" spans="1:9" ht="21">
      <c r="A241" s="427"/>
      <c r="B241" s="626"/>
      <c r="C241" s="627"/>
      <c r="D241" s="628"/>
      <c r="E241" s="493"/>
      <c r="F241" s="629"/>
      <c r="G241" s="630"/>
      <c r="H241" s="631" t="s">
        <v>374</v>
      </c>
      <c r="I241" s="632">
        <f>SUM(I9:I239)</f>
        <v>553381</v>
      </c>
    </row>
    <row r="242" spans="1:9">
      <c r="A242" s="178"/>
      <c r="C242" s="185"/>
      <c r="D242" s="178"/>
      <c r="E242" s="178"/>
      <c r="F242" s="178"/>
      <c r="G242" s="185"/>
      <c r="H242" s="178"/>
      <c r="I242" s="178"/>
    </row>
    <row r="243" spans="1:9">
      <c r="A243" s="177" t="s">
        <v>396</v>
      </c>
    </row>
    <row r="245" spans="1:9">
      <c r="B245" s="179" t="s">
        <v>96</v>
      </c>
      <c r="F245" s="180"/>
      <c r="I245" s="178"/>
    </row>
    <row r="246" spans="1:9">
      <c r="F246" s="178"/>
      <c r="H246" s="184"/>
      <c r="I246" s="182"/>
    </row>
    <row r="247" spans="1:9">
      <c r="C247" s="181"/>
      <c r="F247" s="181"/>
      <c r="G247" s="181"/>
      <c r="H247" s="183"/>
      <c r="I247" s="182"/>
    </row>
    <row r="248" spans="1:9">
      <c r="A248" s="178"/>
      <c r="C248" s="183" t="s">
        <v>251</v>
      </c>
      <c r="F248" s="184" t="s">
        <v>256</v>
      </c>
      <c r="G248" s="183"/>
      <c r="I248" s="178"/>
    </row>
    <row r="249" spans="1:9">
      <c r="A249" s="178"/>
      <c r="C249" s="185" t="s">
        <v>127</v>
      </c>
      <c r="F249" s="177" t="s">
        <v>252</v>
      </c>
      <c r="H249" s="185"/>
      <c r="I249" s="178"/>
    </row>
    <row r="250" spans="1:9">
      <c r="A250" s="178"/>
      <c r="C250" s="185"/>
      <c r="D250" s="178"/>
      <c r="E250" s="178"/>
      <c r="F250" s="178"/>
      <c r="G250" s="185"/>
      <c r="H250" s="178"/>
      <c r="I250" s="178"/>
    </row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241 B128:B134 B55:B61 B149:B157 B167:B238 B125 B122 B119 B116 B99 B96 B92:B93 B88:B90 B84:B85 B82 B42:B52 B102:B104"/>
  </dataValidations>
  <printOptions gridLines="1"/>
  <pageMargins left="0.7" right="0.7" top="0.75" bottom="0.75" header="0.3" footer="0.3"/>
  <pageSetup scale="53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topLeftCell="A7" zoomScaleNormal="100" zoomScaleSheetLayoutView="100" workbookViewId="0">
      <selection activeCell="C17" sqref="C17"/>
    </sheetView>
  </sheetViews>
  <sheetFormatPr defaultRowHeight="12.75"/>
  <cols>
    <col min="1" max="1" width="7.28515625" style="192" customWidth="1"/>
    <col min="2" max="2" width="57.28515625" style="192" customWidth="1"/>
    <col min="3" max="3" width="24.140625" style="192" customWidth="1"/>
    <col min="4" max="16384" width="9.140625" style="192"/>
  </cols>
  <sheetData>
    <row r="1" spans="1:3" s="6" customFormat="1" ht="18.75" customHeight="1">
      <c r="A1" s="665" t="s">
        <v>457</v>
      </c>
      <c r="B1" s="665"/>
      <c r="C1" s="355" t="s">
        <v>97</v>
      </c>
    </row>
    <row r="2" spans="1:3" s="6" customFormat="1" ht="15">
      <c r="A2" s="665"/>
      <c r="B2" s="665"/>
      <c r="C2" s="408" t="str">
        <f>'ფორმა N1'!L2</f>
        <v>03.10.17-21.10.17</v>
      </c>
    </row>
    <row r="3" spans="1:3" s="6" customFormat="1" ht="15">
      <c r="A3" s="389" t="s">
        <v>128</v>
      </c>
      <c r="B3" s="353"/>
      <c r="C3" s="354"/>
    </row>
    <row r="4" spans="1:3" s="6" customFormat="1" ht="15">
      <c r="A4" s="112"/>
      <c r="B4" s="353"/>
      <c r="C4" s="354"/>
    </row>
    <row r="5" spans="1:3" s="21" customFormat="1" ht="15">
      <c r="A5" s="666" t="s">
        <v>257</v>
      </c>
      <c r="B5" s="666"/>
      <c r="C5" s="112"/>
    </row>
    <row r="6" spans="1:3" s="21" customFormat="1" ht="15">
      <c r="A6" s="667" t="str">
        <f>'ფორმა N1'!A5</f>
        <v>მპგ მოძრაობა სახელმწიფო ხალხისთვის</v>
      </c>
      <c r="B6" s="667"/>
      <c r="C6" s="112"/>
    </row>
    <row r="7" spans="1:3">
      <c r="A7" s="390"/>
      <c r="B7" s="390"/>
      <c r="C7" s="390"/>
    </row>
    <row r="8" spans="1:3">
      <c r="A8" s="390"/>
      <c r="B8" s="390"/>
      <c r="C8" s="390"/>
    </row>
    <row r="9" spans="1:3" ht="30" customHeight="1">
      <c r="A9" s="391" t="s">
        <v>64</v>
      </c>
      <c r="B9" s="391" t="s">
        <v>11</v>
      </c>
      <c r="C9" s="392" t="s">
        <v>9</v>
      </c>
    </row>
    <row r="10" spans="1:3" ht="15">
      <c r="A10" s="393">
        <v>1</v>
      </c>
      <c r="B10" s="394" t="s">
        <v>57</v>
      </c>
      <c r="C10" s="410">
        <f>'ფორმა N4'!D11+'ფორმა N5'!D9</f>
        <v>32861.050000000003</v>
      </c>
    </row>
    <row r="11" spans="1:3" ht="15">
      <c r="A11" s="396">
        <v>1.1000000000000001</v>
      </c>
      <c r="B11" s="394" t="s">
        <v>458</v>
      </c>
      <c r="C11" s="411">
        <f>'ფორმა N4'!D39+'ფორმა N5'!D37</f>
        <v>0</v>
      </c>
    </row>
    <row r="12" spans="1:3" ht="15">
      <c r="A12" s="397" t="s">
        <v>30</v>
      </c>
      <c r="B12" s="394" t="s">
        <v>459</v>
      </c>
      <c r="C12" s="411">
        <f>'ფორმა N4'!D40+'ფორმა N5'!D38</f>
        <v>0</v>
      </c>
    </row>
    <row r="13" spans="1:3" ht="15">
      <c r="A13" s="396">
        <v>1.2</v>
      </c>
      <c r="B13" s="394" t="s">
        <v>58</v>
      </c>
      <c r="C13" s="411">
        <f>'ფორმა N4'!D12+'ფორმა N5'!D10</f>
        <v>32295</v>
      </c>
    </row>
    <row r="14" spans="1:3" ht="15">
      <c r="A14" s="396">
        <v>1.3</v>
      </c>
      <c r="B14" s="394" t="s">
        <v>460</v>
      </c>
      <c r="C14" s="411">
        <f>'ფორმა N4'!D17+'ფორმა N5'!D15</f>
        <v>0</v>
      </c>
    </row>
    <row r="15" spans="1:3" ht="15">
      <c r="A15" s="668"/>
      <c r="B15" s="668"/>
      <c r="C15" s="668"/>
    </row>
    <row r="16" spans="1:3" ht="30" customHeight="1">
      <c r="A16" s="391" t="s">
        <v>64</v>
      </c>
      <c r="B16" s="391" t="s">
        <v>232</v>
      </c>
      <c r="C16" s="392" t="s">
        <v>67</v>
      </c>
    </row>
    <row r="17" spans="1:4" ht="15">
      <c r="A17" s="393">
        <v>2</v>
      </c>
      <c r="B17" s="394" t="s">
        <v>461</v>
      </c>
      <c r="C17" s="395">
        <f>'ფორმა N2'!D9+'ფორმა N2'!C26+'ფორმა N3'!D9+'ფორმა N3'!C26</f>
        <v>415400</v>
      </c>
    </row>
    <row r="18" spans="1:4" ht="15">
      <c r="A18" s="398">
        <v>2.1</v>
      </c>
      <c r="B18" s="394" t="s">
        <v>462</v>
      </c>
      <c r="C18" s="394">
        <f>'ფორმა N2'!D17+'ფორმა N3'!D17</f>
        <v>407936</v>
      </c>
    </row>
    <row r="19" spans="1:4" ht="15">
      <c r="A19" s="398">
        <v>2.2000000000000002</v>
      </c>
      <c r="B19" s="394" t="s">
        <v>463</v>
      </c>
      <c r="C19" s="394">
        <f>'ფორმა N2'!D18+'ფორმა N3'!D18</f>
        <v>7464</v>
      </c>
    </row>
    <row r="20" spans="1:4" ht="15">
      <c r="A20" s="398">
        <v>2.2999999999999998</v>
      </c>
      <c r="B20" s="394" t="s">
        <v>464</v>
      </c>
      <c r="C20" s="399">
        <f>SUM(C21:C25)</f>
        <v>0</v>
      </c>
    </row>
    <row r="21" spans="1:4" ht="15">
      <c r="A21" s="397" t="s">
        <v>465</v>
      </c>
      <c r="B21" s="400" t="s">
        <v>466</v>
      </c>
      <c r="C21" s="394">
        <f>'ფორმა N2'!D13+'ფორმა N3'!D13</f>
        <v>0</v>
      </c>
    </row>
    <row r="22" spans="1:4" ht="15">
      <c r="A22" s="397" t="s">
        <v>467</v>
      </c>
      <c r="B22" s="400" t="s">
        <v>468</v>
      </c>
      <c r="C22" s="394">
        <f>'ფორმა N2'!C27+'ფორმა N3'!C27</f>
        <v>0</v>
      </c>
    </row>
    <row r="23" spans="1:4" ht="15">
      <c r="A23" s="397" t="s">
        <v>469</v>
      </c>
      <c r="B23" s="400" t="s">
        <v>470</v>
      </c>
      <c r="C23" s="394">
        <f>'ფორმა N2'!D14+'ფორმა N3'!D14</f>
        <v>0</v>
      </c>
    </row>
    <row r="24" spans="1:4" ht="15">
      <c r="A24" s="397" t="s">
        <v>471</v>
      </c>
      <c r="B24" s="400" t="s">
        <v>472</v>
      </c>
      <c r="C24" s="394">
        <f>'ფორმა N2'!C31+'ფორმა N3'!C31</f>
        <v>0</v>
      </c>
    </row>
    <row r="25" spans="1:4" ht="15">
      <c r="A25" s="397" t="s">
        <v>473</v>
      </c>
      <c r="B25" s="400" t="s">
        <v>474</v>
      </c>
      <c r="C25" s="394">
        <f>'ფორმა N2'!D11+'ფორმა N3'!D11</f>
        <v>0</v>
      </c>
    </row>
    <row r="26" spans="1:4" ht="15">
      <c r="A26" s="401"/>
      <c r="B26" s="402"/>
      <c r="C26" s="403"/>
    </row>
    <row r="27" spans="1:4" ht="15">
      <c r="A27" s="401"/>
      <c r="B27" s="402"/>
      <c r="C27" s="403"/>
    </row>
    <row r="28" spans="1:4" ht="15">
      <c r="A28" s="21"/>
      <c r="B28" s="21"/>
      <c r="C28" s="21"/>
      <c r="D28" s="404"/>
    </row>
    <row r="29" spans="1:4" ht="15">
      <c r="A29" s="190" t="s">
        <v>96</v>
      </c>
      <c r="B29" s="21"/>
      <c r="C29" s="21"/>
      <c r="D29" s="404"/>
    </row>
    <row r="30" spans="1:4" ht="15">
      <c r="A30" s="21"/>
      <c r="B30" s="21"/>
      <c r="C30" s="21"/>
      <c r="D30" s="404"/>
    </row>
    <row r="31" spans="1:4" ht="15">
      <c r="A31" s="21"/>
      <c r="B31" s="21"/>
      <c r="C31" s="21"/>
      <c r="D31" s="405"/>
    </row>
    <row r="32" spans="1:4" ht="15">
      <c r="B32" s="190" t="s">
        <v>254</v>
      </c>
      <c r="C32" s="21"/>
      <c r="D32" s="405"/>
    </row>
    <row r="33" spans="2:4" ht="15">
      <c r="B33" s="21" t="s">
        <v>253</v>
      </c>
      <c r="C33" s="21"/>
      <c r="D33" s="405"/>
    </row>
    <row r="34" spans="2:4">
      <c r="B34" s="406" t="s">
        <v>127</v>
      </c>
      <c r="D34" s="407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D15" sqref="D15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2" t="s">
        <v>284</v>
      </c>
      <c r="B1" s="74"/>
      <c r="C1" s="642" t="s">
        <v>97</v>
      </c>
      <c r="D1" s="642"/>
      <c r="E1" s="106"/>
    </row>
    <row r="2" spans="1:7">
      <c r="A2" s="74" t="s">
        <v>128</v>
      </c>
      <c r="B2" s="74"/>
      <c r="C2" s="641" t="str">
        <f>'ფორმა N1'!L2</f>
        <v>03.10.17-21.10.17</v>
      </c>
      <c r="D2" s="641"/>
      <c r="E2" s="106"/>
    </row>
    <row r="3" spans="1:7">
      <c r="A3" s="72"/>
      <c r="B3" s="74"/>
      <c r="C3" s="73"/>
      <c r="D3" s="73"/>
      <c r="E3" s="106"/>
    </row>
    <row r="4" spans="1:7">
      <c r="A4" s="75" t="s">
        <v>257</v>
      </c>
      <c r="B4" s="100"/>
      <c r="C4" s="101"/>
      <c r="D4" s="74"/>
      <c r="E4" s="106"/>
    </row>
    <row r="5" spans="1:7">
      <c r="A5" s="350" t="s">
        <v>477</v>
      </c>
      <c r="B5" s="12"/>
      <c r="C5" s="12"/>
      <c r="E5" s="106"/>
    </row>
    <row r="6" spans="1:7">
      <c r="A6" s="102"/>
      <c r="B6" s="102"/>
      <c r="C6" s="102"/>
      <c r="D6" s="103"/>
      <c r="E6" s="106"/>
    </row>
    <row r="7" spans="1:7">
      <c r="A7" s="74"/>
      <c r="B7" s="74"/>
      <c r="C7" s="74"/>
      <c r="D7" s="74"/>
      <c r="E7" s="106"/>
    </row>
    <row r="8" spans="1:7" s="6" customFormat="1" ht="39" customHeight="1">
      <c r="A8" s="104" t="s">
        <v>64</v>
      </c>
      <c r="B8" s="77" t="s">
        <v>232</v>
      </c>
      <c r="C8" s="77" t="s">
        <v>66</v>
      </c>
      <c r="D8" s="77" t="s">
        <v>67</v>
      </c>
      <c r="E8" s="106"/>
    </row>
    <row r="9" spans="1:7" s="7" customFormat="1" ht="16.5" customHeight="1">
      <c r="A9" s="215">
        <v>1</v>
      </c>
      <c r="B9" s="215" t="s">
        <v>65</v>
      </c>
      <c r="C9" s="83">
        <f>SUM(C10,C26)</f>
        <v>0</v>
      </c>
      <c r="D9" s="83">
        <f>SUM(D10,D26)</f>
        <v>0</v>
      </c>
      <c r="E9" s="106"/>
    </row>
    <row r="10" spans="1:7" s="7" customFormat="1" ht="16.5" customHeight="1">
      <c r="A10" s="85">
        <v>1.1000000000000001</v>
      </c>
      <c r="B10" s="85" t="s">
        <v>69</v>
      </c>
      <c r="C10" s="83">
        <f>SUM(C11,C12,C16,C19,C25,C26)</f>
        <v>0</v>
      </c>
      <c r="D10" s="83">
        <f>SUM(D11,D12,D16,D19,D24,D25)</f>
        <v>0</v>
      </c>
      <c r="E10" s="106"/>
    </row>
    <row r="11" spans="1:7" s="9" customFormat="1" ht="16.5" customHeight="1">
      <c r="A11" s="86" t="s">
        <v>30</v>
      </c>
      <c r="B11" s="86" t="s">
        <v>68</v>
      </c>
      <c r="C11" s="8"/>
      <c r="D11" s="8"/>
      <c r="E11" s="106"/>
    </row>
    <row r="12" spans="1:7" s="10" customFormat="1" ht="16.5" customHeight="1">
      <c r="A12" s="86" t="s">
        <v>31</v>
      </c>
      <c r="B12" s="86" t="s">
        <v>290</v>
      </c>
      <c r="C12" s="105">
        <f>SUM(C14:C15)</f>
        <v>0</v>
      </c>
      <c r="D12" s="105">
        <f>SUM(D14:D15)</f>
        <v>0</v>
      </c>
      <c r="E12" s="106"/>
      <c r="G12" s="66"/>
    </row>
    <row r="13" spans="1:7" s="3" customFormat="1" ht="16.5" customHeight="1">
      <c r="A13" s="95" t="s">
        <v>70</v>
      </c>
      <c r="B13" s="95" t="s">
        <v>293</v>
      </c>
      <c r="C13" s="8"/>
      <c r="D13" s="8"/>
      <c r="E13" s="106"/>
    </row>
    <row r="14" spans="1:7" s="3" customFormat="1" ht="16.5" customHeight="1">
      <c r="A14" s="95" t="s">
        <v>437</v>
      </c>
      <c r="B14" s="95" t="s">
        <v>436</v>
      </c>
      <c r="C14" s="8"/>
      <c r="D14" s="8"/>
      <c r="E14" s="106"/>
    </row>
    <row r="15" spans="1:7" s="3" customFormat="1" ht="16.5" customHeight="1">
      <c r="A15" s="95" t="s">
        <v>438</v>
      </c>
      <c r="B15" s="95" t="s">
        <v>86</v>
      </c>
      <c r="C15" s="8"/>
      <c r="D15" s="8"/>
      <c r="E15" s="106"/>
    </row>
    <row r="16" spans="1:7" s="3" customFormat="1" ht="16.5" customHeight="1">
      <c r="A16" s="86" t="s">
        <v>71</v>
      </c>
      <c r="B16" s="86" t="s">
        <v>72</v>
      </c>
      <c r="C16" s="105">
        <f>SUM(C17:C18)</f>
        <v>0</v>
      </c>
      <c r="D16" s="105">
        <f>SUM(D17:D18)</f>
        <v>0</v>
      </c>
      <c r="E16" s="106"/>
    </row>
    <row r="17" spans="1:5" s="3" customFormat="1" ht="16.5" customHeight="1">
      <c r="A17" s="95" t="s">
        <v>73</v>
      </c>
      <c r="B17" s="95" t="s">
        <v>75</v>
      </c>
      <c r="C17" s="8"/>
      <c r="D17" s="8"/>
      <c r="E17" s="106"/>
    </row>
    <row r="18" spans="1:5" s="3" customFormat="1" ht="30">
      <c r="A18" s="95" t="s">
        <v>74</v>
      </c>
      <c r="B18" s="95" t="s">
        <v>98</v>
      </c>
      <c r="C18" s="8"/>
      <c r="D18" s="8"/>
      <c r="E18" s="106"/>
    </row>
    <row r="19" spans="1:5" s="3" customFormat="1" ht="16.5" customHeight="1">
      <c r="A19" s="86" t="s">
        <v>76</v>
      </c>
      <c r="B19" s="86" t="s">
        <v>371</v>
      </c>
      <c r="C19" s="105">
        <f>SUM(C20:C23)</f>
        <v>0</v>
      </c>
      <c r="D19" s="105">
        <f>SUM(D20:D23)</f>
        <v>0</v>
      </c>
      <c r="E19" s="106"/>
    </row>
    <row r="20" spans="1:5" s="3" customFormat="1" ht="16.5" customHeight="1">
      <c r="A20" s="95" t="s">
        <v>77</v>
      </c>
      <c r="B20" s="95" t="s">
        <v>78</v>
      </c>
      <c r="C20" s="8"/>
      <c r="D20" s="8"/>
      <c r="E20" s="106"/>
    </row>
    <row r="21" spans="1:5" s="3" customFormat="1" ht="30">
      <c r="A21" s="95" t="s">
        <v>81</v>
      </c>
      <c r="B21" s="95" t="s">
        <v>79</v>
      </c>
      <c r="C21" s="8"/>
      <c r="D21" s="8"/>
      <c r="E21" s="106"/>
    </row>
    <row r="22" spans="1:5" s="3" customFormat="1" ht="16.5" customHeight="1">
      <c r="A22" s="95" t="s">
        <v>82</v>
      </c>
      <c r="B22" s="95" t="s">
        <v>80</v>
      </c>
      <c r="C22" s="8"/>
      <c r="D22" s="8"/>
      <c r="E22" s="106"/>
    </row>
    <row r="23" spans="1:5" s="3" customFormat="1" ht="16.5" customHeight="1">
      <c r="A23" s="95" t="s">
        <v>83</v>
      </c>
      <c r="B23" s="95" t="s">
        <v>384</v>
      </c>
      <c r="C23" s="8"/>
      <c r="D23" s="8"/>
      <c r="E23" s="106"/>
    </row>
    <row r="24" spans="1:5" s="3" customFormat="1" ht="16.5" customHeight="1">
      <c r="A24" s="86" t="s">
        <v>84</v>
      </c>
      <c r="B24" s="86" t="s">
        <v>385</v>
      </c>
      <c r="C24" s="237"/>
      <c r="D24" s="8"/>
      <c r="E24" s="106"/>
    </row>
    <row r="25" spans="1:5" s="3" customFormat="1">
      <c r="A25" s="86" t="s">
        <v>234</v>
      </c>
      <c r="B25" s="86" t="s">
        <v>391</v>
      </c>
      <c r="C25" s="8"/>
      <c r="D25" s="8"/>
      <c r="E25" s="106"/>
    </row>
    <row r="26" spans="1:5" ht="16.5" customHeight="1">
      <c r="A26" s="85">
        <v>1.2</v>
      </c>
      <c r="B26" s="85" t="s">
        <v>85</v>
      </c>
      <c r="C26" s="83">
        <f>SUM(C27,C35)</f>
        <v>0</v>
      </c>
      <c r="D26" s="83">
        <f>SUM(D27,D35)</f>
        <v>0</v>
      </c>
      <c r="E26" s="106"/>
    </row>
    <row r="27" spans="1:5" ht="16.5" customHeight="1">
      <c r="A27" s="86" t="s">
        <v>32</v>
      </c>
      <c r="B27" s="86" t="s">
        <v>293</v>
      </c>
      <c r="C27" s="105">
        <f>SUM(C28:C30)</f>
        <v>0</v>
      </c>
      <c r="D27" s="105">
        <f>SUM(D28:D30)</f>
        <v>0</v>
      </c>
      <c r="E27" s="106"/>
    </row>
    <row r="28" spans="1:5">
      <c r="A28" s="223" t="s">
        <v>87</v>
      </c>
      <c r="B28" s="223" t="s">
        <v>291</v>
      </c>
      <c r="C28" s="8"/>
      <c r="D28" s="8"/>
      <c r="E28" s="106"/>
    </row>
    <row r="29" spans="1:5">
      <c r="A29" s="223" t="s">
        <v>88</v>
      </c>
      <c r="B29" s="223" t="s">
        <v>294</v>
      </c>
      <c r="C29" s="8"/>
      <c r="D29" s="8"/>
      <c r="E29" s="106"/>
    </row>
    <row r="30" spans="1:5">
      <c r="A30" s="223" t="s">
        <v>393</v>
      </c>
      <c r="B30" s="223" t="s">
        <v>292</v>
      </c>
      <c r="C30" s="8"/>
      <c r="D30" s="8"/>
      <c r="E30" s="106"/>
    </row>
    <row r="31" spans="1:5">
      <c r="A31" s="86" t="s">
        <v>33</v>
      </c>
      <c r="B31" s="86" t="s">
        <v>436</v>
      </c>
      <c r="C31" s="105">
        <f>SUM(C32:C34)</f>
        <v>0</v>
      </c>
      <c r="D31" s="105">
        <f>SUM(D32:D34)</f>
        <v>0</v>
      </c>
      <c r="E31" s="106"/>
    </row>
    <row r="32" spans="1:5">
      <c r="A32" s="223" t="s">
        <v>12</v>
      </c>
      <c r="B32" s="223" t="s">
        <v>439</v>
      </c>
      <c r="C32" s="8"/>
      <c r="D32" s="8"/>
      <c r="E32" s="106"/>
    </row>
    <row r="33" spans="1:9">
      <c r="A33" s="223" t="s">
        <v>13</v>
      </c>
      <c r="B33" s="223" t="s">
        <v>440</v>
      </c>
      <c r="C33" s="8"/>
      <c r="D33" s="8"/>
      <c r="E33" s="106"/>
    </row>
    <row r="34" spans="1:9">
      <c r="A34" s="223" t="s">
        <v>264</v>
      </c>
      <c r="B34" s="223" t="s">
        <v>441</v>
      </c>
      <c r="C34" s="8"/>
      <c r="D34" s="8"/>
      <c r="E34" s="106"/>
    </row>
    <row r="35" spans="1:9">
      <c r="A35" s="86" t="s">
        <v>34</v>
      </c>
      <c r="B35" s="236" t="s">
        <v>390</v>
      </c>
      <c r="C35" s="8"/>
      <c r="D35" s="8"/>
      <c r="E35" s="106"/>
    </row>
    <row r="36" spans="1:9">
      <c r="D36" s="27"/>
      <c r="E36" s="107"/>
      <c r="F36" s="27"/>
    </row>
    <row r="37" spans="1:9">
      <c r="A37" s="1"/>
      <c r="D37" s="27"/>
      <c r="E37" s="107"/>
      <c r="F37" s="27"/>
    </row>
    <row r="38" spans="1:9">
      <c r="D38" s="27"/>
      <c r="E38" s="107"/>
      <c r="F38" s="27"/>
    </row>
    <row r="39" spans="1:9">
      <c r="D39" s="27"/>
      <c r="E39" s="107"/>
      <c r="F39" s="27"/>
    </row>
    <row r="40" spans="1:9">
      <c r="A40" s="67" t="s">
        <v>96</v>
      </c>
      <c r="D40" s="27"/>
      <c r="E40" s="107"/>
      <c r="F40" s="27"/>
    </row>
    <row r="41" spans="1:9">
      <c r="D41" s="27"/>
      <c r="E41" s="108"/>
      <c r="F41" s="108"/>
      <c r="G41"/>
      <c r="H41"/>
      <c r="I41"/>
    </row>
    <row r="42" spans="1:9">
      <c r="D42" s="109"/>
      <c r="E42" s="108"/>
      <c r="F42" s="108"/>
      <c r="G42"/>
      <c r="H42"/>
      <c r="I42"/>
    </row>
    <row r="43" spans="1:9">
      <c r="A43"/>
      <c r="B43" s="67" t="s">
        <v>254</v>
      </c>
      <c r="D43" s="109"/>
      <c r="E43" s="108"/>
      <c r="F43" s="108"/>
      <c r="G43"/>
      <c r="H43"/>
      <c r="I43"/>
    </row>
    <row r="44" spans="1:9">
      <c r="A44"/>
      <c r="B44" s="2" t="s">
        <v>253</v>
      </c>
      <c r="D44" s="109"/>
      <c r="E44" s="108"/>
      <c r="F44" s="108"/>
      <c r="G44"/>
      <c r="H44"/>
      <c r="I44"/>
    </row>
    <row r="45" spans="1:9" customFormat="1" ht="12.75">
      <c r="B45" s="64" t="s">
        <v>127</v>
      </c>
      <c r="D45" s="108"/>
      <c r="E45" s="108"/>
      <c r="F45" s="108"/>
    </row>
    <row r="46" spans="1:9">
      <c r="D46" s="27"/>
      <c r="E46" s="107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223</v>
      </c>
    </row>
    <row r="2" spans="1:7" ht="15">
      <c r="A2" s="62">
        <v>40907</v>
      </c>
      <c r="C2" t="s">
        <v>188</v>
      </c>
      <c r="E2" t="s">
        <v>219</v>
      </c>
      <c r="G2" s="63" t="s">
        <v>224</v>
      </c>
    </row>
    <row r="3" spans="1:7" ht="15">
      <c r="A3" s="62">
        <v>40908</v>
      </c>
      <c r="C3" t="s">
        <v>189</v>
      </c>
      <c r="E3" t="s">
        <v>220</v>
      </c>
      <c r="G3" s="63" t="s">
        <v>225</v>
      </c>
    </row>
    <row r="4" spans="1:7" ht="15">
      <c r="A4" s="62">
        <v>40909</v>
      </c>
      <c r="C4" t="s">
        <v>190</v>
      </c>
      <c r="E4" t="s">
        <v>221</v>
      </c>
      <c r="G4" s="63" t="s">
        <v>226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37" zoomScale="80" zoomScaleNormal="100" zoomScaleSheetLayoutView="80" workbookViewId="0">
      <selection activeCell="B16" sqref="B16"/>
    </sheetView>
  </sheetViews>
  <sheetFormatPr defaultRowHeight="15"/>
  <cols>
    <col min="1" max="1" width="14.28515625" style="21" bestFit="1" customWidth="1"/>
    <col min="2" max="2" width="80" style="23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2" t="s">
        <v>255</v>
      </c>
      <c r="B1" s="228"/>
      <c r="C1" s="642" t="s">
        <v>97</v>
      </c>
      <c r="D1" s="642"/>
      <c r="E1" s="111"/>
    </row>
    <row r="2" spans="1:12" s="6" customFormat="1">
      <c r="A2" s="74" t="s">
        <v>128</v>
      </c>
      <c r="B2" s="228"/>
      <c r="C2" s="643" t="str">
        <f>'ფორმა N1'!L2</f>
        <v>03.10.17-21.10.17</v>
      </c>
      <c r="D2" s="643"/>
      <c r="E2" s="111"/>
    </row>
    <row r="3" spans="1:12" s="6" customFormat="1">
      <c r="A3" s="74"/>
      <c r="B3" s="228"/>
      <c r="C3" s="73"/>
      <c r="D3" s="73"/>
      <c r="E3" s="111"/>
    </row>
    <row r="4" spans="1:12" s="2" customFormat="1">
      <c r="A4" s="75" t="str">
        <f>'ფორმა N2'!A4</f>
        <v>ანგარიშვალდებული პირის დასახელება:</v>
      </c>
      <c r="B4" s="229"/>
      <c r="C4" s="74"/>
      <c r="D4" s="74"/>
      <c r="E4" s="106"/>
      <c r="L4" s="6"/>
    </row>
    <row r="5" spans="1:12" s="2" customFormat="1">
      <c r="A5" s="117" t="s">
        <v>477</v>
      </c>
      <c r="B5" s="230"/>
      <c r="C5" s="59"/>
      <c r="D5" s="59"/>
      <c r="E5" s="106"/>
    </row>
    <row r="6" spans="1:12" s="2" customFormat="1">
      <c r="A6" s="75"/>
      <c r="B6" s="229"/>
      <c r="C6" s="74"/>
      <c r="D6" s="74"/>
      <c r="E6" s="106"/>
    </row>
    <row r="7" spans="1:12" s="6" customFormat="1" ht="18">
      <c r="A7" s="98"/>
      <c r="B7" s="110"/>
      <c r="C7" s="76"/>
      <c r="D7" s="76"/>
      <c r="E7" s="111"/>
    </row>
    <row r="8" spans="1:12" s="6" customFormat="1" ht="30">
      <c r="A8" s="104" t="s">
        <v>64</v>
      </c>
      <c r="B8" s="77" t="s">
        <v>232</v>
      </c>
      <c r="C8" s="77" t="s">
        <v>66</v>
      </c>
      <c r="D8" s="77" t="s">
        <v>67</v>
      </c>
      <c r="E8" s="111"/>
      <c r="F8" s="20"/>
    </row>
    <row r="9" spans="1:12" s="7" customFormat="1">
      <c r="A9" s="215">
        <v>1</v>
      </c>
      <c r="B9" s="215" t="s">
        <v>65</v>
      </c>
      <c r="C9" s="83">
        <f>SUM(C10,C26)</f>
        <v>415400</v>
      </c>
      <c r="D9" s="83">
        <f>SUM(D10,D26)</f>
        <v>415400</v>
      </c>
      <c r="E9" s="111"/>
    </row>
    <row r="10" spans="1:12" s="7" customFormat="1">
      <c r="A10" s="85">
        <v>1.1000000000000001</v>
      </c>
      <c r="B10" s="85" t="s">
        <v>69</v>
      </c>
      <c r="C10" s="83">
        <f>SUM(C11,C12,C16,C19,C25,C26)</f>
        <v>415400</v>
      </c>
      <c r="D10" s="83">
        <f>SUM(D11,D12,D16,D19,D24,D25)</f>
        <v>415400</v>
      </c>
      <c r="E10" s="111"/>
    </row>
    <row r="11" spans="1:12" s="9" customFormat="1" ht="18">
      <c r="A11" s="86" t="s">
        <v>30</v>
      </c>
      <c r="B11" s="86" t="s">
        <v>68</v>
      </c>
      <c r="C11" s="8"/>
      <c r="D11" s="8"/>
      <c r="E11" s="111"/>
    </row>
    <row r="12" spans="1:12" s="10" customFormat="1">
      <c r="A12" s="86" t="s">
        <v>31</v>
      </c>
      <c r="B12" s="86" t="s">
        <v>290</v>
      </c>
      <c r="C12" s="105">
        <f>SUM(C14:C15)</f>
        <v>0</v>
      </c>
      <c r="D12" s="105">
        <f>SUM(D14:D15)</f>
        <v>0</v>
      </c>
      <c r="E12" s="111"/>
    </row>
    <row r="13" spans="1:12" s="3" customFormat="1">
      <c r="A13" s="95" t="s">
        <v>70</v>
      </c>
      <c r="B13" s="95" t="s">
        <v>293</v>
      </c>
      <c r="C13" s="8"/>
      <c r="D13" s="8"/>
      <c r="E13" s="111"/>
    </row>
    <row r="14" spans="1:12" s="3" customFormat="1">
      <c r="A14" s="95" t="s">
        <v>437</v>
      </c>
      <c r="B14" s="95" t="s">
        <v>436</v>
      </c>
      <c r="C14" s="8"/>
      <c r="D14" s="8"/>
      <c r="E14" s="111"/>
    </row>
    <row r="15" spans="1:12" s="3" customFormat="1">
      <c r="A15" s="95" t="s">
        <v>438</v>
      </c>
      <c r="B15" s="95" t="s">
        <v>86</v>
      </c>
      <c r="C15" s="8"/>
      <c r="D15" s="8"/>
      <c r="E15" s="111"/>
    </row>
    <row r="16" spans="1:12" s="3" customFormat="1">
      <c r="A16" s="86" t="s">
        <v>71</v>
      </c>
      <c r="B16" s="86" t="s">
        <v>72</v>
      </c>
      <c r="C16" s="105">
        <f>SUM(C17:C18)</f>
        <v>415400</v>
      </c>
      <c r="D16" s="105">
        <f>SUM(D17:D18)</f>
        <v>415400</v>
      </c>
      <c r="E16" s="111"/>
    </row>
    <row r="17" spans="1:5" s="3" customFormat="1">
      <c r="A17" s="95" t="s">
        <v>73</v>
      </c>
      <c r="B17" s="95" t="s">
        <v>75</v>
      </c>
      <c r="C17" s="8">
        <v>407936</v>
      </c>
      <c r="D17" s="8">
        <v>407936</v>
      </c>
      <c r="E17" s="111"/>
    </row>
    <row r="18" spans="1:5" s="3" customFormat="1" ht="30">
      <c r="A18" s="95" t="s">
        <v>74</v>
      </c>
      <c r="B18" s="95" t="s">
        <v>98</v>
      </c>
      <c r="C18" s="8">
        <v>7464</v>
      </c>
      <c r="D18" s="8">
        <v>7464</v>
      </c>
      <c r="E18" s="111"/>
    </row>
    <row r="19" spans="1:5" s="3" customFormat="1">
      <c r="A19" s="86" t="s">
        <v>76</v>
      </c>
      <c r="B19" s="86" t="s">
        <v>371</v>
      </c>
      <c r="C19" s="105">
        <f>SUM(C20:C23)</f>
        <v>0</v>
      </c>
      <c r="D19" s="105">
        <f>SUM(D20:D23)</f>
        <v>0</v>
      </c>
      <c r="E19" s="111"/>
    </row>
    <row r="20" spans="1:5" s="3" customFormat="1">
      <c r="A20" s="95" t="s">
        <v>77</v>
      </c>
      <c r="B20" s="95" t="s">
        <v>78</v>
      </c>
      <c r="C20" s="8"/>
      <c r="D20" s="8"/>
      <c r="E20" s="111"/>
    </row>
    <row r="21" spans="1:5" s="3" customFormat="1" ht="30">
      <c r="A21" s="95" t="s">
        <v>81</v>
      </c>
      <c r="B21" s="95" t="s">
        <v>79</v>
      </c>
      <c r="C21" s="8"/>
      <c r="D21" s="8"/>
      <c r="E21" s="111"/>
    </row>
    <row r="22" spans="1:5" s="3" customFormat="1">
      <c r="A22" s="95" t="s">
        <v>82</v>
      </c>
      <c r="B22" s="95" t="s">
        <v>80</v>
      </c>
      <c r="C22" s="8"/>
      <c r="D22" s="8"/>
      <c r="E22" s="111"/>
    </row>
    <row r="23" spans="1:5" s="3" customFormat="1">
      <c r="A23" s="95" t="s">
        <v>83</v>
      </c>
      <c r="B23" s="95" t="s">
        <v>384</v>
      </c>
      <c r="C23" s="8"/>
      <c r="D23" s="8"/>
      <c r="E23" s="111"/>
    </row>
    <row r="24" spans="1:5" s="3" customFormat="1">
      <c r="A24" s="86" t="s">
        <v>84</v>
      </c>
      <c r="B24" s="86" t="s">
        <v>385</v>
      </c>
      <c r="C24" s="237"/>
      <c r="D24" s="8"/>
      <c r="E24" s="111"/>
    </row>
    <row r="25" spans="1:5" s="3" customFormat="1">
      <c r="A25" s="86" t="s">
        <v>234</v>
      </c>
      <c r="B25" s="86" t="s">
        <v>391</v>
      </c>
      <c r="C25" s="8"/>
      <c r="D25" s="8"/>
      <c r="E25" s="111"/>
    </row>
    <row r="26" spans="1:5">
      <c r="A26" s="85">
        <v>1.2</v>
      </c>
      <c r="B26" s="85" t="s">
        <v>85</v>
      </c>
      <c r="C26" s="83">
        <f>SUM(C27,C35)</f>
        <v>0</v>
      </c>
      <c r="D26" s="83">
        <f>SUM(D27,D35)</f>
        <v>0</v>
      </c>
      <c r="E26" s="111"/>
    </row>
    <row r="27" spans="1:5">
      <c r="A27" s="86" t="s">
        <v>32</v>
      </c>
      <c r="B27" s="86" t="s">
        <v>293</v>
      </c>
      <c r="C27" s="105">
        <f>SUM(C28:C30)</f>
        <v>0</v>
      </c>
      <c r="D27" s="105">
        <f>SUM(D28:D30)</f>
        <v>0</v>
      </c>
      <c r="E27" s="111"/>
    </row>
    <row r="28" spans="1:5">
      <c r="A28" s="223" t="s">
        <v>87</v>
      </c>
      <c r="B28" s="223" t="s">
        <v>291</v>
      </c>
      <c r="C28" s="8"/>
      <c r="D28" s="8"/>
      <c r="E28" s="111"/>
    </row>
    <row r="29" spans="1:5">
      <c r="A29" s="223" t="s">
        <v>88</v>
      </c>
      <c r="B29" s="223" t="s">
        <v>294</v>
      </c>
      <c r="C29" s="8"/>
      <c r="D29" s="8"/>
      <c r="E29" s="111"/>
    </row>
    <row r="30" spans="1:5">
      <c r="A30" s="223" t="s">
        <v>393</v>
      </c>
      <c r="B30" s="223" t="s">
        <v>292</v>
      </c>
      <c r="C30" s="8"/>
      <c r="D30" s="8"/>
      <c r="E30" s="111"/>
    </row>
    <row r="31" spans="1:5">
      <c r="A31" s="86" t="s">
        <v>33</v>
      </c>
      <c r="B31" s="86" t="s">
        <v>436</v>
      </c>
      <c r="C31" s="105">
        <f>SUM(C32:C34)</f>
        <v>0</v>
      </c>
      <c r="D31" s="105">
        <f>SUM(D32:D34)</f>
        <v>0</v>
      </c>
      <c r="E31" s="111"/>
    </row>
    <row r="32" spans="1:5">
      <c r="A32" s="223" t="s">
        <v>12</v>
      </c>
      <c r="B32" s="223" t="s">
        <v>439</v>
      </c>
      <c r="C32" s="8"/>
      <c r="D32" s="8"/>
      <c r="E32" s="111"/>
    </row>
    <row r="33" spans="1:9">
      <c r="A33" s="223" t="s">
        <v>13</v>
      </c>
      <c r="B33" s="223" t="s">
        <v>440</v>
      </c>
      <c r="C33" s="8"/>
      <c r="D33" s="8"/>
      <c r="E33" s="111"/>
    </row>
    <row r="34" spans="1:9">
      <c r="A34" s="223" t="s">
        <v>264</v>
      </c>
      <c r="B34" s="223" t="s">
        <v>441</v>
      </c>
      <c r="C34" s="8"/>
      <c r="D34" s="8"/>
      <c r="E34" s="111"/>
    </row>
    <row r="35" spans="1:9" s="23" customFormat="1">
      <c r="A35" s="86" t="s">
        <v>34</v>
      </c>
      <c r="B35" s="236" t="s">
        <v>390</v>
      </c>
      <c r="C35" s="8"/>
      <c r="D35" s="8"/>
    </row>
    <row r="36" spans="1:9" s="2" customFormat="1">
      <c r="A36" s="1"/>
      <c r="B36" s="231"/>
      <c r="E36" s="5"/>
    </row>
    <row r="37" spans="1:9" s="2" customFormat="1">
      <c r="B37" s="231"/>
      <c r="E37" s="5"/>
    </row>
    <row r="38" spans="1:9">
      <c r="A38" s="1"/>
    </row>
    <row r="39" spans="1:9">
      <c r="A39" s="2"/>
    </row>
    <row r="40" spans="1:9" s="2" customFormat="1">
      <c r="A40" s="67" t="s">
        <v>96</v>
      </c>
      <c r="B40" s="231"/>
      <c r="E40" s="5"/>
    </row>
    <row r="41" spans="1:9" s="2" customFormat="1">
      <c r="B41" s="231"/>
      <c r="E41"/>
      <c r="F41"/>
      <c r="G41"/>
      <c r="H41"/>
      <c r="I41"/>
    </row>
    <row r="42" spans="1:9" s="2" customFormat="1">
      <c r="B42" s="231"/>
      <c r="D42" s="12"/>
      <c r="E42"/>
      <c r="F42"/>
      <c r="G42"/>
      <c r="H42"/>
      <c r="I42"/>
    </row>
    <row r="43" spans="1:9" s="2" customFormat="1">
      <c r="A43"/>
      <c r="B43" s="233" t="s">
        <v>388</v>
      </c>
      <c r="D43" s="12"/>
      <c r="E43"/>
      <c r="F43"/>
      <c r="G43"/>
      <c r="H43"/>
      <c r="I43"/>
    </row>
    <row r="44" spans="1:9" s="2" customFormat="1">
      <c r="A44"/>
      <c r="B44" s="231" t="s">
        <v>253</v>
      </c>
      <c r="D44" s="12"/>
      <c r="E44"/>
      <c r="F44"/>
      <c r="G44"/>
      <c r="H44"/>
      <c r="I44"/>
    </row>
    <row r="45" spans="1:9" customFormat="1" ht="12.75">
      <c r="B45" s="234" t="s">
        <v>127</v>
      </c>
    </row>
    <row r="46" spans="1:9" customFormat="1" ht="12.75">
      <c r="B46" s="23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topLeftCell="A73" zoomScale="80" zoomScaleNormal="100" zoomScaleSheetLayoutView="80" workbookViewId="0">
      <selection activeCell="B7" sqref="B7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2" t="s">
        <v>453</v>
      </c>
      <c r="B1" s="212"/>
      <c r="C1" s="642" t="s">
        <v>97</v>
      </c>
      <c r="D1" s="642"/>
      <c r="E1" s="89"/>
    </row>
    <row r="2" spans="1:5" s="6" customFormat="1">
      <c r="A2" s="386" t="s">
        <v>454</v>
      </c>
      <c r="B2" s="212"/>
      <c r="C2" s="641" t="str">
        <f>'ფორმა N1'!L2</f>
        <v>03.10.17-21.10.17</v>
      </c>
      <c r="D2" s="641"/>
      <c r="E2" s="89"/>
    </row>
    <row r="3" spans="1:5" s="6" customFormat="1">
      <c r="A3" s="386" t="s">
        <v>452</v>
      </c>
      <c r="B3" s="212"/>
      <c r="C3" s="213"/>
      <c r="D3" s="213"/>
      <c r="E3" s="89"/>
    </row>
    <row r="4" spans="1:5" s="6" customFormat="1">
      <c r="A4" s="74" t="s">
        <v>128</v>
      </c>
      <c r="B4" s="212"/>
      <c r="C4" s="213"/>
      <c r="D4" s="213"/>
      <c r="E4" s="89"/>
    </row>
    <row r="5" spans="1:5" s="6" customFormat="1">
      <c r="A5" s="74"/>
      <c r="B5" s="212"/>
      <c r="C5" s="213"/>
      <c r="D5" s="213"/>
      <c r="E5" s="89"/>
    </row>
    <row r="6" spans="1:5">
      <c r="A6" s="75" t="str">
        <f>'[1]ფორმა N2'!A4</f>
        <v>ანგარიშვალდებული პირის დასახელება:</v>
      </c>
      <c r="B6" s="75"/>
      <c r="C6" s="74"/>
      <c r="D6" s="74"/>
      <c r="E6" s="90"/>
    </row>
    <row r="7" spans="1:5">
      <c r="A7" s="214" t="str">
        <f>'ფორმა N1'!A5</f>
        <v>მპგ მოძრაობა სახელმწიფო ხალხისთვის</v>
      </c>
      <c r="B7" s="78"/>
      <c r="C7" s="79"/>
      <c r="D7" s="79"/>
      <c r="E7" s="90"/>
    </row>
    <row r="8" spans="1:5">
      <c r="A8" s="75"/>
      <c r="B8" s="75"/>
      <c r="C8" s="74"/>
      <c r="D8" s="74"/>
      <c r="E8" s="90"/>
    </row>
    <row r="9" spans="1:5" s="6" customFormat="1">
      <c r="A9" s="212"/>
      <c r="B9" s="212"/>
      <c r="C9" s="76"/>
      <c r="D9" s="76"/>
      <c r="E9" s="89"/>
    </row>
    <row r="10" spans="1:5" s="6" customFormat="1" ht="30">
      <c r="A10" s="87" t="s">
        <v>64</v>
      </c>
      <c r="B10" s="88" t="s">
        <v>11</v>
      </c>
      <c r="C10" s="77" t="s">
        <v>10</v>
      </c>
      <c r="D10" s="77" t="s">
        <v>9</v>
      </c>
      <c r="E10" s="89"/>
    </row>
    <row r="11" spans="1:5" s="7" customFormat="1">
      <c r="A11" s="215">
        <v>1</v>
      </c>
      <c r="B11" s="215" t="s">
        <v>57</v>
      </c>
      <c r="C11" s="80">
        <f>SUM(C12,C16,C56,C59,C60,C61,C79)</f>
        <v>0</v>
      </c>
      <c r="D11" s="80">
        <f>SUM(D12,D16,D56,D59,D60,D61,D67,D75,D76)</f>
        <v>0</v>
      </c>
      <c r="E11" s="216"/>
    </row>
    <row r="12" spans="1:5" s="9" customFormat="1" ht="18">
      <c r="A12" s="85">
        <v>1.1000000000000001</v>
      </c>
      <c r="B12" s="85" t="s">
        <v>58</v>
      </c>
      <c r="C12" s="81">
        <f>SUM(C13:C14)</f>
        <v>0</v>
      </c>
      <c r="D12" s="81">
        <f>SUM(D13:D14)</f>
        <v>0</v>
      </c>
      <c r="E12" s="91"/>
    </row>
    <row r="13" spans="1:5" s="10" customFormat="1">
      <c r="A13" s="86" t="s">
        <v>30</v>
      </c>
      <c r="B13" s="86" t="s">
        <v>59</v>
      </c>
      <c r="C13" s="4"/>
      <c r="D13" s="4"/>
      <c r="E13" s="92"/>
    </row>
    <row r="14" spans="1:5" s="3" customFormat="1">
      <c r="A14" s="86" t="s">
        <v>31</v>
      </c>
      <c r="B14" s="86" t="s">
        <v>0</v>
      </c>
      <c r="C14" s="4"/>
      <c r="D14" s="4"/>
      <c r="E14" s="93"/>
    </row>
    <row r="15" spans="1:5" s="3" customFormat="1">
      <c r="A15" s="387" t="s">
        <v>455</v>
      </c>
      <c r="B15" s="388" t="s">
        <v>456</v>
      </c>
      <c r="C15" s="4"/>
      <c r="D15" s="4"/>
      <c r="E15" s="93"/>
    </row>
    <row r="16" spans="1:5" s="7" customFormat="1">
      <c r="A16" s="85">
        <v>1.2</v>
      </c>
      <c r="B16" s="85" t="s">
        <v>60</v>
      </c>
      <c r="C16" s="82">
        <f>SUM(C17,C20,C32,C33,C34,C35,C38,C39,C46:C50,C54,C55)</f>
        <v>0</v>
      </c>
      <c r="D16" s="82">
        <f>SUM(D17,D20,D32,D33,D34,D35,D38,D39,D46:D50,D54,D55)</f>
        <v>0</v>
      </c>
      <c r="E16" s="216"/>
    </row>
    <row r="17" spans="1:6" s="3" customFormat="1">
      <c r="A17" s="86" t="s">
        <v>32</v>
      </c>
      <c r="B17" s="86" t="s">
        <v>1</v>
      </c>
      <c r="C17" s="81">
        <f>SUM(C18:C19)</f>
        <v>0</v>
      </c>
      <c r="D17" s="81">
        <f>SUM(D18:D19)</f>
        <v>0</v>
      </c>
      <c r="E17" s="93"/>
    </row>
    <row r="18" spans="1:6" s="3" customFormat="1">
      <c r="A18" s="95" t="s">
        <v>87</v>
      </c>
      <c r="B18" s="95" t="s">
        <v>61</v>
      </c>
      <c r="C18" s="4"/>
      <c r="D18" s="217"/>
      <c r="E18" s="93"/>
    </row>
    <row r="19" spans="1:6" s="3" customFormat="1">
      <c r="A19" s="95" t="s">
        <v>88</v>
      </c>
      <c r="B19" s="95" t="s">
        <v>62</v>
      </c>
      <c r="C19" s="4"/>
      <c r="D19" s="217"/>
      <c r="E19" s="93"/>
    </row>
    <row r="20" spans="1:6" s="3" customFormat="1">
      <c r="A20" s="86" t="s">
        <v>33</v>
      </c>
      <c r="B20" s="86" t="s">
        <v>2</v>
      </c>
      <c r="C20" s="81">
        <f>SUM(C21:C26,C31)</f>
        <v>0</v>
      </c>
      <c r="D20" s="81">
        <f>SUM(D21:D26,D31)</f>
        <v>0</v>
      </c>
      <c r="E20" s="218"/>
      <c r="F20" s="219"/>
    </row>
    <row r="21" spans="1:6" s="222" customFormat="1" ht="30">
      <c r="A21" s="95" t="s">
        <v>12</v>
      </c>
      <c r="B21" s="95" t="s">
        <v>233</v>
      </c>
      <c r="C21" s="220"/>
      <c r="D21" s="38"/>
      <c r="E21" s="221"/>
    </row>
    <row r="22" spans="1:6" s="222" customFormat="1">
      <c r="A22" s="95" t="s">
        <v>13</v>
      </c>
      <c r="B22" s="95" t="s">
        <v>14</v>
      </c>
      <c r="C22" s="220"/>
      <c r="D22" s="39"/>
      <c r="E22" s="221"/>
    </row>
    <row r="23" spans="1:6" s="222" customFormat="1" ht="30">
      <c r="A23" s="95" t="s">
        <v>264</v>
      </c>
      <c r="B23" s="95" t="s">
        <v>22</v>
      </c>
      <c r="C23" s="220"/>
      <c r="D23" s="40"/>
      <c r="E23" s="221"/>
    </row>
    <row r="24" spans="1:6" s="222" customFormat="1" ht="16.5" customHeight="1">
      <c r="A24" s="95" t="s">
        <v>265</v>
      </c>
      <c r="B24" s="95" t="s">
        <v>15</v>
      </c>
      <c r="C24" s="220"/>
      <c r="D24" s="40"/>
      <c r="E24" s="221"/>
    </row>
    <row r="25" spans="1:6" s="222" customFormat="1" ht="16.5" customHeight="1">
      <c r="A25" s="95" t="s">
        <v>266</v>
      </c>
      <c r="B25" s="95" t="s">
        <v>16</v>
      </c>
      <c r="C25" s="220"/>
      <c r="D25" s="40"/>
      <c r="E25" s="221"/>
    </row>
    <row r="26" spans="1:6" s="222" customFormat="1" ht="16.5" customHeight="1">
      <c r="A26" s="95" t="s">
        <v>267</v>
      </c>
      <c r="B26" s="95" t="s">
        <v>17</v>
      </c>
      <c r="C26" s="81">
        <f>SUM(C27:C30)</f>
        <v>0</v>
      </c>
      <c r="D26" s="81">
        <f>SUM(D27:D30)</f>
        <v>0</v>
      </c>
      <c r="E26" s="221"/>
    </row>
    <row r="27" spans="1:6" s="222" customFormat="1" ht="16.5" customHeight="1">
      <c r="A27" s="223" t="s">
        <v>268</v>
      </c>
      <c r="B27" s="223" t="s">
        <v>18</v>
      </c>
      <c r="C27" s="220"/>
      <c r="D27" s="40"/>
      <c r="E27" s="221"/>
    </row>
    <row r="28" spans="1:6" s="222" customFormat="1" ht="16.5" customHeight="1">
      <c r="A28" s="223" t="s">
        <v>269</v>
      </c>
      <c r="B28" s="223" t="s">
        <v>19</v>
      </c>
      <c r="C28" s="220"/>
      <c r="D28" s="40"/>
      <c r="E28" s="221"/>
    </row>
    <row r="29" spans="1:6" s="222" customFormat="1" ht="16.5" customHeight="1">
      <c r="A29" s="223" t="s">
        <v>270</v>
      </c>
      <c r="B29" s="223" t="s">
        <v>20</v>
      </c>
      <c r="C29" s="220"/>
      <c r="D29" s="40"/>
      <c r="E29" s="221"/>
    </row>
    <row r="30" spans="1:6" s="222" customFormat="1" ht="16.5" customHeight="1">
      <c r="A30" s="223" t="s">
        <v>271</v>
      </c>
      <c r="B30" s="223" t="s">
        <v>23</v>
      </c>
      <c r="C30" s="220"/>
      <c r="D30" s="41"/>
      <c r="E30" s="221"/>
    </row>
    <row r="31" spans="1:6" s="222" customFormat="1" ht="16.5" customHeight="1">
      <c r="A31" s="95" t="s">
        <v>272</v>
      </c>
      <c r="B31" s="95" t="s">
        <v>21</v>
      </c>
      <c r="C31" s="220"/>
      <c r="D31" s="41"/>
      <c r="E31" s="221"/>
    </row>
    <row r="32" spans="1:6" s="3" customFormat="1" ht="16.5" customHeight="1">
      <c r="A32" s="86" t="s">
        <v>34</v>
      </c>
      <c r="B32" s="86" t="s">
        <v>3</v>
      </c>
      <c r="C32" s="4"/>
      <c r="D32" s="217"/>
      <c r="E32" s="218"/>
    </row>
    <row r="33" spans="1:5" s="3" customFormat="1" ht="16.5" customHeight="1">
      <c r="A33" s="86" t="s">
        <v>35</v>
      </c>
      <c r="B33" s="86" t="s">
        <v>4</v>
      </c>
      <c r="C33" s="4"/>
      <c r="D33" s="217"/>
      <c r="E33" s="93"/>
    </row>
    <row r="34" spans="1:5" s="3" customFormat="1" ht="16.5" customHeight="1">
      <c r="A34" s="86" t="s">
        <v>36</v>
      </c>
      <c r="B34" s="86" t="s">
        <v>5</v>
      </c>
      <c r="C34" s="4"/>
      <c r="D34" s="217"/>
      <c r="E34" s="93"/>
    </row>
    <row r="35" spans="1:5" s="3" customFormat="1">
      <c r="A35" s="86" t="s">
        <v>37</v>
      </c>
      <c r="B35" s="86" t="s">
        <v>63</v>
      </c>
      <c r="C35" s="81">
        <f>SUM(C36:C37)</f>
        <v>0</v>
      </c>
      <c r="D35" s="81">
        <f>SUM(D36:D37)</f>
        <v>0</v>
      </c>
      <c r="E35" s="93"/>
    </row>
    <row r="36" spans="1:5" s="3" customFormat="1" ht="16.5" customHeight="1">
      <c r="A36" s="95" t="s">
        <v>273</v>
      </c>
      <c r="B36" s="95" t="s">
        <v>56</v>
      </c>
      <c r="C36" s="4"/>
      <c r="D36" s="217"/>
      <c r="E36" s="93"/>
    </row>
    <row r="37" spans="1:5" s="3" customFormat="1" ht="16.5" customHeight="1">
      <c r="A37" s="95" t="s">
        <v>274</v>
      </c>
      <c r="B37" s="95" t="s">
        <v>55</v>
      </c>
      <c r="C37" s="4"/>
      <c r="D37" s="217"/>
      <c r="E37" s="93"/>
    </row>
    <row r="38" spans="1:5" s="3" customFormat="1" ht="16.5" customHeight="1">
      <c r="A38" s="86" t="s">
        <v>38</v>
      </c>
      <c r="B38" s="86" t="s">
        <v>49</v>
      </c>
      <c r="C38" s="4"/>
      <c r="D38" s="217"/>
      <c r="E38" s="93"/>
    </row>
    <row r="39" spans="1:5" s="3" customFormat="1" ht="16.5" customHeight="1">
      <c r="A39" s="86" t="s">
        <v>39</v>
      </c>
      <c r="B39" s="86" t="s">
        <v>363</v>
      </c>
      <c r="C39" s="81">
        <f>SUM(C40:C45)</f>
        <v>0</v>
      </c>
      <c r="D39" s="81">
        <f>SUM(D40:D45)</f>
        <v>0</v>
      </c>
      <c r="E39" s="93"/>
    </row>
    <row r="40" spans="1:5" s="3" customFormat="1" ht="16.5" customHeight="1">
      <c r="A40" s="17" t="s">
        <v>323</v>
      </c>
      <c r="B40" s="17" t="s">
        <v>327</v>
      </c>
      <c r="C40" s="4"/>
      <c r="D40" s="217"/>
      <c r="E40" s="93"/>
    </row>
    <row r="41" spans="1:5" s="3" customFormat="1" ht="16.5" customHeight="1">
      <c r="A41" s="17" t="s">
        <v>324</v>
      </c>
      <c r="B41" s="17" t="s">
        <v>328</v>
      </c>
      <c r="C41" s="4"/>
      <c r="D41" s="217"/>
      <c r="E41" s="93"/>
    </row>
    <row r="42" spans="1:5" s="3" customFormat="1" ht="16.5" customHeight="1">
      <c r="A42" s="17" t="s">
        <v>325</v>
      </c>
      <c r="B42" s="17" t="s">
        <v>331</v>
      </c>
      <c r="C42" s="4"/>
      <c r="D42" s="217"/>
      <c r="E42" s="93"/>
    </row>
    <row r="43" spans="1:5" s="3" customFormat="1" ht="16.5" customHeight="1">
      <c r="A43" s="17" t="s">
        <v>330</v>
      </c>
      <c r="B43" s="17" t="s">
        <v>332</v>
      </c>
      <c r="C43" s="4"/>
      <c r="D43" s="217"/>
      <c r="E43" s="93"/>
    </row>
    <row r="44" spans="1:5" s="3" customFormat="1" ht="16.5" customHeight="1">
      <c r="A44" s="17" t="s">
        <v>333</v>
      </c>
      <c r="B44" s="17" t="s">
        <v>429</v>
      </c>
      <c r="C44" s="4"/>
      <c r="D44" s="217"/>
      <c r="E44" s="93"/>
    </row>
    <row r="45" spans="1:5" s="3" customFormat="1" ht="16.5" customHeight="1">
      <c r="A45" s="17" t="s">
        <v>430</v>
      </c>
      <c r="B45" s="17" t="s">
        <v>329</v>
      </c>
      <c r="C45" s="4"/>
      <c r="D45" s="217"/>
      <c r="E45" s="93"/>
    </row>
    <row r="46" spans="1:5" s="3" customFormat="1" ht="30">
      <c r="A46" s="86" t="s">
        <v>40</v>
      </c>
      <c r="B46" s="86" t="s">
        <v>28</v>
      </c>
      <c r="C46" s="4"/>
      <c r="D46" s="217"/>
      <c r="E46" s="93"/>
    </row>
    <row r="47" spans="1:5" s="3" customFormat="1" ht="16.5" customHeight="1">
      <c r="A47" s="86" t="s">
        <v>41</v>
      </c>
      <c r="B47" s="86" t="s">
        <v>24</v>
      </c>
      <c r="C47" s="4"/>
      <c r="D47" s="217"/>
      <c r="E47" s="93"/>
    </row>
    <row r="48" spans="1:5" s="3" customFormat="1" ht="16.5" customHeight="1">
      <c r="A48" s="86" t="s">
        <v>42</v>
      </c>
      <c r="B48" s="86" t="s">
        <v>25</v>
      </c>
      <c r="C48" s="4"/>
      <c r="D48" s="217"/>
      <c r="E48" s="93"/>
    </row>
    <row r="49" spans="1:6" s="3" customFormat="1" ht="16.5" customHeight="1">
      <c r="A49" s="86" t="s">
        <v>43</v>
      </c>
      <c r="B49" s="86" t="s">
        <v>26</v>
      </c>
      <c r="C49" s="4"/>
      <c r="D49" s="217"/>
      <c r="E49" s="93"/>
    </row>
    <row r="50" spans="1:6" s="3" customFormat="1" ht="16.5" customHeight="1">
      <c r="A50" s="86" t="s">
        <v>44</v>
      </c>
      <c r="B50" s="86" t="s">
        <v>364</v>
      </c>
      <c r="C50" s="81">
        <f>SUM(C51:C53)</f>
        <v>0</v>
      </c>
      <c r="D50" s="81">
        <f>SUM(D51:D53)</f>
        <v>0</v>
      </c>
      <c r="E50" s="93"/>
    </row>
    <row r="51" spans="1:6" s="3" customFormat="1" ht="16.5" customHeight="1">
      <c r="A51" s="95" t="s">
        <v>338</v>
      </c>
      <c r="B51" s="95" t="s">
        <v>341</v>
      </c>
      <c r="C51" s="4"/>
      <c r="D51" s="217"/>
      <c r="E51" s="93"/>
    </row>
    <row r="52" spans="1:6" s="3" customFormat="1" ht="16.5" customHeight="1">
      <c r="A52" s="95" t="s">
        <v>339</v>
      </c>
      <c r="B52" s="95" t="s">
        <v>340</v>
      </c>
      <c r="C52" s="4"/>
      <c r="D52" s="217"/>
      <c r="E52" s="93"/>
    </row>
    <row r="53" spans="1:6" s="3" customFormat="1" ht="16.5" customHeight="1">
      <c r="A53" s="95" t="s">
        <v>342</v>
      </c>
      <c r="B53" s="95" t="s">
        <v>343</v>
      </c>
      <c r="C53" s="4"/>
      <c r="D53" s="217"/>
      <c r="E53" s="93"/>
    </row>
    <row r="54" spans="1:6" s="3" customFormat="1">
      <c r="A54" s="86" t="s">
        <v>45</v>
      </c>
      <c r="B54" s="86" t="s">
        <v>29</v>
      </c>
      <c r="C54" s="4"/>
      <c r="D54" s="217"/>
      <c r="E54" s="93"/>
    </row>
    <row r="55" spans="1:6" s="3" customFormat="1" ht="16.5" customHeight="1">
      <c r="A55" s="86" t="s">
        <v>46</v>
      </c>
      <c r="B55" s="86" t="s">
        <v>6</v>
      </c>
      <c r="C55" s="4"/>
      <c r="D55" s="217"/>
      <c r="E55" s="218"/>
      <c r="F55" s="219"/>
    </row>
    <row r="56" spans="1:6" s="3" customFormat="1" ht="30">
      <c r="A56" s="85">
        <v>1.3</v>
      </c>
      <c r="B56" s="85" t="s">
        <v>368</v>
      </c>
      <c r="C56" s="82">
        <f>SUM(C57:C58)</f>
        <v>0</v>
      </c>
      <c r="D56" s="82">
        <f>SUM(D57:D58)</f>
        <v>0</v>
      </c>
      <c r="E56" s="218"/>
      <c r="F56" s="219"/>
    </row>
    <row r="57" spans="1:6" s="3" customFormat="1" ht="30">
      <c r="A57" s="86" t="s">
        <v>50</v>
      </c>
      <c r="B57" s="86" t="s">
        <v>48</v>
      </c>
      <c r="C57" s="4"/>
      <c r="D57" s="217"/>
      <c r="E57" s="218"/>
      <c r="F57" s="219"/>
    </row>
    <row r="58" spans="1:6" s="3" customFormat="1" ht="16.5" customHeight="1">
      <c r="A58" s="86" t="s">
        <v>51</v>
      </c>
      <c r="B58" s="86" t="s">
        <v>47</v>
      </c>
      <c r="C58" s="4"/>
      <c r="D58" s="217"/>
      <c r="E58" s="218"/>
      <c r="F58" s="219"/>
    </row>
    <row r="59" spans="1:6" s="3" customFormat="1">
      <c r="A59" s="85">
        <v>1.4</v>
      </c>
      <c r="B59" s="85" t="s">
        <v>370</v>
      </c>
      <c r="C59" s="4"/>
      <c r="D59" s="217"/>
      <c r="E59" s="218"/>
      <c r="F59" s="219"/>
    </row>
    <row r="60" spans="1:6" s="222" customFormat="1">
      <c r="A60" s="85">
        <v>1.5</v>
      </c>
      <c r="B60" s="85" t="s">
        <v>7</v>
      </c>
      <c r="C60" s="220"/>
      <c r="D60" s="40"/>
      <c r="E60" s="221"/>
    </row>
    <row r="61" spans="1:6" s="222" customFormat="1">
      <c r="A61" s="85">
        <v>1.6</v>
      </c>
      <c r="B61" s="45" t="s">
        <v>8</v>
      </c>
      <c r="C61" s="83">
        <f>SUM(C62:C66)</f>
        <v>0</v>
      </c>
      <c r="D61" s="84">
        <f>SUM(D62:D66)</f>
        <v>0</v>
      </c>
      <c r="E61" s="221"/>
    </row>
    <row r="62" spans="1:6" s="222" customFormat="1">
      <c r="A62" s="86" t="s">
        <v>280</v>
      </c>
      <c r="B62" s="46" t="s">
        <v>52</v>
      </c>
      <c r="C62" s="220"/>
      <c r="D62" s="40"/>
      <c r="E62" s="221"/>
    </row>
    <row r="63" spans="1:6" s="222" customFormat="1" ht="30">
      <c r="A63" s="86" t="s">
        <v>281</v>
      </c>
      <c r="B63" s="46" t="s">
        <v>54</v>
      </c>
      <c r="C63" s="220"/>
      <c r="D63" s="40"/>
      <c r="E63" s="221"/>
    </row>
    <row r="64" spans="1:6" s="222" customFormat="1">
      <c r="A64" s="86" t="s">
        <v>282</v>
      </c>
      <c r="B64" s="46" t="s">
        <v>53</v>
      </c>
      <c r="C64" s="40"/>
      <c r="D64" s="40"/>
      <c r="E64" s="221"/>
    </row>
    <row r="65" spans="1:5" s="222" customFormat="1">
      <c r="A65" s="86" t="s">
        <v>283</v>
      </c>
      <c r="B65" s="46" t="s">
        <v>27</v>
      </c>
      <c r="C65" s="220"/>
      <c r="D65" s="40"/>
      <c r="E65" s="221"/>
    </row>
    <row r="66" spans="1:5" s="222" customFormat="1">
      <c r="A66" s="86" t="s">
        <v>309</v>
      </c>
      <c r="B66" s="46" t="s">
        <v>310</v>
      </c>
      <c r="C66" s="220"/>
      <c r="D66" s="40"/>
      <c r="E66" s="221"/>
    </row>
    <row r="67" spans="1:5">
      <c r="A67" s="215">
        <v>2</v>
      </c>
      <c r="B67" s="215" t="s">
        <v>365</v>
      </c>
      <c r="C67" s="224"/>
      <c r="D67" s="83">
        <f>SUM(D68:D74)</f>
        <v>0</v>
      </c>
      <c r="E67" s="94"/>
    </row>
    <row r="68" spans="1:5">
      <c r="A68" s="96">
        <v>2.1</v>
      </c>
      <c r="B68" s="225" t="s">
        <v>89</v>
      </c>
      <c r="C68" s="226"/>
      <c r="D68" s="22"/>
      <c r="E68" s="94"/>
    </row>
    <row r="69" spans="1:5">
      <c r="A69" s="96">
        <v>2.2000000000000002</v>
      </c>
      <c r="B69" s="225" t="s">
        <v>366</v>
      </c>
      <c r="C69" s="226"/>
      <c r="D69" s="22"/>
      <c r="E69" s="94"/>
    </row>
    <row r="70" spans="1:5">
      <c r="A70" s="96">
        <v>2.2999999999999998</v>
      </c>
      <c r="B70" s="225" t="s">
        <v>93</v>
      </c>
      <c r="C70" s="226"/>
      <c r="D70" s="22"/>
      <c r="E70" s="94"/>
    </row>
    <row r="71" spans="1:5">
      <c r="A71" s="96">
        <v>2.4</v>
      </c>
      <c r="B71" s="225" t="s">
        <v>92</v>
      </c>
      <c r="C71" s="226"/>
      <c r="D71" s="22"/>
      <c r="E71" s="94"/>
    </row>
    <row r="72" spans="1:5">
      <c r="A72" s="96">
        <v>2.5</v>
      </c>
      <c r="B72" s="225" t="s">
        <v>367</v>
      </c>
      <c r="C72" s="226"/>
      <c r="D72" s="22"/>
      <c r="E72" s="94"/>
    </row>
    <row r="73" spans="1:5">
      <c r="A73" s="96">
        <v>2.6</v>
      </c>
      <c r="B73" s="225" t="s">
        <v>90</v>
      </c>
      <c r="C73" s="226"/>
      <c r="D73" s="22"/>
      <c r="E73" s="94"/>
    </row>
    <row r="74" spans="1:5">
      <c r="A74" s="96">
        <v>2.7</v>
      </c>
      <c r="B74" s="225" t="s">
        <v>91</v>
      </c>
      <c r="C74" s="227"/>
      <c r="D74" s="22"/>
      <c r="E74" s="94"/>
    </row>
    <row r="75" spans="1:5">
      <c r="A75" s="215">
        <v>3</v>
      </c>
      <c r="B75" s="215" t="s">
        <v>389</v>
      </c>
      <c r="C75" s="83"/>
      <c r="D75" s="22"/>
      <c r="E75" s="94"/>
    </row>
    <row r="76" spans="1:5">
      <c r="A76" s="215">
        <v>4</v>
      </c>
      <c r="B76" s="215" t="s">
        <v>235</v>
      </c>
      <c r="C76" s="83"/>
      <c r="D76" s="83">
        <f>SUM(D77:D78)</f>
        <v>0</v>
      </c>
      <c r="E76" s="94"/>
    </row>
    <row r="77" spans="1:5">
      <c r="A77" s="96">
        <v>4.0999999999999996</v>
      </c>
      <c r="B77" s="96" t="s">
        <v>236</v>
      </c>
      <c r="C77" s="226"/>
      <c r="D77" s="8"/>
      <c r="E77" s="94"/>
    </row>
    <row r="78" spans="1:5">
      <c r="A78" s="96">
        <v>4.2</v>
      </c>
      <c r="B78" s="96" t="s">
        <v>237</v>
      </c>
      <c r="C78" s="227"/>
      <c r="D78" s="8"/>
      <c r="E78" s="94"/>
    </row>
    <row r="79" spans="1:5">
      <c r="A79" s="215">
        <v>5</v>
      </c>
      <c r="B79" s="215" t="s">
        <v>262</v>
      </c>
      <c r="C79" s="239"/>
      <c r="D79" s="227"/>
      <c r="E79" s="94"/>
    </row>
    <row r="80" spans="1:5">
      <c r="B80" s="44"/>
    </row>
    <row r="81" spans="1:9">
      <c r="A81" s="644" t="s">
        <v>431</v>
      </c>
      <c r="B81" s="644"/>
      <c r="C81" s="644"/>
      <c r="D81" s="644"/>
      <c r="E81" s="5"/>
    </row>
    <row r="82" spans="1:9">
      <c r="B82" s="44"/>
    </row>
    <row r="83" spans="1:9" s="23" customFormat="1" ht="12.75"/>
    <row r="84" spans="1:9">
      <c r="A84" s="67" t="s">
        <v>96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7" t="s">
        <v>386</v>
      </c>
      <c r="D87" s="12"/>
      <c r="E87"/>
      <c r="F87"/>
      <c r="G87"/>
      <c r="H87"/>
      <c r="I87"/>
    </row>
    <row r="88" spans="1:9">
      <c r="A88"/>
      <c r="B88" s="2" t="s">
        <v>387</v>
      </c>
      <c r="D88" s="12"/>
      <c r="E88"/>
      <c r="F88"/>
      <c r="G88"/>
      <c r="H88"/>
      <c r="I88"/>
    </row>
    <row r="89" spans="1:9" customFormat="1" ht="12.75">
      <c r="B89" s="64" t="s">
        <v>127</v>
      </c>
    </row>
    <row r="90" spans="1:9" s="23" customFormat="1" ht="12.75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showGridLines="0" view="pageBreakPreview" zoomScale="80" zoomScaleSheetLayoutView="80" workbookViewId="0">
      <selection activeCell="B49" sqref="B49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2" t="s">
        <v>285</v>
      </c>
      <c r="B1" s="112"/>
      <c r="C1" s="642" t="s">
        <v>97</v>
      </c>
      <c r="D1" s="642"/>
      <c r="E1" s="146"/>
    </row>
    <row r="2" spans="1:12">
      <c r="A2" s="74" t="s">
        <v>128</v>
      </c>
      <c r="B2" s="112"/>
      <c r="C2" s="641" t="str">
        <f>'ფორმა N1'!L2</f>
        <v>03.10.17-21.10.17</v>
      </c>
      <c r="D2" s="641"/>
      <c r="E2" s="146"/>
    </row>
    <row r="3" spans="1:12">
      <c r="A3" s="74"/>
      <c r="B3" s="112"/>
      <c r="C3" s="330"/>
      <c r="D3" s="330"/>
      <c r="E3" s="146"/>
    </row>
    <row r="4" spans="1:12" s="2" customFormat="1">
      <c r="A4" s="75" t="s">
        <v>257</v>
      </c>
      <c r="B4" s="75"/>
      <c r="C4" s="74"/>
      <c r="D4" s="74"/>
      <c r="E4" s="106"/>
      <c r="L4" s="21"/>
    </row>
    <row r="5" spans="1:12" s="2" customFormat="1">
      <c r="A5" s="117" t="str">
        <f>'ფორმა N1'!A5</f>
        <v>მპგ მოძრაობა სახელმწიფო ხალხისთვის</v>
      </c>
      <c r="B5" s="109"/>
      <c r="C5" s="59"/>
      <c r="D5" s="59"/>
      <c r="E5" s="106"/>
    </row>
    <row r="6" spans="1:12" s="2" customFormat="1">
      <c r="A6" s="75"/>
      <c r="B6" s="75"/>
      <c r="C6" s="74"/>
      <c r="D6" s="74"/>
      <c r="E6" s="106"/>
    </row>
    <row r="7" spans="1:12" s="6" customFormat="1">
      <c r="A7" s="329"/>
      <c r="B7" s="329"/>
      <c r="C7" s="76"/>
      <c r="D7" s="76"/>
      <c r="E7" s="147"/>
    </row>
    <row r="8" spans="1:12" s="6" customFormat="1" ht="30">
      <c r="A8" s="104" t="s">
        <v>64</v>
      </c>
      <c r="B8" s="77" t="s">
        <v>11</v>
      </c>
      <c r="C8" s="77" t="s">
        <v>10</v>
      </c>
      <c r="D8" s="77" t="s">
        <v>9</v>
      </c>
      <c r="E8" s="147"/>
    </row>
    <row r="9" spans="1:12" s="9" customFormat="1" ht="18">
      <c r="A9" s="13">
        <v>1</v>
      </c>
      <c r="B9" s="13" t="s">
        <v>57</v>
      </c>
      <c r="C9" s="80">
        <f>SUM(C10,C14,C54,C57,C58,C59,C76)</f>
        <v>36872.25</v>
      </c>
      <c r="D9" s="80">
        <f>SUM(D10,D14,D54,D57,D58,D59,D65,D72,D73)</f>
        <v>32861.050000000003</v>
      </c>
      <c r="E9" s="148"/>
    </row>
    <row r="10" spans="1:12" s="9" customFormat="1" ht="18">
      <c r="A10" s="14">
        <v>1.1000000000000001</v>
      </c>
      <c r="B10" s="14" t="s">
        <v>58</v>
      </c>
      <c r="C10" s="82">
        <f>SUM(C11:C12)</f>
        <v>36306.25</v>
      </c>
      <c r="D10" s="82">
        <f>SUM(D11:D12)</f>
        <v>32295</v>
      </c>
      <c r="E10" s="148"/>
    </row>
    <row r="11" spans="1:12" s="9" customFormat="1" ht="16.5" customHeight="1">
      <c r="A11" s="16" t="s">
        <v>30</v>
      </c>
      <c r="B11" s="16" t="s">
        <v>59</v>
      </c>
      <c r="C11" s="33">
        <v>36306.25</v>
      </c>
      <c r="D11" s="34">
        <v>32295</v>
      </c>
      <c r="E11" s="148"/>
    </row>
    <row r="12" spans="1:12" ht="16.5" customHeight="1">
      <c r="A12" s="16" t="s">
        <v>31</v>
      </c>
      <c r="B12" s="16" t="s">
        <v>0</v>
      </c>
      <c r="C12" s="33"/>
      <c r="D12" s="34"/>
      <c r="E12" s="146"/>
    </row>
    <row r="13" spans="1:12" ht="16.5" customHeight="1">
      <c r="A13" s="387" t="s">
        <v>455</v>
      </c>
      <c r="B13" s="388" t="s">
        <v>456</v>
      </c>
      <c r="C13" s="33"/>
      <c r="D13" s="34"/>
      <c r="E13" s="146"/>
    </row>
    <row r="14" spans="1:12">
      <c r="A14" s="14">
        <v>1.2</v>
      </c>
      <c r="B14" s="14" t="s">
        <v>60</v>
      </c>
      <c r="C14" s="82">
        <f>SUM(C15,C18,C30:C33,C36,C37,C44,C45,C46,C47,C48,C52,C53)</f>
        <v>566</v>
      </c>
      <c r="D14" s="82">
        <f>SUM(D15,D18,D30:D33,D36,D37,D44,D45,D46,D47,D48,D52,D53)</f>
        <v>566.04999999999995</v>
      </c>
      <c r="E14" s="146"/>
    </row>
    <row r="15" spans="1:12">
      <c r="A15" s="16" t="s">
        <v>32</v>
      </c>
      <c r="B15" s="16" t="s">
        <v>1</v>
      </c>
      <c r="C15" s="81">
        <f>SUM(C16:C17)</f>
        <v>0</v>
      </c>
      <c r="D15" s="81">
        <f>SUM(D16:D17)</f>
        <v>0</v>
      </c>
      <c r="E15" s="146"/>
    </row>
    <row r="16" spans="1:12" ht="17.25" customHeight="1">
      <c r="A16" s="17" t="s">
        <v>87</v>
      </c>
      <c r="B16" s="17" t="s">
        <v>61</v>
      </c>
      <c r="C16" s="35"/>
      <c r="D16" s="36"/>
      <c r="E16" s="146"/>
    </row>
    <row r="17" spans="1:5" ht="17.25" customHeight="1">
      <c r="A17" s="17" t="s">
        <v>88</v>
      </c>
      <c r="B17" s="17" t="s">
        <v>62</v>
      </c>
      <c r="C17" s="35"/>
      <c r="D17" s="36"/>
      <c r="E17" s="146"/>
    </row>
    <row r="18" spans="1:5">
      <c r="A18" s="16" t="s">
        <v>33</v>
      </c>
      <c r="B18" s="16" t="s">
        <v>2</v>
      </c>
      <c r="C18" s="81">
        <f>SUM(C19:C24,C29)</f>
        <v>0</v>
      </c>
      <c r="D18" s="81">
        <f>SUM(D19:D24,D29)</f>
        <v>0</v>
      </c>
      <c r="E18" s="146"/>
    </row>
    <row r="19" spans="1:5" ht="30">
      <c r="A19" s="17" t="s">
        <v>12</v>
      </c>
      <c r="B19" s="17" t="s">
        <v>233</v>
      </c>
      <c r="C19" s="37"/>
      <c r="D19" s="38"/>
      <c r="E19" s="146"/>
    </row>
    <row r="20" spans="1:5">
      <c r="A20" s="17" t="s">
        <v>13</v>
      </c>
      <c r="B20" s="17" t="s">
        <v>14</v>
      </c>
      <c r="C20" s="37"/>
      <c r="D20" s="39"/>
      <c r="E20" s="146"/>
    </row>
    <row r="21" spans="1:5" ht="30">
      <c r="A21" s="17" t="s">
        <v>264</v>
      </c>
      <c r="B21" s="17" t="s">
        <v>22</v>
      </c>
      <c r="C21" s="37"/>
      <c r="D21" s="40"/>
      <c r="E21" s="146"/>
    </row>
    <row r="22" spans="1:5">
      <c r="A22" s="17" t="s">
        <v>265</v>
      </c>
      <c r="B22" s="17" t="s">
        <v>15</v>
      </c>
      <c r="C22" s="37"/>
      <c r="D22" s="40"/>
      <c r="E22" s="146"/>
    </row>
    <row r="23" spans="1:5">
      <c r="A23" s="17" t="s">
        <v>266</v>
      </c>
      <c r="B23" s="17" t="s">
        <v>16</v>
      </c>
      <c r="C23" s="37"/>
      <c r="D23" s="40"/>
      <c r="E23" s="146"/>
    </row>
    <row r="24" spans="1:5">
      <c r="A24" s="17" t="s">
        <v>267</v>
      </c>
      <c r="B24" s="17" t="s">
        <v>17</v>
      </c>
      <c r="C24" s="115">
        <f>SUM(C25:C28)</f>
        <v>0</v>
      </c>
      <c r="D24" s="115">
        <f>SUM(D25:D28)</f>
        <v>0</v>
      </c>
      <c r="E24" s="146"/>
    </row>
    <row r="25" spans="1:5" ht="16.5" customHeight="1">
      <c r="A25" s="18" t="s">
        <v>268</v>
      </c>
      <c r="B25" s="18" t="s">
        <v>18</v>
      </c>
      <c r="C25" s="37"/>
      <c r="D25" s="40"/>
      <c r="E25" s="146"/>
    </row>
    <row r="26" spans="1:5" ht="16.5" customHeight="1">
      <c r="A26" s="18" t="s">
        <v>269</v>
      </c>
      <c r="B26" s="18" t="s">
        <v>19</v>
      </c>
      <c r="C26" s="37"/>
      <c r="D26" s="40"/>
      <c r="E26" s="146"/>
    </row>
    <row r="27" spans="1:5" ht="16.5" customHeight="1">
      <c r="A27" s="18" t="s">
        <v>270</v>
      </c>
      <c r="B27" s="18" t="s">
        <v>20</v>
      </c>
      <c r="C27" s="37"/>
      <c r="D27" s="40"/>
      <c r="E27" s="146"/>
    </row>
    <row r="28" spans="1:5" ht="16.5" customHeight="1">
      <c r="A28" s="18" t="s">
        <v>271</v>
      </c>
      <c r="B28" s="18" t="s">
        <v>23</v>
      </c>
      <c r="C28" s="37"/>
      <c r="D28" s="41"/>
      <c r="E28" s="146"/>
    </row>
    <row r="29" spans="1:5">
      <c r="A29" s="17" t="s">
        <v>272</v>
      </c>
      <c r="B29" s="17" t="s">
        <v>21</v>
      </c>
      <c r="C29" s="37"/>
      <c r="D29" s="41"/>
      <c r="E29" s="146"/>
    </row>
    <row r="30" spans="1:5">
      <c r="A30" s="16" t="s">
        <v>34</v>
      </c>
      <c r="B30" s="16" t="s">
        <v>3</v>
      </c>
      <c r="C30" s="33"/>
      <c r="D30" s="34"/>
      <c r="E30" s="146"/>
    </row>
    <row r="31" spans="1:5">
      <c r="A31" s="16" t="s">
        <v>35</v>
      </c>
      <c r="B31" s="16" t="s">
        <v>4</v>
      </c>
      <c r="C31" s="33"/>
      <c r="D31" s="34"/>
      <c r="E31" s="146"/>
    </row>
    <row r="32" spans="1:5">
      <c r="A32" s="16" t="s">
        <v>36</v>
      </c>
      <c r="B32" s="16" t="s">
        <v>5</v>
      </c>
      <c r="C32" s="33"/>
      <c r="D32" s="34"/>
      <c r="E32" s="146"/>
    </row>
    <row r="33" spans="1:5">
      <c r="A33" s="16" t="s">
        <v>37</v>
      </c>
      <c r="B33" s="16" t="s">
        <v>63</v>
      </c>
      <c r="C33" s="81">
        <f>SUM(C34:C35)</f>
        <v>0</v>
      </c>
      <c r="D33" s="81">
        <f>SUM(D34:D35)</f>
        <v>0</v>
      </c>
      <c r="E33" s="146"/>
    </row>
    <row r="34" spans="1:5">
      <c r="A34" s="17" t="s">
        <v>273</v>
      </c>
      <c r="B34" s="17" t="s">
        <v>56</v>
      </c>
      <c r="C34" s="33"/>
      <c r="D34" s="34"/>
      <c r="E34" s="146"/>
    </row>
    <row r="35" spans="1:5">
      <c r="A35" s="17" t="s">
        <v>274</v>
      </c>
      <c r="B35" s="17" t="s">
        <v>55</v>
      </c>
      <c r="C35" s="33"/>
      <c r="D35" s="34"/>
      <c r="E35" s="146"/>
    </row>
    <row r="36" spans="1:5">
      <c r="A36" s="16" t="s">
        <v>38</v>
      </c>
      <c r="B36" s="16" t="s">
        <v>49</v>
      </c>
      <c r="C36" s="33"/>
      <c r="D36" s="34"/>
      <c r="E36" s="146"/>
    </row>
    <row r="37" spans="1:5">
      <c r="A37" s="16" t="s">
        <v>39</v>
      </c>
      <c r="B37" s="16" t="s">
        <v>326</v>
      </c>
      <c r="C37" s="81">
        <f>SUM(C38:C43)</f>
        <v>0</v>
      </c>
      <c r="D37" s="81">
        <f>SUM(D38:D43)</f>
        <v>0</v>
      </c>
      <c r="E37" s="146"/>
    </row>
    <row r="38" spans="1:5">
      <c r="A38" s="17" t="s">
        <v>323</v>
      </c>
      <c r="B38" s="17" t="s">
        <v>327</v>
      </c>
      <c r="C38" s="33"/>
      <c r="D38" s="33"/>
      <c r="E38" s="146"/>
    </row>
    <row r="39" spans="1:5">
      <c r="A39" s="17" t="s">
        <v>324</v>
      </c>
      <c r="B39" s="17" t="s">
        <v>328</v>
      </c>
      <c r="C39" s="33"/>
      <c r="D39" s="33"/>
      <c r="E39" s="146"/>
    </row>
    <row r="40" spans="1:5">
      <c r="A40" s="17" t="s">
        <v>325</v>
      </c>
      <c r="B40" s="17" t="s">
        <v>331</v>
      </c>
      <c r="C40" s="33"/>
      <c r="D40" s="34"/>
      <c r="E40" s="146"/>
    </row>
    <row r="41" spans="1:5">
      <c r="A41" s="17" t="s">
        <v>330</v>
      </c>
      <c r="B41" s="17" t="s">
        <v>332</v>
      </c>
      <c r="C41" s="33"/>
      <c r="D41" s="34"/>
      <c r="E41" s="146"/>
    </row>
    <row r="42" spans="1:5">
      <c r="A42" s="17" t="s">
        <v>333</v>
      </c>
      <c r="B42" s="17" t="s">
        <v>429</v>
      </c>
      <c r="C42" s="33"/>
      <c r="D42" s="34"/>
      <c r="E42" s="146"/>
    </row>
    <row r="43" spans="1:5">
      <c r="A43" s="17" t="s">
        <v>430</v>
      </c>
      <c r="B43" s="17" t="s">
        <v>329</v>
      </c>
      <c r="C43" s="33"/>
      <c r="D43" s="34"/>
      <c r="E43" s="146"/>
    </row>
    <row r="44" spans="1:5" ht="30">
      <c r="A44" s="16" t="s">
        <v>40</v>
      </c>
      <c r="B44" s="16" t="s">
        <v>28</v>
      </c>
      <c r="C44" s="33"/>
      <c r="D44" s="34"/>
      <c r="E44" s="146"/>
    </row>
    <row r="45" spans="1:5">
      <c r="A45" s="16" t="s">
        <v>41</v>
      </c>
      <c r="B45" s="16" t="s">
        <v>24</v>
      </c>
      <c r="C45" s="33"/>
      <c r="D45" s="34"/>
      <c r="E45" s="146"/>
    </row>
    <row r="46" spans="1:5">
      <c r="A46" s="16" t="s">
        <v>42</v>
      </c>
      <c r="B46" s="16" t="s">
        <v>25</v>
      </c>
      <c r="C46" s="33"/>
      <c r="D46" s="34"/>
      <c r="E46" s="146"/>
    </row>
    <row r="47" spans="1:5">
      <c r="A47" s="16" t="s">
        <v>43</v>
      </c>
      <c r="B47" s="16" t="s">
        <v>26</v>
      </c>
      <c r="C47" s="33"/>
      <c r="D47" s="34"/>
      <c r="E47" s="146"/>
    </row>
    <row r="48" spans="1:5">
      <c r="A48" s="16" t="s">
        <v>44</v>
      </c>
      <c r="B48" s="16" t="s">
        <v>279</v>
      </c>
      <c r="C48" s="81">
        <f>SUM(C49:C51)</f>
        <v>0</v>
      </c>
      <c r="D48" s="81">
        <f>SUM(D49:D51)</f>
        <v>0</v>
      </c>
      <c r="E48" s="146"/>
    </row>
    <row r="49" spans="1:5">
      <c r="A49" s="95" t="s">
        <v>338</v>
      </c>
      <c r="B49" s="95" t="s">
        <v>341</v>
      </c>
      <c r="C49" s="33"/>
      <c r="D49" s="34"/>
      <c r="E49" s="146"/>
    </row>
    <row r="50" spans="1:5">
      <c r="A50" s="95" t="s">
        <v>339</v>
      </c>
      <c r="B50" s="95" t="s">
        <v>340</v>
      </c>
      <c r="C50" s="33"/>
      <c r="D50" s="34"/>
      <c r="E50" s="146"/>
    </row>
    <row r="51" spans="1:5">
      <c r="A51" s="95" t="s">
        <v>342</v>
      </c>
      <c r="B51" s="95" t="s">
        <v>343</v>
      </c>
      <c r="C51" s="33"/>
      <c r="D51" s="34"/>
      <c r="E51" s="146"/>
    </row>
    <row r="52" spans="1:5" ht="26.25" customHeight="1">
      <c r="A52" s="16" t="s">
        <v>45</v>
      </c>
      <c r="B52" s="16" t="s">
        <v>29</v>
      </c>
      <c r="C52" s="33"/>
      <c r="D52" s="34"/>
      <c r="E52" s="146"/>
    </row>
    <row r="53" spans="1:5">
      <c r="A53" s="16" t="s">
        <v>46</v>
      </c>
      <c r="B53" s="16" t="s">
        <v>6</v>
      </c>
      <c r="C53" s="33">
        <v>566</v>
      </c>
      <c r="D53" s="34">
        <v>566.04999999999995</v>
      </c>
      <c r="E53" s="146"/>
    </row>
    <row r="54" spans="1:5" ht="30">
      <c r="A54" s="14">
        <v>1.3</v>
      </c>
      <c r="B54" s="85" t="s">
        <v>368</v>
      </c>
      <c r="C54" s="82">
        <f>SUM(C55:C56)</f>
        <v>0</v>
      </c>
      <c r="D54" s="82">
        <f>SUM(D55:D56)</f>
        <v>0</v>
      </c>
      <c r="E54" s="146"/>
    </row>
    <row r="55" spans="1:5" ht="30">
      <c r="A55" s="16" t="s">
        <v>50</v>
      </c>
      <c r="B55" s="16" t="s">
        <v>48</v>
      </c>
      <c r="C55" s="33"/>
      <c r="D55" s="34"/>
      <c r="E55" s="146"/>
    </row>
    <row r="56" spans="1:5">
      <c r="A56" s="16" t="s">
        <v>51</v>
      </c>
      <c r="B56" s="16" t="s">
        <v>47</v>
      </c>
      <c r="C56" s="33"/>
      <c r="D56" s="34"/>
      <c r="E56" s="146"/>
    </row>
    <row r="57" spans="1:5">
      <c r="A57" s="14">
        <v>1.4</v>
      </c>
      <c r="B57" s="14" t="s">
        <v>370</v>
      </c>
      <c r="C57" s="33"/>
      <c r="D57" s="34"/>
      <c r="E57" s="146"/>
    </row>
    <row r="58" spans="1:5">
      <c r="A58" s="14">
        <v>1.5</v>
      </c>
      <c r="B58" s="14" t="s">
        <v>7</v>
      </c>
      <c r="C58" s="37"/>
      <c r="D58" s="40"/>
      <c r="E58" s="146"/>
    </row>
    <row r="59" spans="1:5">
      <c r="A59" s="14">
        <v>1.6</v>
      </c>
      <c r="B59" s="45" t="s">
        <v>8</v>
      </c>
      <c r="C59" s="82">
        <f>SUM(C60:C64)</f>
        <v>0</v>
      </c>
      <c r="D59" s="82">
        <f>SUM(D60:D64)</f>
        <v>0</v>
      </c>
      <c r="E59" s="146"/>
    </row>
    <row r="60" spans="1:5">
      <c r="A60" s="16" t="s">
        <v>280</v>
      </c>
      <c r="B60" s="46" t="s">
        <v>52</v>
      </c>
      <c r="C60" s="37"/>
      <c r="D60" s="40"/>
      <c r="E60" s="146"/>
    </row>
    <row r="61" spans="1:5" ht="30">
      <c r="A61" s="16" t="s">
        <v>281</v>
      </c>
      <c r="B61" s="46" t="s">
        <v>54</v>
      </c>
      <c r="C61" s="37"/>
      <c r="D61" s="40"/>
      <c r="E61" s="146"/>
    </row>
    <row r="62" spans="1:5">
      <c r="A62" s="16" t="s">
        <v>282</v>
      </c>
      <c r="B62" s="46" t="s">
        <v>53</v>
      </c>
      <c r="C62" s="40"/>
      <c r="D62" s="40"/>
      <c r="E62" s="146"/>
    </row>
    <row r="63" spans="1:5">
      <c r="A63" s="16" t="s">
        <v>283</v>
      </c>
      <c r="B63" s="46" t="s">
        <v>27</v>
      </c>
      <c r="C63" s="37"/>
      <c r="D63" s="40"/>
      <c r="E63" s="146"/>
    </row>
    <row r="64" spans="1:5">
      <c r="A64" s="16" t="s">
        <v>309</v>
      </c>
      <c r="B64" s="194" t="s">
        <v>310</v>
      </c>
      <c r="C64" s="37"/>
      <c r="D64" s="195"/>
      <c r="E64" s="146"/>
    </row>
    <row r="65" spans="1:5">
      <c r="A65" s="13">
        <v>2</v>
      </c>
      <c r="B65" s="47" t="s">
        <v>95</v>
      </c>
      <c r="C65" s="242"/>
      <c r="D65" s="116">
        <f>SUM(D66:D71)</f>
        <v>0</v>
      </c>
      <c r="E65" s="146"/>
    </row>
    <row r="66" spans="1:5">
      <c r="A66" s="15">
        <v>2.1</v>
      </c>
      <c r="B66" s="48" t="s">
        <v>89</v>
      </c>
      <c r="C66" s="242"/>
      <c r="D66" s="42"/>
      <c r="E66" s="146"/>
    </row>
    <row r="67" spans="1:5">
      <c r="A67" s="15">
        <v>2.2000000000000002</v>
      </c>
      <c r="B67" s="48" t="s">
        <v>93</v>
      </c>
      <c r="C67" s="244"/>
      <c r="D67" s="43"/>
      <c r="E67" s="146"/>
    </row>
    <row r="68" spans="1:5">
      <c r="A68" s="15">
        <v>2.2999999999999998</v>
      </c>
      <c r="B68" s="48" t="s">
        <v>92</v>
      </c>
      <c r="C68" s="244"/>
      <c r="D68" s="43"/>
      <c r="E68" s="146"/>
    </row>
    <row r="69" spans="1:5">
      <c r="A69" s="15">
        <v>2.4</v>
      </c>
      <c r="B69" s="48" t="s">
        <v>94</v>
      </c>
      <c r="C69" s="244"/>
      <c r="D69" s="43"/>
      <c r="E69" s="146"/>
    </row>
    <row r="70" spans="1:5">
      <c r="A70" s="15">
        <v>2.5</v>
      </c>
      <c r="B70" s="48" t="s">
        <v>90</v>
      </c>
      <c r="C70" s="244"/>
      <c r="D70" s="43"/>
      <c r="E70" s="146"/>
    </row>
    <row r="71" spans="1:5">
      <c r="A71" s="15">
        <v>2.6</v>
      </c>
      <c r="B71" s="48" t="s">
        <v>91</v>
      </c>
      <c r="C71" s="244"/>
      <c r="D71" s="43"/>
      <c r="E71" s="146"/>
    </row>
    <row r="72" spans="1:5" s="2" customFormat="1">
      <c r="A72" s="13">
        <v>3</v>
      </c>
      <c r="B72" s="240" t="s">
        <v>389</v>
      </c>
      <c r="C72" s="243"/>
      <c r="D72" s="241"/>
      <c r="E72" s="103"/>
    </row>
    <row r="73" spans="1:5" s="2" customFormat="1">
      <c r="A73" s="13">
        <v>4</v>
      </c>
      <c r="B73" s="13" t="s">
        <v>235</v>
      </c>
      <c r="C73" s="243">
        <f>SUM(C74:C75)</f>
        <v>0</v>
      </c>
      <c r="D73" s="83">
        <f>SUM(D74:D75)</f>
        <v>0</v>
      </c>
      <c r="E73" s="103"/>
    </row>
    <row r="74" spans="1:5" s="2" customFormat="1">
      <c r="A74" s="15">
        <v>4.0999999999999996</v>
      </c>
      <c r="B74" s="15" t="s">
        <v>236</v>
      </c>
      <c r="C74" s="8"/>
      <c r="D74" s="8"/>
      <c r="E74" s="103"/>
    </row>
    <row r="75" spans="1:5" s="2" customFormat="1">
      <c r="A75" s="15">
        <v>4.2</v>
      </c>
      <c r="B75" s="15" t="s">
        <v>237</v>
      </c>
      <c r="C75" s="8"/>
      <c r="D75" s="8"/>
      <c r="E75" s="103"/>
    </row>
    <row r="76" spans="1:5" s="2" customFormat="1">
      <c r="A76" s="13">
        <v>5</v>
      </c>
      <c r="B76" s="238" t="s">
        <v>262</v>
      </c>
      <c r="C76" s="8"/>
      <c r="D76" s="83"/>
      <c r="E76" s="103"/>
    </row>
    <row r="77" spans="1:5" s="2" customFormat="1">
      <c r="A77" s="339"/>
      <c r="B77" s="339"/>
      <c r="C77" s="12"/>
      <c r="D77" s="12"/>
      <c r="E77" s="103"/>
    </row>
    <row r="78" spans="1:5" s="2" customFormat="1">
      <c r="A78" s="644" t="s">
        <v>431</v>
      </c>
      <c r="B78" s="644"/>
      <c r="C78" s="644"/>
      <c r="D78" s="644"/>
      <c r="E78" s="103"/>
    </row>
    <row r="79" spans="1:5" s="2" customFormat="1">
      <c r="A79" s="339"/>
      <c r="B79" s="339"/>
      <c r="C79" s="12"/>
      <c r="D79" s="12"/>
      <c r="E79" s="103"/>
    </row>
    <row r="80" spans="1:5" s="23" customFormat="1" ht="12.75"/>
    <row r="81" spans="1:9" s="2" customFormat="1">
      <c r="A81" s="67" t="s">
        <v>96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4" t="s">
        <v>432</v>
      </c>
      <c r="D84" s="12"/>
      <c r="E84"/>
      <c r="F84"/>
      <c r="G84"/>
      <c r="H84"/>
      <c r="I84"/>
    </row>
    <row r="85" spans="1:9" s="2" customFormat="1">
      <c r="A85"/>
      <c r="B85" s="645" t="s">
        <v>433</v>
      </c>
      <c r="C85" s="645"/>
      <c r="D85" s="645"/>
      <c r="E85"/>
      <c r="F85"/>
      <c r="G85"/>
      <c r="H85"/>
      <c r="I85"/>
    </row>
    <row r="86" spans="1:9" customFormat="1" ht="12.75">
      <c r="B86" s="64" t="s">
        <v>434</v>
      </c>
    </row>
    <row r="87" spans="1:9" s="2" customFormat="1">
      <c r="A87" s="11"/>
      <c r="B87" s="645" t="s">
        <v>435</v>
      </c>
      <c r="C87" s="645"/>
      <c r="D87" s="645"/>
    </row>
    <row r="88" spans="1:9" s="23" customFormat="1" ht="12.75"/>
    <row r="89" spans="1:9" s="23" customFormat="1" ht="12.75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D18" sqref="D18"/>
    </sheetView>
  </sheetViews>
  <sheetFormatPr defaultRowHeight="15"/>
  <cols>
    <col min="1" max="1" width="12.2851562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2" t="s">
        <v>307</v>
      </c>
      <c r="B1" s="75"/>
      <c r="C1" s="642" t="s">
        <v>97</v>
      </c>
      <c r="D1" s="642"/>
      <c r="E1" s="89"/>
    </row>
    <row r="2" spans="1:5" s="6" customFormat="1">
      <c r="A2" s="72" t="s">
        <v>301</v>
      </c>
      <c r="B2" s="75"/>
      <c r="C2" s="646" t="str">
        <f>'ფორმა N1'!L2</f>
        <v>03.10.17-21.10.17</v>
      </c>
      <c r="D2" s="646"/>
      <c r="E2" s="89"/>
    </row>
    <row r="3" spans="1:5" s="6" customFormat="1">
      <c r="A3" s="74" t="s">
        <v>128</v>
      </c>
      <c r="B3" s="72"/>
      <c r="C3" s="155"/>
      <c r="D3" s="155"/>
      <c r="E3" s="89"/>
    </row>
    <row r="4" spans="1:5" s="6" customFormat="1">
      <c r="A4" s="75" t="s">
        <v>257</v>
      </c>
      <c r="B4" s="74"/>
      <c r="C4" s="155"/>
      <c r="D4" s="155"/>
      <c r="E4" s="89"/>
    </row>
    <row r="5" spans="1:5">
      <c r="A5" s="75" t="str">
        <f>'ფორმა N2'!A5</f>
        <v>მპგ მოძრაობა სახელმწიფო ხალხისთვის</v>
      </c>
      <c r="B5" s="75"/>
      <c r="C5" s="74"/>
      <c r="D5" s="74"/>
      <c r="E5" s="90"/>
    </row>
    <row r="6" spans="1:5">
      <c r="A6" s="75"/>
      <c r="B6" s="75"/>
      <c r="C6" s="74"/>
      <c r="D6" s="74"/>
      <c r="E6" s="90"/>
    </row>
    <row r="7" spans="1:5">
      <c r="A7" s="75"/>
      <c r="B7" s="75"/>
      <c r="C7" s="74"/>
      <c r="D7" s="74"/>
      <c r="E7" s="90"/>
    </row>
    <row r="8" spans="1:5" s="6" customFormat="1">
      <c r="A8" s="154"/>
      <c r="B8" s="154"/>
      <c r="C8" s="76"/>
      <c r="D8" s="76"/>
      <c r="E8" s="89"/>
    </row>
    <row r="9" spans="1:5" s="6" customFormat="1" ht="30">
      <c r="A9" s="87" t="s">
        <v>64</v>
      </c>
      <c r="B9" s="87" t="s">
        <v>306</v>
      </c>
      <c r="C9" s="77" t="s">
        <v>10</v>
      </c>
      <c r="D9" s="77" t="s">
        <v>9</v>
      </c>
      <c r="E9" s="89"/>
    </row>
    <row r="10" spans="1:5" s="9" customFormat="1" ht="18">
      <c r="A10" s="96" t="s">
        <v>302</v>
      </c>
      <c r="B10" s="96"/>
      <c r="C10" s="4"/>
      <c r="D10" s="4"/>
      <c r="E10" s="91"/>
    </row>
    <row r="11" spans="1:5" s="10" customFormat="1">
      <c r="A11" s="96" t="s">
        <v>303</v>
      </c>
      <c r="B11" s="96"/>
      <c r="C11" s="4"/>
      <c r="D11" s="4"/>
      <c r="E11" s="92"/>
    </row>
    <row r="12" spans="1:5" s="10" customFormat="1">
      <c r="A12" s="85" t="s">
        <v>261</v>
      </c>
      <c r="B12" s="85"/>
      <c r="C12" s="4"/>
      <c r="D12" s="4"/>
      <c r="E12" s="92"/>
    </row>
    <row r="13" spans="1:5" s="10" customFormat="1">
      <c r="A13" s="85" t="s">
        <v>261</v>
      </c>
      <c r="B13" s="85"/>
      <c r="C13" s="4"/>
      <c r="D13" s="4"/>
      <c r="E13" s="92"/>
    </row>
    <row r="14" spans="1:5" s="10" customFormat="1">
      <c r="A14" s="85" t="s">
        <v>261</v>
      </c>
      <c r="B14" s="85"/>
      <c r="C14" s="4"/>
      <c r="D14" s="4"/>
      <c r="E14" s="92"/>
    </row>
    <row r="15" spans="1:5" s="10" customFormat="1">
      <c r="A15" s="85" t="s">
        <v>261</v>
      </c>
      <c r="B15" s="85"/>
      <c r="C15" s="4"/>
      <c r="D15" s="4"/>
      <c r="E15" s="92"/>
    </row>
    <row r="16" spans="1:5" s="10" customFormat="1">
      <c r="A16" s="85" t="s">
        <v>261</v>
      </c>
      <c r="B16" s="85"/>
      <c r="C16" s="4"/>
      <c r="D16" s="4"/>
      <c r="E16" s="92"/>
    </row>
    <row r="17" spans="1:5" s="10" customFormat="1" ht="17.25" customHeight="1">
      <c r="A17" s="96" t="s">
        <v>304</v>
      </c>
      <c r="B17" s="85" t="s">
        <v>479</v>
      </c>
      <c r="C17" s="4">
        <v>566</v>
      </c>
      <c r="D17" s="4">
        <v>566</v>
      </c>
      <c r="E17" s="92"/>
    </row>
    <row r="18" spans="1:5" s="10" customFormat="1" ht="18" customHeight="1">
      <c r="A18" s="96" t="s">
        <v>305</v>
      </c>
      <c r="B18" s="85"/>
      <c r="C18" s="4"/>
      <c r="D18" s="4"/>
      <c r="E18" s="92"/>
    </row>
    <row r="19" spans="1:5" s="10" customFormat="1">
      <c r="A19" s="85" t="s">
        <v>261</v>
      </c>
      <c r="B19" s="85"/>
      <c r="C19" s="4"/>
      <c r="D19" s="4"/>
      <c r="E19" s="92"/>
    </row>
    <row r="20" spans="1:5" s="10" customFormat="1">
      <c r="A20" s="85" t="s">
        <v>261</v>
      </c>
      <c r="B20" s="85"/>
      <c r="C20" s="4"/>
      <c r="D20" s="4"/>
      <c r="E20" s="92"/>
    </row>
    <row r="21" spans="1:5" s="10" customFormat="1">
      <c r="A21" s="85" t="s">
        <v>261</v>
      </c>
      <c r="B21" s="85"/>
      <c r="C21" s="4"/>
      <c r="D21" s="4"/>
      <c r="E21" s="92"/>
    </row>
    <row r="22" spans="1:5" s="10" customFormat="1">
      <c r="A22" s="85" t="s">
        <v>261</v>
      </c>
      <c r="B22" s="85"/>
      <c r="C22" s="4"/>
      <c r="D22" s="4"/>
      <c r="E22" s="92"/>
    </row>
    <row r="23" spans="1:5" s="10" customFormat="1">
      <c r="A23" s="85" t="s">
        <v>261</v>
      </c>
      <c r="B23" s="85"/>
      <c r="C23" s="4"/>
      <c r="D23" s="4"/>
      <c r="E23" s="92"/>
    </row>
    <row r="24" spans="1:5" s="3" customFormat="1">
      <c r="A24" s="86"/>
      <c r="B24" s="86"/>
      <c r="C24" s="4"/>
      <c r="D24" s="4"/>
      <c r="E24" s="93"/>
    </row>
    <row r="25" spans="1:5">
      <c r="A25" s="97"/>
      <c r="B25" s="97" t="s">
        <v>308</v>
      </c>
      <c r="C25" s="84">
        <f>SUM(C10:C24)</f>
        <v>566</v>
      </c>
      <c r="D25" s="84">
        <f>SUM(D10:D24)</f>
        <v>566</v>
      </c>
      <c r="E25" s="94"/>
    </row>
    <row r="26" spans="1:5">
      <c r="A26" s="44"/>
      <c r="B26" s="44"/>
    </row>
    <row r="27" spans="1:5">
      <c r="A27" s="2" t="s">
        <v>377</v>
      </c>
      <c r="E27" s="5"/>
    </row>
    <row r="28" spans="1:5">
      <c r="A28" s="2" t="s">
        <v>372</v>
      </c>
    </row>
    <row r="29" spans="1:5">
      <c r="A29" s="193" t="s">
        <v>373</v>
      </c>
    </row>
    <row r="30" spans="1:5">
      <c r="A30" s="193"/>
    </row>
    <row r="31" spans="1:5">
      <c r="A31" s="193" t="s">
        <v>321</v>
      </c>
    </row>
    <row r="32" spans="1:5" s="23" customFormat="1" ht="12.75"/>
    <row r="33" spans="1:9">
      <c r="A33" s="67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7"/>
      <c r="B36" s="67" t="s">
        <v>254</v>
      </c>
      <c r="D36" s="12"/>
      <c r="E36"/>
      <c r="F36"/>
      <c r="G36"/>
      <c r="H36"/>
      <c r="I36"/>
    </row>
    <row r="37" spans="1:9">
      <c r="B37" s="2" t="s">
        <v>253</v>
      </c>
      <c r="D37" s="12"/>
      <c r="E37"/>
      <c r="F37"/>
      <c r="G37"/>
      <c r="H37"/>
      <c r="I37"/>
    </row>
    <row r="38" spans="1:9" customFormat="1" ht="12.75">
      <c r="A38" s="64"/>
      <c r="B38" s="64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view="pageBreakPreview" zoomScale="80" zoomScaleNormal="100" zoomScaleSheetLayoutView="80" workbookViewId="0">
      <selection activeCell="B36" sqref="B36"/>
    </sheetView>
  </sheetViews>
  <sheetFormatPr defaultRowHeight="12.75"/>
  <cols>
    <col min="1" max="1" width="5.42578125" style="178" customWidth="1"/>
    <col min="2" max="2" width="20.85546875" style="178" customWidth="1"/>
    <col min="3" max="3" width="26" style="178" customWidth="1"/>
    <col min="4" max="4" width="17" style="178" customWidth="1"/>
    <col min="5" max="5" width="19.28515625" style="178" customWidth="1"/>
    <col min="6" max="6" width="14.7109375" style="178" customWidth="1"/>
    <col min="7" max="7" width="15.5703125" style="178" customWidth="1"/>
    <col min="8" max="8" width="14.7109375" style="178" customWidth="1"/>
    <col min="9" max="9" width="29.7109375" style="178" customWidth="1"/>
    <col min="10" max="10" width="0" style="178" hidden="1" customWidth="1"/>
    <col min="11" max="16384" width="9.140625" style="178"/>
  </cols>
  <sheetData>
    <row r="1" spans="1:10" ht="15">
      <c r="A1" s="72" t="s">
        <v>406</v>
      </c>
      <c r="B1" s="72"/>
      <c r="C1" s="75"/>
      <c r="D1" s="75"/>
      <c r="E1" s="75"/>
      <c r="F1" s="75"/>
      <c r="G1" s="248"/>
      <c r="H1" s="248"/>
      <c r="I1" s="642" t="s">
        <v>97</v>
      </c>
      <c r="J1" s="642"/>
    </row>
    <row r="2" spans="1:10" ht="15">
      <c r="A2" s="74" t="s">
        <v>128</v>
      </c>
      <c r="B2" s="72"/>
      <c r="C2" s="75"/>
      <c r="D2" s="75"/>
      <c r="E2" s="75"/>
      <c r="F2" s="75"/>
      <c r="G2" s="248"/>
      <c r="H2" s="248"/>
      <c r="I2" s="646" t="str">
        <f>'ფორმა N1'!L2</f>
        <v>03.10.17-21.10.17</v>
      </c>
      <c r="J2" s="646"/>
    </row>
    <row r="3" spans="1:10" ht="15">
      <c r="A3" s="74"/>
      <c r="B3" s="74"/>
      <c r="C3" s="72"/>
      <c r="D3" s="72"/>
      <c r="E3" s="72"/>
      <c r="F3" s="72"/>
      <c r="G3" s="248"/>
      <c r="H3" s="248"/>
      <c r="I3" s="248"/>
    </row>
    <row r="4" spans="1:10" ht="15">
      <c r="A4" s="75" t="s">
        <v>257</v>
      </c>
      <c r="B4" s="75"/>
      <c r="C4" s="75"/>
      <c r="D4" s="75"/>
      <c r="E4" s="75"/>
      <c r="F4" s="75"/>
      <c r="G4" s="74"/>
      <c r="H4" s="74"/>
      <c r="I4" s="74"/>
    </row>
    <row r="5" spans="1:10" ht="15">
      <c r="A5" s="78" t="str">
        <f>'ფორმა N1'!A5</f>
        <v>მპგ მოძრაობა სახელმწიფო ხალხისთვის</v>
      </c>
      <c r="B5" s="78"/>
      <c r="C5" s="78"/>
      <c r="D5" s="78"/>
      <c r="E5" s="78"/>
      <c r="F5" s="78"/>
      <c r="G5" s="79"/>
      <c r="H5" s="79"/>
      <c r="I5" s="79"/>
    </row>
    <row r="6" spans="1:10" ht="15">
      <c r="A6" s="75"/>
      <c r="B6" s="75"/>
      <c r="C6" s="75"/>
      <c r="D6" s="75"/>
      <c r="E6" s="75"/>
      <c r="F6" s="75"/>
      <c r="G6" s="74"/>
      <c r="H6" s="74"/>
      <c r="I6" s="74"/>
    </row>
    <row r="7" spans="1:10" ht="15">
      <c r="A7" s="247"/>
      <c r="B7" s="247"/>
      <c r="C7" s="247"/>
      <c r="D7" s="247"/>
      <c r="E7" s="247"/>
      <c r="F7" s="247"/>
      <c r="G7" s="76"/>
      <c r="H7" s="76"/>
      <c r="I7" s="76"/>
    </row>
    <row r="8" spans="1:10" ht="45">
      <c r="A8" s="88" t="s">
        <v>64</v>
      </c>
      <c r="B8" s="88" t="s">
        <v>312</v>
      </c>
      <c r="C8" s="88" t="s">
        <v>313</v>
      </c>
      <c r="D8" s="88" t="s">
        <v>215</v>
      </c>
      <c r="E8" s="88" t="s">
        <v>317</v>
      </c>
      <c r="F8" s="88" t="s">
        <v>320</v>
      </c>
      <c r="G8" s="77" t="s">
        <v>10</v>
      </c>
      <c r="H8" s="77" t="s">
        <v>9</v>
      </c>
      <c r="I8" s="77" t="s">
        <v>357</v>
      </c>
      <c r="J8" s="206" t="s">
        <v>319</v>
      </c>
    </row>
    <row r="9" spans="1:10" ht="30">
      <c r="A9" s="96">
        <v>1</v>
      </c>
      <c r="B9" s="96" t="s">
        <v>480</v>
      </c>
      <c r="C9" s="96" t="s">
        <v>481</v>
      </c>
      <c r="D9" s="413" t="s">
        <v>482</v>
      </c>
      <c r="E9" s="96" t="s">
        <v>483</v>
      </c>
      <c r="F9" s="96" t="s">
        <v>319</v>
      </c>
      <c r="G9" s="4">
        <v>4875</v>
      </c>
      <c r="H9" s="4">
        <v>4500</v>
      </c>
      <c r="I9" s="4">
        <f>G9*20/100</f>
        <v>975</v>
      </c>
      <c r="J9" s="206" t="s">
        <v>0</v>
      </c>
    </row>
    <row r="10" spans="1:10" ht="15">
      <c r="A10" s="96">
        <v>2</v>
      </c>
      <c r="B10" s="96" t="s">
        <v>484</v>
      </c>
      <c r="C10" s="96" t="s">
        <v>481</v>
      </c>
      <c r="D10" s="413" t="s">
        <v>485</v>
      </c>
      <c r="E10" s="96" t="s">
        <v>486</v>
      </c>
      <c r="F10" s="96" t="s">
        <v>319</v>
      </c>
      <c r="G10" s="4">
        <v>3806.25</v>
      </c>
      <c r="H10" s="4">
        <v>3545</v>
      </c>
      <c r="I10" s="4">
        <f t="shared" ref="I10:I15" si="0">G10*20/100</f>
        <v>761.25</v>
      </c>
    </row>
    <row r="11" spans="1:10" ht="15">
      <c r="A11" s="96">
        <v>3</v>
      </c>
      <c r="B11" s="85" t="s">
        <v>487</v>
      </c>
      <c r="C11" s="85" t="s">
        <v>488</v>
      </c>
      <c r="D11" s="414" t="s">
        <v>489</v>
      </c>
      <c r="E11" s="85" t="s">
        <v>490</v>
      </c>
      <c r="F11" s="96" t="s">
        <v>319</v>
      </c>
      <c r="G11" s="4">
        <v>15000</v>
      </c>
      <c r="H11" s="4">
        <v>13250</v>
      </c>
      <c r="I11" s="4">
        <f t="shared" si="0"/>
        <v>3000</v>
      </c>
    </row>
    <row r="12" spans="1:10" ht="60">
      <c r="A12" s="96">
        <v>4</v>
      </c>
      <c r="B12" s="85" t="s">
        <v>491</v>
      </c>
      <c r="C12" s="85" t="s">
        <v>492</v>
      </c>
      <c r="D12" s="414" t="s">
        <v>493</v>
      </c>
      <c r="E12" s="85" t="s">
        <v>494</v>
      </c>
      <c r="F12" s="96" t="s">
        <v>319</v>
      </c>
      <c r="G12" s="4">
        <v>7000</v>
      </c>
      <c r="H12" s="4">
        <v>6250</v>
      </c>
      <c r="I12" s="4">
        <f t="shared" si="0"/>
        <v>1400</v>
      </c>
    </row>
    <row r="13" spans="1:10" ht="15">
      <c r="A13" s="96">
        <v>5</v>
      </c>
      <c r="B13" s="85" t="s">
        <v>1018</v>
      </c>
      <c r="C13" s="85" t="s">
        <v>1019</v>
      </c>
      <c r="D13" s="414" t="s">
        <v>1025</v>
      </c>
      <c r="E13" s="85" t="s">
        <v>1027</v>
      </c>
      <c r="F13" s="96" t="s">
        <v>319</v>
      </c>
      <c r="G13" s="4">
        <v>4125</v>
      </c>
      <c r="H13" s="4">
        <v>3300</v>
      </c>
      <c r="I13" s="4">
        <f t="shared" si="0"/>
        <v>825</v>
      </c>
    </row>
    <row r="14" spans="1:10" ht="45">
      <c r="A14" s="96">
        <v>6</v>
      </c>
      <c r="B14" s="85" t="s">
        <v>1020</v>
      </c>
      <c r="C14" s="85" t="s">
        <v>1021</v>
      </c>
      <c r="D14" s="85">
        <v>60001144209</v>
      </c>
      <c r="E14" s="85" t="s">
        <v>1022</v>
      </c>
      <c r="F14" s="96" t="s">
        <v>319</v>
      </c>
      <c r="G14" s="4">
        <v>250</v>
      </c>
      <c r="H14" s="4">
        <v>200</v>
      </c>
      <c r="I14" s="4">
        <f t="shared" si="0"/>
        <v>50</v>
      </c>
    </row>
    <row r="15" spans="1:10" ht="15">
      <c r="A15" s="96">
        <v>7</v>
      </c>
      <c r="B15" s="85" t="s">
        <v>1023</v>
      </c>
      <c r="C15" s="85" t="s">
        <v>1024</v>
      </c>
      <c r="D15" s="414" t="s">
        <v>1028</v>
      </c>
      <c r="E15" s="85" t="s">
        <v>1027</v>
      </c>
      <c r="F15" s="96" t="s">
        <v>319</v>
      </c>
      <c r="G15" s="4">
        <v>1250</v>
      </c>
      <c r="H15" s="4">
        <v>1250</v>
      </c>
      <c r="I15" s="4">
        <f t="shared" si="0"/>
        <v>250</v>
      </c>
    </row>
    <row r="16" spans="1:10" ht="15">
      <c r="A16" s="96">
        <v>8</v>
      </c>
      <c r="B16" s="85"/>
      <c r="C16" s="85"/>
      <c r="D16" s="414"/>
      <c r="E16" s="85"/>
      <c r="F16" s="96"/>
      <c r="G16" s="4"/>
      <c r="H16" s="4"/>
      <c r="I16" s="4"/>
    </row>
    <row r="17" spans="1:9" ht="15">
      <c r="A17" s="96">
        <v>15</v>
      </c>
      <c r="B17" s="85"/>
      <c r="C17" s="85"/>
      <c r="D17" s="85"/>
      <c r="E17" s="85"/>
      <c r="F17" s="96"/>
      <c r="G17" s="4"/>
      <c r="H17" s="4"/>
      <c r="I17" s="4"/>
    </row>
    <row r="18" spans="1:9" ht="15">
      <c r="A18" s="85" t="s">
        <v>259</v>
      </c>
      <c r="B18" s="85"/>
      <c r="C18" s="85"/>
      <c r="D18" s="85"/>
      <c r="E18" s="85"/>
      <c r="F18" s="96"/>
      <c r="G18" s="4"/>
      <c r="H18" s="4"/>
      <c r="I18" s="4"/>
    </row>
    <row r="19" spans="1:9" ht="15">
      <c r="A19" s="85"/>
      <c r="B19" s="97"/>
      <c r="C19" s="97"/>
      <c r="D19" s="97"/>
      <c r="E19" s="97"/>
      <c r="F19" s="85" t="s">
        <v>394</v>
      </c>
      <c r="G19" s="84">
        <f>SUM(G9:G18)</f>
        <v>36306.25</v>
      </c>
      <c r="H19" s="84">
        <f>SUM(H9:H18)</f>
        <v>32295</v>
      </c>
      <c r="I19" s="84">
        <f>SUM(I9:I18)</f>
        <v>7261.25</v>
      </c>
    </row>
    <row r="20" spans="1:9" ht="15">
      <c r="A20" s="204"/>
      <c r="B20" s="204"/>
      <c r="C20" s="204"/>
      <c r="D20" s="204"/>
      <c r="E20" s="204"/>
      <c r="F20" s="204"/>
      <c r="G20" s="204"/>
      <c r="H20" s="177"/>
      <c r="I20" s="177"/>
    </row>
    <row r="21" spans="1:9" ht="15">
      <c r="A21" s="205" t="s">
        <v>407</v>
      </c>
      <c r="B21" s="205"/>
      <c r="C21" s="204"/>
      <c r="D21" s="204"/>
      <c r="E21" s="204"/>
      <c r="F21" s="204"/>
      <c r="G21" s="204"/>
      <c r="H21" s="177"/>
      <c r="I21" s="177"/>
    </row>
    <row r="22" spans="1:9" ht="15">
      <c r="A22" s="205"/>
      <c r="B22" s="205"/>
      <c r="C22" s="204"/>
      <c r="D22" s="204"/>
      <c r="E22" s="204"/>
      <c r="F22" s="204"/>
      <c r="G22" s="204"/>
      <c r="H22" s="177"/>
      <c r="I22" s="177"/>
    </row>
    <row r="23" spans="1:9" ht="15">
      <c r="A23" s="205"/>
      <c r="B23" s="205"/>
      <c r="C23" s="177"/>
      <c r="D23" s="177"/>
      <c r="E23" s="177"/>
      <c r="F23" s="177"/>
      <c r="G23" s="177"/>
      <c r="H23" s="177"/>
      <c r="I23" s="177"/>
    </row>
    <row r="24" spans="1:9" ht="15">
      <c r="A24" s="205"/>
      <c r="B24" s="205"/>
      <c r="C24" s="177"/>
      <c r="D24" s="177"/>
      <c r="E24" s="177"/>
      <c r="F24" s="177"/>
      <c r="G24" s="177"/>
      <c r="H24" s="177"/>
      <c r="I24" s="177"/>
    </row>
    <row r="25" spans="1:9">
      <c r="A25" s="202"/>
      <c r="B25" s="202"/>
      <c r="C25" s="202"/>
      <c r="D25" s="202"/>
      <c r="E25" s="202"/>
      <c r="F25" s="202"/>
      <c r="G25" s="202"/>
      <c r="H25" s="202"/>
      <c r="I25" s="202"/>
    </row>
    <row r="26" spans="1:9" ht="15">
      <c r="A26" s="183" t="s">
        <v>96</v>
      </c>
      <c r="B26" s="183"/>
      <c r="C26" s="177"/>
      <c r="D26" s="177"/>
      <c r="E26" s="177"/>
      <c r="F26" s="177"/>
      <c r="G26" s="177"/>
      <c r="H26" s="177"/>
      <c r="I26" s="177"/>
    </row>
    <row r="27" spans="1:9" ht="15">
      <c r="A27" s="177"/>
      <c r="B27" s="177"/>
      <c r="C27" s="177"/>
      <c r="D27" s="177"/>
      <c r="E27" s="177"/>
      <c r="F27" s="177"/>
      <c r="G27" s="177"/>
      <c r="H27" s="177"/>
      <c r="I27" s="177"/>
    </row>
    <row r="28" spans="1:9" ht="15">
      <c r="A28" s="177"/>
      <c r="B28" s="177"/>
      <c r="C28" s="177"/>
      <c r="D28" s="177"/>
      <c r="E28" s="181"/>
      <c r="F28" s="181"/>
      <c r="G28" s="181"/>
      <c r="H28" s="177"/>
      <c r="I28" s="177"/>
    </row>
    <row r="29" spans="1:9" ht="15">
      <c r="A29" s="183"/>
      <c r="B29" s="183"/>
      <c r="C29" s="183" t="s">
        <v>356</v>
      </c>
      <c r="D29" s="183"/>
      <c r="E29" s="183"/>
      <c r="F29" s="183"/>
      <c r="G29" s="183"/>
      <c r="H29" s="177"/>
      <c r="I29" s="177"/>
    </row>
    <row r="30" spans="1:9" ht="15">
      <c r="A30" s="177"/>
      <c r="B30" s="177"/>
      <c r="C30" s="177" t="s">
        <v>355</v>
      </c>
      <c r="D30" s="177"/>
      <c r="E30" s="177"/>
      <c r="F30" s="177"/>
      <c r="G30" s="177"/>
      <c r="H30" s="177"/>
      <c r="I30" s="177"/>
    </row>
    <row r="31" spans="1:9">
      <c r="A31" s="185"/>
      <c r="B31" s="185"/>
      <c r="C31" s="185" t="s">
        <v>127</v>
      </c>
      <c r="D31" s="185"/>
      <c r="E31" s="185"/>
      <c r="F31" s="185"/>
      <c r="G31" s="185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2" t="s">
        <v>408</v>
      </c>
      <c r="B1" s="75"/>
      <c r="C1" s="75"/>
      <c r="D1" s="75"/>
      <c r="E1" s="75"/>
      <c r="F1" s="75"/>
      <c r="G1" s="642" t="s">
        <v>97</v>
      </c>
      <c r="H1" s="642"/>
      <c r="I1" s="344"/>
    </row>
    <row r="2" spans="1:9" ht="15">
      <c r="A2" s="74" t="s">
        <v>128</v>
      </c>
      <c r="B2" s="75"/>
      <c r="C2" s="75"/>
      <c r="D2" s="75"/>
      <c r="E2" s="75"/>
      <c r="F2" s="75"/>
      <c r="G2" s="646" t="str">
        <f>'ფორმა N1'!L2</f>
        <v>03.10.17-21.10.17</v>
      </c>
      <c r="H2" s="646"/>
      <c r="I2" s="74"/>
    </row>
    <row r="3" spans="1:9" ht="15">
      <c r="A3" s="74"/>
      <c r="B3" s="74"/>
      <c r="C3" s="74"/>
      <c r="D3" s="74"/>
      <c r="E3" s="74"/>
      <c r="F3" s="74"/>
      <c r="G3" s="248"/>
      <c r="H3" s="248"/>
      <c r="I3" s="344"/>
    </row>
    <row r="4" spans="1:9" ht="15">
      <c r="A4" s="75" t="s">
        <v>257</v>
      </c>
      <c r="B4" s="75"/>
      <c r="C4" s="75"/>
      <c r="D4" s="75"/>
      <c r="E4" s="75"/>
      <c r="F4" s="75"/>
      <c r="G4" s="74"/>
      <c r="H4" s="74"/>
      <c r="I4" s="74"/>
    </row>
    <row r="5" spans="1:9" ht="15">
      <c r="A5" s="78" t="str">
        <f>'ფორმა N1'!A5</f>
        <v>მპგ მოძრაობა სახელმწიფო ხალხისთვის</v>
      </c>
      <c r="B5" s="78"/>
      <c r="C5" s="78"/>
      <c r="D5" s="78"/>
      <c r="E5" s="78"/>
      <c r="F5" s="78"/>
      <c r="G5" s="79"/>
      <c r="H5" s="79"/>
      <c r="I5" s="79"/>
    </row>
    <row r="6" spans="1:9" ht="15">
      <c r="A6" s="75"/>
      <c r="B6" s="75"/>
      <c r="C6" s="75"/>
      <c r="D6" s="75"/>
      <c r="E6" s="75"/>
      <c r="F6" s="75"/>
      <c r="G6" s="74"/>
      <c r="H6" s="74"/>
      <c r="I6" s="74"/>
    </row>
    <row r="7" spans="1:9" ht="15">
      <c r="A7" s="247"/>
      <c r="B7" s="247"/>
      <c r="C7" s="247"/>
      <c r="D7" s="247"/>
      <c r="E7" s="247"/>
      <c r="F7" s="247"/>
      <c r="G7" s="76"/>
      <c r="H7" s="76"/>
      <c r="I7" s="344"/>
    </row>
    <row r="8" spans="1:9" ht="45">
      <c r="A8" s="340" t="s">
        <v>64</v>
      </c>
      <c r="B8" s="77" t="s">
        <v>312</v>
      </c>
      <c r="C8" s="88" t="s">
        <v>313</v>
      </c>
      <c r="D8" s="88" t="s">
        <v>215</v>
      </c>
      <c r="E8" s="88" t="s">
        <v>316</v>
      </c>
      <c r="F8" s="88" t="s">
        <v>315</v>
      </c>
      <c r="G8" s="88" t="s">
        <v>352</v>
      </c>
      <c r="H8" s="77" t="s">
        <v>10</v>
      </c>
      <c r="I8" s="77" t="s">
        <v>9</v>
      </c>
    </row>
    <row r="9" spans="1:9" ht="15">
      <c r="A9" s="341"/>
      <c r="B9" s="342"/>
      <c r="C9" s="96"/>
      <c r="D9" s="96"/>
      <c r="E9" s="96"/>
      <c r="F9" s="96"/>
      <c r="G9" s="96"/>
      <c r="H9" s="4"/>
      <c r="I9" s="4"/>
    </row>
    <row r="10" spans="1:9" ht="15">
      <c r="A10" s="341"/>
      <c r="B10" s="342"/>
      <c r="C10" s="96"/>
      <c r="D10" s="96"/>
      <c r="E10" s="96"/>
      <c r="F10" s="96"/>
      <c r="G10" s="96"/>
      <c r="H10" s="4"/>
      <c r="I10" s="4"/>
    </row>
    <row r="11" spans="1:9" ht="15">
      <c r="A11" s="341"/>
      <c r="B11" s="342"/>
      <c r="C11" s="85"/>
      <c r="D11" s="85"/>
      <c r="E11" s="85"/>
      <c r="F11" s="85"/>
      <c r="G11" s="85"/>
      <c r="H11" s="4"/>
      <c r="I11" s="4"/>
    </row>
    <row r="12" spans="1:9" ht="15">
      <c r="A12" s="341"/>
      <c r="B12" s="342"/>
      <c r="C12" s="85"/>
      <c r="D12" s="85"/>
      <c r="E12" s="85"/>
      <c r="F12" s="85"/>
      <c r="G12" s="85"/>
      <c r="H12" s="4"/>
      <c r="I12" s="4"/>
    </row>
    <row r="13" spans="1:9" ht="15">
      <c r="A13" s="341"/>
      <c r="B13" s="342"/>
      <c r="C13" s="85"/>
      <c r="D13" s="85"/>
      <c r="E13" s="85"/>
      <c r="F13" s="85"/>
      <c r="G13" s="85"/>
      <c r="H13" s="4"/>
      <c r="I13" s="4"/>
    </row>
    <row r="14" spans="1:9" ht="15">
      <c r="A14" s="341"/>
      <c r="B14" s="342"/>
      <c r="C14" s="85"/>
      <c r="D14" s="85"/>
      <c r="E14" s="85"/>
      <c r="F14" s="85"/>
      <c r="G14" s="85"/>
      <c r="H14" s="4"/>
      <c r="I14" s="4"/>
    </row>
    <row r="15" spans="1:9" ht="15">
      <c r="A15" s="341"/>
      <c r="B15" s="342"/>
      <c r="C15" s="85"/>
      <c r="D15" s="85"/>
      <c r="E15" s="85"/>
      <c r="F15" s="85"/>
      <c r="G15" s="85"/>
      <c r="H15" s="4"/>
      <c r="I15" s="4"/>
    </row>
    <row r="16" spans="1:9" ht="15">
      <c r="A16" s="341"/>
      <c r="B16" s="342"/>
      <c r="C16" s="85"/>
      <c r="D16" s="85"/>
      <c r="E16" s="85"/>
      <c r="F16" s="85"/>
      <c r="G16" s="85"/>
      <c r="H16" s="4"/>
      <c r="I16" s="4"/>
    </row>
    <row r="17" spans="1:9" ht="15">
      <c r="A17" s="341"/>
      <c r="B17" s="342"/>
      <c r="C17" s="85"/>
      <c r="D17" s="85"/>
      <c r="E17" s="85"/>
      <c r="F17" s="85"/>
      <c r="G17" s="85"/>
      <c r="H17" s="4"/>
      <c r="I17" s="4"/>
    </row>
    <row r="18" spans="1:9" ht="15">
      <c r="A18" s="341"/>
      <c r="B18" s="342"/>
      <c r="C18" s="85"/>
      <c r="D18" s="85"/>
      <c r="E18" s="85"/>
      <c r="F18" s="85"/>
      <c r="G18" s="85"/>
      <c r="H18" s="4"/>
      <c r="I18" s="4"/>
    </row>
    <row r="19" spans="1:9" ht="15">
      <c r="A19" s="341"/>
      <c r="B19" s="342"/>
      <c r="C19" s="85"/>
      <c r="D19" s="85"/>
      <c r="E19" s="85"/>
      <c r="F19" s="85"/>
      <c r="G19" s="85"/>
      <c r="H19" s="4"/>
      <c r="I19" s="4"/>
    </row>
    <row r="20" spans="1:9" ht="15">
      <c r="A20" s="341"/>
      <c r="B20" s="342"/>
      <c r="C20" s="85"/>
      <c r="D20" s="85"/>
      <c r="E20" s="85"/>
      <c r="F20" s="85"/>
      <c r="G20" s="85"/>
      <c r="H20" s="4"/>
      <c r="I20" s="4"/>
    </row>
    <row r="21" spans="1:9" ht="15">
      <c r="A21" s="341"/>
      <c r="B21" s="342"/>
      <c r="C21" s="85"/>
      <c r="D21" s="85"/>
      <c r="E21" s="85"/>
      <c r="F21" s="85"/>
      <c r="G21" s="85"/>
      <c r="H21" s="4"/>
      <c r="I21" s="4"/>
    </row>
    <row r="22" spans="1:9" ht="15">
      <c r="A22" s="341"/>
      <c r="B22" s="342"/>
      <c r="C22" s="85"/>
      <c r="D22" s="85"/>
      <c r="E22" s="85"/>
      <c r="F22" s="85"/>
      <c r="G22" s="85"/>
      <c r="H22" s="4"/>
      <c r="I22" s="4"/>
    </row>
    <row r="23" spans="1:9" ht="15">
      <c r="A23" s="341"/>
      <c r="B23" s="342"/>
      <c r="C23" s="85"/>
      <c r="D23" s="85"/>
      <c r="E23" s="85"/>
      <c r="F23" s="85"/>
      <c r="G23" s="85"/>
      <c r="H23" s="4"/>
      <c r="I23" s="4"/>
    </row>
    <row r="24" spans="1:9" ht="15">
      <c r="A24" s="341"/>
      <c r="B24" s="342"/>
      <c r="C24" s="85"/>
      <c r="D24" s="85"/>
      <c r="E24" s="85"/>
      <c r="F24" s="85"/>
      <c r="G24" s="85"/>
      <c r="H24" s="4"/>
      <c r="I24" s="4"/>
    </row>
    <row r="25" spans="1:9" ht="15">
      <c r="A25" s="341"/>
      <c r="B25" s="342"/>
      <c r="C25" s="85"/>
      <c r="D25" s="85"/>
      <c r="E25" s="85"/>
      <c r="F25" s="85"/>
      <c r="G25" s="85"/>
      <c r="H25" s="4"/>
      <c r="I25" s="4"/>
    </row>
    <row r="26" spans="1:9" ht="15">
      <c r="A26" s="341"/>
      <c r="B26" s="342"/>
      <c r="C26" s="85"/>
      <c r="D26" s="85"/>
      <c r="E26" s="85"/>
      <c r="F26" s="85"/>
      <c r="G26" s="85"/>
      <c r="H26" s="4"/>
      <c r="I26" s="4"/>
    </row>
    <row r="27" spans="1:9" ht="15">
      <c r="A27" s="341"/>
      <c r="B27" s="342"/>
      <c r="C27" s="85"/>
      <c r="D27" s="85"/>
      <c r="E27" s="85"/>
      <c r="F27" s="85"/>
      <c r="G27" s="85"/>
      <c r="H27" s="4"/>
      <c r="I27" s="4"/>
    </row>
    <row r="28" spans="1:9" ht="15">
      <c r="A28" s="341"/>
      <c r="B28" s="342"/>
      <c r="C28" s="85"/>
      <c r="D28" s="85"/>
      <c r="E28" s="85"/>
      <c r="F28" s="85"/>
      <c r="G28" s="85"/>
      <c r="H28" s="4"/>
      <c r="I28" s="4"/>
    </row>
    <row r="29" spans="1:9" ht="15">
      <c r="A29" s="341"/>
      <c r="B29" s="342"/>
      <c r="C29" s="85"/>
      <c r="D29" s="85"/>
      <c r="E29" s="85"/>
      <c r="F29" s="85"/>
      <c r="G29" s="85"/>
      <c r="H29" s="4"/>
      <c r="I29" s="4"/>
    </row>
    <row r="30" spans="1:9" ht="15">
      <c r="A30" s="341"/>
      <c r="B30" s="342"/>
      <c r="C30" s="85"/>
      <c r="D30" s="85"/>
      <c r="E30" s="85"/>
      <c r="F30" s="85"/>
      <c r="G30" s="85"/>
      <c r="H30" s="4"/>
      <c r="I30" s="4"/>
    </row>
    <row r="31" spans="1:9" ht="15">
      <c r="A31" s="341"/>
      <c r="B31" s="342"/>
      <c r="C31" s="85"/>
      <c r="D31" s="85"/>
      <c r="E31" s="85"/>
      <c r="F31" s="85"/>
      <c r="G31" s="85"/>
      <c r="H31" s="4"/>
      <c r="I31" s="4"/>
    </row>
    <row r="32" spans="1:9" ht="15">
      <c r="A32" s="341"/>
      <c r="B32" s="342"/>
      <c r="C32" s="85"/>
      <c r="D32" s="85"/>
      <c r="E32" s="85"/>
      <c r="F32" s="85"/>
      <c r="G32" s="85"/>
      <c r="H32" s="4"/>
      <c r="I32" s="4"/>
    </row>
    <row r="33" spans="1:9" ht="15">
      <c r="A33" s="341"/>
      <c r="B33" s="342"/>
      <c r="C33" s="85"/>
      <c r="D33" s="85"/>
      <c r="E33" s="85"/>
      <c r="F33" s="85"/>
      <c r="G33" s="85"/>
      <c r="H33" s="4"/>
      <c r="I33" s="4"/>
    </row>
    <row r="34" spans="1:9" ht="15">
      <c r="A34" s="341"/>
      <c r="B34" s="343"/>
      <c r="C34" s="97"/>
      <c r="D34" s="97"/>
      <c r="E34" s="97"/>
      <c r="F34" s="97"/>
      <c r="G34" s="97" t="s">
        <v>311</v>
      </c>
      <c r="H34" s="84">
        <f>SUM(H9:H33)</f>
        <v>0</v>
      </c>
      <c r="I34" s="84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193" t="s">
        <v>409</v>
      </c>
      <c r="B36" s="44"/>
      <c r="C36" s="44"/>
      <c r="D36" s="44"/>
      <c r="E36" s="44"/>
      <c r="F36" s="44"/>
      <c r="G36" s="2"/>
      <c r="H36" s="2"/>
    </row>
    <row r="37" spans="1:9" ht="15">
      <c r="A37" s="193"/>
      <c r="B37" s="44"/>
      <c r="C37" s="44"/>
      <c r="D37" s="44"/>
      <c r="E37" s="44"/>
      <c r="F37" s="44"/>
      <c r="G37" s="2"/>
      <c r="H37" s="2"/>
    </row>
    <row r="38" spans="1:9" ht="15">
      <c r="A38" s="193"/>
      <c r="B38" s="2"/>
      <c r="C38" s="2"/>
      <c r="D38" s="2"/>
      <c r="E38" s="2"/>
      <c r="F38" s="2"/>
      <c r="G38" s="2"/>
      <c r="H38" s="2"/>
    </row>
    <row r="39" spans="1:9" ht="15">
      <c r="A39" s="193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7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7"/>
      <c r="B44" s="67" t="s">
        <v>254</v>
      </c>
      <c r="C44" s="67"/>
      <c r="D44" s="67"/>
      <c r="E44" s="67"/>
      <c r="F44" s="67"/>
      <c r="G44" s="2"/>
      <c r="H44" s="12"/>
    </row>
    <row r="45" spans="1:9" ht="15">
      <c r="A45" s="2"/>
      <c r="B45" s="2" t="s">
        <v>253</v>
      </c>
      <c r="C45" s="2"/>
      <c r="D45" s="2"/>
      <c r="E45" s="2"/>
      <c r="F45" s="2"/>
      <c r="G45" s="2"/>
      <c r="H45" s="12"/>
    </row>
    <row r="46" spans="1:9">
      <c r="A46" s="64"/>
      <c r="B46" s="64" t="s">
        <v>127</v>
      </c>
      <c r="C46" s="64"/>
      <c r="D46" s="64"/>
      <c r="E46" s="64"/>
      <c r="F46" s="64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78" customWidth="1"/>
    <col min="2" max="2" width="13.140625" style="178" customWidth="1"/>
    <col min="3" max="3" width="15.140625" style="178" customWidth="1"/>
    <col min="4" max="4" width="18" style="178" customWidth="1"/>
    <col min="5" max="5" width="20.5703125" style="178" customWidth="1"/>
    <col min="6" max="6" width="21.28515625" style="178" customWidth="1"/>
    <col min="7" max="7" width="15.140625" style="178" customWidth="1"/>
    <col min="8" max="8" width="15.5703125" style="178" customWidth="1"/>
    <col min="9" max="9" width="13.42578125" style="178" customWidth="1"/>
    <col min="10" max="10" width="0" style="178" hidden="1" customWidth="1"/>
    <col min="11" max="16384" width="9.140625" style="178"/>
  </cols>
  <sheetData>
    <row r="1" spans="1:10" ht="15">
      <c r="A1" s="72" t="s">
        <v>410</v>
      </c>
      <c r="B1" s="72"/>
      <c r="C1" s="75"/>
      <c r="D1" s="75"/>
      <c r="E1" s="75"/>
      <c r="F1" s="75"/>
      <c r="G1" s="642" t="s">
        <v>97</v>
      </c>
      <c r="H1" s="642"/>
    </row>
    <row r="2" spans="1:10" ht="15">
      <c r="A2" s="74" t="s">
        <v>128</v>
      </c>
      <c r="B2" s="72"/>
      <c r="C2" s="75"/>
      <c r="D2" s="75"/>
      <c r="E2" s="75"/>
      <c r="F2" s="75"/>
      <c r="G2" s="646" t="str">
        <f>'ფორმა N1'!L2</f>
        <v>03.10.17-21.10.17</v>
      </c>
      <c r="H2" s="646"/>
    </row>
    <row r="3" spans="1:10" ht="15">
      <c r="A3" s="74"/>
      <c r="B3" s="74"/>
      <c r="C3" s="74"/>
      <c r="D3" s="74"/>
      <c r="E3" s="74"/>
      <c r="F3" s="74"/>
      <c r="G3" s="248"/>
      <c r="H3" s="248"/>
    </row>
    <row r="4" spans="1:10" ht="15">
      <c r="A4" s="75" t="s">
        <v>257</v>
      </c>
      <c r="B4" s="75"/>
      <c r="C4" s="75"/>
      <c r="D4" s="75"/>
      <c r="E4" s="75"/>
      <c r="F4" s="75"/>
      <c r="G4" s="74"/>
      <c r="H4" s="74"/>
    </row>
    <row r="5" spans="1:10" ht="15">
      <c r="A5" s="78" t="str">
        <f>'ფორმა N1'!A5</f>
        <v>მპგ მოძრაობა სახელმწიფო ხალხისთვის</v>
      </c>
      <c r="B5" s="78"/>
      <c r="C5" s="78"/>
      <c r="D5" s="78"/>
      <c r="E5" s="78"/>
      <c r="F5" s="78"/>
      <c r="G5" s="79"/>
      <c r="H5" s="79"/>
    </row>
    <row r="6" spans="1:10" ht="15">
      <c r="A6" s="75"/>
      <c r="B6" s="75"/>
      <c r="C6" s="75"/>
      <c r="D6" s="75"/>
      <c r="E6" s="75"/>
      <c r="F6" s="75"/>
      <c r="G6" s="74"/>
      <c r="H6" s="74"/>
    </row>
    <row r="7" spans="1:10" ht="15">
      <c r="A7" s="247"/>
      <c r="B7" s="247"/>
      <c r="C7" s="247"/>
      <c r="D7" s="247"/>
      <c r="E7" s="247"/>
      <c r="F7" s="247"/>
      <c r="G7" s="76"/>
      <c r="H7" s="76"/>
    </row>
    <row r="8" spans="1:10" ht="30">
      <c r="A8" s="88" t="s">
        <v>64</v>
      </c>
      <c r="B8" s="88" t="s">
        <v>312</v>
      </c>
      <c r="C8" s="88" t="s">
        <v>313</v>
      </c>
      <c r="D8" s="88" t="s">
        <v>215</v>
      </c>
      <c r="E8" s="88" t="s">
        <v>320</v>
      </c>
      <c r="F8" s="88" t="s">
        <v>314</v>
      </c>
      <c r="G8" s="77" t="s">
        <v>10</v>
      </c>
      <c r="H8" s="77" t="s">
        <v>9</v>
      </c>
      <c r="J8" s="206" t="s">
        <v>319</v>
      </c>
    </row>
    <row r="9" spans="1:10" ht="15">
      <c r="A9" s="96"/>
      <c r="B9" s="96"/>
      <c r="C9" s="96"/>
      <c r="D9" s="96"/>
      <c r="E9" s="96"/>
      <c r="F9" s="96"/>
      <c r="G9" s="4"/>
      <c r="H9" s="4"/>
      <c r="J9" s="206" t="s">
        <v>0</v>
      </c>
    </row>
    <row r="10" spans="1:10" ht="15">
      <c r="A10" s="96"/>
      <c r="B10" s="96"/>
      <c r="C10" s="96"/>
      <c r="D10" s="96"/>
      <c r="E10" s="96"/>
      <c r="F10" s="96"/>
      <c r="G10" s="4"/>
      <c r="H10" s="4"/>
    </row>
    <row r="11" spans="1:10" ht="15">
      <c r="A11" s="85"/>
      <c r="B11" s="85"/>
      <c r="C11" s="85"/>
      <c r="D11" s="85"/>
      <c r="E11" s="85"/>
      <c r="F11" s="85"/>
      <c r="G11" s="4"/>
      <c r="H11" s="4"/>
    </row>
    <row r="12" spans="1:10" ht="15">
      <c r="A12" s="85"/>
      <c r="B12" s="85"/>
      <c r="C12" s="85"/>
      <c r="D12" s="85"/>
      <c r="E12" s="85"/>
      <c r="F12" s="85"/>
      <c r="G12" s="4"/>
      <c r="H12" s="4"/>
    </row>
    <row r="13" spans="1:10" ht="15">
      <c r="A13" s="85"/>
      <c r="B13" s="85"/>
      <c r="C13" s="85"/>
      <c r="D13" s="85"/>
      <c r="E13" s="85"/>
      <c r="F13" s="85"/>
      <c r="G13" s="4"/>
      <c r="H13" s="4"/>
    </row>
    <row r="14" spans="1:10" ht="15">
      <c r="A14" s="85"/>
      <c r="B14" s="85"/>
      <c r="C14" s="85"/>
      <c r="D14" s="85"/>
      <c r="E14" s="85"/>
      <c r="F14" s="85"/>
      <c r="G14" s="4"/>
      <c r="H14" s="4"/>
    </row>
    <row r="15" spans="1:10" ht="15">
      <c r="A15" s="85"/>
      <c r="B15" s="85"/>
      <c r="C15" s="85"/>
      <c r="D15" s="85"/>
      <c r="E15" s="85"/>
      <c r="F15" s="85"/>
      <c r="G15" s="4"/>
      <c r="H15" s="4"/>
    </row>
    <row r="16" spans="1:10" ht="15">
      <c r="A16" s="85"/>
      <c r="B16" s="85"/>
      <c r="C16" s="85"/>
      <c r="D16" s="85"/>
      <c r="E16" s="85"/>
      <c r="F16" s="85"/>
      <c r="G16" s="4"/>
      <c r="H16" s="4"/>
    </row>
    <row r="17" spans="1:8" ht="15">
      <c r="A17" s="85"/>
      <c r="B17" s="85"/>
      <c r="C17" s="85"/>
      <c r="D17" s="85"/>
      <c r="E17" s="85"/>
      <c r="F17" s="85"/>
      <c r="G17" s="4"/>
      <c r="H17" s="4"/>
    </row>
    <row r="18" spans="1:8" ht="15">
      <c r="A18" s="85"/>
      <c r="B18" s="85"/>
      <c r="C18" s="85"/>
      <c r="D18" s="85"/>
      <c r="E18" s="85"/>
      <c r="F18" s="85"/>
      <c r="G18" s="4"/>
      <c r="H18" s="4"/>
    </row>
    <row r="19" spans="1:8" ht="15">
      <c r="A19" s="85"/>
      <c r="B19" s="85"/>
      <c r="C19" s="85"/>
      <c r="D19" s="85"/>
      <c r="E19" s="85"/>
      <c r="F19" s="85"/>
      <c r="G19" s="4"/>
      <c r="H19" s="4"/>
    </row>
    <row r="20" spans="1:8" ht="15">
      <c r="A20" s="85"/>
      <c r="B20" s="85"/>
      <c r="C20" s="85"/>
      <c r="D20" s="85"/>
      <c r="E20" s="85"/>
      <c r="F20" s="85"/>
      <c r="G20" s="4"/>
      <c r="H20" s="4"/>
    </row>
    <row r="21" spans="1:8" ht="15">
      <c r="A21" s="85"/>
      <c r="B21" s="85"/>
      <c r="C21" s="85"/>
      <c r="D21" s="85"/>
      <c r="E21" s="85"/>
      <c r="F21" s="85"/>
      <c r="G21" s="4"/>
      <c r="H21" s="4"/>
    </row>
    <row r="22" spans="1:8" ht="15">
      <c r="A22" s="85"/>
      <c r="B22" s="85"/>
      <c r="C22" s="85"/>
      <c r="D22" s="85"/>
      <c r="E22" s="85"/>
      <c r="F22" s="85"/>
      <c r="G22" s="4"/>
      <c r="H22" s="4"/>
    </row>
    <row r="23" spans="1:8" ht="15">
      <c r="A23" s="85"/>
      <c r="B23" s="85"/>
      <c r="C23" s="85"/>
      <c r="D23" s="85"/>
      <c r="E23" s="85"/>
      <c r="F23" s="85"/>
      <c r="G23" s="4"/>
      <c r="H23" s="4"/>
    </row>
    <row r="24" spans="1:8" ht="15">
      <c r="A24" s="85"/>
      <c r="B24" s="85"/>
      <c r="C24" s="85"/>
      <c r="D24" s="85"/>
      <c r="E24" s="85"/>
      <c r="F24" s="85"/>
      <c r="G24" s="4"/>
      <c r="H24" s="4"/>
    </row>
    <row r="25" spans="1:8" ht="15">
      <c r="A25" s="85"/>
      <c r="B25" s="85"/>
      <c r="C25" s="85"/>
      <c r="D25" s="85"/>
      <c r="E25" s="85"/>
      <c r="F25" s="85"/>
      <c r="G25" s="4"/>
      <c r="H25" s="4"/>
    </row>
    <row r="26" spans="1:8" ht="15">
      <c r="A26" s="85"/>
      <c r="B26" s="85"/>
      <c r="C26" s="85"/>
      <c r="D26" s="85"/>
      <c r="E26" s="85"/>
      <c r="F26" s="85"/>
      <c r="G26" s="4"/>
      <c r="H26" s="4"/>
    </row>
    <row r="27" spans="1:8" ht="15">
      <c r="A27" s="85"/>
      <c r="B27" s="85"/>
      <c r="C27" s="85"/>
      <c r="D27" s="85"/>
      <c r="E27" s="85"/>
      <c r="F27" s="85"/>
      <c r="G27" s="4"/>
      <c r="H27" s="4"/>
    </row>
    <row r="28" spans="1:8" ht="15">
      <c r="A28" s="85"/>
      <c r="B28" s="85"/>
      <c r="C28" s="85"/>
      <c r="D28" s="85"/>
      <c r="E28" s="85"/>
      <c r="F28" s="85"/>
      <c r="G28" s="4"/>
      <c r="H28" s="4"/>
    </row>
    <row r="29" spans="1:8" ht="15">
      <c r="A29" s="85"/>
      <c r="B29" s="85"/>
      <c r="C29" s="85"/>
      <c r="D29" s="85"/>
      <c r="E29" s="85"/>
      <c r="F29" s="85"/>
      <c r="G29" s="4"/>
      <c r="H29" s="4"/>
    </row>
    <row r="30" spans="1:8" ht="15">
      <c r="A30" s="85"/>
      <c r="B30" s="85"/>
      <c r="C30" s="85"/>
      <c r="D30" s="85"/>
      <c r="E30" s="85"/>
      <c r="F30" s="85"/>
      <c r="G30" s="4"/>
      <c r="H30" s="4"/>
    </row>
    <row r="31" spans="1:8" ht="15">
      <c r="A31" s="85"/>
      <c r="B31" s="85"/>
      <c r="C31" s="85"/>
      <c r="D31" s="85"/>
      <c r="E31" s="85"/>
      <c r="F31" s="85"/>
      <c r="G31" s="4"/>
      <c r="H31" s="4"/>
    </row>
    <row r="32" spans="1:8" ht="15">
      <c r="A32" s="85"/>
      <c r="B32" s="85"/>
      <c r="C32" s="85"/>
      <c r="D32" s="85"/>
      <c r="E32" s="85"/>
      <c r="F32" s="85"/>
      <c r="G32" s="4"/>
      <c r="H32" s="4"/>
    </row>
    <row r="33" spans="1:9" ht="15">
      <c r="A33" s="85"/>
      <c r="B33" s="85"/>
      <c r="C33" s="85"/>
      <c r="D33" s="85"/>
      <c r="E33" s="85"/>
      <c r="F33" s="85"/>
      <c r="G33" s="4"/>
      <c r="H33" s="4"/>
    </row>
    <row r="34" spans="1:9" ht="15">
      <c r="A34" s="85"/>
      <c r="B34" s="97"/>
      <c r="C34" s="97"/>
      <c r="D34" s="97"/>
      <c r="E34" s="97"/>
      <c r="F34" s="97" t="s">
        <v>318</v>
      </c>
      <c r="G34" s="84">
        <f>SUM(G9:G33)</f>
        <v>0</v>
      </c>
      <c r="H34" s="84">
        <f>SUM(H9:H33)</f>
        <v>0</v>
      </c>
    </row>
    <row r="35" spans="1:9" ht="15">
      <c r="A35" s="204"/>
      <c r="B35" s="204"/>
      <c r="C35" s="204"/>
      <c r="D35" s="204"/>
      <c r="E35" s="204"/>
      <c r="F35" s="204"/>
      <c r="G35" s="204"/>
      <c r="H35" s="177"/>
      <c r="I35" s="177"/>
    </row>
    <row r="36" spans="1:9" ht="15">
      <c r="A36" s="205" t="s">
        <v>411</v>
      </c>
      <c r="B36" s="205"/>
      <c r="C36" s="204"/>
      <c r="D36" s="204"/>
      <c r="E36" s="204"/>
      <c r="F36" s="204"/>
      <c r="G36" s="204"/>
      <c r="H36" s="177"/>
      <c r="I36" s="177"/>
    </row>
    <row r="37" spans="1:9" ht="15">
      <c r="A37" s="205"/>
      <c r="B37" s="205"/>
      <c r="C37" s="204"/>
      <c r="D37" s="204"/>
      <c r="E37" s="204"/>
      <c r="F37" s="204"/>
      <c r="G37" s="204"/>
      <c r="H37" s="177"/>
      <c r="I37" s="177"/>
    </row>
    <row r="38" spans="1:9" ht="15">
      <c r="A38" s="205"/>
      <c r="B38" s="205"/>
      <c r="C38" s="177"/>
      <c r="D38" s="177"/>
      <c r="E38" s="177"/>
      <c r="F38" s="177"/>
      <c r="G38" s="177"/>
      <c r="H38" s="177"/>
      <c r="I38" s="177"/>
    </row>
    <row r="39" spans="1:9" ht="15">
      <c r="A39" s="205"/>
      <c r="B39" s="205"/>
      <c r="C39" s="177"/>
      <c r="D39" s="177"/>
      <c r="E39" s="177"/>
      <c r="F39" s="177"/>
      <c r="G39" s="177"/>
      <c r="H39" s="177"/>
      <c r="I39" s="177"/>
    </row>
    <row r="40" spans="1:9">
      <c r="A40" s="202"/>
      <c r="B40" s="202"/>
      <c r="C40" s="202"/>
      <c r="D40" s="202"/>
      <c r="E40" s="202"/>
      <c r="F40" s="202"/>
      <c r="G40" s="202"/>
      <c r="H40" s="202"/>
      <c r="I40" s="202"/>
    </row>
    <row r="41" spans="1:9" ht="15">
      <c r="A41" s="183" t="s">
        <v>96</v>
      </c>
      <c r="B41" s="183"/>
      <c r="C41" s="177"/>
      <c r="D41" s="177"/>
      <c r="E41" s="177"/>
      <c r="F41" s="177"/>
      <c r="G41" s="177"/>
      <c r="H41" s="177"/>
      <c r="I41" s="177"/>
    </row>
    <row r="42" spans="1:9" ht="15">
      <c r="A42" s="177"/>
      <c r="B42" s="177"/>
      <c r="C42" s="177"/>
      <c r="D42" s="177"/>
      <c r="E42" s="177"/>
      <c r="F42" s="177"/>
      <c r="G42" s="177"/>
      <c r="H42" s="177"/>
      <c r="I42" s="177"/>
    </row>
    <row r="43" spans="1:9" ht="15">
      <c r="A43" s="177"/>
      <c r="B43" s="177"/>
      <c r="C43" s="177"/>
      <c r="D43" s="177"/>
      <c r="E43" s="177"/>
      <c r="F43" s="177"/>
      <c r="G43" s="177"/>
      <c r="H43" s="177"/>
      <c r="I43" s="184"/>
    </row>
    <row r="44" spans="1:9" ht="15">
      <c r="A44" s="183"/>
      <c r="B44" s="183"/>
      <c r="C44" s="183" t="s">
        <v>376</v>
      </c>
      <c r="D44" s="183"/>
      <c r="E44" s="204"/>
      <c r="F44" s="183"/>
      <c r="G44" s="183"/>
      <c r="H44" s="177"/>
      <c r="I44" s="184"/>
    </row>
    <row r="45" spans="1:9" ht="15">
      <c r="A45" s="177"/>
      <c r="B45" s="177"/>
      <c r="C45" s="177" t="s">
        <v>253</v>
      </c>
      <c r="D45" s="177"/>
      <c r="E45" s="177"/>
      <c r="F45" s="177"/>
      <c r="G45" s="177"/>
      <c r="H45" s="177"/>
      <c r="I45" s="184"/>
    </row>
    <row r="46" spans="1:9">
      <c r="A46" s="185"/>
      <c r="B46" s="185"/>
      <c r="C46" s="185" t="s">
        <v>127</v>
      </c>
      <c r="D46" s="185"/>
      <c r="E46" s="185"/>
      <c r="F46" s="185"/>
      <c r="G46" s="185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2017-10-24T11:11:45Z</cp:lastPrinted>
  <dcterms:created xsi:type="dcterms:W3CDTF">2011-12-27T13:20:18Z</dcterms:created>
  <dcterms:modified xsi:type="dcterms:W3CDTF">2017-10-30T12:47:47Z</dcterms:modified>
</cp:coreProperties>
</file>