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3 პერიოდი 3 ოქტომბერი - 21 ოქტომბერი\ელექტრონულები\"/>
    </mc:Choice>
  </mc:AlternateContent>
  <bookViews>
    <workbookView xWindow="0" yWindow="0" windowWidth="19200" windowHeight="13035" tabRatio="954" activeTab="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N5.1'!$B$9:$D$23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5.2'!$A$1:$I$81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N5.1'!$A$1:$D$37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D12" i="7" l="1"/>
  <c r="I60" i="44" l="1"/>
  <c r="H60" i="44" l="1"/>
  <c r="I12" i="43" l="1"/>
  <c r="I13" i="43"/>
  <c r="I16" i="43"/>
  <c r="I17" i="43"/>
  <c r="I20" i="43"/>
  <c r="I21" i="43"/>
  <c r="I24" i="43"/>
  <c r="I25" i="43"/>
  <c r="I28" i="43"/>
  <c r="I29" i="43"/>
  <c r="I33" i="43"/>
  <c r="I37" i="43"/>
  <c r="I41" i="43"/>
  <c r="I45" i="43"/>
  <c r="I49" i="43"/>
  <c r="I53" i="43"/>
  <c r="I57" i="43"/>
  <c r="I61" i="43"/>
  <c r="G61" i="43"/>
  <c r="G10" i="43"/>
  <c r="I10" i="43" s="1"/>
  <c r="G11" i="43"/>
  <c r="I11" i="43" s="1"/>
  <c r="G12" i="43"/>
  <c r="G13" i="43"/>
  <c r="G14" i="43"/>
  <c r="I14" i="43" s="1"/>
  <c r="G15" i="43"/>
  <c r="I15" i="43" s="1"/>
  <c r="G16" i="43"/>
  <c r="G17" i="43"/>
  <c r="G18" i="43"/>
  <c r="I18" i="43" s="1"/>
  <c r="G19" i="43"/>
  <c r="I19" i="43" s="1"/>
  <c r="G20" i="43"/>
  <c r="G21" i="43"/>
  <c r="G22" i="43"/>
  <c r="I22" i="43" s="1"/>
  <c r="G23" i="43"/>
  <c r="I23" i="43" s="1"/>
  <c r="G24" i="43"/>
  <c r="G25" i="43"/>
  <c r="G26" i="43"/>
  <c r="I26" i="43" s="1"/>
  <c r="G27" i="43"/>
  <c r="I27" i="43" s="1"/>
  <c r="G28" i="43"/>
  <c r="G30" i="43"/>
  <c r="I30" i="43" s="1"/>
  <c r="G31" i="43"/>
  <c r="I31" i="43" s="1"/>
  <c r="G32" i="43"/>
  <c r="I32" i="43" s="1"/>
  <c r="G33" i="43"/>
  <c r="G34" i="43"/>
  <c r="I34" i="43" s="1"/>
  <c r="G35" i="43"/>
  <c r="I35" i="43" s="1"/>
  <c r="G36" i="43"/>
  <c r="I36" i="43" s="1"/>
  <c r="G37" i="43"/>
  <c r="G38" i="43"/>
  <c r="I38" i="43" s="1"/>
  <c r="G39" i="43"/>
  <c r="I39" i="43" s="1"/>
  <c r="G40" i="43"/>
  <c r="I40" i="43" s="1"/>
  <c r="G41" i="43"/>
  <c r="G42" i="43"/>
  <c r="I42" i="43" s="1"/>
  <c r="G43" i="43"/>
  <c r="I43" i="43" s="1"/>
  <c r="G44" i="43"/>
  <c r="I44" i="43" s="1"/>
  <c r="G45" i="43"/>
  <c r="G46" i="43"/>
  <c r="I46" i="43" s="1"/>
  <c r="G47" i="43"/>
  <c r="I47" i="43" s="1"/>
  <c r="G48" i="43"/>
  <c r="I48" i="43" s="1"/>
  <c r="G49" i="43"/>
  <c r="G50" i="43"/>
  <c r="I50" i="43" s="1"/>
  <c r="G51" i="43"/>
  <c r="I51" i="43" s="1"/>
  <c r="G52" i="43"/>
  <c r="I52" i="43" s="1"/>
  <c r="G53" i="43"/>
  <c r="G54" i="43"/>
  <c r="I54" i="43" s="1"/>
  <c r="G55" i="43"/>
  <c r="I55" i="43" s="1"/>
  <c r="G56" i="43"/>
  <c r="I56" i="43" s="1"/>
  <c r="G57" i="43"/>
  <c r="G58" i="43"/>
  <c r="I58" i="43" s="1"/>
  <c r="G59" i="43"/>
  <c r="I59" i="43" s="1"/>
  <c r="G60" i="43"/>
  <c r="I60" i="43" s="1"/>
  <c r="G9" i="43"/>
  <c r="I9" i="43" s="1"/>
  <c r="C25" i="50" l="1"/>
  <c r="C23" i="50"/>
  <c r="C21" i="50"/>
  <c r="C19" i="50"/>
  <c r="C18" i="50"/>
  <c r="C12" i="50"/>
  <c r="C2" i="50" l="1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A5" i="27"/>
  <c r="I38" i="35" l="1"/>
  <c r="J60" i="44" l="1"/>
  <c r="D31" i="7" l="1"/>
  <c r="C31" i="7"/>
  <c r="D27" i="7"/>
  <c r="C27" i="7"/>
  <c r="C26" i="7" s="1"/>
  <c r="D26" i="7"/>
  <c r="D19" i="7"/>
  <c r="C19" i="7"/>
  <c r="D16" i="7"/>
  <c r="C16" i="7"/>
  <c r="C12" i="7"/>
  <c r="D10" i="7"/>
  <c r="D9" i="7" s="1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35" i="46"/>
  <c r="H34" i="45"/>
  <c r="G34" i="45"/>
  <c r="I67" i="43"/>
  <c r="H67" i="43"/>
  <c r="G67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4" i="27" l="1"/>
  <c r="C24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0" i="18"/>
  <c r="G11" i="18" s="1"/>
  <c r="A4" i="18"/>
  <c r="H10" i="10" l="1"/>
  <c r="H9" i="10" s="1"/>
  <c r="C64" i="12" l="1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<sst xmlns="http://schemas.openxmlformats.org/spreadsheetml/2006/main" count="1330" uniqueCount="724">
  <si>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</si>
  <si>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</si>
  <si>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</si>
  <si>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</si>
  <si>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</si>
  <si>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</si>
  <si>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</si>
  <si>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</si>
  <si>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</si>
  <si>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</si>
  <si>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</si>
  <si>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</si>
  <si>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</si>
  <si>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</si>
  <si>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</si>
  <si>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</si>
  <si>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</si>
  <si>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</si>
  <si>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</si>
  <si>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</si>
  <si>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</si>
  <si>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</si>
  <si>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</si>
  <si>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</si>
  <si>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</si>
  <si>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</si>
  <si>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</si>
  <si>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</si>
  <si>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</si>
  <si>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</si>
  <si>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</si>
  <si>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</si>
  <si>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</si>
  <si>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</si>
  <si>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</si>
  <si>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</si>
  <si>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</si>
  <si>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</si>
  <si>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</si>
  <si>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</si>
  <si>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</si>
  <si>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</si>
  <si>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</si>
  <si>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</si>
  <si>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</si>
  <si>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</si>
  <si>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</si>
  <si>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</si>
  <si>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</si>
  <si>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</si>
  <si>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</si>
  <si>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</si>
  <si>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</si>
  <si>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</si>
  <si>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</si>
  <si>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</si>
  <si>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</si>
  <si>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</si>
  <si>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</si>
  <si>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</si>
  <si>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</si>
  <si>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</si>
  <si>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</si>
  <si>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</si>
  <si>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</si>
  <si>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</si>
  <si>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</si>
  <si>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</si>
  <si>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</si>
  <si>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</si>
  <si>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</si>
  <si>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</si>
  <si>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</si>
  <si>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</si>
  <si>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</si>
  <si>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</si>
  <si>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</si>
  <si>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</si>
  <si>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</si>
  <si>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</si>
  <si>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</si>
  <si>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</si>
  <si>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</si>
  <si>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</si>
  <si>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</si>
  <si>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</si>
  <si>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</si>
  <si>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</si>
  <si>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</si>
  <si>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</si>
  <si>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</si>
  <si>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</si>
  <si>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</si>
  <si>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</si>
  <si>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</si>
  <si>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</si>
  <si>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</si>
  <si>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</si>
  <si>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</si>
  <si>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</si>
  <si>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</si>
  <si>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</si>
  <si>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</si>
  <si>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</si>
  <si>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</si>
  <si>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</si>
  <si>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</si>
  <si>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</si>
  <si>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</si>
  <si>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</si>
  <si>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</si>
  <si>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</si>
  <si>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</si>
  <si>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</si>
  <si>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</si>
  <si>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</si>
  <si>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</si>
  <si>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</si>
  <si>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</si>
  <si>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</si>
  <si>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</si>
  <si>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</si>
  <si>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</si>
  <si>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</si>
  <si>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</si>
  <si>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</si>
  <si>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</si>
  <si>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</si>
  <si>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</si>
  <si>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</si>
  <si>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</si>
  <si>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</si>
  <si>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</si>
  <si>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</si>
  <si>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</si>
  <si>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</si>
  <si>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</si>
  <si>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</si>
  <si>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</si>
  <si>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</si>
  <si>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</si>
  <si>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</si>
  <si>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</si>
  <si>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</si>
  <si>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</si>
  <si>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</si>
  <si>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</si>
  <si>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</si>
  <si>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</si>
  <si>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</si>
  <si>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</si>
  <si>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</si>
  <si>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</si>
  <si>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</si>
  <si>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</si>
  <si>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</si>
  <si>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</si>
  <si>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</si>
  <si>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</si>
  <si>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</si>
  <si>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</si>
  <si>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</si>
  <si>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</si>
  <si>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</si>
  <si>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</si>
  <si>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</si>
  <si>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</si>
  <si>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</si>
  <si>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</si>
  <si>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</si>
  <si>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</si>
  <si>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</si>
  <si>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</si>
  <si>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</si>
  <si>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</si>
  <si>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</si>
  <si>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</si>
  <si>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</si>
  <si>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</si>
  <si>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</si>
  <si>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</si>
  <si>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</si>
  <si>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</si>
  <si>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</si>
  <si>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</si>
  <si>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</si>
  <si>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</si>
  <si>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</si>
  <si>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</si>
  <si>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</si>
  <si>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</si>
  <si>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</si>
  <si>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</si>
  <si>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</si>
  <si>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</si>
  <si>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</si>
  <si>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</si>
  <si>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</si>
  <si>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</si>
  <si>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</si>
  <si>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</si>
  <si>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</si>
  <si>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</si>
  <si>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</si>
  <si>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</si>
  <si>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</si>
  <si>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</si>
  <si>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</si>
  <si>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</si>
  <si>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</si>
  <si>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</si>
  <si>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</si>
  <si>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</si>
  <si>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</si>
  <si>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</si>
  <si>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</si>
  <si>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</si>
  <si>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</si>
  <si>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</si>
  <si>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</si>
  <si>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</si>
  <si>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</si>
  <si>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</si>
  <si>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</si>
  <si>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</si>
  <si>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</si>
  <si>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</si>
  <si>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</si>
  <si>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</si>
  <si>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</si>
  <si>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</si>
  <si>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</si>
  <si>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</si>
  <si>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</si>
  <si>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</si>
  <si>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</si>
  <si>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</si>
  <si>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</si>
  <si>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</si>
  <si>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</si>
  <si>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</si>
  <si>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</si>
  <si>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</si>
  <si>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</si>
  <si>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</si>
  <si>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</si>
  <si>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</si>
  <si>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</si>
  <si>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</si>
  <si>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</si>
  <si>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</si>
  <si>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</si>
  <si>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</si>
  <si>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</si>
  <si>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</si>
  <si>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</si>
  <si>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</si>
  <si>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</si>
  <si>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</si>
  <si>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</si>
  <si>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</si>
  <si>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</si>
  <si>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</si>
  <si>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</si>
  <si>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</si>
  <si>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</si>
  <si>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</si>
  <si>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</si>
  <si>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</si>
  <si>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</si>
  <si>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</si>
  <si>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</si>
  <si>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</si>
  <si>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</si>
  <si>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</si>
  <si>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</si>
  <si>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</si>
  <si>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</si>
  <si>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</si>
  <si>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</si>
  <si>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</si>
  <si>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</si>
  <si>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</si>
  <si>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</si>
  <si>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</si>
  <si>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</si>
  <si>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</si>
  <si>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</si>
  <si>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</si>
  <si>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</si>
  <si>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</si>
  <si>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</si>
  <si>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</si>
  <si>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</si>
  <si>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</si>
  <si>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</si>
  <si>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</si>
  <si>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</si>
  <si>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</si>
  <si>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</si>
  <si>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</si>
  <si>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</si>
  <si>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</si>
  <si>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</si>
  <si>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</si>
  <si>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</si>
  <si>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</si>
  <si>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</si>
  <si>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</si>
  <si>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</si>
  <si>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</si>
  <si>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</si>
  <si>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</si>
  <si>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</si>
  <si>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</si>
  <si>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</si>
  <si>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</si>
  <si>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</si>
  <si>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</si>
  <si>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</si>
  <si>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</si>
  <si>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</si>
  <si>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</si>
  <si>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</si>
  <si>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</si>
  <si>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</si>
  <si>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</si>
  <si>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</si>
  <si>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</si>
  <si>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</si>
  <si>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</si>
  <si>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</si>
  <si>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</si>
  <si>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</si>
  <si>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</si>
  <si>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</si>
  <si>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</si>
  <si>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</si>
  <si>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</si>
  <si>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</si>
  <si>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</si>
  <si>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</si>
  <si>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</si>
  <si>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</si>
  <si>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</si>
  <si>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</si>
  <si>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</si>
  <si>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</si>
  <si>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</si>
  <si>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</si>
  <si>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</si>
  <si>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</si>
  <si>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</si>
  <si>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</si>
  <si>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</si>
  <si>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</si>
  <si>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</si>
  <si>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</si>
  <si>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</si>
  <si>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</si>
  <si>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</si>
  <si>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</si>
  <si>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</si>
  <si>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</si>
  <si>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</si>
  <si>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</si>
  <si>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</si>
  <si>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</si>
  <si>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</si>
  <si>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</si>
  <si>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</si>
  <si>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</si>
  <si>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</si>
  <si>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</si>
  <si>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</si>
  <si>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</si>
  <si>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</si>
  <si>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</si>
  <si>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</si>
  <si>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</si>
  <si>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</si>
  <si>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</si>
  <si>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</si>
  <si>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</si>
  <si>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</si>
  <si>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</si>
  <si>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</si>
  <si>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</si>
  <si>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</si>
  <si>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</si>
  <si>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</si>
  <si>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</si>
  <si>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</si>
  <si>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</si>
  <si>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</si>
  <si>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</si>
  <si>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</si>
  <si>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</si>
  <si>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</si>
  <si>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</si>
  <si>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</si>
  <si>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</si>
  <si>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</si>
  <si>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</si>
  <si>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</si>
  <si>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</si>
  <si>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</si>
  <si>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</si>
  <si>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</si>
  <si>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</si>
  <si>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</si>
  <si>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</si>
  <si>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</si>
  <si>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</si>
  <si>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</si>
  <si>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</si>
  <si>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</si>
  <si>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</si>
  <si>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</si>
  <si>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</si>
  <si>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</si>
  <si>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</si>
  <si>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</si>
  <si>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</si>
  <si>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</si>
  <si>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</si>
  <si>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</si>
  <si>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</si>
  <si>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</si>
  <si>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</si>
  <si>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</si>
  <si>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</si>
  <si>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</si>
  <si>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</si>
  <si>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</si>
  <si>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</si>
  <si>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</si>
  <si>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</si>
  <si>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</si>
  <si>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</si>
  <si>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</si>
  <si>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</si>
  <si>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</si>
  <si>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</si>
  <si>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</si>
  <si>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</si>
  <si>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</si>
  <si>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</si>
  <si>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</si>
  <si>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</si>
  <si>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</si>
  <si>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</si>
  <si>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</si>
  <si>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</si>
  <si>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</si>
  <si>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</si>
  <si>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</si>
  <si>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</si>
  <si>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</si>
  <si>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</si>
  <si>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</si>
  <si>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</si>
  <si>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</si>
  <si>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</si>
  <si>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</si>
  <si>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</si>
  <si>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</si>
  <si>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</si>
  <si>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</si>
  <si>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</si>
  <si>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</si>
  <si>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</si>
  <si>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</si>
  <si>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</si>
  <si>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</si>
  <si>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საქართველოს ლეიბორისტული პარტია</t>
  </si>
  <si>
    <t>03/10-21/10/17</t>
  </si>
  <si>
    <t>ბრეგაძე მირზა</t>
  </si>
  <si>
    <t>გოგია დიანა</t>
  </si>
  <si>
    <t>ჯუღელი მამუკა</t>
  </si>
  <si>
    <t>პატურაშვილი სულიკო</t>
  </si>
  <si>
    <t>ბართიშვილი ნიკოლოზ</t>
  </si>
  <si>
    <t>ნათელაშვილი ბეჟან</t>
  </si>
  <si>
    <t>კორთხონჯია ზაზა</t>
  </si>
  <si>
    <t>კიკნაძე ბესიკ</t>
  </si>
  <si>
    <t>გელაშვილი გურამ</t>
  </si>
  <si>
    <t>კაპანაძე მანანა</t>
  </si>
  <si>
    <t>მჭედლიშვილი თემურ</t>
  </si>
  <si>
    <t>ნეთელშვილი ბექა</t>
  </si>
  <si>
    <t>იმნაძე ბექა</t>
  </si>
  <si>
    <t>ლომია ზურაბ</t>
  </si>
  <si>
    <t>ცეცხლაძე უშანგი</t>
  </si>
  <si>
    <t>60001023523</t>
  </si>
  <si>
    <t>62302007775</t>
  </si>
  <si>
    <t>24001011477</t>
  </si>
  <si>
    <t>01011086083</t>
  </si>
  <si>
    <t>23001009537</t>
  </si>
  <si>
    <t>08001000046</t>
  </si>
  <si>
    <t>01008024324</t>
  </si>
  <si>
    <t>29001038982</t>
  </si>
  <si>
    <t>01024069907</t>
  </si>
  <si>
    <t>57001007630</t>
  </si>
  <si>
    <t>01011007155</t>
  </si>
  <si>
    <t>01031006153</t>
  </si>
  <si>
    <t>01005027236</t>
  </si>
  <si>
    <t>01006011079</t>
  </si>
  <si>
    <t>61006004178</t>
  </si>
  <si>
    <t>16/10/2017</t>
  </si>
  <si>
    <t>17/10/2017</t>
  </si>
  <si>
    <t>18/10/2017</t>
  </si>
  <si>
    <t>ფულადი შემოწირულობა</t>
  </si>
  <si>
    <t>GE70TB7189445061100047</t>
  </si>
  <si>
    <t>GE78TB7325145163600002</t>
  </si>
  <si>
    <t>ქოსაშვილი ოთარ</t>
  </si>
  <si>
    <t>GE34BG0000000331054602</t>
  </si>
  <si>
    <t>GE91BG0000000567878300</t>
  </si>
  <si>
    <t>GE21BG0000000815949300</t>
  </si>
  <si>
    <t>GE32PC0493600100002411</t>
  </si>
  <si>
    <t>GE06BG0000000916557000</t>
  </si>
  <si>
    <t>GE14BG0000000858488000</t>
  </si>
  <si>
    <t>GE92TB7114945061600016</t>
  </si>
  <si>
    <t>GE34LB0711164567987000</t>
  </si>
  <si>
    <t>GE80BG0000000706139000</t>
  </si>
  <si>
    <t>GE25BG0000000794942700</t>
  </si>
  <si>
    <t>GE91BG0000000882866400</t>
  </si>
  <si>
    <t>GE69LB0288870150506865</t>
  </si>
  <si>
    <t>57001020225</t>
  </si>
  <si>
    <t>03/10/-21/10/17</t>
  </si>
  <si>
    <t>საქართელოს ლეიბორისტული პარტია</t>
  </si>
  <si>
    <t>მარიამ</t>
  </si>
  <si>
    <t>ჭავჭავაძე</t>
  </si>
  <si>
    <t>გოგიტა</t>
  </si>
  <si>
    <t>წიკლაური</t>
  </si>
  <si>
    <t>ევგენია</t>
  </si>
  <si>
    <t>ავდოიანი</t>
  </si>
  <si>
    <t>ირაკლი</t>
  </si>
  <si>
    <t>ალანია</t>
  </si>
  <si>
    <t>ლელა</t>
  </si>
  <si>
    <t>ჯმუხაძე</t>
  </si>
  <si>
    <t>თეიმურაზ</t>
  </si>
  <si>
    <t>მარინა</t>
  </si>
  <si>
    <t>ცუცქირიძე</t>
  </si>
  <si>
    <t>ირინე</t>
  </si>
  <si>
    <t>გრიგალაშვილი</t>
  </si>
  <si>
    <t>ზაზა</t>
  </si>
  <si>
    <t>ქოქიაშვილი</t>
  </si>
  <si>
    <t>ლეილა</t>
  </si>
  <si>
    <t>გაფრინდაშვილი</t>
  </si>
  <si>
    <t>კობა</t>
  </si>
  <si>
    <t>არაბული</t>
  </si>
  <si>
    <t>ალუდა</t>
  </si>
  <si>
    <t>ნინო</t>
  </si>
  <si>
    <t>მეტრეველი</t>
  </si>
  <si>
    <t>ქეთევან</t>
  </si>
  <si>
    <t>დოლიძე</t>
  </si>
  <si>
    <t>ზურაბ</t>
  </si>
  <si>
    <t>ლომია</t>
  </si>
  <si>
    <t>ჯულიეტა</t>
  </si>
  <si>
    <t>უბერი</t>
  </si>
  <si>
    <t>მიხეილ</t>
  </si>
  <si>
    <t>ქუმსიშვილი</t>
  </si>
  <si>
    <t>ბექა</t>
  </si>
  <si>
    <t>ნათელაშვილი</t>
  </si>
  <si>
    <t>იოსებ</t>
  </si>
  <si>
    <t>სამხარაძე</t>
  </si>
  <si>
    <t>გიორგი</t>
  </si>
  <si>
    <t>გუგავა</t>
  </si>
  <si>
    <t>მჭედლიშვილი</t>
  </si>
  <si>
    <t>იმნაძე</t>
  </si>
  <si>
    <t>სულიკო</t>
  </si>
  <si>
    <t>პატურაშვილი</t>
  </si>
  <si>
    <t>დადუნაშვილი</t>
  </si>
  <si>
    <t>შალვა</t>
  </si>
  <si>
    <t>პაატა</t>
  </si>
  <si>
    <t>ჩოხელი</t>
  </si>
  <si>
    <t>ნიკოლოზ</t>
  </si>
  <si>
    <t>ცისანა</t>
  </si>
  <si>
    <t>ნათია</t>
  </si>
  <si>
    <t>შარაშანიძე</t>
  </si>
  <si>
    <t>ლამარა</t>
  </si>
  <si>
    <t>სარაჯიშვილი</t>
  </si>
  <si>
    <t>გოდელაშვილი</t>
  </si>
  <si>
    <t>როლანდ</t>
  </si>
  <si>
    <t>არმაზ</t>
  </si>
  <si>
    <t>ხუციშვილი</t>
  </si>
  <si>
    <t>უჩა</t>
  </si>
  <si>
    <t>გოგიბერიძე</t>
  </si>
  <si>
    <t>ჯარმელაშვილი</t>
  </si>
  <si>
    <t>ეთერი</t>
  </si>
  <si>
    <t>მიქელაძე</t>
  </si>
  <si>
    <t>თამაზ</t>
  </si>
  <si>
    <t>მაია</t>
  </si>
  <si>
    <t>ხობერია</t>
  </si>
  <si>
    <t>ყოჩიაშვილი</t>
  </si>
  <si>
    <t>ნათელა</t>
  </si>
  <si>
    <t>მოსაშვილი</t>
  </si>
  <si>
    <t>სერგი</t>
  </si>
  <si>
    <t>ლევან</t>
  </si>
  <si>
    <t>გელენიძე</t>
  </si>
  <si>
    <t>ვენერა</t>
  </si>
  <si>
    <t>ტორიაშვილი</t>
  </si>
  <si>
    <t>მამუკა</t>
  </si>
  <si>
    <t>ჯუღელი</t>
  </si>
  <si>
    <t>ქოჩიაშვილი</t>
  </si>
  <si>
    <t>დოდო</t>
  </si>
  <si>
    <t>ირემაშვილი</t>
  </si>
  <si>
    <t>ვაჟა</t>
  </si>
  <si>
    <t>ბარბაქაძე</t>
  </si>
  <si>
    <t>ჯიქია</t>
  </si>
  <si>
    <t>ვახტანგ</t>
  </si>
  <si>
    <t>აფციაური</t>
  </si>
  <si>
    <t>სალომე</t>
  </si>
  <si>
    <t>კაპანაძე</t>
  </si>
  <si>
    <t>კორახაშვილი</t>
  </si>
  <si>
    <t>სიდამონიძე</t>
  </si>
  <si>
    <t>ლია</t>
  </si>
  <si>
    <t>თვალიაშვილი</t>
  </si>
  <si>
    <t>თამაზაშვილი</t>
  </si>
  <si>
    <t>კიკაჩეიშვილი</t>
  </si>
  <si>
    <t>ჭიკაძე</t>
  </si>
  <si>
    <t>მეზვრიშვილი</t>
  </si>
  <si>
    <t>ბეჟან</t>
  </si>
  <si>
    <t>ნინა</t>
  </si>
  <si>
    <t>ბუაძე</t>
  </si>
  <si>
    <t>ჩალაძე</t>
  </si>
  <si>
    <t>ცირა</t>
  </si>
  <si>
    <t>ჭეჟია</t>
  </si>
  <si>
    <t>ანა</t>
  </si>
  <si>
    <t>ზამთარაძე</t>
  </si>
  <si>
    <t>თამარ</t>
  </si>
  <si>
    <t>რაზმაძე</t>
  </si>
  <si>
    <t>ალგო</t>
  </si>
  <si>
    <t>ელიზბარაშვილ</t>
  </si>
  <si>
    <t>დათუაშვილი</t>
  </si>
  <si>
    <t>ლევერაშვილი</t>
  </si>
  <si>
    <t>სულავა</t>
  </si>
  <si>
    <t>სოფო</t>
  </si>
  <si>
    <t>ლაშა</t>
  </si>
  <si>
    <t>ლუკა</t>
  </si>
  <si>
    <t>კვიწინაშვილი</t>
  </si>
  <si>
    <t>გიორგობიანი</t>
  </si>
  <si>
    <t>მადინა</t>
  </si>
  <si>
    <t>გასანოვი</t>
  </si>
  <si>
    <t>ოქრუაშვილი</t>
  </si>
  <si>
    <t>გიუაშვილი</t>
  </si>
  <si>
    <t>კიკვაძე</t>
  </si>
  <si>
    <t>ტარიელ</t>
  </si>
  <si>
    <t>კალანდარიშვი</t>
  </si>
  <si>
    <t>ვარდოშვილი</t>
  </si>
  <si>
    <t>ბოჯგუა</t>
  </si>
  <si>
    <t>ოთარ</t>
  </si>
  <si>
    <t>ქოსაშვილი</t>
  </si>
  <si>
    <t>ხვედელიძე</t>
  </si>
  <si>
    <t>ბესიკ</t>
  </si>
  <si>
    <t>კიკნაძე</t>
  </si>
  <si>
    <t>გია</t>
  </si>
  <si>
    <t>პავლიაშვილი</t>
  </si>
  <si>
    <t>სარდლიშვილი</t>
  </si>
  <si>
    <t>ამირან</t>
  </si>
  <si>
    <t>სეხნიაშვილი</t>
  </si>
  <si>
    <t>თათია</t>
  </si>
  <si>
    <t>კიბაბიძე</t>
  </si>
  <si>
    <t>SUL</t>
  </si>
  <si>
    <t>სხვა ფულადი შემოსავლები …..სსიპ (დამკვირვებლების სახელფასოდ)</t>
  </si>
  <si>
    <t>სხვა კომუნალური ხარჯი...დასუფთავება</t>
  </si>
  <si>
    <t>შპს. "მაცნე"....ჟურნალ-გაზეთები</t>
  </si>
  <si>
    <t>შპს"კატევე"..... საკაბელო ტელევიზია</t>
  </si>
  <si>
    <t>შპს. "საქართველოს ფოსტა"... გზავნილის მომსახურეობის</t>
  </si>
  <si>
    <t>ჟორა</t>
  </si>
  <si>
    <t>ლომიძე</t>
  </si>
  <si>
    <t>გივი</t>
  </si>
  <si>
    <t>ბურდული</t>
  </si>
  <si>
    <t>ზვიად</t>
  </si>
  <si>
    <t>ინაშვილი</t>
  </si>
  <si>
    <t>საიჯარო მომსახურეობის</t>
  </si>
  <si>
    <t>ოქტომბერი</t>
  </si>
  <si>
    <t>სექტემბერი-ოქტომბერი</t>
  </si>
  <si>
    <t>ი/მ გიორგი ლეკვეიშვილი</t>
  </si>
  <si>
    <t>ბეჭდური რეკლამი ხარჯი</t>
  </si>
  <si>
    <t>შპს. "ედვერთ სტუდიო"</t>
  </si>
  <si>
    <t>შპს. "პრინტ ოფისი"</t>
  </si>
  <si>
    <t>შპს. "ხაშურის სტამბა"</t>
  </si>
  <si>
    <t>შპს. "თეგი"</t>
  </si>
  <si>
    <t>ინტერნეტ-რეკლამს ხრჯი</t>
  </si>
  <si>
    <t>შპს. "ევრონიუსჰოლდინგი"</t>
  </si>
  <si>
    <t>სხვა ანგარიშები ბანკში...  (სსიპ ანგარიში)</t>
  </si>
  <si>
    <t>სხვა ფინანსური აქტივები.... (საარჩევნო ფონდის ანგარიში)</t>
  </si>
  <si>
    <t>საქართველოს ბანკი</t>
  </si>
  <si>
    <t>20/10/2017</t>
  </si>
  <si>
    <t>გამოტანილია ბანკიდან ნაღდი ფული</t>
  </si>
  <si>
    <t>გაცემულია ღონისძიების ორგანიზებისთვის</t>
  </si>
  <si>
    <t>აქართველის ლეიბორისტული პარტია</t>
  </si>
  <si>
    <t>ჯულიეტა უბერი</t>
  </si>
  <si>
    <t>ნათელაშვილი შალვა</t>
  </si>
  <si>
    <t>სამხარაძე ლევან</t>
  </si>
  <si>
    <t>ავტოსატრანსპ საშ. იჯარა</t>
  </si>
  <si>
    <t>პლაკატების ბეჭდვა</t>
  </si>
  <si>
    <t>შპს. "ეი ბი კომპანი"</t>
  </si>
  <si>
    <t>ბრენდირებული მაისურების ღირებ</t>
  </si>
  <si>
    <t>22/08/17</t>
  </si>
  <si>
    <t>23/08/17</t>
  </si>
  <si>
    <t>25/08/17</t>
  </si>
  <si>
    <t>იჯარა</t>
  </si>
  <si>
    <t>თბილისი ჯავახიშვილის ქ. N.88</t>
  </si>
  <si>
    <t>დუშეთი. სტალინის ქ. N.64</t>
  </si>
  <si>
    <t>მცხეთა. ღვინჯილიას ქ. N.2ა</t>
  </si>
  <si>
    <t>400 კვ/მ</t>
  </si>
  <si>
    <t>90 კვ/მ</t>
  </si>
  <si>
    <t>63 კვ/მ</t>
  </si>
  <si>
    <t>უსასყიდლო</t>
  </si>
  <si>
    <t>ბურდული გივი</t>
  </si>
  <si>
    <t>ინაშვილი ზვიად</t>
  </si>
  <si>
    <t>ხაშური</t>
  </si>
  <si>
    <t>30 კვ/მ</t>
  </si>
  <si>
    <t>2 თვე</t>
  </si>
  <si>
    <t>1 თვე</t>
  </si>
  <si>
    <t>უვადო</t>
  </si>
  <si>
    <t>ლომიძე ჟორა</t>
  </si>
  <si>
    <t>ავტოსატრანსპორტო საშუალება</t>
  </si>
  <si>
    <t>საქართველო</t>
  </si>
  <si>
    <t>უძრავი ქონების იჯარის ხარჯი…(ოფისების)</t>
  </si>
  <si>
    <t>შპს. "სარეკლამო გრუპი"(400196382)... პლაკატების დიზაინის დამზადებ.</t>
  </si>
  <si>
    <t>შპს. "რეკლამო გრუპი"</t>
  </si>
  <si>
    <t>პლაკატების დიზაინის დამზადების.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</si>
</sst>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32" fillId="0" borderId="2" xfId="9" applyNumberFormat="1" applyFont="1" applyBorder="1" applyAlignment="1" applyProtection="1">
      <alignment horizontal="right" vertical="center" wrapText="1"/>
      <protection locked="0"/>
    </xf>
    <xf numFmtId="14" fontId="32" fillId="0" borderId="24" xfId="9" applyNumberFormat="1" applyFont="1" applyBorder="1" applyAlignment="1" applyProtection="1">
      <alignment horizontal="center" vertical="center" wrapText="1"/>
      <protection locked="0"/>
    </xf>
    <xf numFmtId="3" fontId="22" fillId="5" borderId="1" xfId="0" applyNumberFormat="1" applyFont="1" applyFill="1" applyBorder="1" applyAlignment="1" applyProtection="1">
      <alignment horizontal="center"/>
    </xf>
    <xf numFmtId="0" fontId="17" fillId="5" borderId="0" xfId="0" applyFont="1" applyFill="1" applyBorder="1" applyAlignment="1" applyProtection="1">
      <alignment horizontal="center"/>
      <protection locked="0"/>
    </xf>
    <xf numFmtId="1" fontId="24" fillId="0" borderId="2" xfId="2" applyNumberFormat="1" applyFont="1" applyFill="1" applyBorder="1" applyAlignment="1" applyProtection="1">
      <alignment horizontal="center" vertical="top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171450</xdr:rowOff>
    </xdr:from>
    <xdr:to>
      <xdr:col>1</xdr:col>
      <xdr:colOff>1495425</xdr:colOff>
      <xdr:row>68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68</xdr:row>
      <xdr:rowOff>180975</xdr:rowOff>
    </xdr:from>
    <xdr:to>
      <xdr:col>6</xdr:col>
      <xdr:colOff>219075</xdr:colOff>
      <xdr:row>68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7" zoomScaleNormal="100" zoomScaleSheetLayoutView="100" workbookViewId="0">
      <selection activeCell="D9" sqref="D9:D25"/>
    </sheetView>
  </sheetViews>
  <sheetFormatPr defaultRowHeight="15" x14ac:dyDescent="0.2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4.5703125" style="258" customWidth="1"/>
    <col min="6" max="8" width="19.140625" style="259" customWidth="1"/>
    <col min="9" max="9" width="16.42578125" style="258" bestFit="1" customWidth="1"/>
    <col min="10" max="10" width="17.42578125" style="258" customWidth="1"/>
    <col min="11" max="11" width="13.140625" style="258" bestFit="1" customWidth="1"/>
    <col min="12" max="12" width="15.28515625" style="258" customWidth="1"/>
    <col min="13" max="16384" width="9.140625" style="258"/>
  </cols>
  <sheetData>
    <row r="1" spans="1:12" s="269" customFormat="1" x14ac:dyDescent="0.2">
      <c r="A1" s="335" t="s">
        <v>287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97</v>
      </c>
    </row>
    <row r="2" spans="1:12" s="269" customFormat="1" x14ac:dyDescent="0.2">
      <c r="A2" s="332" t="s">
        <v>128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3" t="s">
        <v>476</v>
      </c>
    </row>
    <row r="3" spans="1:12" s="269" customFormat="1" x14ac:dyDescent="0.2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69" customFormat="1" x14ac:dyDescent="0.2">
      <c r="A4" s="356" t="s">
        <v>255</v>
      </c>
      <c r="B4" s="317"/>
      <c r="C4" s="317"/>
      <c r="D4" s="365" t="s">
        <v>475</v>
      </c>
      <c r="E4" s="366"/>
      <c r="F4" s="324"/>
      <c r="G4" s="323"/>
      <c r="H4" s="367"/>
      <c r="I4" s="366"/>
      <c r="J4" s="322"/>
      <c r="K4" s="323"/>
      <c r="L4" s="321"/>
    </row>
    <row r="5" spans="1:12" s="269" customFormat="1" ht="15.75" thickBot="1" x14ac:dyDescent="0.25">
      <c r="A5" s="368"/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 x14ac:dyDescent="0.25">
      <c r="A6" s="320"/>
      <c r="B6" s="319"/>
      <c r="C6" s="318"/>
      <c r="D6" s="318"/>
      <c r="E6" s="318"/>
      <c r="F6" s="317"/>
      <c r="G6" s="317"/>
      <c r="H6" s="317"/>
      <c r="I6" s="428" t="s">
        <v>403</v>
      </c>
      <c r="J6" s="429"/>
      <c r="K6" s="430"/>
      <c r="L6" s="316"/>
    </row>
    <row r="7" spans="1:12" s="304" customFormat="1" ht="51.75" thickBot="1" x14ac:dyDescent="0.25">
      <c r="A7" s="315" t="s">
        <v>64</v>
      </c>
      <c r="B7" s="314" t="s">
        <v>129</v>
      </c>
      <c r="C7" s="314" t="s">
        <v>402</v>
      </c>
      <c r="D7" s="313" t="s">
        <v>261</v>
      </c>
      <c r="E7" s="312" t="s">
        <v>401</v>
      </c>
      <c r="F7" s="311" t="s">
        <v>400</v>
      </c>
      <c r="G7" s="310" t="s">
        <v>214</v>
      </c>
      <c r="H7" s="309" t="s">
        <v>211</v>
      </c>
      <c r="I7" s="308" t="s">
        <v>399</v>
      </c>
      <c r="J7" s="307" t="s">
        <v>258</v>
      </c>
      <c r="K7" s="306" t="s">
        <v>215</v>
      </c>
      <c r="L7" s="305" t="s">
        <v>216</v>
      </c>
    </row>
    <row r="8" spans="1:12" s="298" customFormat="1" ht="15.75" thickBot="1" x14ac:dyDescent="0.25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 x14ac:dyDescent="0.2">
      <c r="A9" s="297">
        <v>1</v>
      </c>
      <c r="B9" s="288">
        <v>42804</v>
      </c>
      <c r="C9" s="287" t="s">
        <v>510</v>
      </c>
      <c r="D9" s="296">
        <v>700</v>
      </c>
      <c r="E9" s="295" t="s">
        <v>477</v>
      </c>
      <c r="F9" s="284" t="s">
        <v>492</v>
      </c>
      <c r="G9" s="294" t="s">
        <v>511</v>
      </c>
      <c r="H9" s="294"/>
      <c r="I9" s="293"/>
      <c r="J9" s="292"/>
      <c r="K9" s="291"/>
      <c r="L9" s="290"/>
    </row>
    <row r="10" spans="1:12" ht="25.5" x14ac:dyDescent="0.2">
      <c r="A10" s="289">
        <v>2</v>
      </c>
      <c r="B10" s="288">
        <v>42804</v>
      </c>
      <c r="C10" s="287" t="s">
        <v>510</v>
      </c>
      <c r="D10" s="286">
        <v>50</v>
      </c>
      <c r="E10" s="285" t="s">
        <v>478</v>
      </c>
      <c r="F10" s="284" t="s">
        <v>493</v>
      </c>
      <c r="G10" s="284" t="s">
        <v>512</v>
      </c>
      <c r="H10" s="284"/>
      <c r="I10" s="283"/>
      <c r="J10" s="282"/>
      <c r="K10" s="281"/>
      <c r="L10" s="280"/>
    </row>
    <row r="11" spans="1:12" ht="25.5" x14ac:dyDescent="0.2">
      <c r="A11" s="289">
        <v>3</v>
      </c>
      <c r="B11" s="288">
        <v>42835</v>
      </c>
      <c r="C11" s="287" t="s">
        <v>510</v>
      </c>
      <c r="D11" s="286">
        <v>220</v>
      </c>
      <c r="E11" s="285" t="s">
        <v>513</v>
      </c>
      <c r="F11" s="324" t="s">
        <v>494</v>
      </c>
      <c r="G11" s="284" t="s">
        <v>514</v>
      </c>
      <c r="H11" s="284"/>
      <c r="I11" s="283"/>
      <c r="J11" s="282"/>
      <c r="K11" s="281"/>
      <c r="L11" s="280"/>
    </row>
    <row r="12" spans="1:12" ht="25.5" x14ac:dyDescent="0.2">
      <c r="A12" s="289">
        <v>4</v>
      </c>
      <c r="B12" s="288">
        <v>42865</v>
      </c>
      <c r="C12" s="287" t="s">
        <v>510</v>
      </c>
      <c r="D12" s="286">
        <v>4850</v>
      </c>
      <c r="E12" s="285" t="s">
        <v>479</v>
      </c>
      <c r="F12" s="284" t="s">
        <v>495</v>
      </c>
      <c r="G12" s="284" t="s">
        <v>515</v>
      </c>
      <c r="H12" s="284"/>
      <c r="I12" s="283"/>
      <c r="J12" s="282"/>
      <c r="K12" s="281"/>
      <c r="L12" s="280"/>
    </row>
    <row r="13" spans="1:12" ht="25.5" x14ac:dyDescent="0.2">
      <c r="A13" s="289">
        <v>5</v>
      </c>
      <c r="B13" s="288">
        <v>42865</v>
      </c>
      <c r="C13" s="287" t="s">
        <v>510</v>
      </c>
      <c r="D13" s="286">
        <v>92</v>
      </c>
      <c r="E13" s="285" t="s">
        <v>480</v>
      </c>
      <c r="F13" s="284" t="s">
        <v>496</v>
      </c>
      <c r="G13" s="284" t="s">
        <v>516</v>
      </c>
      <c r="H13" s="284"/>
      <c r="I13" s="283"/>
      <c r="J13" s="282"/>
      <c r="K13" s="281"/>
      <c r="L13" s="280"/>
    </row>
    <row r="14" spans="1:12" ht="25.5" x14ac:dyDescent="0.2">
      <c r="A14" s="289">
        <v>6</v>
      </c>
      <c r="B14" s="288">
        <v>42896</v>
      </c>
      <c r="C14" s="287" t="s">
        <v>510</v>
      </c>
      <c r="D14" s="286">
        <v>200</v>
      </c>
      <c r="E14" s="285" t="s">
        <v>481</v>
      </c>
      <c r="F14" s="284" t="s">
        <v>497</v>
      </c>
      <c r="G14" s="284" t="s">
        <v>517</v>
      </c>
      <c r="H14" s="284"/>
      <c r="I14" s="283"/>
      <c r="J14" s="282"/>
      <c r="K14" s="281"/>
      <c r="L14" s="280"/>
    </row>
    <row r="15" spans="1:12" ht="25.5" x14ac:dyDescent="0.2">
      <c r="A15" s="289">
        <v>7</v>
      </c>
      <c r="B15" s="288">
        <v>42988</v>
      </c>
      <c r="C15" s="287" t="s">
        <v>510</v>
      </c>
      <c r="D15" s="286">
        <v>170</v>
      </c>
      <c r="E15" s="285" t="s">
        <v>482</v>
      </c>
      <c r="F15" s="284" t="s">
        <v>498</v>
      </c>
      <c r="G15" s="284" t="s">
        <v>518</v>
      </c>
      <c r="H15" s="284"/>
      <c r="I15" s="283"/>
      <c r="J15" s="282"/>
      <c r="K15" s="281"/>
      <c r="L15" s="280"/>
    </row>
    <row r="16" spans="1:12" ht="25.5" x14ac:dyDescent="0.2">
      <c r="A16" s="289">
        <v>8</v>
      </c>
      <c r="B16" s="288">
        <v>42988</v>
      </c>
      <c r="C16" s="287" t="s">
        <v>510</v>
      </c>
      <c r="D16" s="286">
        <v>50</v>
      </c>
      <c r="E16" s="285" t="s">
        <v>483</v>
      </c>
      <c r="F16" s="284" t="s">
        <v>499</v>
      </c>
      <c r="G16" s="284" t="s">
        <v>519</v>
      </c>
      <c r="H16" s="284"/>
      <c r="I16" s="283"/>
      <c r="J16" s="282"/>
      <c r="K16" s="281"/>
      <c r="L16" s="280"/>
    </row>
    <row r="17" spans="1:12" ht="25.5" x14ac:dyDescent="0.2">
      <c r="A17" s="289">
        <v>9</v>
      </c>
      <c r="B17" s="288">
        <v>42988</v>
      </c>
      <c r="C17" s="287" t="s">
        <v>510</v>
      </c>
      <c r="D17" s="286">
        <v>900</v>
      </c>
      <c r="E17" s="285" t="s">
        <v>484</v>
      </c>
      <c r="F17" s="284" t="s">
        <v>500</v>
      </c>
      <c r="G17" s="284" t="s">
        <v>520</v>
      </c>
      <c r="H17" s="284"/>
      <c r="I17" s="283"/>
      <c r="J17" s="282"/>
      <c r="K17" s="281"/>
      <c r="L17" s="280"/>
    </row>
    <row r="18" spans="1:12" ht="25.5" x14ac:dyDescent="0.2">
      <c r="A18" s="289">
        <v>10</v>
      </c>
      <c r="B18" s="288">
        <v>43018</v>
      </c>
      <c r="C18" s="287" t="s">
        <v>510</v>
      </c>
      <c r="D18" s="286">
        <v>150</v>
      </c>
      <c r="E18" s="285" t="s">
        <v>485</v>
      </c>
      <c r="F18" s="284" t="s">
        <v>501</v>
      </c>
      <c r="G18" s="284"/>
      <c r="H18" s="284"/>
      <c r="I18" s="283"/>
      <c r="J18" s="282"/>
      <c r="K18" s="281"/>
      <c r="L18" s="280"/>
    </row>
    <row r="19" spans="1:12" ht="25.5" x14ac:dyDescent="0.2">
      <c r="A19" s="289">
        <v>11</v>
      </c>
      <c r="B19" s="288">
        <v>43049</v>
      </c>
      <c r="C19" s="287" t="s">
        <v>510</v>
      </c>
      <c r="D19" s="286">
        <v>50</v>
      </c>
      <c r="E19" s="285" t="s">
        <v>486</v>
      </c>
      <c r="F19" s="284" t="s">
        <v>526</v>
      </c>
      <c r="G19" s="284" t="s">
        <v>514</v>
      </c>
      <c r="H19" s="284"/>
      <c r="I19" s="283"/>
      <c r="J19" s="282"/>
      <c r="K19" s="281"/>
      <c r="L19" s="280"/>
    </row>
    <row r="20" spans="1:12" ht="25.5" x14ac:dyDescent="0.2">
      <c r="A20" s="289">
        <v>12</v>
      </c>
      <c r="B20" s="288">
        <v>43049</v>
      </c>
      <c r="C20" s="287" t="s">
        <v>510</v>
      </c>
      <c r="D20" s="286">
        <v>138</v>
      </c>
      <c r="E20" s="285" t="s">
        <v>480</v>
      </c>
      <c r="F20" s="284" t="s">
        <v>496</v>
      </c>
      <c r="G20" s="284" t="s">
        <v>516</v>
      </c>
      <c r="H20" s="284"/>
      <c r="I20" s="283"/>
      <c r="J20" s="282"/>
      <c r="K20" s="281"/>
      <c r="L20" s="280"/>
    </row>
    <row r="21" spans="1:12" ht="25.5" x14ac:dyDescent="0.2">
      <c r="A21" s="289">
        <v>13</v>
      </c>
      <c r="B21" s="288">
        <v>43079</v>
      </c>
      <c r="C21" s="287" t="s">
        <v>510</v>
      </c>
      <c r="D21" s="286">
        <v>92</v>
      </c>
      <c r="E21" s="285" t="s">
        <v>487</v>
      </c>
      <c r="F21" s="284" t="s">
        <v>502</v>
      </c>
      <c r="G21" s="284" t="s">
        <v>521</v>
      </c>
      <c r="H21" s="284"/>
      <c r="I21" s="283"/>
      <c r="J21" s="282"/>
      <c r="K21" s="281"/>
      <c r="L21" s="280"/>
    </row>
    <row r="22" spans="1:12" ht="25.5" x14ac:dyDescent="0.2">
      <c r="A22" s="289">
        <v>14</v>
      </c>
      <c r="B22" s="421" t="s">
        <v>507</v>
      </c>
      <c r="C22" s="287" t="s">
        <v>510</v>
      </c>
      <c r="D22" s="286">
        <v>5000</v>
      </c>
      <c r="E22" s="285" t="s">
        <v>488</v>
      </c>
      <c r="F22" s="284" t="s">
        <v>503</v>
      </c>
      <c r="G22" s="284" t="s">
        <v>523</v>
      </c>
      <c r="H22" s="284"/>
      <c r="I22" s="283"/>
      <c r="J22" s="282"/>
      <c r="K22" s="281"/>
      <c r="L22" s="280"/>
    </row>
    <row r="23" spans="1:12" ht="25.5" x14ac:dyDescent="0.2">
      <c r="A23" s="289">
        <v>15</v>
      </c>
      <c r="B23" s="421" t="s">
        <v>507</v>
      </c>
      <c r="C23" s="287" t="s">
        <v>510</v>
      </c>
      <c r="D23" s="286">
        <v>5000</v>
      </c>
      <c r="E23" s="285" t="s">
        <v>489</v>
      </c>
      <c r="F23" s="284" t="s">
        <v>504</v>
      </c>
      <c r="G23" s="284" t="s">
        <v>524</v>
      </c>
      <c r="H23" s="284"/>
      <c r="I23" s="283"/>
      <c r="J23" s="282"/>
      <c r="K23" s="281"/>
      <c r="L23" s="280"/>
    </row>
    <row r="24" spans="1:12" ht="25.5" x14ac:dyDescent="0.2">
      <c r="A24" s="289">
        <v>16</v>
      </c>
      <c r="B24" s="421" t="s">
        <v>508</v>
      </c>
      <c r="C24" s="287" t="s">
        <v>510</v>
      </c>
      <c r="D24" s="286">
        <v>4000</v>
      </c>
      <c r="E24" s="285" t="s">
        <v>490</v>
      </c>
      <c r="F24" s="284" t="s">
        <v>505</v>
      </c>
      <c r="G24" s="284" t="s">
        <v>522</v>
      </c>
      <c r="H24" s="284"/>
      <c r="I24" s="283"/>
      <c r="J24" s="282"/>
      <c r="K24" s="281"/>
      <c r="L24" s="280"/>
    </row>
    <row r="25" spans="1:12" ht="25.5" x14ac:dyDescent="0.2">
      <c r="A25" s="289">
        <v>17</v>
      </c>
      <c r="B25" s="421" t="s">
        <v>509</v>
      </c>
      <c r="C25" s="287" t="s">
        <v>510</v>
      </c>
      <c r="D25" s="286">
        <v>200</v>
      </c>
      <c r="E25" s="285" t="s">
        <v>491</v>
      </c>
      <c r="F25" s="284" t="s">
        <v>506</v>
      </c>
      <c r="G25" s="284" t="s">
        <v>525</v>
      </c>
      <c r="H25" s="284"/>
      <c r="I25" s="283"/>
      <c r="J25" s="282"/>
      <c r="K25" s="281"/>
      <c r="L25" s="280"/>
    </row>
    <row r="26" spans="1:12" x14ac:dyDescent="0.2">
      <c r="A26" s="289">
        <v>18</v>
      </c>
      <c r="B26" s="421"/>
      <c r="C26" s="287"/>
      <c r="D26" s="286"/>
      <c r="E26" s="285"/>
      <c r="F26" s="284"/>
      <c r="G26" s="284"/>
      <c r="H26" s="284"/>
      <c r="I26" s="283"/>
      <c r="J26" s="282"/>
      <c r="K26" s="281"/>
      <c r="L26" s="280"/>
    </row>
    <row r="27" spans="1:12" x14ac:dyDescent="0.2">
      <c r="A27" s="289">
        <v>19</v>
      </c>
      <c r="B27" s="288"/>
      <c r="C27" s="287"/>
      <c r="D27" s="286"/>
      <c r="E27" s="285"/>
      <c r="F27" s="284"/>
      <c r="G27" s="284"/>
      <c r="H27" s="284"/>
      <c r="I27" s="283"/>
      <c r="J27" s="282"/>
      <c r="K27" s="281"/>
      <c r="L27" s="280"/>
    </row>
    <row r="28" spans="1:12" ht="15.75" thickBot="1" x14ac:dyDescent="0.25">
      <c r="A28" s="279" t="s">
        <v>257</v>
      </c>
      <c r="B28" s="422" t="s">
        <v>662</v>
      </c>
      <c r="C28" s="278"/>
      <c r="D28" s="277">
        <v>21862</v>
      </c>
      <c r="E28" s="276"/>
      <c r="F28" s="275"/>
      <c r="G28" s="275"/>
      <c r="H28" s="275"/>
      <c r="I28" s="274"/>
      <c r="J28" s="273"/>
      <c r="K28" s="272"/>
      <c r="L28" s="271"/>
    </row>
    <row r="29" spans="1:12" x14ac:dyDescent="0.2">
      <c r="A29" s="261"/>
      <c r="B29" s="262"/>
      <c r="C29" s="261"/>
      <c r="D29" s="262"/>
      <c r="E29" s="261"/>
      <c r="F29" s="262"/>
      <c r="G29" s="261"/>
      <c r="H29" s="262"/>
      <c r="I29" s="261"/>
      <c r="J29" s="262"/>
      <c r="K29" s="261"/>
      <c r="L29" s="262"/>
    </row>
    <row r="30" spans="1:12" x14ac:dyDescent="0.2">
      <c r="A30" s="261"/>
      <c r="B30" s="268"/>
      <c r="C30" s="261"/>
      <c r="D30" s="268"/>
      <c r="E30" s="261"/>
      <c r="F30" s="268"/>
      <c r="G30" s="261"/>
      <c r="H30" s="268"/>
      <c r="I30" s="261"/>
      <c r="J30" s="268"/>
      <c r="K30" s="261"/>
      <c r="L30" s="268"/>
    </row>
    <row r="31" spans="1:12" s="269" customFormat="1" x14ac:dyDescent="0.2">
      <c r="A31" s="427" t="s">
        <v>373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270" customFormat="1" ht="12.75" x14ac:dyDescent="0.2">
      <c r="A32" s="427" t="s">
        <v>398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270" customFormat="1" ht="12.75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269" customFormat="1" x14ac:dyDescent="0.2">
      <c r="A34" s="427" t="s">
        <v>397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269" customFormat="1" x14ac:dyDescent="0.2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269" customFormat="1" x14ac:dyDescent="0.2">
      <c r="A36" s="427" t="s">
        <v>396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269" customFormat="1" x14ac:dyDescent="0.2">
      <c r="A37" s="261"/>
      <c r="B37" s="262"/>
      <c r="C37" s="261"/>
      <c r="D37" s="262"/>
      <c r="E37" s="261"/>
      <c r="F37" s="262"/>
      <c r="G37" s="261"/>
      <c r="H37" s="262"/>
      <c r="I37" s="261"/>
      <c r="J37" s="262"/>
      <c r="K37" s="261"/>
      <c r="L37" s="262"/>
    </row>
    <row r="38" spans="1:12" s="269" customFormat="1" x14ac:dyDescent="0.2">
      <c r="A38" s="261"/>
      <c r="B38" s="268"/>
      <c r="C38" s="261"/>
      <c r="D38" s="268"/>
      <c r="E38" s="261"/>
      <c r="F38" s="268"/>
      <c r="G38" s="261"/>
      <c r="H38" s="268"/>
      <c r="I38" s="261"/>
      <c r="J38" s="268"/>
      <c r="K38" s="261"/>
      <c r="L38" s="268"/>
    </row>
    <row r="39" spans="1:12" s="269" customFormat="1" x14ac:dyDescent="0.2">
      <c r="A39" s="261"/>
      <c r="B39" s="262"/>
      <c r="C39" s="261"/>
      <c r="D39" s="262"/>
      <c r="E39" s="261"/>
      <c r="F39" s="262"/>
      <c r="G39" s="261"/>
      <c r="H39" s="262"/>
      <c r="I39" s="261"/>
      <c r="J39" s="262"/>
      <c r="K39" s="261"/>
      <c r="L39" s="262"/>
    </row>
    <row r="40" spans="1:12" x14ac:dyDescent="0.2">
      <c r="A40" s="261"/>
      <c r="B40" s="268"/>
      <c r="C40" s="261"/>
      <c r="D40" s="268"/>
      <c r="E40" s="261"/>
      <c r="F40" s="268"/>
      <c r="G40" s="261"/>
      <c r="H40" s="268"/>
      <c r="I40" s="261"/>
      <c r="J40" s="268"/>
      <c r="K40" s="261"/>
      <c r="L40" s="268"/>
    </row>
    <row r="41" spans="1:12" s="263" customFormat="1" x14ac:dyDescent="0.2">
      <c r="A41" s="433" t="s">
        <v>96</v>
      </c>
      <c r="B41" s="433"/>
      <c r="C41" s="262"/>
      <c r="D41" s="261"/>
      <c r="E41" s="262"/>
      <c r="F41" s="262"/>
      <c r="G41" s="261"/>
      <c r="H41" s="262"/>
      <c r="I41" s="262"/>
      <c r="J41" s="261"/>
      <c r="K41" s="262"/>
      <c r="L41" s="261"/>
    </row>
    <row r="42" spans="1:12" s="263" customFormat="1" x14ac:dyDescent="0.2">
      <c r="A42" s="262"/>
      <c r="B42" s="261"/>
      <c r="C42" s="266"/>
      <c r="D42" s="267"/>
      <c r="E42" s="266"/>
      <c r="F42" s="262"/>
      <c r="G42" s="261"/>
      <c r="H42" s="265"/>
      <c r="I42" s="262"/>
      <c r="J42" s="261"/>
      <c r="K42" s="262"/>
      <c r="L42" s="261"/>
    </row>
    <row r="43" spans="1:12" s="263" customFormat="1" ht="15" customHeight="1" x14ac:dyDescent="0.2">
      <c r="A43" s="262"/>
      <c r="B43" s="261"/>
      <c r="C43" s="426" t="s">
        <v>249</v>
      </c>
      <c r="D43" s="426"/>
      <c r="E43" s="426"/>
      <c r="F43" s="262"/>
      <c r="G43" s="261"/>
      <c r="H43" s="431" t="s">
        <v>395</v>
      </c>
      <c r="I43" s="264"/>
      <c r="J43" s="261"/>
      <c r="K43" s="262"/>
      <c r="L43" s="261"/>
    </row>
    <row r="44" spans="1:12" s="263" customFormat="1" x14ac:dyDescent="0.2">
      <c r="A44" s="262"/>
      <c r="B44" s="261"/>
      <c r="C44" s="262"/>
      <c r="D44" s="261"/>
      <c r="E44" s="262"/>
      <c r="F44" s="262"/>
      <c r="G44" s="261"/>
      <c r="H44" s="432"/>
      <c r="I44" s="264"/>
      <c r="J44" s="261"/>
      <c r="K44" s="262"/>
      <c r="L44" s="261"/>
    </row>
    <row r="45" spans="1:12" s="260" customFormat="1" x14ac:dyDescent="0.2">
      <c r="A45" s="262"/>
      <c r="B45" s="261"/>
      <c r="C45" s="426" t="s">
        <v>127</v>
      </c>
      <c r="D45" s="426"/>
      <c r="E45" s="426"/>
      <c r="F45" s="262"/>
      <c r="G45" s="261"/>
      <c r="H45" s="262"/>
      <c r="I45" s="262"/>
      <c r="J45" s="261"/>
      <c r="K45" s="262"/>
      <c r="L45" s="261"/>
    </row>
    <row r="46" spans="1:12" s="260" customFormat="1" x14ac:dyDescent="0.2">
      <c r="E46" s="258"/>
    </row>
    <row r="47" spans="1:12" s="260" customFormat="1" x14ac:dyDescent="0.2">
      <c r="E47" s="258"/>
    </row>
    <row r="48" spans="1:12" s="260" customFormat="1" x14ac:dyDescent="0.2">
      <c r="E48" s="258"/>
    </row>
    <row r="49" spans="5:5" s="260" customFormat="1" x14ac:dyDescent="0.2">
      <c r="E49" s="258"/>
    </row>
    <row r="50" spans="5:5" s="260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E15" sqref="E15"/>
    </sheetView>
  </sheetViews>
  <sheetFormatPr defaultRowHeight="12.75" x14ac:dyDescent="0.2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41" t="s">
        <v>410</v>
      </c>
      <c r="B2" s="441"/>
      <c r="C2" s="441"/>
      <c r="D2" s="441"/>
      <c r="E2" s="441"/>
      <c r="F2" s="338"/>
      <c r="G2" s="77"/>
      <c r="H2" s="77"/>
      <c r="I2" s="77"/>
      <c r="J2" s="77"/>
      <c r="K2" s="256"/>
      <c r="L2" s="257"/>
      <c r="M2" s="257" t="s">
        <v>97</v>
      </c>
    </row>
    <row r="3" spans="1:13" ht="15" x14ac:dyDescent="0.3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6"/>
      <c r="L3" s="439" t="str">
        <f>'ფორმა N1'!L2</f>
        <v>03/10-21/10/17</v>
      </c>
      <c r="M3" s="439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56"/>
      <c r="L4" s="256"/>
      <c r="M4" s="256"/>
    </row>
    <row r="5" spans="1:13" ht="15" x14ac:dyDescent="0.3">
      <c r="A5" s="77" t="s">
        <v>255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80"/>
      <c r="B6" s="80"/>
      <c r="C6" s="80"/>
      <c r="D6" s="80" t="s">
        <v>475</v>
      </c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55"/>
      <c r="B8" s="364"/>
      <c r="C8" s="255"/>
      <c r="D8" s="255"/>
      <c r="E8" s="255"/>
      <c r="F8" s="255"/>
      <c r="G8" s="255"/>
      <c r="H8" s="255"/>
      <c r="I8" s="255"/>
      <c r="J8" s="255"/>
      <c r="K8" s="78"/>
      <c r="L8" s="78"/>
      <c r="M8" s="78"/>
    </row>
    <row r="9" spans="1:13" ht="45" x14ac:dyDescent="0.2">
      <c r="A9" s="90" t="s">
        <v>64</v>
      </c>
      <c r="B9" s="90" t="s">
        <v>473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297</v>
      </c>
    </row>
    <row r="10" spans="1:13" ht="30" x14ac:dyDescent="0.2">
      <c r="A10" s="98">
        <v>1</v>
      </c>
      <c r="B10" s="417"/>
      <c r="C10" s="339" t="s">
        <v>678</v>
      </c>
      <c r="D10" s="98" t="s">
        <v>677</v>
      </c>
      <c r="E10" s="98">
        <v>37001055759</v>
      </c>
      <c r="F10" s="98"/>
      <c r="G10" s="98"/>
      <c r="H10" s="98"/>
      <c r="I10" s="98"/>
      <c r="J10" s="98"/>
      <c r="K10" s="4"/>
      <c r="L10" s="4">
        <v>700</v>
      </c>
      <c r="M10" s="98"/>
    </row>
    <row r="11" spans="1:13" ht="30" x14ac:dyDescent="0.2">
      <c r="A11" s="98">
        <v>2</v>
      </c>
      <c r="B11" s="417"/>
      <c r="C11" s="339" t="s">
        <v>678</v>
      </c>
      <c r="D11" s="98" t="s">
        <v>679</v>
      </c>
      <c r="E11" s="98">
        <v>402026829</v>
      </c>
      <c r="F11" s="98"/>
      <c r="G11" s="98"/>
      <c r="H11" s="98"/>
      <c r="I11" s="98"/>
      <c r="J11" s="98"/>
      <c r="K11" s="4"/>
      <c r="L11" s="4">
        <v>30000</v>
      </c>
      <c r="M11" s="98"/>
    </row>
    <row r="12" spans="1:13" ht="30" x14ac:dyDescent="0.2">
      <c r="A12" s="98">
        <v>3</v>
      </c>
      <c r="B12" s="417"/>
      <c r="C12" s="339" t="s">
        <v>678</v>
      </c>
      <c r="D12" s="87" t="s">
        <v>680</v>
      </c>
      <c r="E12" s="87">
        <v>445389892</v>
      </c>
      <c r="F12" s="87"/>
      <c r="G12" s="87"/>
      <c r="H12" s="87"/>
      <c r="I12" s="87"/>
      <c r="J12" s="87"/>
      <c r="K12" s="4"/>
      <c r="L12" s="4">
        <v>1600</v>
      </c>
      <c r="M12" s="87"/>
    </row>
    <row r="13" spans="1:13" ht="30" x14ac:dyDescent="0.2">
      <c r="A13" s="98">
        <v>4</v>
      </c>
      <c r="B13" s="417"/>
      <c r="C13" s="339" t="s">
        <v>678</v>
      </c>
      <c r="D13" s="87" t="s">
        <v>681</v>
      </c>
      <c r="E13" s="87">
        <v>243854361</v>
      </c>
      <c r="F13" s="87"/>
      <c r="G13" s="87"/>
      <c r="H13" s="87"/>
      <c r="I13" s="87"/>
      <c r="J13" s="87"/>
      <c r="K13" s="4"/>
      <c r="L13" s="4">
        <v>150</v>
      </c>
      <c r="M13" s="87"/>
    </row>
    <row r="14" spans="1:13" ht="15" x14ac:dyDescent="0.2">
      <c r="A14" s="98">
        <v>5</v>
      </c>
      <c r="B14" s="417"/>
      <c r="C14" s="339" t="s">
        <v>678</v>
      </c>
      <c r="D14" s="87" t="s">
        <v>682</v>
      </c>
      <c r="E14" s="87">
        <v>445436537</v>
      </c>
      <c r="F14" s="87"/>
      <c r="G14" s="87"/>
      <c r="H14" s="87"/>
      <c r="I14" s="87"/>
      <c r="J14" s="87"/>
      <c r="K14" s="4"/>
      <c r="L14" s="4">
        <v>200</v>
      </c>
      <c r="M14" s="87"/>
    </row>
    <row r="15" spans="1:13" ht="45" x14ac:dyDescent="0.2">
      <c r="A15" s="98">
        <v>6</v>
      </c>
      <c r="B15" s="417"/>
      <c r="C15" s="339" t="s">
        <v>683</v>
      </c>
      <c r="D15" s="87" t="s">
        <v>684</v>
      </c>
      <c r="E15" s="87"/>
      <c r="F15" s="87"/>
      <c r="G15" s="87"/>
      <c r="H15" s="87"/>
      <c r="I15" s="87"/>
      <c r="J15" s="87"/>
      <c r="K15" s="4"/>
      <c r="L15" s="4">
        <v>200</v>
      </c>
      <c r="M15" s="87"/>
    </row>
    <row r="16" spans="1:13" ht="15" x14ac:dyDescent="0.2">
      <c r="A16" s="98">
        <v>7</v>
      </c>
      <c r="B16" s="417"/>
      <c r="C16" s="339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417"/>
      <c r="C17" s="339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417"/>
      <c r="C18" s="339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417"/>
      <c r="C19" s="339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417"/>
      <c r="C20" s="339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417"/>
      <c r="C21" s="339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417"/>
      <c r="C22" s="339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417"/>
      <c r="C23" s="339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417"/>
      <c r="C24" s="339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417"/>
      <c r="C25" s="339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417"/>
      <c r="C26" s="339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417"/>
      <c r="C27" s="339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417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417"/>
      <c r="C29" s="339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417"/>
      <c r="C30" s="339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417"/>
      <c r="C31" s="339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417"/>
      <c r="C32" s="339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417"/>
      <c r="C33" s="339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257</v>
      </c>
      <c r="B34" s="418"/>
      <c r="C34" s="339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418"/>
      <c r="C35" s="339"/>
      <c r="D35" s="99"/>
      <c r="E35" s="99"/>
      <c r="F35" s="99"/>
      <c r="G35" s="99"/>
      <c r="H35" s="87"/>
      <c r="I35" s="87"/>
      <c r="J35" s="87"/>
      <c r="K35" s="87" t="s">
        <v>421</v>
      </c>
      <c r="L35" s="86">
        <f>SUM(L10:L34)</f>
        <v>32850</v>
      </c>
      <c r="M35" s="87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81"/>
    </row>
    <row r="37" spans="1:13" ht="15" x14ac:dyDescent="0.3">
      <c r="A37" s="210" t="s">
        <v>422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81"/>
    </row>
    <row r="38" spans="1:13" ht="15" x14ac:dyDescent="0.3">
      <c r="A38" s="210" t="s">
        <v>423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81"/>
    </row>
    <row r="39" spans="1:13" ht="15" x14ac:dyDescent="0.3">
      <c r="A39" s="198" t="s">
        <v>424</v>
      </c>
      <c r="B39" s="198"/>
      <c r="C39" s="210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425</v>
      </c>
      <c r="B40" s="198"/>
      <c r="C40" s="210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46" t="s">
        <v>440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</row>
    <row r="42" spans="1:13" ht="15" customHeight="1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</row>
    <row r="43" spans="1:13" ht="12.75" customHeight="1" x14ac:dyDescent="0.2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3" ht="15" x14ac:dyDescent="0.3">
      <c r="A44" s="442" t="s">
        <v>96</v>
      </c>
      <c r="B44" s="442"/>
      <c r="C44" s="442"/>
      <c r="D44" s="340"/>
      <c r="E44" s="341"/>
      <c r="F44" s="341"/>
      <c r="G44" s="340"/>
      <c r="H44" s="340"/>
      <c r="I44" s="340"/>
      <c r="J44" s="340"/>
      <c r="K44" s="340"/>
      <c r="L44" s="181"/>
    </row>
    <row r="45" spans="1:13" ht="15" x14ac:dyDescent="0.3">
      <c r="A45" s="340"/>
      <c r="B45" s="340"/>
      <c r="C45" s="341"/>
      <c r="D45" s="340"/>
      <c r="E45" s="341"/>
      <c r="F45" s="341"/>
      <c r="G45" s="340"/>
      <c r="H45" s="340"/>
      <c r="I45" s="340"/>
      <c r="J45" s="340"/>
      <c r="K45" s="342"/>
      <c r="L45" s="181"/>
    </row>
    <row r="46" spans="1:13" ht="15" customHeight="1" x14ac:dyDescent="0.3">
      <c r="A46" s="340"/>
      <c r="B46" s="340"/>
      <c r="C46" s="341"/>
      <c r="D46" s="443" t="s">
        <v>249</v>
      </c>
      <c r="E46" s="443"/>
      <c r="F46" s="343"/>
      <c r="G46" s="344"/>
      <c r="H46" s="444" t="s">
        <v>426</v>
      </c>
      <c r="I46" s="444"/>
      <c r="J46" s="444"/>
      <c r="K46" s="345"/>
      <c r="L46" s="181"/>
    </row>
    <row r="47" spans="1:13" ht="15" x14ac:dyDescent="0.3">
      <c r="A47" s="340"/>
      <c r="B47" s="340"/>
      <c r="C47" s="341"/>
      <c r="D47" s="340"/>
      <c r="E47" s="341"/>
      <c r="F47" s="341"/>
      <c r="G47" s="340"/>
      <c r="H47" s="445"/>
      <c r="I47" s="445"/>
      <c r="J47" s="445"/>
      <c r="K47" s="345"/>
      <c r="L47" s="181"/>
    </row>
    <row r="48" spans="1:13" ht="15" x14ac:dyDescent="0.3">
      <c r="A48" s="340"/>
      <c r="B48" s="340"/>
      <c r="C48" s="341"/>
      <c r="D48" s="440" t="s">
        <v>127</v>
      </c>
      <c r="E48" s="440"/>
      <c r="F48" s="343"/>
      <c r="G48" s="344"/>
      <c r="H48" s="340"/>
      <c r="I48" s="340"/>
      <c r="J48" s="340"/>
      <c r="K48" s="340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0" zoomScale="80" zoomScaleNormal="100" zoomScaleSheetLayoutView="80" workbookViewId="0">
      <selection activeCell="K70" sqref="K70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210</v>
      </c>
      <c r="B1" s="121"/>
      <c r="C1" s="447" t="s">
        <v>184</v>
      </c>
      <c r="D1" s="447"/>
      <c r="E1" s="105"/>
    </row>
    <row r="2" spans="1:5" x14ac:dyDescent="0.3">
      <c r="A2" s="76" t="s">
        <v>128</v>
      </c>
      <c r="B2" s="121"/>
      <c r="C2" s="77"/>
      <c r="D2" s="206" t="str">
        <f>'ფორმა N1'!L2</f>
        <v>03/10-21/10/17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/>
      <c r="B5" s="120" t="s">
        <v>475</v>
      </c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101</v>
      </c>
      <c r="B8" s="124" t="s">
        <v>176</v>
      </c>
      <c r="C8" s="124" t="s">
        <v>284</v>
      </c>
      <c r="D8" s="124" t="s">
        <v>238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177</v>
      </c>
      <c r="B10" s="53"/>
      <c r="C10" s="125">
        <f>SUM(C11,C34)</f>
        <v>45818.43</v>
      </c>
      <c r="D10" s="125">
        <f>SUM(D11,D34)</f>
        <v>450507.62</v>
      </c>
      <c r="E10" s="105"/>
    </row>
    <row r="11" spans="1:5" x14ac:dyDescent="0.3">
      <c r="A11" s="54" t="s">
        <v>178</v>
      </c>
      <c r="B11" s="55"/>
      <c r="C11" s="85">
        <f>SUM(C12:C32)</f>
        <v>863.43</v>
      </c>
      <c r="D11" s="85">
        <f>SUM(D12:D32)</f>
        <v>405552.62</v>
      </c>
      <c r="E11" s="105"/>
    </row>
    <row r="12" spans="1:5" x14ac:dyDescent="0.3">
      <c r="A12" s="58">
        <v>1110</v>
      </c>
      <c r="B12" s="57" t="s">
        <v>130</v>
      </c>
      <c r="C12" s="8"/>
      <c r="D12" s="8"/>
      <c r="E12" s="105"/>
    </row>
    <row r="13" spans="1:5" x14ac:dyDescent="0.3">
      <c r="A13" s="58">
        <v>1120</v>
      </c>
      <c r="B13" s="57" t="s">
        <v>131</v>
      </c>
      <c r="C13" s="8"/>
      <c r="D13" s="8"/>
      <c r="E13" s="105"/>
    </row>
    <row r="14" spans="1:5" x14ac:dyDescent="0.3">
      <c r="A14" s="58">
        <v>1211</v>
      </c>
      <c r="B14" s="57" t="s">
        <v>132</v>
      </c>
      <c r="C14" s="8"/>
      <c r="D14" s="8"/>
      <c r="E14" s="105"/>
    </row>
    <row r="15" spans="1:5" x14ac:dyDescent="0.3">
      <c r="A15" s="58">
        <v>1212</v>
      </c>
      <c r="B15" s="57" t="s">
        <v>133</v>
      </c>
      <c r="C15" s="8"/>
      <c r="D15" s="8"/>
      <c r="E15" s="105"/>
    </row>
    <row r="16" spans="1:5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685</v>
      </c>
      <c r="C18" s="8">
        <v>0.55000000000000004</v>
      </c>
      <c r="D18" s="8">
        <v>14446</v>
      </c>
      <c r="E18" s="105"/>
    </row>
    <row r="19" spans="1:5" x14ac:dyDescent="0.3">
      <c r="A19" s="58">
        <v>1300</v>
      </c>
      <c r="B19" s="57" t="s">
        <v>686</v>
      </c>
      <c r="C19" s="8">
        <v>862.88</v>
      </c>
      <c r="D19" s="8">
        <v>391106.62</v>
      </c>
      <c r="E19" s="105"/>
    </row>
    <row r="20" spans="1:5" x14ac:dyDescent="0.3">
      <c r="A20" s="58">
        <v>1410</v>
      </c>
      <c r="B20" s="57" t="s">
        <v>136</v>
      </c>
      <c r="C20" s="8"/>
      <c r="D20" s="8"/>
      <c r="E20" s="105"/>
    </row>
    <row r="21" spans="1:5" x14ac:dyDescent="0.3">
      <c r="A21" s="58">
        <v>1421</v>
      </c>
      <c r="B21" s="57" t="s">
        <v>137</v>
      </c>
      <c r="C21" s="8"/>
      <c r="D21" s="8"/>
      <c r="E21" s="105"/>
    </row>
    <row r="22" spans="1:5" x14ac:dyDescent="0.3">
      <c r="A22" s="58">
        <v>1422</v>
      </c>
      <c r="B22" s="57" t="s">
        <v>138</v>
      </c>
      <c r="C22" s="8"/>
      <c r="D22" s="8"/>
      <c r="E22" s="105"/>
    </row>
    <row r="23" spans="1:5" x14ac:dyDescent="0.3">
      <c r="A23" s="58">
        <v>1423</v>
      </c>
      <c r="B23" s="57" t="s">
        <v>139</v>
      </c>
      <c r="C23" s="8"/>
      <c r="D23" s="8"/>
      <c r="E23" s="105"/>
    </row>
    <row r="24" spans="1:5" x14ac:dyDescent="0.3">
      <c r="A24" s="58">
        <v>1431</v>
      </c>
      <c r="B24" s="57" t="s">
        <v>140</v>
      </c>
      <c r="C24" s="8"/>
      <c r="D24" s="8"/>
      <c r="E24" s="105"/>
    </row>
    <row r="25" spans="1:5" x14ac:dyDescent="0.3">
      <c r="A25" s="58">
        <v>1432</v>
      </c>
      <c r="B25" s="57" t="s">
        <v>141</v>
      </c>
      <c r="C25" s="8"/>
      <c r="D25" s="8"/>
      <c r="E25" s="105"/>
    </row>
    <row r="26" spans="1:5" x14ac:dyDescent="0.3">
      <c r="A26" s="58">
        <v>1433</v>
      </c>
      <c r="B26" s="57" t="s">
        <v>142</v>
      </c>
      <c r="C26" s="8"/>
      <c r="D26" s="8"/>
      <c r="E26" s="105"/>
    </row>
    <row r="27" spans="1:5" x14ac:dyDescent="0.3">
      <c r="A27" s="58">
        <v>1441</v>
      </c>
      <c r="B27" s="57" t="s">
        <v>143</v>
      </c>
      <c r="C27" s="8"/>
      <c r="D27" s="8"/>
      <c r="E27" s="105"/>
    </row>
    <row r="28" spans="1:5" x14ac:dyDescent="0.3">
      <c r="A28" s="58">
        <v>1442</v>
      </c>
      <c r="B28" s="57" t="s">
        <v>144</v>
      </c>
      <c r="C28" s="8"/>
      <c r="D28" s="8"/>
      <c r="E28" s="105"/>
    </row>
    <row r="29" spans="1:5" x14ac:dyDescent="0.3">
      <c r="A29" s="58">
        <v>1443</v>
      </c>
      <c r="B29" s="57" t="s">
        <v>145</v>
      </c>
      <c r="C29" s="8"/>
      <c r="D29" s="8"/>
      <c r="E29" s="105"/>
    </row>
    <row r="30" spans="1:5" x14ac:dyDescent="0.3">
      <c r="A30" s="58">
        <v>1444</v>
      </c>
      <c r="B30" s="57" t="s">
        <v>146</v>
      </c>
      <c r="C30" s="8"/>
      <c r="D30" s="8"/>
      <c r="E30" s="105"/>
    </row>
    <row r="31" spans="1:5" x14ac:dyDescent="0.3">
      <c r="A31" s="58">
        <v>1445</v>
      </c>
      <c r="B31" s="57" t="s">
        <v>147</v>
      </c>
      <c r="C31" s="8"/>
      <c r="D31" s="8"/>
      <c r="E31" s="105"/>
    </row>
    <row r="32" spans="1:5" x14ac:dyDescent="0.3">
      <c r="A32" s="58">
        <v>1446</v>
      </c>
      <c r="B32" s="57" t="s">
        <v>148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179</v>
      </c>
      <c r="B34" s="57"/>
      <c r="C34" s="85">
        <f>SUM(C35:C42)</f>
        <v>44955</v>
      </c>
      <c r="D34" s="85">
        <f>SUM(D35:D42)</f>
        <v>44955</v>
      </c>
      <c r="E34" s="105"/>
    </row>
    <row r="35" spans="1:5" x14ac:dyDescent="0.3">
      <c r="A35" s="58">
        <v>2110</v>
      </c>
      <c r="B35" s="57" t="s">
        <v>89</v>
      </c>
      <c r="C35" s="8">
        <v>44955</v>
      </c>
      <c r="D35" s="8">
        <v>44955</v>
      </c>
      <c r="E35" s="105"/>
    </row>
    <row r="36" spans="1:5" x14ac:dyDescent="0.3">
      <c r="A36" s="58">
        <v>2120</v>
      </c>
      <c r="B36" s="57" t="s">
        <v>149</v>
      </c>
      <c r="C36" s="8"/>
      <c r="D36" s="8"/>
      <c r="E36" s="105"/>
    </row>
    <row r="37" spans="1:5" x14ac:dyDescent="0.3">
      <c r="A37" s="58">
        <v>2130</v>
      </c>
      <c r="B37" s="57" t="s">
        <v>90</v>
      </c>
      <c r="C37" s="8"/>
      <c r="D37" s="8"/>
      <c r="E37" s="105"/>
    </row>
    <row r="38" spans="1:5" x14ac:dyDescent="0.3">
      <c r="A38" s="58">
        <v>2140</v>
      </c>
      <c r="B38" s="57" t="s">
        <v>364</v>
      </c>
      <c r="C38" s="8"/>
      <c r="D38" s="8"/>
      <c r="E38" s="105"/>
    </row>
    <row r="39" spans="1:5" x14ac:dyDescent="0.3">
      <c r="A39" s="58">
        <v>2150</v>
      </c>
      <c r="B39" s="57" t="s">
        <v>367</v>
      </c>
      <c r="C39" s="8"/>
      <c r="D39" s="8"/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150</v>
      </c>
      <c r="C41" s="8"/>
      <c r="D41" s="8"/>
      <c r="E41" s="105"/>
    </row>
    <row r="42" spans="1:5" x14ac:dyDescent="0.3">
      <c r="A42" s="58">
        <v>2400</v>
      </c>
      <c r="B42" s="57" t="s">
        <v>151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183</v>
      </c>
      <c r="B44" s="57"/>
      <c r="C44" s="85">
        <f>SUM(C45,C64)</f>
        <v>45818.43</v>
      </c>
      <c r="D44" s="85">
        <f>SUM(D45,D64)</f>
        <v>450507</v>
      </c>
      <c r="E44" s="105"/>
    </row>
    <row r="45" spans="1:5" x14ac:dyDescent="0.3">
      <c r="A45" s="59" t="s">
        <v>180</v>
      </c>
      <c r="B45" s="57"/>
      <c r="C45" s="85">
        <f>SUM(C46:C61)</f>
        <v>23927</v>
      </c>
      <c r="D45" s="85">
        <f>SUM(D46:D61)</f>
        <v>39179</v>
      </c>
      <c r="E45" s="105"/>
    </row>
    <row r="46" spans="1:5" x14ac:dyDescent="0.3">
      <c r="A46" s="58">
        <v>3100</v>
      </c>
      <c r="B46" s="57" t="s">
        <v>152</v>
      </c>
      <c r="C46" s="8"/>
      <c r="D46" s="8"/>
      <c r="E46" s="105"/>
    </row>
    <row r="47" spans="1:5" x14ac:dyDescent="0.3">
      <c r="A47" s="58">
        <v>3210</v>
      </c>
      <c r="B47" s="57" t="s">
        <v>153</v>
      </c>
      <c r="C47" s="8"/>
      <c r="D47" s="8"/>
      <c r="E47" s="105"/>
    </row>
    <row r="48" spans="1:5" x14ac:dyDescent="0.3">
      <c r="A48" s="58">
        <v>3221</v>
      </c>
      <c r="B48" s="57" t="s">
        <v>154</v>
      </c>
      <c r="C48" s="8"/>
      <c r="D48" s="8"/>
      <c r="E48" s="105"/>
    </row>
    <row r="49" spans="1:5" x14ac:dyDescent="0.3">
      <c r="A49" s="58">
        <v>3222</v>
      </c>
      <c r="B49" s="57" t="s">
        <v>155</v>
      </c>
      <c r="C49" s="8">
        <v>2827</v>
      </c>
      <c r="D49" s="8">
        <v>0</v>
      </c>
      <c r="E49" s="105"/>
    </row>
    <row r="50" spans="1:5" x14ac:dyDescent="0.3">
      <c r="A50" s="58">
        <v>3223</v>
      </c>
      <c r="B50" s="57" t="s">
        <v>156</v>
      </c>
      <c r="C50" s="8"/>
      <c r="D50" s="8"/>
      <c r="E50" s="105"/>
    </row>
    <row r="51" spans="1:5" x14ac:dyDescent="0.3">
      <c r="A51" s="58">
        <v>3224</v>
      </c>
      <c r="B51" s="57" t="s">
        <v>157</v>
      </c>
      <c r="C51" s="8"/>
      <c r="D51" s="8"/>
      <c r="E51" s="105"/>
    </row>
    <row r="52" spans="1:5" x14ac:dyDescent="0.3">
      <c r="A52" s="58">
        <v>3231</v>
      </c>
      <c r="B52" s="57" t="s">
        <v>158</v>
      </c>
      <c r="C52" s="8"/>
      <c r="D52" s="8"/>
      <c r="E52" s="105"/>
    </row>
    <row r="53" spans="1:5" x14ac:dyDescent="0.3">
      <c r="A53" s="58">
        <v>3232</v>
      </c>
      <c r="B53" s="57" t="s">
        <v>159</v>
      </c>
      <c r="C53" s="8"/>
      <c r="D53" s="8"/>
      <c r="E53" s="105"/>
    </row>
    <row r="54" spans="1:5" x14ac:dyDescent="0.3">
      <c r="A54" s="58">
        <v>3234</v>
      </c>
      <c r="B54" s="57" t="s">
        <v>160</v>
      </c>
      <c r="C54" s="8"/>
      <c r="D54" s="8"/>
      <c r="E54" s="105"/>
    </row>
    <row r="55" spans="1:5" ht="30" x14ac:dyDescent="0.3">
      <c r="A55" s="58">
        <v>3236</v>
      </c>
      <c r="B55" s="57" t="s">
        <v>175</v>
      </c>
      <c r="C55" s="8"/>
      <c r="D55" s="8"/>
      <c r="E55" s="105"/>
    </row>
    <row r="56" spans="1:5" ht="45" x14ac:dyDescent="0.3">
      <c r="A56" s="58">
        <v>3237</v>
      </c>
      <c r="B56" s="57" t="s">
        <v>161</v>
      </c>
      <c r="C56" s="8"/>
      <c r="D56" s="8"/>
      <c r="E56" s="105"/>
    </row>
    <row r="57" spans="1:5" x14ac:dyDescent="0.3">
      <c r="A57" s="58">
        <v>3241</v>
      </c>
      <c r="B57" s="57" t="s">
        <v>162</v>
      </c>
      <c r="C57" s="8"/>
      <c r="D57" s="8"/>
      <c r="E57" s="105"/>
    </row>
    <row r="58" spans="1:5" x14ac:dyDescent="0.3">
      <c r="A58" s="58">
        <v>3242</v>
      </c>
      <c r="B58" s="57" t="s">
        <v>163</v>
      </c>
      <c r="C58" s="8"/>
      <c r="D58" s="8"/>
      <c r="E58" s="105"/>
    </row>
    <row r="59" spans="1:5" x14ac:dyDescent="0.3">
      <c r="A59" s="58">
        <v>3243</v>
      </c>
      <c r="B59" s="57" t="s">
        <v>164</v>
      </c>
      <c r="C59" s="8"/>
      <c r="D59" s="8"/>
      <c r="E59" s="105"/>
    </row>
    <row r="60" spans="1:5" x14ac:dyDescent="0.3">
      <c r="A60" s="58">
        <v>3245</v>
      </c>
      <c r="B60" s="57" t="s">
        <v>165</v>
      </c>
      <c r="C60" s="8"/>
      <c r="D60" s="8"/>
      <c r="E60" s="105"/>
    </row>
    <row r="61" spans="1:5" x14ac:dyDescent="0.3">
      <c r="A61" s="58">
        <v>3246</v>
      </c>
      <c r="B61" s="57" t="s">
        <v>166</v>
      </c>
      <c r="C61" s="8">
        <v>21100</v>
      </c>
      <c r="D61" s="8">
        <v>39179</v>
      </c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181</v>
      </c>
      <c r="B64" s="57"/>
      <c r="C64" s="85">
        <f>SUM(C65:C67)</f>
        <v>21891.43</v>
      </c>
      <c r="D64" s="85">
        <v>411328</v>
      </c>
      <c r="E64" s="105"/>
    </row>
    <row r="65" spans="1:5" x14ac:dyDescent="0.3">
      <c r="A65" s="58">
        <v>5100</v>
      </c>
      <c r="B65" s="57" t="s">
        <v>236</v>
      </c>
      <c r="C65" s="8">
        <v>21891.43</v>
      </c>
      <c r="D65" s="8">
        <v>411328</v>
      </c>
      <c r="E65" s="105"/>
    </row>
    <row r="66" spans="1:5" x14ac:dyDescent="0.3">
      <c r="A66" s="58">
        <v>5220</v>
      </c>
      <c r="B66" s="57" t="s">
        <v>376</v>
      </c>
      <c r="C66" s="8"/>
      <c r="D66" s="8"/>
      <c r="E66" s="105"/>
    </row>
    <row r="67" spans="1:5" x14ac:dyDescent="0.3">
      <c r="A67" s="58">
        <v>5230</v>
      </c>
      <c r="B67" s="57" t="s">
        <v>377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182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167</v>
      </c>
      <c r="C71" s="8"/>
      <c r="D71" s="8"/>
      <c r="E71" s="105"/>
    </row>
    <row r="72" spans="1:5" x14ac:dyDescent="0.3">
      <c r="A72" s="58">
        <v>2</v>
      </c>
      <c r="B72" s="57" t="s">
        <v>168</v>
      </c>
      <c r="C72" s="8"/>
      <c r="D72" s="8"/>
      <c r="E72" s="105"/>
    </row>
    <row r="73" spans="1:5" x14ac:dyDescent="0.3">
      <c r="A73" s="58">
        <v>3</v>
      </c>
      <c r="B73" s="57" t="s">
        <v>169</v>
      </c>
      <c r="C73" s="8"/>
      <c r="D73" s="8"/>
      <c r="E73" s="105"/>
    </row>
    <row r="74" spans="1:5" x14ac:dyDescent="0.3">
      <c r="A74" s="58">
        <v>4</v>
      </c>
      <c r="B74" s="57" t="s">
        <v>332</v>
      </c>
      <c r="C74" s="8"/>
      <c r="D74" s="8"/>
      <c r="E74" s="105"/>
    </row>
    <row r="75" spans="1:5" x14ac:dyDescent="0.3">
      <c r="A75" s="58">
        <v>5</v>
      </c>
      <c r="B75" s="57" t="s">
        <v>170</v>
      </c>
      <c r="C75" s="8"/>
      <c r="D75" s="8"/>
      <c r="E75" s="105"/>
    </row>
    <row r="76" spans="1:5" x14ac:dyDescent="0.3">
      <c r="A76" s="58">
        <v>6</v>
      </c>
      <c r="B76" s="57" t="s">
        <v>171</v>
      </c>
      <c r="C76" s="8"/>
      <c r="D76" s="8"/>
      <c r="E76" s="105"/>
    </row>
    <row r="77" spans="1:5" x14ac:dyDescent="0.3">
      <c r="A77" s="58">
        <v>7</v>
      </c>
      <c r="B77" s="57" t="s">
        <v>172</v>
      </c>
      <c r="C77" s="8"/>
      <c r="D77" s="8"/>
      <c r="E77" s="105"/>
    </row>
    <row r="78" spans="1:5" x14ac:dyDescent="0.3">
      <c r="A78" s="58">
        <v>8</v>
      </c>
      <c r="B78" s="57" t="s">
        <v>173</v>
      </c>
      <c r="C78" s="8"/>
      <c r="D78" s="8"/>
      <c r="E78" s="105"/>
    </row>
    <row r="79" spans="1:5" x14ac:dyDescent="0.3">
      <c r="A79" s="58">
        <v>9</v>
      </c>
      <c r="B79" s="57" t="s">
        <v>174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384</v>
      </c>
      <c r="D87" s="12"/>
      <c r="E87"/>
      <c r="F87"/>
      <c r="G87"/>
      <c r="H87"/>
      <c r="I87"/>
    </row>
    <row r="88" spans="1:9" x14ac:dyDescent="0.3">
      <c r="A88"/>
      <c r="B88" s="2" t="s">
        <v>385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18" sqref="J1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390</v>
      </c>
      <c r="B1" s="76"/>
      <c r="C1" s="76"/>
      <c r="D1" s="76"/>
      <c r="E1" s="76"/>
      <c r="F1" s="76"/>
      <c r="G1" s="76"/>
      <c r="H1" s="76"/>
      <c r="I1" s="435" t="s">
        <v>97</v>
      </c>
      <c r="J1" s="435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39" t="str">
        <f>'ფორმა N1'!L2</f>
        <v>03/10-21/10/17</v>
      </c>
      <c r="J2" s="448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3"/>
      <c r="B5" s="354"/>
      <c r="C5" s="354" t="s">
        <v>475</v>
      </c>
      <c r="D5" s="354"/>
      <c r="E5" s="354"/>
      <c r="F5" s="355"/>
      <c r="G5" s="354"/>
      <c r="H5" s="354"/>
      <c r="I5" s="354"/>
      <c r="J5" s="354"/>
      <c r="K5" s="105"/>
    </row>
    <row r="6" spans="1:11" x14ac:dyDescent="0.3">
      <c r="A6" s="77"/>
      <c r="B6" s="77"/>
      <c r="C6" s="76"/>
      <c r="D6" s="76"/>
      <c r="E6" s="76" t="s">
        <v>475</v>
      </c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256</v>
      </c>
      <c r="E8" s="130" t="s">
        <v>100</v>
      </c>
      <c r="F8" s="128" t="s">
        <v>237</v>
      </c>
      <c r="G8" s="128" t="s">
        <v>275</v>
      </c>
      <c r="H8" s="128" t="s">
        <v>276</v>
      </c>
      <c r="I8" s="128" t="s">
        <v>238</v>
      </c>
      <c r="J8" s="131" t="s">
        <v>102</v>
      </c>
      <c r="K8" s="105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15.75" x14ac:dyDescent="0.3">
      <c r="A10" s="154">
        <v>1</v>
      </c>
      <c r="B10" s="64" t="s">
        <v>687</v>
      </c>
      <c r="C10" s="425">
        <v>331054600</v>
      </c>
      <c r="D10" s="155"/>
      <c r="E10" s="152"/>
      <c r="F10" s="28">
        <v>0.55000000000000004</v>
      </c>
      <c r="G10" s="28">
        <v>29374</v>
      </c>
      <c r="H10" s="28">
        <v>14928</v>
      </c>
      <c r="I10" s="28">
        <v>14446</v>
      </c>
      <c r="J10" s="28"/>
      <c r="K10" s="105"/>
    </row>
    <row r="11" spans="1:11" x14ac:dyDescent="0.3">
      <c r="A11" s="104">
        <v>2</v>
      </c>
      <c r="B11" s="104" t="s">
        <v>687</v>
      </c>
      <c r="C11" s="424">
        <v>331054601</v>
      </c>
      <c r="D11" s="104"/>
      <c r="E11" s="104"/>
      <c r="F11" s="104">
        <v>0</v>
      </c>
      <c r="G11" s="104">
        <v>0</v>
      </c>
      <c r="H11" s="104">
        <v>0</v>
      </c>
      <c r="I11" s="104">
        <v>0</v>
      </c>
      <c r="J11" s="104"/>
    </row>
    <row r="12" spans="1:11" x14ac:dyDescent="0.3">
      <c r="A12" s="104">
        <v>3</v>
      </c>
      <c r="B12" s="104" t="s">
        <v>687</v>
      </c>
      <c r="C12" s="424">
        <v>331054602</v>
      </c>
      <c r="D12" s="104"/>
      <c r="E12" s="104"/>
      <c r="F12" s="104">
        <v>862.88</v>
      </c>
      <c r="G12" s="104">
        <v>490942.55</v>
      </c>
      <c r="H12" s="104">
        <v>100698.81</v>
      </c>
      <c r="I12" s="104">
        <v>391106.62</v>
      </c>
      <c r="J12" s="104"/>
    </row>
    <row r="13" spans="1:11" x14ac:dyDescent="0.3">
      <c r="A13" s="104"/>
      <c r="B13" s="104"/>
      <c r="C13" s="42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13" t="s">
        <v>96</v>
      </c>
      <c r="C15" s="104"/>
      <c r="D15" s="104"/>
      <c r="E15" s="104"/>
      <c r="F15" s="214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53"/>
      <c r="D17" s="104"/>
      <c r="E17" s="104"/>
      <c r="F17" s="253"/>
      <c r="G17" s="254"/>
      <c r="H17" s="254"/>
      <c r="I17" s="101"/>
      <c r="J17" s="101"/>
    </row>
    <row r="18" spans="1:10" x14ac:dyDescent="0.3">
      <c r="A18" s="101"/>
      <c r="B18" s="104"/>
      <c r="C18" s="215" t="s">
        <v>249</v>
      </c>
      <c r="D18" s="215"/>
      <c r="E18" s="104"/>
      <c r="F18" s="104" t="s">
        <v>254</v>
      </c>
      <c r="G18" s="101"/>
      <c r="H18" s="101"/>
      <c r="I18" s="101"/>
      <c r="J18" s="101"/>
    </row>
    <row r="19" spans="1:10" x14ac:dyDescent="0.3">
      <c r="A19" s="101"/>
      <c r="B19" s="104"/>
      <c r="C19" s="216" t="s">
        <v>127</v>
      </c>
      <c r="D19" s="104"/>
      <c r="E19" s="104"/>
      <c r="F19" s="104" t="s">
        <v>250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16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L35" sqref="L35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4" t="s">
        <v>335</v>
      </c>
      <c r="B1" s="76"/>
      <c r="C1" s="76"/>
      <c r="D1" s="76"/>
      <c r="E1" s="76"/>
      <c r="F1" s="76"/>
      <c r="G1" s="160" t="s">
        <v>97</v>
      </c>
      <c r="H1" s="161"/>
    </row>
    <row r="2" spans="1:8" x14ac:dyDescent="0.3">
      <c r="A2" s="76" t="s">
        <v>128</v>
      </c>
      <c r="B2" s="76"/>
      <c r="C2" s="76"/>
      <c r="D2" s="76"/>
      <c r="E2" s="76"/>
      <c r="F2" s="76"/>
      <c r="G2" s="162" t="str">
        <f>'ფორმა N1'!L2</f>
        <v>03/10-21/10/17</v>
      </c>
      <c r="H2" s="161"/>
    </row>
    <row r="3" spans="1:8" x14ac:dyDescent="0.3">
      <c r="A3" s="76"/>
      <c r="B3" s="76"/>
      <c r="C3" s="76"/>
      <c r="D3" s="76"/>
      <c r="E3" s="76"/>
      <c r="F3" s="76"/>
      <c r="G3" s="102"/>
      <c r="H3" s="161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3"/>
      <c r="B5" s="203"/>
      <c r="C5" s="203"/>
      <c r="D5" s="203" t="s">
        <v>475</v>
      </c>
      <c r="E5" s="203"/>
      <c r="F5" s="203"/>
      <c r="G5" s="203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3" t="s">
        <v>293</v>
      </c>
      <c r="B8" s="163" t="s">
        <v>129</v>
      </c>
      <c r="C8" s="164" t="s">
        <v>333</v>
      </c>
      <c r="D8" s="164" t="s">
        <v>334</v>
      </c>
      <c r="E8" s="164" t="s">
        <v>256</v>
      </c>
      <c r="F8" s="163" t="s">
        <v>298</v>
      </c>
      <c r="G8" s="164" t="s">
        <v>294</v>
      </c>
      <c r="H8" s="105"/>
    </row>
    <row r="9" spans="1:8" x14ac:dyDescent="0.3">
      <c r="A9" s="165" t="s">
        <v>295</v>
      </c>
      <c r="B9" s="166"/>
      <c r="C9" s="167"/>
      <c r="D9" s="168"/>
      <c r="E9" s="168"/>
      <c r="F9" s="168"/>
      <c r="G9" s="169">
        <v>0</v>
      </c>
      <c r="H9" s="105"/>
    </row>
    <row r="10" spans="1:8" ht="15.75" x14ac:dyDescent="0.3">
      <c r="A10" s="166">
        <v>1</v>
      </c>
      <c r="B10" s="152" t="s">
        <v>688</v>
      </c>
      <c r="C10" s="170">
        <v>1000</v>
      </c>
      <c r="D10" s="171"/>
      <c r="E10" s="171" t="s">
        <v>207</v>
      </c>
      <c r="F10" s="171" t="s">
        <v>689</v>
      </c>
      <c r="G10" s="172">
        <f>IF(ISBLANK(B10),"",G9+C10-D10)</f>
        <v>1000</v>
      </c>
      <c r="H10" s="105"/>
    </row>
    <row r="11" spans="1:8" ht="30" x14ac:dyDescent="0.3">
      <c r="A11" s="166">
        <v>2</v>
      </c>
      <c r="B11" s="152" t="s">
        <v>688</v>
      </c>
      <c r="C11" s="170"/>
      <c r="D11" s="171">
        <v>1000</v>
      </c>
      <c r="E11" s="171" t="s">
        <v>207</v>
      </c>
      <c r="F11" s="171" t="s">
        <v>690</v>
      </c>
      <c r="G11" s="172">
        <f t="shared" ref="G11:G38" si="0">IF(ISBLANK(B11),"",G10+C11-D11)</f>
        <v>0</v>
      </c>
      <c r="H11" s="105"/>
    </row>
    <row r="12" spans="1:8" ht="15.75" x14ac:dyDescent="0.3">
      <c r="A12" s="166">
        <v>3</v>
      </c>
      <c r="B12" s="152"/>
      <c r="C12" s="170"/>
      <c r="D12" s="171"/>
      <c r="E12" s="171"/>
      <c r="F12" s="171"/>
      <c r="G12" s="172" t="str">
        <f t="shared" si="0"/>
        <v/>
      </c>
      <c r="H12" s="105"/>
    </row>
    <row r="13" spans="1:8" ht="15.75" x14ac:dyDescent="0.3">
      <c r="A13" s="166">
        <v>4</v>
      </c>
      <c r="B13" s="152"/>
      <c r="C13" s="170"/>
      <c r="D13" s="171"/>
      <c r="E13" s="171"/>
      <c r="F13" s="171"/>
      <c r="G13" s="172" t="str">
        <f t="shared" si="0"/>
        <v/>
      </c>
      <c r="H13" s="105"/>
    </row>
    <row r="14" spans="1:8" ht="15.75" x14ac:dyDescent="0.3">
      <c r="A14" s="166">
        <v>5</v>
      </c>
      <c r="B14" s="152"/>
      <c r="C14" s="170"/>
      <c r="D14" s="171"/>
      <c r="E14" s="171"/>
      <c r="F14" s="171"/>
      <c r="G14" s="172" t="str">
        <f t="shared" si="0"/>
        <v/>
      </c>
      <c r="H14" s="105"/>
    </row>
    <row r="15" spans="1:8" ht="15.75" x14ac:dyDescent="0.3">
      <c r="A15" s="166">
        <v>6</v>
      </c>
      <c r="B15" s="152"/>
      <c r="C15" s="170"/>
      <c r="D15" s="171"/>
      <c r="E15" s="171"/>
      <c r="F15" s="171"/>
      <c r="G15" s="172" t="str">
        <f t="shared" si="0"/>
        <v/>
      </c>
      <c r="H15" s="105"/>
    </row>
    <row r="16" spans="1:8" ht="15.75" x14ac:dyDescent="0.3">
      <c r="A16" s="166">
        <v>7</v>
      </c>
      <c r="B16" s="152"/>
      <c r="C16" s="170"/>
      <c r="D16" s="171"/>
      <c r="E16" s="171"/>
      <c r="F16" s="171"/>
      <c r="G16" s="172" t="str">
        <f t="shared" si="0"/>
        <v/>
      </c>
      <c r="H16" s="105"/>
    </row>
    <row r="17" spans="1:8" ht="15.75" x14ac:dyDescent="0.3">
      <c r="A17" s="166">
        <v>8</v>
      </c>
      <c r="B17" s="152"/>
      <c r="C17" s="170"/>
      <c r="D17" s="171"/>
      <c r="E17" s="171"/>
      <c r="F17" s="171"/>
      <c r="G17" s="172" t="str">
        <f t="shared" si="0"/>
        <v/>
      </c>
      <c r="H17" s="105"/>
    </row>
    <row r="18" spans="1:8" ht="15.75" x14ac:dyDescent="0.3">
      <c r="A18" s="166">
        <v>9</v>
      </c>
      <c r="B18" s="152"/>
      <c r="C18" s="170"/>
      <c r="D18" s="171"/>
      <c r="E18" s="171"/>
      <c r="F18" s="171"/>
      <c r="G18" s="172" t="str">
        <f t="shared" si="0"/>
        <v/>
      </c>
      <c r="H18" s="105"/>
    </row>
    <row r="19" spans="1:8" ht="15.75" x14ac:dyDescent="0.3">
      <c r="A19" s="166">
        <v>10</v>
      </c>
      <c r="B19" s="152"/>
      <c r="C19" s="170"/>
      <c r="D19" s="171"/>
      <c r="E19" s="171"/>
      <c r="F19" s="171"/>
      <c r="G19" s="172" t="str">
        <f t="shared" si="0"/>
        <v/>
      </c>
      <c r="H19" s="105"/>
    </row>
    <row r="20" spans="1:8" ht="15.75" x14ac:dyDescent="0.3">
      <c r="A20" s="166">
        <v>11</v>
      </c>
      <c r="B20" s="152"/>
      <c r="C20" s="170"/>
      <c r="D20" s="171"/>
      <c r="E20" s="171"/>
      <c r="F20" s="171"/>
      <c r="G20" s="172" t="str">
        <f t="shared" si="0"/>
        <v/>
      </c>
      <c r="H20" s="105"/>
    </row>
    <row r="21" spans="1:8" ht="15.75" x14ac:dyDescent="0.3">
      <c r="A21" s="166">
        <v>12</v>
      </c>
      <c r="B21" s="152"/>
      <c r="C21" s="170"/>
      <c r="D21" s="171"/>
      <c r="E21" s="171"/>
      <c r="F21" s="171"/>
      <c r="G21" s="172" t="str">
        <f t="shared" si="0"/>
        <v/>
      </c>
      <c r="H21" s="105"/>
    </row>
    <row r="22" spans="1:8" ht="15.75" x14ac:dyDescent="0.3">
      <c r="A22" s="166">
        <v>13</v>
      </c>
      <c r="B22" s="152"/>
      <c r="C22" s="170"/>
      <c r="D22" s="171"/>
      <c r="E22" s="171"/>
      <c r="F22" s="171"/>
      <c r="G22" s="172" t="str">
        <f t="shared" si="0"/>
        <v/>
      </c>
      <c r="H22" s="105"/>
    </row>
    <row r="23" spans="1:8" ht="15.75" x14ac:dyDescent="0.3">
      <c r="A23" s="166">
        <v>14</v>
      </c>
      <c r="B23" s="152"/>
      <c r="C23" s="170"/>
      <c r="D23" s="171"/>
      <c r="E23" s="171"/>
      <c r="F23" s="171"/>
      <c r="G23" s="172" t="str">
        <f t="shared" si="0"/>
        <v/>
      </c>
      <c r="H23" s="105"/>
    </row>
    <row r="24" spans="1:8" ht="15.75" x14ac:dyDescent="0.3">
      <c r="A24" s="166">
        <v>15</v>
      </c>
      <c r="B24" s="152"/>
      <c r="C24" s="170"/>
      <c r="D24" s="171"/>
      <c r="E24" s="171"/>
      <c r="F24" s="171"/>
      <c r="G24" s="172" t="str">
        <f t="shared" si="0"/>
        <v/>
      </c>
      <c r="H24" s="105"/>
    </row>
    <row r="25" spans="1:8" ht="15.75" x14ac:dyDescent="0.3">
      <c r="A25" s="166">
        <v>16</v>
      </c>
      <c r="B25" s="152"/>
      <c r="C25" s="170"/>
      <c r="D25" s="171"/>
      <c r="E25" s="171"/>
      <c r="F25" s="171"/>
      <c r="G25" s="172" t="str">
        <f t="shared" si="0"/>
        <v/>
      </c>
      <c r="H25" s="105"/>
    </row>
    <row r="26" spans="1:8" ht="15.75" x14ac:dyDescent="0.3">
      <c r="A26" s="166">
        <v>17</v>
      </c>
      <c r="B26" s="152"/>
      <c r="C26" s="170"/>
      <c r="D26" s="171"/>
      <c r="E26" s="171"/>
      <c r="F26" s="171"/>
      <c r="G26" s="172" t="str">
        <f t="shared" si="0"/>
        <v/>
      </c>
      <c r="H26" s="105"/>
    </row>
    <row r="27" spans="1:8" ht="15.75" x14ac:dyDescent="0.3">
      <c r="A27" s="166">
        <v>18</v>
      </c>
      <c r="B27" s="152"/>
      <c r="C27" s="170"/>
      <c r="D27" s="171"/>
      <c r="E27" s="171"/>
      <c r="F27" s="171"/>
      <c r="G27" s="172" t="str">
        <f t="shared" si="0"/>
        <v/>
      </c>
      <c r="H27" s="105"/>
    </row>
    <row r="28" spans="1:8" ht="15.75" x14ac:dyDescent="0.3">
      <c r="A28" s="166">
        <v>19</v>
      </c>
      <c r="B28" s="152"/>
      <c r="C28" s="170"/>
      <c r="D28" s="171"/>
      <c r="E28" s="171"/>
      <c r="F28" s="171"/>
      <c r="G28" s="172" t="str">
        <f t="shared" si="0"/>
        <v/>
      </c>
      <c r="H28" s="105"/>
    </row>
    <row r="29" spans="1:8" ht="15.75" x14ac:dyDescent="0.3">
      <c r="A29" s="166">
        <v>20</v>
      </c>
      <c r="B29" s="152"/>
      <c r="C29" s="170"/>
      <c r="D29" s="171"/>
      <c r="E29" s="171"/>
      <c r="F29" s="171"/>
      <c r="G29" s="172" t="str">
        <f t="shared" si="0"/>
        <v/>
      </c>
      <c r="H29" s="105"/>
    </row>
    <row r="30" spans="1:8" ht="15.75" x14ac:dyDescent="0.3">
      <c r="A30" s="166">
        <v>21</v>
      </c>
      <c r="B30" s="152"/>
      <c r="C30" s="173"/>
      <c r="D30" s="174"/>
      <c r="E30" s="174"/>
      <c r="F30" s="174"/>
      <c r="G30" s="172" t="str">
        <f t="shared" si="0"/>
        <v/>
      </c>
      <c r="H30" s="105"/>
    </row>
    <row r="31" spans="1:8" ht="15.75" x14ac:dyDescent="0.3">
      <c r="A31" s="166">
        <v>22</v>
      </c>
      <c r="B31" s="152"/>
      <c r="C31" s="173"/>
      <c r="D31" s="174"/>
      <c r="E31" s="174"/>
      <c r="F31" s="174"/>
      <c r="G31" s="172" t="str">
        <f t="shared" si="0"/>
        <v/>
      </c>
      <c r="H31" s="105"/>
    </row>
    <row r="32" spans="1:8" ht="15.75" x14ac:dyDescent="0.3">
      <c r="A32" s="166">
        <v>23</v>
      </c>
      <c r="B32" s="152"/>
      <c r="C32" s="173"/>
      <c r="D32" s="174"/>
      <c r="E32" s="174"/>
      <c r="F32" s="174"/>
      <c r="G32" s="172" t="str">
        <f t="shared" si="0"/>
        <v/>
      </c>
      <c r="H32" s="105"/>
    </row>
    <row r="33" spans="1:10" ht="15.75" x14ac:dyDescent="0.3">
      <c r="A33" s="166">
        <v>24</v>
      </c>
      <c r="B33" s="152"/>
      <c r="C33" s="173"/>
      <c r="D33" s="174"/>
      <c r="E33" s="174"/>
      <c r="F33" s="174"/>
      <c r="G33" s="172" t="str">
        <f t="shared" si="0"/>
        <v/>
      </c>
      <c r="H33" s="105"/>
    </row>
    <row r="34" spans="1:10" ht="15.75" x14ac:dyDescent="0.3">
      <c r="A34" s="166">
        <v>25</v>
      </c>
      <c r="B34" s="152"/>
      <c r="C34" s="173"/>
      <c r="D34" s="174"/>
      <c r="E34" s="174"/>
      <c r="F34" s="174"/>
      <c r="G34" s="172" t="str">
        <f t="shared" si="0"/>
        <v/>
      </c>
      <c r="H34" s="105"/>
    </row>
    <row r="35" spans="1:10" ht="15.75" x14ac:dyDescent="0.3">
      <c r="A35" s="166">
        <v>26</v>
      </c>
      <c r="B35" s="152"/>
      <c r="C35" s="173"/>
      <c r="D35" s="174"/>
      <c r="E35" s="174"/>
      <c r="F35" s="174"/>
      <c r="G35" s="172" t="str">
        <f t="shared" si="0"/>
        <v/>
      </c>
      <c r="H35" s="105"/>
    </row>
    <row r="36" spans="1:10" ht="15.75" x14ac:dyDescent="0.3">
      <c r="A36" s="166">
        <v>27</v>
      </c>
      <c r="B36" s="152"/>
      <c r="C36" s="173"/>
      <c r="D36" s="174"/>
      <c r="E36" s="174"/>
      <c r="F36" s="174"/>
      <c r="G36" s="172" t="str">
        <f t="shared" si="0"/>
        <v/>
      </c>
      <c r="H36" s="105"/>
    </row>
    <row r="37" spans="1:10" ht="15.75" x14ac:dyDescent="0.3">
      <c r="A37" s="166">
        <v>28</v>
      </c>
      <c r="B37" s="152"/>
      <c r="C37" s="173"/>
      <c r="D37" s="174"/>
      <c r="E37" s="174"/>
      <c r="F37" s="174"/>
      <c r="G37" s="172" t="str">
        <f t="shared" si="0"/>
        <v/>
      </c>
      <c r="H37" s="105"/>
    </row>
    <row r="38" spans="1:10" ht="15.75" x14ac:dyDescent="0.3">
      <c r="A38" s="166">
        <v>29</v>
      </c>
      <c r="B38" s="152"/>
      <c r="C38" s="173"/>
      <c r="D38" s="174"/>
      <c r="E38" s="174"/>
      <c r="F38" s="174"/>
      <c r="G38" s="172" t="str">
        <f t="shared" si="0"/>
        <v/>
      </c>
      <c r="H38" s="105"/>
    </row>
    <row r="39" spans="1:10" ht="15.75" x14ac:dyDescent="0.3">
      <c r="A39" s="166" t="s">
        <v>259</v>
      </c>
      <c r="B39" s="152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 x14ac:dyDescent="0.3">
      <c r="A40" s="175" t="s">
        <v>296</v>
      </c>
      <c r="B40" s="176"/>
      <c r="C40" s="177"/>
      <c r="D40" s="178"/>
      <c r="E40" s="178"/>
      <c r="F40" s="179"/>
      <c r="G40" s="180">
        <v>0</v>
      </c>
      <c r="H40" s="105"/>
    </row>
    <row r="44" spans="1:10" x14ac:dyDescent="0.3">
      <c r="B44" s="183" t="s">
        <v>96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249</v>
      </c>
      <c r="F47" s="188" t="s">
        <v>254</v>
      </c>
      <c r="G47" s="186"/>
      <c r="H47" s="182"/>
      <c r="I47" s="182"/>
      <c r="J47" s="182"/>
    </row>
    <row r="48" spans="1:10" x14ac:dyDescent="0.3">
      <c r="A48" s="182"/>
      <c r="C48" s="189" t="s">
        <v>127</v>
      </c>
      <c r="F48" s="181" t="s">
        <v>250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N23" sqref="N2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285</v>
      </c>
      <c r="B1" s="138"/>
      <c r="C1" s="138"/>
      <c r="D1" s="138"/>
      <c r="E1" s="138"/>
      <c r="F1" s="78"/>
      <c r="G1" s="78"/>
      <c r="H1" s="78"/>
      <c r="I1" s="450" t="s">
        <v>97</v>
      </c>
      <c r="J1" s="450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39" t="str">
        <f>'ფორმა N1'!L2</f>
        <v>03/10-21/10/17</v>
      </c>
      <c r="J2" s="448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/>
      <c r="B5" s="120" t="s">
        <v>475</v>
      </c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49" t="s">
        <v>206</v>
      </c>
      <c r="C7" s="449"/>
      <c r="D7" s="449" t="s">
        <v>273</v>
      </c>
      <c r="E7" s="449"/>
      <c r="F7" s="449" t="s">
        <v>274</v>
      </c>
      <c r="G7" s="449"/>
      <c r="H7" s="151" t="s">
        <v>260</v>
      </c>
      <c r="I7" s="449" t="s">
        <v>209</v>
      </c>
      <c r="J7" s="449"/>
      <c r="K7" s="145"/>
    </row>
    <row r="8" spans="1:12" ht="15" x14ac:dyDescent="0.2">
      <c r="A8" s="134" t="s">
        <v>103</v>
      </c>
      <c r="B8" s="135" t="s">
        <v>208</v>
      </c>
      <c r="C8" s="136" t="s">
        <v>207</v>
      </c>
      <c r="D8" s="135" t="s">
        <v>208</v>
      </c>
      <c r="E8" s="136" t="s">
        <v>207</v>
      </c>
      <c r="F8" s="135" t="s">
        <v>208</v>
      </c>
      <c r="G8" s="136" t="s">
        <v>207</v>
      </c>
      <c r="H8" s="136" t="s">
        <v>207</v>
      </c>
      <c r="I8" s="135" t="s">
        <v>208</v>
      </c>
      <c r="J8" s="136" t="s">
        <v>207</v>
      </c>
      <c r="K8" s="145"/>
    </row>
    <row r="9" spans="1:12" ht="15" x14ac:dyDescent="0.2">
      <c r="A9" s="61" t="s">
        <v>104</v>
      </c>
      <c r="B9" s="82">
        <f>SUM(B10,B14,B17)</f>
        <v>0</v>
      </c>
      <c r="C9" s="82">
        <f>SUM(C10,C14,C17)</f>
        <v>44955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44955</v>
      </c>
      <c r="K9" s="145"/>
    </row>
    <row r="10" spans="1:12" ht="15" x14ac:dyDescent="0.2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0</v>
      </c>
      <c r="C14" s="133">
        <f>SUM(C15:C16)</f>
        <v>44955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44955</v>
      </c>
      <c r="K14" s="145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 x14ac:dyDescent="0.2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239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240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241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242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243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244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245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246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247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248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378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249</v>
      </c>
      <c r="F49" s="12" t="s">
        <v>254</v>
      </c>
      <c r="G49" s="72"/>
      <c r="I49"/>
      <c r="J49"/>
    </row>
    <row r="50" spans="1:10" s="2" customFormat="1" ht="15" x14ac:dyDescent="0.3">
      <c r="B50" s="66" t="s">
        <v>127</v>
      </c>
      <c r="F50" s="2" t="s">
        <v>250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K21" sqref="K21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474</v>
      </c>
      <c r="B1" s="190"/>
      <c r="C1" s="191"/>
      <c r="D1" s="191"/>
      <c r="E1" s="191"/>
      <c r="F1" s="191"/>
      <c r="G1" s="191"/>
      <c r="H1" s="191"/>
      <c r="I1" s="363" t="s">
        <v>97</v>
      </c>
    </row>
    <row r="2" spans="1:9" ht="15" x14ac:dyDescent="0.3">
      <c r="A2" s="148" t="s">
        <v>128</v>
      </c>
      <c r="B2" s="148"/>
      <c r="C2" s="191"/>
      <c r="D2" s="191"/>
      <c r="E2" s="191"/>
      <c r="F2" s="191"/>
      <c r="G2" s="191"/>
      <c r="H2" s="191"/>
      <c r="I2" s="360" t="str">
        <f>'ფორმა N1'!L2</f>
        <v>03/10-21/10/17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 x14ac:dyDescent="0.3">
      <c r="A4" s="114" t="s">
        <v>255</v>
      </c>
      <c r="B4" s="114"/>
      <c r="C4" s="114"/>
      <c r="D4" s="114"/>
      <c r="E4" s="369"/>
      <c r="F4" s="192"/>
      <c r="G4" s="191"/>
      <c r="H4" s="191"/>
      <c r="I4" s="192"/>
    </row>
    <row r="5" spans="1:9" s="374" customFormat="1" ht="15" x14ac:dyDescent="0.3">
      <c r="A5" s="370"/>
      <c r="B5" s="370"/>
      <c r="C5" s="371"/>
      <c r="D5" s="371" t="s">
        <v>475</v>
      </c>
      <c r="E5" s="371"/>
      <c r="F5" s="372"/>
      <c r="G5" s="373"/>
      <c r="H5" s="373"/>
      <c r="I5" s="372"/>
    </row>
    <row r="6" spans="1:9" ht="13.5" x14ac:dyDescent="0.2">
      <c r="A6" s="142"/>
      <c r="B6" s="142"/>
      <c r="C6" s="375"/>
      <c r="D6" s="375"/>
      <c r="E6" s="375"/>
      <c r="F6" s="191"/>
      <c r="G6" s="191"/>
      <c r="H6" s="191"/>
      <c r="I6" s="191"/>
    </row>
    <row r="7" spans="1:9" ht="60" x14ac:dyDescent="0.2">
      <c r="A7" s="376" t="s">
        <v>64</v>
      </c>
      <c r="B7" s="376" t="s">
        <v>441</v>
      </c>
      <c r="C7" s="377" t="s">
        <v>442</v>
      </c>
      <c r="D7" s="377" t="s">
        <v>443</v>
      </c>
      <c r="E7" s="377" t="s">
        <v>444</v>
      </c>
      <c r="F7" s="377" t="s">
        <v>344</v>
      </c>
      <c r="G7" s="377" t="s">
        <v>445</v>
      </c>
      <c r="H7" s="377" t="s">
        <v>446</v>
      </c>
      <c r="I7" s="377" t="s">
        <v>447</v>
      </c>
    </row>
    <row r="8" spans="1:9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7">
        <v>9</v>
      </c>
    </row>
    <row r="9" spans="1:9" ht="30" x14ac:dyDescent="0.2">
      <c r="A9" s="378">
        <v>1</v>
      </c>
      <c r="B9" s="378" t="s">
        <v>702</v>
      </c>
      <c r="C9" s="379" t="s">
        <v>703</v>
      </c>
      <c r="D9" s="379"/>
      <c r="E9" s="379" t="s">
        <v>716</v>
      </c>
      <c r="F9" s="379" t="s">
        <v>706</v>
      </c>
      <c r="G9" s="378" t="s">
        <v>709</v>
      </c>
      <c r="H9" s="379">
        <v>0.1010011415</v>
      </c>
      <c r="I9" s="379" t="s">
        <v>693</v>
      </c>
    </row>
    <row r="10" spans="1:9" ht="15" x14ac:dyDescent="0.2">
      <c r="A10" s="378">
        <v>2</v>
      </c>
      <c r="B10" s="378" t="s">
        <v>702</v>
      </c>
      <c r="C10" s="379" t="s">
        <v>704</v>
      </c>
      <c r="D10" s="379"/>
      <c r="E10" s="379" t="s">
        <v>715</v>
      </c>
      <c r="F10" s="379" t="s">
        <v>707</v>
      </c>
      <c r="G10" s="378">
        <v>438</v>
      </c>
      <c r="H10" s="379">
        <v>16001003970</v>
      </c>
      <c r="I10" s="379" t="s">
        <v>710</v>
      </c>
    </row>
    <row r="11" spans="1:9" ht="30" x14ac:dyDescent="0.2">
      <c r="A11" s="378">
        <v>3</v>
      </c>
      <c r="B11" s="378" t="s">
        <v>702</v>
      </c>
      <c r="C11" s="379" t="s">
        <v>705</v>
      </c>
      <c r="D11" s="379"/>
      <c r="E11" s="379" t="s">
        <v>714</v>
      </c>
      <c r="F11" s="379" t="s">
        <v>708</v>
      </c>
      <c r="G11" s="378">
        <v>500</v>
      </c>
      <c r="H11" s="379">
        <v>31001017637</v>
      </c>
      <c r="I11" s="379" t="s">
        <v>711</v>
      </c>
    </row>
    <row r="12" spans="1:9" ht="15" x14ac:dyDescent="0.2">
      <c r="A12" s="378">
        <v>4</v>
      </c>
      <c r="B12" s="378" t="s">
        <v>702</v>
      </c>
      <c r="C12" s="379" t="s">
        <v>712</v>
      </c>
      <c r="D12" s="379"/>
      <c r="E12" s="379" t="s">
        <v>715</v>
      </c>
      <c r="F12" s="379" t="s">
        <v>713</v>
      </c>
      <c r="G12" s="378">
        <v>125</v>
      </c>
      <c r="H12" s="379">
        <v>57001020576</v>
      </c>
      <c r="I12" s="379" t="s">
        <v>717</v>
      </c>
    </row>
    <row r="13" spans="1:9" ht="15" x14ac:dyDescent="0.2">
      <c r="A13" s="378">
        <v>5</v>
      </c>
      <c r="B13" s="378"/>
      <c r="C13" s="379"/>
      <c r="D13" s="379"/>
      <c r="E13" s="379"/>
      <c r="F13" s="379"/>
      <c r="G13" s="378"/>
      <c r="H13" s="379"/>
      <c r="I13" s="379"/>
    </row>
    <row r="14" spans="1:9" ht="15" x14ac:dyDescent="0.2">
      <c r="A14" s="378">
        <v>6</v>
      </c>
      <c r="B14" s="378"/>
      <c r="C14" s="379"/>
      <c r="D14" s="379"/>
      <c r="E14" s="379"/>
      <c r="F14" s="379"/>
      <c r="G14" s="378"/>
      <c r="H14" s="379"/>
      <c r="I14" s="379"/>
    </row>
    <row r="15" spans="1:9" ht="15" x14ac:dyDescent="0.2">
      <c r="A15" s="378">
        <v>7</v>
      </c>
      <c r="B15" s="378"/>
      <c r="C15" s="379"/>
      <c r="D15" s="379"/>
      <c r="E15" s="379"/>
      <c r="F15" s="379"/>
      <c r="G15" s="379"/>
      <c r="H15" s="379"/>
      <c r="I15" s="379"/>
    </row>
    <row r="16" spans="1:9" ht="15" x14ac:dyDescent="0.2">
      <c r="A16" s="378">
        <v>8</v>
      </c>
      <c r="B16" s="378"/>
      <c r="C16" s="379"/>
      <c r="D16" s="379"/>
      <c r="E16" s="379"/>
      <c r="F16" s="379"/>
      <c r="G16" s="379"/>
      <c r="H16" s="379"/>
      <c r="I16" s="379"/>
    </row>
    <row r="17" spans="1:9" ht="15" x14ac:dyDescent="0.2">
      <c r="A17" s="378">
        <v>9</v>
      </c>
      <c r="B17" s="378"/>
      <c r="C17" s="379"/>
      <c r="D17" s="379"/>
      <c r="E17" s="379"/>
      <c r="F17" s="379"/>
      <c r="G17" s="379"/>
      <c r="H17" s="379"/>
      <c r="I17" s="379"/>
    </row>
    <row r="18" spans="1:9" ht="15" x14ac:dyDescent="0.2">
      <c r="A18" s="378">
        <v>10</v>
      </c>
      <c r="B18" s="378"/>
      <c r="C18" s="379"/>
      <c r="D18" s="379"/>
      <c r="E18" s="379"/>
      <c r="F18" s="379"/>
      <c r="G18" s="379"/>
      <c r="H18" s="379"/>
      <c r="I18" s="379"/>
    </row>
    <row r="19" spans="1:9" ht="15" x14ac:dyDescent="0.2">
      <c r="A19" s="378">
        <v>11</v>
      </c>
      <c r="B19" s="378"/>
      <c r="C19" s="379"/>
      <c r="D19" s="379"/>
      <c r="E19" s="379"/>
      <c r="F19" s="379"/>
      <c r="G19" s="379"/>
      <c r="H19" s="379"/>
      <c r="I19" s="379"/>
    </row>
    <row r="20" spans="1:9" ht="15" x14ac:dyDescent="0.2">
      <c r="A20" s="378">
        <v>12</v>
      </c>
      <c r="B20" s="378"/>
      <c r="C20" s="379"/>
      <c r="D20" s="379"/>
      <c r="E20" s="379"/>
      <c r="F20" s="379"/>
      <c r="G20" s="379"/>
      <c r="H20" s="379"/>
      <c r="I20" s="379"/>
    </row>
    <row r="21" spans="1:9" ht="15" x14ac:dyDescent="0.2">
      <c r="A21" s="378">
        <v>13</v>
      </c>
      <c r="B21" s="378"/>
      <c r="C21" s="379"/>
      <c r="D21" s="379"/>
      <c r="E21" s="379"/>
      <c r="F21" s="379"/>
      <c r="G21" s="379"/>
      <c r="H21" s="379"/>
      <c r="I21" s="379"/>
    </row>
    <row r="22" spans="1:9" ht="15" x14ac:dyDescent="0.2">
      <c r="A22" s="378">
        <v>14</v>
      </c>
      <c r="B22" s="378"/>
      <c r="C22" s="379"/>
      <c r="D22" s="379"/>
      <c r="E22" s="379"/>
      <c r="F22" s="379"/>
      <c r="G22" s="379"/>
      <c r="H22" s="379"/>
      <c r="I22" s="379"/>
    </row>
    <row r="23" spans="1:9" ht="15" x14ac:dyDescent="0.2">
      <c r="A23" s="378">
        <v>15</v>
      </c>
      <c r="B23" s="378"/>
      <c r="C23" s="379"/>
      <c r="D23" s="379"/>
      <c r="E23" s="379"/>
      <c r="F23" s="379"/>
      <c r="G23" s="379"/>
      <c r="H23" s="379"/>
      <c r="I23" s="379"/>
    </row>
    <row r="24" spans="1:9" ht="15" x14ac:dyDescent="0.2">
      <c r="A24" s="378">
        <v>16</v>
      </c>
      <c r="B24" s="378"/>
      <c r="C24" s="379"/>
      <c r="D24" s="379"/>
      <c r="E24" s="379"/>
      <c r="F24" s="379"/>
      <c r="G24" s="379"/>
      <c r="H24" s="379"/>
      <c r="I24" s="379"/>
    </row>
    <row r="25" spans="1:9" ht="15" x14ac:dyDescent="0.2">
      <c r="A25" s="378">
        <v>17</v>
      </c>
      <c r="B25" s="378"/>
      <c r="C25" s="379"/>
      <c r="D25" s="379"/>
      <c r="E25" s="379"/>
      <c r="F25" s="379"/>
      <c r="G25" s="379"/>
      <c r="H25" s="379"/>
      <c r="I25" s="379"/>
    </row>
    <row r="26" spans="1:9" ht="15" x14ac:dyDescent="0.2">
      <c r="A26" s="378">
        <v>18</v>
      </c>
      <c r="B26" s="378"/>
      <c r="C26" s="379"/>
      <c r="D26" s="379"/>
      <c r="E26" s="379"/>
      <c r="F26" s="379"/>
      <c r="G26" s="379"/>
      <c r="H26" s="379"/>
      <c r="I26" s="379"/>
    </row>
    <row r="27" spans="1:9" ht="15" x14ac:dyDescent="0.2">
      <c r="A27" s="378" t="s">
        <v>259</v>
      </c>
      <c r="B27" s="378"/>
      <c r="C27" s="379"/>
      <c r="D27" s="379"/>
      <c r="E27" s="379"/>
      <c r="F27" s="379"/>
      <c r="G27" s="379"/>
      <c r="H27" s="379"/>
      <c r="I27" s="379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380"/>
      <c r="B30" s="380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81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51"/>
      <c r="E32" s="451"/>
      <c r="G32" s="196"/>
      <c r="H32" s="382"/>
    </row>
    <row r="33" spans="3:8" ht="15" x14ac:dyDescent="0.3">
      <c r="C33" s="21"/>
      <c r="D33" s="452" t="s">
        <v>249</v>
      </c>
      <c r="E33" s="452"/>
      <c r="G33" s="453" t="s">
        <v>448</v>
      </c>
      <c r="H33" s="453"/>
    </row>
    <row r="34" spans="3:8" ht="15" x14ac:dyDescent="0.3">
      <c r="C34" s="21"/>
      <c r="D34" s="21"/>
      <c r="E34" s="21"/>
      <c r="G34" s="454"/>
      <c r="H34" s="454"/>
    </row>
    <row r="35" spans="3:8" ht="15" x14ac:dyDescent="0.3">
      <c r="C35" s="21"/>
      <c r="D35" s="455" t="s">
        <v>127</v>
      </c>
      <c r="E35" s="455"/>
      <c r="G35" s="454"/>
      <c r="H35" s="45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J41" sqref="J41"/>
    </sheetView>
  </sheetViews>
  <sheetFormatPr defaultRowHeight="12.75" x14ac:dyDescent="0.2"/>
  <cols>
    <col min="1" max="1" width="6.85546875" style="374" customWidth="1"/>
    <col min="2" max="2" width="14.85546875" style="374" customWidth="1"/>
    <col min="3" max="3" width="21.140625" style="374" customWidth="1"/>
    <col min="4" max="5" width="12.7109375" style="374" customWidth="1"/>
    <col min="6" max="6" width="13.42578125" style="374" bestFit="1" customWidth="1"/>
    <col min="7" max="7" width="15.28515625" style="374" customWidth="1"/>
    <col min="8" max="8" width="23.85546875" style="374" customWidth="1"/>
    <col min="9" max="9" width="12.140625" style="374" bestFit="1" customWidth="1"/>
    <col min="10" max="10" width="19" style="374" customWidth="1"/>
    <col min="11" max="11" width="17.7109375" style="374" customWidth="1"/>
    <col min="12" max="16384" width="9.140625" style="374"/>
  </cols>
  <sheetData>
    <row r="1" spans="1:12" s="197" customFormat="1" ht="15" x14ac:dyDescent="0.2">
      <c r="A1" s="190" t="s">
        <v>286</v>
      </c>
      <c r="B1" s="190"/>
      <c r="C1" s="190"/>
      <c r="D1" s="191"/>
      <c r="E1" s="191"/>
      <c r="F1" s="191"/>
      <c r="G1" s="191"/>
      <c r="H1" s="191"/>
      <c r="I1" s="191"/>
      <c r="J1" s="191"/>
      <c r="K1" s="363" t="s">
        <v>97</v>
      </c>
    </row>
    <row r="2" spans="1:12" s="197" customFormat="1" ht="15" x14ac:dyDescent="0.3">
      <c r="A2" s="148" t="s">
        <v>128</v>
      </c>
      <c r="B2" s="148"/>
      <c r="C2" s="148"/>
      <c r="D2" s="191"/>
      <c r="E2" s="191"/>
      <c r="F2" s="191"/>
      <c r="G2" s="191"/>
      <c r="H2" s="191"/>
      <c r="I2" s="191"/>
      <c r="J2" s="191"/>
      <c r="K2" s="360" t="str">
        <f>'ფორმა N1'!L2</f>
        <v>03/10-21/10/17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1"/>
      <c r="L3" s="374"/>
    </row>
    <row r="4" spans="1:12" s="197" customFormat="1" ht="15" x14ac:dyDescent="0.3">
      <c r="A4" s="114" t="s">
        <v>255</v>
      </c>
      <c r="B4" s="114"/>
      <c r="C4" s="114"/>
      <c r="D4" s="114"/>
      <c r="E4" s="114"/>
      <c r="F4" s="369"/>
      <c r="G4" s="192"/>
      <c r="H4" s="191"/>
      <c r="I4" s="191"/>
      <c r="J4" s="191"/>
      <c r="K4" s="191"/>
    </row>
    <row r="5" spans="1:12" ht="15" x14ac:dyDescent="0.3">
      <c r="A5" s="370"/>
      <c r="B5" s="370"/>
      <c r="C5" s="370"/>
      <c r="D5" s="371" t="s">
        <v>475</v>
      </c>
      <c r="E5" s="371"/>
      <c r="F5" s="371"/>
      <c r="G5" s="372"/>
      <c r="H5" s="373"/>
      <c r="I5" s="373"/>
      <c r="J5" s="373"/>
      <c r="K5" s="372"/>
    </row>
    <row r="6" spans="1:12" s="197" customFormat="1" ht="13.5" x14ac:dyDescent="0.2">
      <c r="A6" s="142"/>
      <c r="B6" s="142"/>
      <c r="C6" s="142"/>
      <c r="D6" s="375"/>
      <c r="E6" s="375"/>
      <c r="F6" s="375"/>
      <c r="G6" s="191"/>
      <c r="H6" s="191"/>
      <c r="I6" s="191"/>
      <c r="J6" s="191"/>
      <c r="K6" s="191"/>
    </row>
    <row r="7" spans="1:12" s="197" customFormat="1" ht="60" x14ac:dyDescent="0.2">
      <c r="A7" s="376" t="s">
        <v>64</v>
      </c>
      <c r="B7" s="376" t="s">
        <v>441</v>
      </c>
      <c r="C7" s="376" t="s">
        <v>229</v>
      </c>
      <c r="D7" s="377" t="s">
        <v>226</v>
      </c>
      <c r="E7" s="377" t="s">
        <v>227</v>
      </c>
      <c r="F7" s="377" t="s">
        <v>320</v>
      </c>
      <c r="G7" s="377" t="s">
        <v>228</v>
      </c>
      <c r="H7" s="377" t="s">
        <v>449</v>
      </c>
      <c r="I7" s="377" t="s">
        <v>225</v>
      </c>
      <c r="J7" s="377" t="s">
        <v>446</v>
      </c>
      <c r="K7" s="377" t="s">
        <v>447</v>
      </c>
    </row>
    <row r="8" spans="1:12" s="197" customFormat="1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6">
        <v>9</v>
      </c>
      <c r="J8" s="376">
        <v>10</v>
      </c>
      <c r="K8" s="377">
        <v>11</v>
      </c>
    </row>
    <row r="9" spans="1:12" s="197" customFormat="1" ht="15" x14ac:dyDescent="0.2">
      <c r="A9" s="378">
        <v>1</v>
      </c>
      <c r="B9" s="378"/>
      <c r="C9" s="378"/>
      <c r="D9" s="379"/>
      <c r="E9" s="379"/>
      <c r="F9" s="379"/>
      <c r="G9" s="379"/>
      <c r="H9" s="379"/>
      <c r="I9" s="379"/>
      <c r="J9" s="379"/>
      <c r="K9" s="379"/>
    </row>
    <row r="10" spans="1:12" s="197" customFormat="1" ht="15" x14ac:dyDescent="0.2">
      <c r="A10" s="378">
        <v>2</v>
      </c>
      <c r="B10" s="378"/>
      <c r="C10" s="378"/>
      <c r="D10" s="379"/>
      <c r="E10" s="379"/>
      <c r="F10" s="379"/>
      <c r="G10" s="379"/>
      <c r="H10" s="379"/>
      <c r="I10" s="379"/>
      <c r="J10" s="379"/>
      <c r="K10" s="379"/>
    </row>
    <row r="11" spans="1:12" s="197" customFormat="1" ht="15" x14ac:dyDescent="0.2">
      <c r="A11" s="378">
        <v>3</v>
      </c>
      <c r="B11" s="378"/>
      <c r="C11" s="378"/>
      <c r="D11" s="379"/>
      <c r="E11" s="379"/>
      <c r="F11" s="379"/>
      <c r="G11" s="379"/>
      <c r="H11" s="379"/>
      <c r="I11" s="379"/>
      <c r="J11" s="379"/>
      <c r="K11" s="379"/>
    </row>
    <row r="12" spans="1:12" s="197" customFormat="1" ht="15" x14ac:dyDescent="0.2">
      <c r="A12" s="378">
        <v>4</v>
      </c>
      <c r="B12" s="378"/>
      <c r="C12" s="378"/>
      <c r="D12" s="379"/>
      <c r="E12" s="379"/>
      <c r="F12" s="379"/>
      <c r="G12" s="379"/>
      <c r="H12" s="379"/>
      <c r="I12" s="379"/>
      <c r="J12" s="379"/>
      <c r="K12" s="379"/>
    </row>
    <row r="13" spans="1:12" s="197" customFormat="1" ht="15" x14ac:dyDescent="0.2">
      <c r="A13" s="378">
        <v>5</v>
      </c>
      <c r="B13" s="378"/>
      <c r="C13" s="378"/>
      <c r="D13" s="379"/>
      <c r="E13" s="379"/>
      <c r="F13" s="379"/>
      <c r="G13" s="379"/>
      <c r="H13" s="379"/>
      <c r="I13" s="379"/>
      <c r="J13" s="379"/>
      <c r="K13" s="379"/>
    </row>
    <row r="14" spans="1:12" s="197" customFormat="1" ht="15" x14ac:dyDescent="0.2">
      <c r="A14" s="378">
        <v>6</v>
      </c>
      <c r="B14" s="378"/>
      <c r="C14" s="378"/>
      <c r="D14" s="379"/>
      <c r="E14" s="379"/>
      <c r="F14" s="379"/>
      <c r="G14" s="379"/>
      <c r="H14" s="379"/>
      <c r="I14" s="379"/>
      <c r="J14" s="379"/>
      <c r="K14" s="379"/>
    </row>
    <row r="15" spans="1:12" s="197" customFormat="1" ht="15" x14ac:dyDescent="0.2">
      <c r="A15" s="378">
        <v>7</v>
      </c>
      <c r="B15" s="378"/>
      <c r="C15" s="378"/>
      <c r="D15" s="379"/>
      <c r="E15" s="379"/>
      <c r="F15" s="379"/>
      <c r="G15" s="379"/>
      <c r="H15" s="379"/>
      <c r="I15" s="379"/>
      <c r="J15" s="379"/>
      <c r="K15" s="379"/>
    </row>
    <row r="16" spans="1:12" s="197" customFormat="1" ht="15" x14ac:dyDescent="0.2">
      <c r="A16" s="378">
        <v>8</v>
      </c>
      <c r="B16" s="378"/>
      <c r="C16" s="378"/>
      <c r="D16" s="379"/>
      <c r="E16" s="379"/>
      <c r="F16" s="379"/>
      <c r="G16" s="379"/>
      <c r="H16" s="379"/>
      <c r="I16" s="379"/>
      <c r="J16" s="379"/>
      <c r="K16" s="379"/>
    </row>
    <row r="17" spans="1:11" s="197" customFormat="1" ht="15" x14ac:dyDescent="0.2">
      <c r="A17" s="378">
        <v>9</v>
      </c>
      <c r="B17" s="378"/>
      <c r="C17" s="378"/>
      <c r="D17" s="379"/>
      <c r="E17" s="379"/>
      <c r="F17" s="379"/>
      <c r="G17" s="379"/>
      <c r="H17" s="379"/>
      <c r="I17" s="379"/>
      <c r="J17" s="379"/>
      <c r="K17" s="379"/>
    </row>
    <row r="18" spans="1:11" s="197" customFormat="1" ht="15" x14ac:dyDescent="0.2">
      <c r="A18" s="378">
        <v>10</v>
      </c>
      <c r="B18" s="378"/>
      <c r="C18" s="378"/>
      <c r="D18" s="379"/>
      <c r="E18" s="379"/>
      <c r="F18" s="379"/>
      <c r="G18" s="379"/>
      <c r="H18" s="379"/>
      <c r="I18" s="379"/>
      <c r="J18" s="379"/>
      <c r="K18" s="379"/>
    </row>
    <row r="19" spans="1:11" s="197" customFormat="1" ht="15" x14ac:dyDescent="0.2">
      <c r="A19" s="378">
        <v>11</v>
      </c>
      <c r="B19" s="378"/>
      <c r="C19" s="378"/>
      <c r="D19" s="379"/>
      <c r="E19" s="379"/>
      <c r="F19" s="379"/>
      <c r="G19" s="379"/>
      <c r="H19" s="379"/>
      <c r="I19" s="379"/>
      <c r="J19" s="379"/>
      <c r="K19" s="379"/>
    </row>
    <row r="20" spans="1:11" s="197" customFormat="1" ht="15" x14ac:dyDescent="0.2">
      <c r="A20" s="378">
        <v>12</v>
      </c>
      <c r="B20" s="378"/>
      <c r="C20" s="378"/>
      <c r="D20" s="379"/>
      <c r="E20" s="379"/>
      <c r="F20" s="379"/>
      <c r="G20" s="379"/>
      <c r="H20" s="379"/>
      <c r="I20" s="379"/>
      <c r="J20" s="379"/>
      <c r="K20" s="379"/>
    </row>
    <row r="21" spans="1:11" s="197" customFormat="1" ht="15" x14ac:dyDescent="0.2">
      <c r="A21" s="378">
        <v>13</v>
      </c>
      <c r="B21" s="378"/>
      <c r="C21" s="378"/>
      <c r="D21" s="379"/>
      <c r="E21" s="379"/>
      <c r="F21" s="379"/>
      <c r="G21" s="379"/>
      <c r="H21" s="379"/>
      <c r="I21" s="379"/>
      <c r="J21" s="379"/>
      <c r="K21" s="379"/>
    </row>
    <row r="22" spans="1:11" s="197" customFormat="1" ht="15" x14ac:dyDescent="0.2">
      <c r="A22" s="378">
        <v>14</v>
      </c>
      <c r="B22" s="378"/>
      <c r="C22" s="378"/>
      <c r="D22" s="379"/>
      <c r="E22" s="379"/>
      <c r="F22" s="379"/>
      <c r="G22" s="379"/>
      <c r="H22" s="379"/>
      <c r="I22" s="379"/>
      <c r="J22" s="379"/>
      <c r="K22" s="379"/>
    </row>
    <row r="23" spans="1:11" s="197" customFormat="1" ht="15" x14ac:dyDescent="0.2">
      <c r="A23" s="378">
        <v>15</v>
      </c>
      <c r="B23" s="378"/>
      <c r="C23" s="378"/>
      <c r="D23" s="379"/>
      <c r="E23" s="379"/>
      <c r="F23" s="379"/>
      <c r="G23" s="379"/>
      <c r="H23" s="379"/>
      <c r="I23" s="379"/>
      <c r="J23" s="379"/>
      <c r="K23" s="379"/>
    </row>
    <row r="24" spans="1:11" s="197" customFormat="1" ht="15" x14ac:dyDescent="0.2">
      <c r="A24" s="378">
        <v>16</v>
      </c>
      <c r="B24" s="378"/>
      <c r="C24" s="378"/>
      <c r="D24" s="379"/>
      <c r="E24" s="379"/>
      <c r="F24" s="379"/>
      <c r="G24" s="379"/>
      <c r="H24" s="379"/>
      <c r="I24" s="379"/>
      <c r="J24" s="379"/>
      <c r="K24" s="379"/>
    </row>
    <row r="25" spans="1:11" s="197" customFormat="1" ht="15" x14ac:dyDescent="0.2">
      <c r="A25" s="378">
        <v>17</v>
      </c>
      <c r="B25" s="378"/>
      <c r="C25" s="378"/>
      <c r="D25" s="379"/>
      <c r="E25" s="379"/>
      <c r="F25" s="379"/>
      <c r="G25" s="379"/>
      <c r="H25" s="379"/>
      <c r="I25" s="379"/>
      <c r="J25" s="379"/>
      <c r="K25" s="379"/>
    </row>
    <row r="26" spans="1:11" s="197" customFormat="1" ht="15" x14ac:dyDescent="0.2">
      <c r="A26" s="378">
        <v>18</v>
      </c>
      <c r="B26" s="378"/>
      <c r="C26" s="378"/>
      <c r="D26" s="379"/>
      <c r="E26" s="379"/>
      <c r="F26" s="379"/>
      <c r="G26" s="379"/>
      <c r="H26" s="379"/>
      <c r="I26" s="379"/>
      <c r="J26" s="379"/>
      <c r="K26" s="379"/>
    </row>
    <row r="27" spans="1:11" s="197" customFormat="1" ht="15" x14ac:dyDescent="0.2">
      <c r="A27" s="378" t="s">
        <v>259</v>
      </c>
      <c r="B27" s="378"/>
      <c r="C27" s="378"/>
      <c r="D27" s="379"/>
      <c r="E27" s="379"/>
      <c r="F27" s="379"/>
      <c r="G27" s="379"/>
      <c r="H27" s="379"/>
      <c r="I27" s="379"/>
      <c r="J27" s="379"/>
      <c r="K27" s="379"/>
    </row>
    <row r="28" spans="1:11" x14ac:dyDescent="0.2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383"/>
    </row>
    <row r="29" spans="1:11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s="383"/>
    </row>
    <row r="30" spans="1:11" x14ac:dyDescent="0.2">
      <c r="A30" s="384"/>
      <c r="B30" s="384"/>
      <c r="C30" s="384"/>
      <c r="D30" s="383"/>
      <c r="E30" s="383"/>
      <c r="F30" s="383"/>
      <c r="G30" s="383"/>
      <c r="H30" s="383"/>
      <c r="I30" s="383"/>
      <c r="J30" s="383"/>
      <c r="K30" s="383"/>
    </row>
    <row r="31" spans="1:11" ht="15" x14ac:dyDescent="0.3">
      <c r="A31" s="385"/>
      <c r="B31" s="385"/>
      <c r="C31" s="385"/>
      <c r="D31" s="386" t="s">
        <v>96</v>
      </c>
      <c r="E31" s="385"/>
      <c r="F31" s="385"/>
      <c r="G31" s="387"/>
      <c r="H31" s="385"/>
      <c r="I31" s="385"/>
      <c r="J31" s="385"/>
      <c r="K31" s="385"/>
    </row>
    <row r="32" spans="1:11" ht="15" x14ac:dyDescent="0.3">
      <c r="A32" s="385"/>
      <c r="B32" s="385"/>
      <c r="C32" s="385"/>
      <c r="D32" s="385"/>
      <c r="E32" s="388"/>
      <c r="F32" s="385"/>
      <c r="H32" s="388"/>
      <c r="I32" s="388"/>
      <c r="J32" s="389"/>
    </row>
    <row r="33" spans="4:9" ht="15" x14ac:dyDescent="0.3">
      <c r="D33" s="385"/>
      <c r="E33" s="390" t="s">
        <v>249</v>
      </c>
      <c r="F33" s="385"/>
      <c r="H33" s="391" t="s">
        <v>254</v>
      </c>
      <c r="I33" s="391"/>
    </row>
    <row r="34" spans="4:9" ht="15" x14ac:dyDescent="0.3">
      <c r="D34" s="385"/>
      <c r="E34" s="392" t="s">
        <v>127</v>
      </c>
      <c r="F34" s="385"/>
      <c r="H34" s="385" t="s">
        <v>250</v>
      </c>
      <c r="I34" s="385"/>
    </row>
    <row r="35" spans="4:9" ht="15" x14ac:dyDescent="0.3">
      <c r="D35" s="385"/>
      <c r="E35" s="392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9" sqref="H9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03/10-21/10/17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3"/>
      <c r="B5" s="80"/>
      <c r="C5" s="80"/>
      <c r="D5" s="205" t="s">
        <v>475</v>
      </c>
      <c r="E5" s="205"/>
      <c r="F5" s="205"/>
      <c r="G5" s="205"/>
      <c r="H5" s="205"/>
      <c r="I5" s="204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345</v>
      </c>
      <c r="C7" s="136" t="s">
        <v>346</v>
      </c>
      <c r="D7" s="136" t="s">
        <v>351</v>
      </c>
      <c r="E7" s="136" t="s">
        <v>352</v>
      </c>
      <c r="F7" s="136" t="s">
        <v>347</v>
      </c>
      <c r="G7" s="136" t="s">
        <v>348</v>
      </c>
      <c r="H7" s="136" t="s">
        <v>359</v>
      </c>
      <c r="I7" s="136" t="s">
        <v>349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30" x14ac:dyDescent="0.2">
      <c r="A9" s="67">
        <v>1</v>
      </c>
      <c r="B9" s="26" t="s">
        <v>718</v>
      </c>
      <c r="C9" s="26"/>
      <c r="D9" s="26">
        <v>500</v>
      </c>
      <c r="E9" s="26">
        <v>1001060855</v>
      </c>
      <c r="F9" s="201" t="s">
        <v>557</v>
      </c>
      <c r="G9" s="201" t="s">
        <v>558</v>
      </c>
      <c r="H9" s="201"/>
      <c r="I9" s="26"/>
    </row>
    <row r="10" spans="1:13" customFormat="1" ht="30" x14ac:dyDescent="0.2">
      <c r="A10" s="67">
        <v>2</v>
      </c>
      <c r="B10" s="26" t="s">
        <v>718</v>
      </c>
      <c r="C10" s="26"/>
      <c r="D10" s="26">
        <v>500</v>
      </c>
      <c r="E10" s="26">
        <v>1006011079</v>
      </c>
      <c r="F10" s="201" t="s">
        <v>555</v>
      </c>
      <c r="G10" s="201" t="s">
        <v>556</v>
      </c>
      <c r="H10" s="201"/>
      <c r="I10" s="26"/>
    </row>
    <row r="11" spans="1:13" customFormat="1" ht="30" x14ac:dyDescent="0.2">
      <c r="A11" s="67">
        <v>3</v>
      </c>
      <c r="B11" s="26" t="s">
        <v>718</v>
      </c>
      <c r="C11" s="26"/>
      <c r="D11" s="26">
        <v>500</v>
      </c>
      <c r="E11" s="26">
        <v>1010011415</v>
      </c>
      <c r="F11" s="201" t="s">
        <v>572</v>
      </c>
      <c r="G11" s="201" t="s">
        <v>562</v>
      </c>
      <c r="H11" s="201"/>
      <c r="I11" s="26"/>
    </row>
    <row r="12" spans="1:13" customFormat="1" ht="30" x14ac:dyDescent="0.2">
      <c r="A12" s="67">
        <v>4</v>
      </c>
      <c r="B12" s="26" t="s">
        <v>718</v>
      </c>
      <c r="C12" s="26"/>
      <c r="D12" s="26">
        <v>500</v>
      </c>
      <c r="E12" s="26">
        <v>1001068148</v>
      </c>
      <c r="F12" s="201" t="s">
        <v>597</v>
      </c>
      <c r="G12" s="201" t="s">
        <v>564</v>
      </c>
      <c r="H12" s="201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7" t="s">
        <v>259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2"/>
    </row>
    <row r="33" spans="2:6" ht="15" x14ac:dyDescent="0.3">
      <c r="B33" s="181"/>
      <c r="C33" s="187" t="s">
        <v>249</v>
      </c>
      <c r="D33" s="181"/>
      <c r="F33" s="188" t="s">
        <v>254</v>
      </c>
    </row>
    <row r="34" spans="2:6" ht="15" x14ac:dyDescent="0.3">
      <c r="B34" s="181"/>
      <c r="C34" s="189" t="s">
        <v>127</v>
      </c>
      <c r="D34" s="181"/>
      <c r="F34" s="181" t="s">
        <v>250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K8" sqref="K8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4" t="s">
        <v>360</v>
      </c>
      <c r="B1" s="76"/>
      <c r="C1" s="76"/>
      <c r="D1" s="76"/>
      <c r="E1" s="76"/>
      <c r="F1" s="76"/>
      <c r="G1" s="76"/>
      <c r="H1" s="76"/>
      <c r="I1" s="160" t="s">
        <v>184</v>
      </c>
      <c r="J1" s="161"/>
    </row>
    <row r="2" spans="1:10" x14ac:dyDescent="0.3">
      <c r="A2" s="76" t="s">
        <v>128</v>
      </c>
      <c r="B2" s="76"/>
      <c r="C2" s="76"/>
      <c r="D2" s="76"/>
      <c r="E2" s="76"/>
      <c r="F2" s="76"/>
      <c r="G2" s="76"/>
      <c r="H2" s="76"/>
      <c r="I2" s="162" t="str">
        <f>'ფორმა N1'!L2</f>
        <v>03/10-21/10/17</v>
      </c>
      <c r="J2" s="161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3"/>
      <c r="B5" s="203"/>
      <c r="C5" s="203"/>
      <c r="D5" s="203" t="s">
        <v>475</v>
      </c>
      <c r="E5" s="203"/>
      <c r="F5" s="203"/>
      <c r="G5" s="203"/>
      <c r="H5" s="203"/>
      <c r="I5" s="203"/>
      <c r="J5" s="188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3" t="s">
        <v>64</v>
      </c>
      <c r="B8" s="352" t="s">
        <v>342</v>
      </c>
      <c r="C8" s="353" t="s">
        <v>379</v>
      </c>
      <c r="D8" s="353" t="s">
        <v>380</v>
      </c>
      <c r="E8" s="353" t="s">
        <v>343</v>
      </c>
      <c r="F8" s="353" t="s">
        <v>356</v>
      </c>
      <c r="G8" s="353" t="s">
        <v>357</v>
      </c>
      <c r="H8" s="353" t="s">
        <v>381</v>
      </c>
      <c r="I8" s="164" t="s">
        <v>358</v>
      </c>
      <c r="J8" s="105"/>
    </row>
    <row r="9" spans="1:10" ht="30" x14ac:dyDescent="0.3">
      <c r="A9" s="166">
        <v>1</v>
      </c>
      <c r="B9" s="194" t="s">
        <v>699</v>
      </c>
      <c r="C9" s="171" t="s">
        <v>692</v>
      </c>
      <c r="D9" s="171">
        <v>1001060855</v>
      </c>
      <c r="E9" s="170" t="s">
        <v>695</v>
      </c>
      <c r="F9" s="170">
        <v>1000</v>
      </c>
      <c r="G9" s="170"/>
      <c r="H9" s="170"/>
      <c r="I9" s="170">
        <v>1000</v>
      </c>
      <c r="J9" s="105"/>
    </row>
    <row r="10" spans="1:10" ht="30" x14ac:dyDescent="0.3">
      <c r="A10" s="166">
        <v>2</v>
      </c>
      <c r="B10" s="194" t="s">
        <v>700</v>
      </c>
      <c r="C10" s="171" t="s">
        <v>490</v>
      </c>
      <c r="D10" s="171">
        <v>1006011079</v>
      </c>
      <c r="E10" s="170" t="s">
        <v>695</v>
      </c>
      <c r="F10" s="170">
        <v>1000</v>
      </c>
      <c r="G10" s="170"/>
      <c r="H10" s="170"/>
      <c r="I10" s="170">
        <v>1000</v>
      </c>
      <c r="J10" s="105"/>
    </row>
    <row r="11" spans="1:10" ht="30" x14ac:dyDescent="0.3">
      <c r="A11" s="166">
        <v>3</v>
      </c>
      <c r="B11" s="194" t="s">
        <v>701</v>
      </c>
      <c r="C11" s="171" t="s">
        <v>693</v>
      </c>
      <c r="D11" s="171">
        <v>1010011415</v>
      </c>
      <c r="E11" s="170" t="s">
        <v>695</v>
      </c>
      <c r="F11" s="170">
        <v>1000</v>
      </c>
      <c r="G11" s="170"/>
      <c r="H11" s="170"/>
      <c r="I11" s="170">
        <v>1000</v>
      </c>
      <c r="J11" s="105"/>
    </row>
    <row r="12" spans="1:10" ht="30" x14ac:dyDescent="0.3">
      <c r="A12" s="166">
        <v>4</v>
      </c>
      <c r="B12" s="194" t="s">
        <v>699</v>
      </c>
      <c r="C12" s="171" t="s">
        <v>694</v>
      </c>
      <c r="D12" s="171">
        <v>1001068148</v>
      </c>
      <c r="E12" s="170" t="s">
        <v>695</v>
      </c>
      <c r="F12" s="170">
        <v>1000</v>
      </c>
      <c r="G12" s="170"/>
      <c r="H12" s="170"/>
      <c r="I12" s="170">
        <v>1000</v>
      </c>
      <c r="J12" s="105"/>
    </row>
    <row r="13" spans="1:10" ht="21" customHeight="1" x14ac:dyDescent="0.3">
      <c r="A13" s="166">
        <v>5</v>
      </c>
      <c r="B13" s="194"/>
      <c r="C13" s="171" t="s">
        <v>679</v>
      </c>
      <c r="D13" s="171">
        <v>402026829</v>
      </c>
      <c r="E13" s="170" t="s">
        <v>696</v>
      </c>
      <c r="F13" s="170"/>
      <c r="G13" s="170">
        <v>30000</v>
      </c>
      <c r="H13" s="170">
        <v>3921</v>
      </c>
      <c r="I13" s="170">
        <v>26079</v>
      </c>
      <c r="J13" s="105"/>
    </row>
    <row r="14" spans="1:10" ht="30" x14ac:dyDescent="0.3">
      <c r="A14" s="166">
        <v>6</v>
      </c>
      <c r="B14" s="194"/>
      <c r="C14" s="171" t="s">
        <v>697</v>
      </c>
      <c r="D14" s="171">
        <v>400003991</v>
      </c>
      <c r="E14" s="170" t="s">
        <v>698</v>
      </c>
      <c r="F14" s="170"/>
      <c r="G14" s="170">
        <v>600</v>
      </c>
      <c r="H14" s="170"/>
      <c r="I14" s="170">
        <v>600</v>
      </c>
      <c r="J14" s="105"/>
    </row>
    <row r="15" spans="1:10" ht="30" x14ac:dyDescent="0.3">
      <c r="A15" s="166">
        <v>7</v>
      </c>
      <c r="B15" s="194"/>
      <c r="C15" s="171" t="s">
        <v>722</v>
      </c>
      <c r="D15" s="171">
        <v>400196382</v>
      </c>
      <c r="E15" s="170" t="s">
        <v>723</v>
      </c>
      <c r="F15" s="170"/>
      <c r="G15" s="170">
        <v>8500</v>
      </c>
      <c r="H15" s="170"/>
      <c r="I15" s="170">
        <v>8500</v>
      </c>
      <c r="J15" s="105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5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2"/>
      <c r="I29" s="170"/>
      <c r="J29" s="105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2"/>
      <c r="I30" s="170"/>
      <c r="J30" s="105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2"/>
      <c r="I31" s="170"/>
      <c r="J31" s="105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2"/>
      <c r="I32" s="170"/>
      <c r="J32" s="105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2"/>
      <c r="I33" s="170"/>
      <c r="J33" s="105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2"/>
      <c r="I34" s="170"/>
      <c r="J34" s="105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2"/>
      <c r="I35" s="170"/>
      <c r="J35" s="105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2"/>
      <c r="I36" s="170"/>
      <c r="J36" s="105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2"/>
      <c r="I37" s="170"/>
      <c r="J37" s="105"/>
    </row>
    <row r="38" spans="1:12" x14ac:dyDescent="0.3">
      <c r="A38" s="166" t="s">
        <v>259</v>
      </c>
      <c r="B38" s="194"/>
      <c r="C38" s="174"/>
      <c r="D38" s="174"/>
      <c r="E38" s="173"/>
      <c r="F38" s="173"/>
      <c r="G38" s="243"/>
      <c r="H38" s="252" t="s">
        <v>372</v>
      </c>
      <c r="I38" s="358">
        <f>SUM(I9:I37)</f>
        <v>39179</v>
      </c>
      <c r="J38" s="105"/>
    </row>
    <row r="40" spans="1:12" x14ac:dyDescent="0.3">
      <c r="A40" s="181" t="s">
        <v>394</v>
      </c>
    </row>
    <row r="42" spans="1:12" x14ac:dyDescent="0.3">
      <c r="B42" s="183" t="s">
        <v>96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249</v>
      </c>
      <c r="F45" s="188" t="s">
        <v>254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127</v>
      </c>
      <c r="F46" s="181" t="s">
        <v>250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I19" sqref="I19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456" t="s">
        <v>455</v>
      </c>
      <c r="B1" s="456"/>
      <c r="C1" s="363" t="s">
        <v>97</v>
      </c>
    </row>
    <row r="2" spans="1:3" s="6" customFormat="1" ht="15" x14ac:dyDescent="0.3">
      <c r="A2" s="456"/>
      <c r="B2" s="456"/>
      <c r="C2" s="416" t="str">
        <f>'ფორმა N1'!L2</f>
        <v>03/10-21/10/17</v>
      </c>
    </row>
    <row r="3" spans="1:3" s="6" customFormat="1" ht="15" x14ac:dyDescent="0.3">
      <c r="A3" s="397" t="s">
        <v>128</v>
      </c>
      <c r="B3" s="361"/>
      <c r="C3" s="362"/>
    </row>
    <row r="4" spans="1:3" s="6" customFormat="1" ht="15" x14ac:dyDescent="0.3">
      <c r="A4" s="114"/>
      <c r="B4" s="361"/>
      <c r="C4" s="362"/>
    </row>
    <row r="5" spans="1:3" s="21" customFormat="1" ht="15" x14ac:dyDescent="0.3">
      <c r="A5" s="457" t="s">
        <v>255</v>
      </c>
      <c r="B5" s="457"/>
      <c r="C5" s="114"/>
    </row>
    <row r="6" spans="1:3" s="21" customFormat="1" ht="15" x14ac:dyDescent="0.3">
      <c r="A6" s="458" t="s">
        <v>691</v>
      </c>
      <c r="B6" s="458"/>
      <c r="C6" s="114"/>
    </row>
    <row r="7" spans="1:3" x14ac:dyDescent="0.2">
      <c r="A7" s="398"/>
      <c r="B7" s="398"/>
      <c r="C7" s="398"/>
    </row>
    <row r="8" spans="1:3" x14ac:dyDescent="0.2">
      <c r="A8" s="398"/>
      <c r="B8" s="398"/>
      <c r="C8" s="398"/>
    </row>
    <row r="9" spans="1:3" ht="30" customHeight="1" x14ac:dyDescent="0.2">
      <c r="A9" s="399" t="s">
        <v>64</v>
      </c>
      <c r="B9" s="399" t="s">
        <v>11</v>
      </c>
      <c r="C9" s="400" t="s">
        <v>9</v>
      </c>
    </row>
    <row r="10" spans="1:3" ht="15" x14ac:dyDescent="0.3">
      <c r="A10" s="401">
        <v>1</v>
      </c>
      <c r="B10" s="402" t="s">
        <v>57</v>
      </c>
      <c r="C10" s="419">
        <f>'ფორმა N4'!D11+'ფორმა N5'!D9</f>
        <v>100699.81</v>
      </c>
    </row>
    <row r="11" spans="1:3" ht="15" x14ac:dyDescent="0.3">
      <c r="A11" s="404">
        <v>1.1000000000000001</v>
      </c>
      <c r="B11" s="402" t="s">
        <v>456</v>
      </c>
      <c r="C11" s="420">
        <f>'ფორმა N4'!D39+'ფორმა N5'!D37</f>
        <v>6371</v>
      </c>
    </row>
    <row r="12" spans="1:3" ht="15" x14ac:dyDescent="0.3">
      <c r="A12" s="405" t="s">
        <v>30</v>
      </c>
      <c r="B12" s="402" t="s">
        <v>457</v>
      </c>
      <c r="C12" s="420">
        <f>'ფორმა N4'!D40+'ფორმა N5'!D38</f>
        <v>0</v>
      </c>
    </row>
    <row r="13" spans="1:3" ht="15" x14ac:dyDescent="0.3">
      <c r="A13" s="404">
        <v>1.2</v>
      </c>
      <c r="B13" s="402" t="s">
        <v>58</v>
      </c>
      <c r="C13" s="420">
        <f>'ფორმა N4'!D12+'ფორმა N5'!D10</f>
        <v>43832</v>
      </c>
    </row>
    <row r="14" spans="1:3" ht="15" x14ac:dyDescent="0.3">
      <c r="A14" s="404">
        <v>1.3</v>
      </c>
      <c r="B14" s="402" t="s">
        <v>458</v>
      </c>
      <c r="C14" s="420">
        <f>'ფორმა N4'!D17+'ფორმა N5'!D15</f>
        <v>35030</v>
      </c>
    </row>
    <row r="15" spans="1:3" ht="15" x14ac:dyDescent="0.2">
      <c r="A15" s="459"/>
      <c r="B15" s="459"/>
      <c r="C15" s="459"/>
    </row>
    <row r="16" spans="1:3" ht="30" customHeight="1" x14ac:dyDescent="0.2">
      <c r="A16" s="399" t="s">
        <v>64</v>
      </c>
      <c r="B16" s="399" t="s">
        <v>230</v>
      </c>
      <c r="C16" s="400" t="s">
        <v>67</v>
      </c>
    </row>
    <row r="17" spans="1:4" ht="15" x14ac:dyDescent="0.3">
      <c r="A17" s="401">
        <v>2</v>
      </c>
      <c r="B17" s="402" t="s">
        <v>459</v>
      </c>
      <c r="C17" s="403">
        <f>'ფორმა N2'!D9+'ფორმა N2'!C26+'ფორმა N3'!D9+'ფორმა N3'!C26</f>
        <v>505388.55</v>
      </c>
    </row>
    <row r="18" spans="1:4" ht="15" x14ac:dyDescent="0.3">
      <c r="A18" s="406">
        <v>2.1</v>
      </c>
      <c r="B18" s="402" t="s">
        <v>460</v>
      </c>
      <c r="C18" s="402">
        <f>'ფორმა N2'!D17+'ფორმა N3'!D17</f>
        <v>78802</v>
      </c>
    </row>
    <row r="19" spans="1:4" ht="15" x14ac:dyDescent="0.3">
      <c r="A19" s="406">
        <v>2.2000000000000002</v>
      </c>
      <c r="B19" s="402" t="s">
        <v>461</v>
      </c>
      <c r="C19" s="402">
        <f>'ფორმა N2'!D18+'ფორმა N3'!D18</f>
        <v>29374.55</v>
      </c>
    </row>
    <row r="20" spans="1:4" ht="15" x14ac:dyDescent="0.3">
      <c r="A20" s="406">
        <v>2.2999999999999998</v>
      </c>
      <c r="B20" s="402" t="s">
        <v>462</v>
      </c>
      <c r="C20" s="407">
        <f>SUM(C21:C25)</f>
        <v>21862</v>
      </c>
    </row>
    <row r="21" spans="1:4" ht="15" x14ac:dyDescent="0.3">
      <c r="A21" s="405" t="s">
        <v>463</v>
      </c>
      <c r="B21" s="408" t="s">
        <v>464</v>
      </c>
      <c r="C21" s="402">
        <f>'ფორმა N2'!D13+'ფორმა N3'!D13</f>
        <v>21862</v>
      </c>
    </row>
    <row r="22" spans="1:4" ht="15" x14ac:dyDescent="0.3">
      <c r="A22" s="405" t="s">
        <v>465</v>
      </c>
      <c r="B22" s="408" t="s">
        <v>466</v>
      </c>
      <c r="C22" s="402">
        <f>'ფორმა N2'!C27+'ფორმა N3'!C27</f>
        <v>0</v>
      </c>
    </row>
    <row r="23" spans="1:4" ht="15" x14ac:dyDescent="0.3">
      <c r="A23" s="405" t="s">
        <v>467</v>
      </c>
      <c r="B23" s="408" t="s">
        <v>468</v>
      </c>
      <c r="C23" s="402">
        <f>'ფორმა N2'!D14+'ფორმა N3'!D14</f>
        <v>0</v>
      </c>
    </row>
    <row r="24" spans="1:4" ht="15" x14ac:dyDescent="0.3">
      <c r="A24" s="405" t="s">
        <v>469</v>
      </c>
      <c r="B24" s="408" t="s">
        <v>470</v>
      </c>
      <c r="C24" s="402">
        <f>'ფორმა N2'!C31+'ფორმა N3'!C31</f>
        <v>0</v>
      </c>
    </row>
    <row r="25" spans="1:4" ht="15" x14ac:dyDescent="0.3">
      <c r="A25" s="405" t="s">
        <v>471</v>
      </c>
      <c r="B25" s="408" t="s">
        <v>472</v>
      </c>
      <c r="C25" s="402">
        <f>'ფორმა N2'!D11+'ფორმა N3'!D11</f>
        <v>0</v>
      </c>
    </row>
    <row r="26" spans="1:4" ht="15" x14ac:dyDescent="0.3">
      <c r="A26" s="409"/>
      <c r="B26" s="410"/>
      <c r="C26" s="411"/>
    </row>
    <row r="27" spans="1:4" ht="15" x14ac:dyDescent="0.3">
      <c r="A27" s="409"/>
      <c r="B27" s="410"/>
      <c r="C27" s="411"/>
    </row>
    <row r="28" spans="1:4" ht="15" x14ac:dyDescent="0.3">
      <c r="A28" s="21"/>
      <c r="B28" s="21"/>
      <c r="C28" s="21"/>
      <c r="D28" s="412"/>
    </row>
    <row r="29" spans="1:4" ht="15" x14ac:dyDescent="0.3">
      <c r="A29" s="195" t="s">
        <v>96</v>
      </c>
      <c r="B29" s="21"/>
      <c r="C29" s="21"/>
      <c r="D29" s="412"/>
    </row>
    <row r="30" spans="1:4" ht="15" x14ac:dyDescent="0.3">
      <c r="A30" s="21"/>
      <c r="B30" s="21"/>
      <c r="C30" s="21"/>
      <c r="D30" s="412"/>
    </row>
    <row r="31" spans="1:4" ht="15" x14ac:dyDescent="0.3">
      <c r="A31" s="21"/>
      <c r="B31" s="21"/>
      <c r="C31" s="21"/>
      <c r="D31" s="413"/>
    </row>
    <row r="32" spans="1:4" ht="15" x14ac:dyDescent="0.3">
      <c r="B32" s="195" t="s">
        <v>252</v>
      </c>
      <c r="C32" s="21"/>
      <c r="D32" s="413"/>
    </row>
    <row r="33" spans="2:4" ht="15" x14ac:dyDescent="0.3">
      <c r="B33" s="21" t="s">
        <v>251</v>
      </c>
      <c r="C33" s="21"/>
      <c r="D33" s="413"/>
    </row>
    <row r="34" spans="2:4" x14ac:dyDescent="0.2">
      <c r="B34" s="414" t="s">
        <v>127</v>
      </c>
      <c r="D34" s="41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H41" sqref="H4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282</v>
      </c>
      <c r="B1" s="76"/>
      <c r="C1" s="435" t="s">
        <v>97</v>
      </c>
      <c r="D1" s="435"/>
      <c r="E1" s="108"/>
    </row>
    <row r="2" spans="1:7" x14ac:dyDescent="0.3">
      <c r="A2" s="76" t="s">
        <v>128</v>
      </c>
      <c r="B2" s="76"/>
      <c r="C2" s="434" t="s">
        <v>527</v>
      </c>
      <c r="D2" s="434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255</v>
      </c>
      <c r="B4" s="102"/>
      <c r="C4" s="103"/>
      <c r="D4" s="76"/>
      <c r="E4" s="108"/>
    </row>
    <row r="5" spans="1:7" x14ac:dyDescent="0.3">
      <c r="A5" s="357"/>
      <c r="B5" s="12" t="s">
        <v>475</v>
      </c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230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0">
        <v>1</v>
      </c>
      <c r="B9" s="220" t="s">
        <v>65</v>
      </c>
      <c r="C9" s="85">
        <f>SUM(C10,C26)</f>
        <v>14446</v>
      </c>
      <c r="D9" s="85">
        <f>SUM(D10,D26)</f>
        <v>14446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14446</v>
      </c>
      <c r="D10" s="85">
        <f>SUM(D11,D12,D16,D19,D24,D25)</f>
        <v>14446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288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70</v>
      </c>
      <c r="B13" s="97" t="s">
        <v>291</v>
      </c>
      <c r="C13" s="8"/>
      <c r="D13" s="8"/>
      <c r="E13" s="108"/>
    </row>
    <row r="14" spans="1:7" s="3" customFormat="1" ht="16.5" customHeight="1" x14ac:dyDescent="0.3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 x14ac:dyDescent="0.3">
      <c r="A15" s="97" t="s">
        <v>436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14446</v>
      </c>
      <c r="D16" s="107">
        <f>SUM(D17:D18)</f>
        <v>14446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>
        <v>14446</v>
      </c>
      <c r="D18" s="8">
        <v>14446</v>
      </c>
      <c r="E18" s="108"/>
    </row>
    <row r="19" spans="1:5" s="3" customFormat="1" ht="16.5" customHeight="1" x14ac:dyDescent="0.3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382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383</v>
      </c>
      <c r="C24" s="244"/>
      <c r="D24" s="8"/>
      <c r="E24" s="108"/>
    </row>
    <row r="25" spans="1:5" s="3" customFormat="1" x14ac:dyDescent="0.3">
      <c r="A25" s="88" t="s">
        <v>232</v>
      </c>
      <c r="B25" s="88" t="s">
        <v>389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291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8" t="s">
        <v>87</v>
      </c>
      <c r="B28" s="228" t="s">
        <v>289</v>
      </c>
      <c r="C28" s="8"/>
      <c r="D28" s="8"/>
      <c r="E28" s="108"/>
    </row>
    <row r="29" spans="1:5" x14ac:dyDescent="0.3">
      <c r="A29" s="228" t="s">
        <v>88</v>
      </c>
      <c r="B29" s="228" t="s">
        <v>292</v>
      </c>
      <c r="C29" s="8"/>
      <c r="D29" s="8"/>
      <c r="E29" s="108"/>
    </row>
    <row r="30" spans="1:5" x14ac:dyDescent="0.3">
      <c r="A30" s="228" t="s">
        <v>391</v>
      </c>
      <c r="B30" s="228" t="s">
        <v>290</v>
      </c>
      <c r="C30" s="8"/>
      <c r="D30" s="8"/>
      <c r="E30" s="108"/>
    </row>
    <row r="31" spans="1:5" x14ac:dyDescent="0.3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8" t="s">
        <v>12</v>
      </c>
      <c r="B32" s="228" t="s">
        <v>437</v>
      </c>
      <c r="C32" s="8"/>
      <c r="D32" s="8"/>
      <c r="E32" s="108"/>
    </row>
    <row r="33" spans="1:9" x14ac:dyDescent="0.3">
      <c r="A33" s="228" t="s">
        <v>13</v>
      </c>
      <c r="B33" s="228" t="s">
        <v>438</v>
      </c>
      <c r="C33" s="8"/>
      <c r="D33" s="8"/>
      <c r="E33" s="108"/>
    </row>
    <row r="34" spans="1:9" x14ac:dyDescent="0.3">
      <c r="A34" s="228" t="s">
        <v>262</v>
      </c>
      <c r="B34" s="228" t="s">
        <v>439</v>
      </c>
      <c r="C34" s="8"/>
      <c r="D34" s="8"/>
      <c r="E34" s="108"/>
    </row>
    <row r="35" spans="1:9" x14ac:dyDescent="0.3">
      <c r="A35" s="88" t="s">
        <v>34</v>
      </c>
      <c r="B35" s="241" t="s">
        <v>388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252</v>
      </c>
      <c r="D43" s="111"/>
      <c r="E43" s="110"/>
      <c r="F43" s="110"/>
      <c r="G43"/>
      <c r="H43"/>
      <c r="I43"/>
    </row>
    <row r="44" spans="1:9" x14ac:dyDescent="0.3">
      <c r="A44"/>
      <c r="B44" s="2" t="s">
        <v>251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205</v>
      </c>
      <c r="C1" t="s">
        <v>185</v>
      </c>
      <c r="E1" t="s">
        <v>212</v>
      </c>
      <c r="G1" t="s">
        <v>221</v>
      </c>
    </row>
    <row r="2" spans="1:7" ht="15" x14ac:dyDescent="0.2">
      <c r="A2" s="63">
        <v>40907</v>
      </c>
      <c r="C2" t="s">
        <v>186</v>
      </c>
      <c r="E2" t="s">
        <v>217</v>
      </c>
      <c r="G2" s="65" t="s">
        <v>222</v>
      </c>
    </row>
    <row r="3" spans="1:7" ht="15" x14ac:dyDescent="0.2">
      <c r="A3" s="63">
        <v>40908</v>
      </c>
      <c r="C3" t="s">
        <v>187</v>
      </c>
      <c r="E3" t="s">
        <v>218</v>
      </c>
      <c r="G3" s="65" t="s">
        <v>223</v>
      </c>
    </row>
    <row r="4" spans="1:7" ht="15" x14ac:dyDescent="0.2">
      <c r="A4" s="63">
        <v>40909</v>
      </c>
      <c r="C4" t="s">
        <v>188</v>
      </c>
      <c r="E4" t="s">
        <v>219</v>
      </c>
      <c r="G4" s="65" t="s">
        <v>224</v>
      </c>
    </row>
    <row r="5" spans="1:7" x14ac:dyDescent="0.2">
      <c r="A5" s="63">
        <v>40910</v>
      </c>
      <c r="C5" t="s">
        <v>189</v>
      </c>
      <c r="E5" t="s">
        <v>220</v>
      </c>
    </row>
    <row r="6" spans="1:7" x14ac:dyDescent="0.2">
      <c r="A6" s="63">
        <v>40911</v>
      </c>
      <c r="C6" t="s">
        <v>190</v>
      </c>
    </row>
    <row r="7" spans="1:7" x14ac:dyDescent="0.2">
      <c r="A7" s="63">
        <v>40912</v>
      </c>
      <c r="C7" t="s">
        <v>191</v>
      </c>
    </row>
    <row r="8" spans="1:7" x14ac:dyDescent="0.2">
      <c r="A8" s="63">
        <v>40913</v>
      </c>
      <c r="C8" t="s">
        <v>192</v>
      </c>
    </row>
    <row r="9" spans="1:7" x14ac:dyDescent="0.2">
      <c r="A9" s="63">
        <v>40914</v>
      </c>
      <c r="C9" t="s">
        <v>193</v>
      </c>
    </row>
    <row r="10" spans="1:7" x14ac:dyDescent="0.2">
      <c r="A10" s="63">
        <v>40915</v>
      </c>
      <c r="C10" t="s">
        <v>194</v>
      </c>
    </row>
    <row r="11" spans="1:7" x14ac:dyDescent="0.2">
      <c r="A11" s="63">
        <v>40916</v>
      </c>
      <c r="C11" t="s">
        <v>195</v>
      </c>
    </row>
    <row r="12" spans="1:7" x14ac:dyDescent="0.2">
      <c r="A12" s="63">
        <v>40917</v>
      </c>
      <c r="C12" t="s">
        <v>196</v>
      </c>
    </row>
    <row r="13" spans="1:7" x14ac:dyDescent="0.2">
      <c r="A13" s="63">
        <v>40918</v>
      </c>
      <c r="C13" t="s">
        <v>197</v>
      </c>
    </row>
    <row r="14" spans="1:7" x14ac:dyDescent="0.2">
      <c r="A14" s="63">
        <v>40919</v>
      </c>
      <c r="C14" t="s">
        <v>198</v>
      </c>
    </row>
    <row r="15" spans="1:7" x14ac:dyDescent="0.2">
      <c r="A15" s="63">
        <v>40920</v>
      </c>
      <c r="C15" t="s">
        <v>199</v>
      </c>
    </row>
    <row r="16" spans="1:7" x14ac:dyDescent="0.2">
      <c r="A16" s="63">
        <v>40921</v>
      </c>
      <c r="C16" t="s">
        <v>200</v>
      </c>
    </row>
    <row r="17" spans="1:3" x14ac:dyDescent="0.2">
      <c r="A17" s="63">
        <v>40922</v>
      </c>
      <c r="C17" t="s">
        <v>201</v>
      </c>
    </row>
    <row r="18" spans="1:3" x14ac:dyDescent="0.2">
      <c r="A18" s="63">
        <v>40923</v>
      </c>
      <c r="C18" t="s">
        <v>202</v>
      </c>
    </row>
    <row r="19" spans="1:3" x14ac:dyDescent="0.2">
      <c r="A19" s="63">
        <v>40924</v>
      </c>
      <c r="C19" t="s">
        <v>203</v>
      </c>
    </row>
    <row r="20" spans="1:3" x14ac:dyDescent="0.2">
      <c r="A20" s="63">
        <v>40925</v>
      </c>
      <c r="C20" t="s">
        <v>204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tabSelected="1" view="pageBreakPreview" zoomScale="80" zoomScaleNormal="100" zoomScaleSheetLayoutView="80" workbookViewId="0">
      <selection activeCell="H13" sqref="H13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253</v>
      </c>
      <c r="B1" s="233"/>
      <c r="C1" s="435" t="s">
        <v>97</v>
      </c>
      <c r="D1" s="435"/>
      <c r="E1" s="113"/>
    </row>
    <row r="2" spans="1:12" s="6" customFormat="1" x14ac:dyDescent="0.3">
      <c r="A2" s="76" t="s">
        <v>128</v>
      </c>
      <c r="B2" s="233"/>
      <c r="C2" s="436" t="str">
        <f>'ფორმა N1'!L2</f>
        <v>03/10-21/10/17</v>
      </c>
      <c r="D2" s="436"/>
      <c r="E2" s="113"/>
    </row>
    <row r="3" spans="1:12" s="6" customFormat="1" x14ac:dyDescent="0.3">
      <c r="A3" s="76"/>
      <c r="B3" s="233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4"/>
      <c r="C4" s="76"/>
      <c r="D4" s="76"/>
      <c r="E4" s="108"/>
      <c r="L4" s="6"/>
    </row>
    <row r="5" spans="1:12" s="2" customFormat="1" x14ac:dyDescent="0.3">
      <c r="A5" s="119"/>
      <c r="B5" s="235" t="s">
        <v>475</v>
      </c>
      <c r="C5" s="60"/>
      <c r="D5" s="60"/>
      <c r="E5" s="108"/>
    </row>
    <row r="6" spans="1:12" s="2" customFormat="1" x14ac:dyDescent="0.3">
      <c r="A6" s="77"/>
      <c r="B6" s="234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230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0">
        <v>1</v>
      </c>
      <c r="B9" s="220" t="s">
        <v>65</v>
      </c>
      <c r="C9" s="85">
        <f>SUM(C10,C26)</f>
        <v>469080.55</v>
      </c>
      <c r="D9" s="85">
        <f>SUM(D10,D26)</f>
        <v>490942.55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469080.55</v>
      </c>
      <c r="D10" s="85">
        <f>SUM(D11,D12,D16,D19,D24,D25)</f>
        <v>490942.55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288</v>
      </c>
      <c r="C12" s="107">
        <f>SUM(C14:C15)</f>
        <v>0</v>
      </c>
      <c r="D12" s="107">
        <f>SUM(D13:D15)</f>
        <v>21862</v>
      </c>
      <c r="E12" s="113"/>
    </row>
    <row r="13" spans="1:12" s="3" customFormat="1" x14ac:dyDescent="0.3">
      <c r="A13" s="97" t="s">
        <v>70</v>
      </c>
      <c r="B13" s="97" t="s">
        <v>291</v>
      </c>
      <c r="C13" s="8">
        <v>21862</v>
      </c>
      <c r="D13" s="8">
        <v>21862</v>
      </c>
      <c r="E13" s="113"/>
    </row>
    <row r="14" spans="1:12" s="3" customFormat="1" x14ac:dyDescent="0.3">
      <c r="A14" s="97" t="s">
        <v>435</v>
      </c>
      <c r="B14" s="97" t="s">
        <v>434</v>
      </c>
      <c r="C14" s="8"/>
      <c r="D14" s="8"/>
      <c r="E14" s="113"/>
    </row>
    <row r="15" spans="1:12" s="3" customFormat="1" x14ac:dyDescent="0.3">
      <c r="A15" s="97" t="s">
        <v>436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93730.55</v>
      </c>
      <c r="D16" s="107">
        <f>SUM(D17:D18)</f>
        <v>93730.55</v>
      </c>
      <c r="E16" s="113"/>
    </row>
    <row r="17" spans="1:5" s="3" customFormat="1" x14ac:dyDescent="0.3">
      <c r="A17" s="97" t="s">
        <v>73</v>
      </c>
      <c r="B17" s="97" t="s">
        <v>75</v>
      </c>
      <c r="C17" s="8">
        <v>78802</v>
      </c>
      <c r="D17" s="8">
        <v>78802</v>
      </c>
      <c r="E17" s="113"/>
    </row>
    <row r="18" spans="1:5" s="3" customFormat="1" ht="30" x14ac:dyDescent="0.3">
      <c r="A18" s="97" t="s">
        <v>74</v>
      </c>
      <c r="B18" s="97" t="s">
        <v>98</v>
      </c>
      <c r="C18" s="8">
        <v>14928.55</v>
      </c>
      <c r="D18" s="8">
        <v>14928.55</v>
      </c>
      <c r="E18" s="113"/>
    </row>
    <row r="19" spans="1:5" s="3" customFormat="1" x14ac:dyDescent="0.3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382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383</v>
      </c>
      <c r="C24" s="244"/>
      <c r="D24" s="8"/>
      <c r="E24" s="113"/>
    </row>
    <row r="25" spans="1:5" s="3" customFormat="1" x14ac:dyDescent="0.3">
      <c r="A25" s="88" t="s">
        <v>232</v>
      </c>
      <c r="B25" s="88" t="s">
        <v>663</v>
      </c>
      <c r="C25" s="8">
        <v>375350</v>
      </c>
      <c r="D25" s="8">
        <v>375350</v>
      </c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291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28" t="s">
        <v>87</v>
      </c>
      <c r="B28" s="228" t="s">
        <v>289</v>
      </c>
      <c r="C28" s="8"/>
      <c r="D28" s="8"/>
      <c r="E28" s="113"/>
    </row>
    <row r="29" spans="1:5" x14ac:dyDescent="0.3">
      <c r="A29" s="228" t="s">
        <v>88</v>
      </c>
      <c r="B29" s="228" t="s">
        <v>292</v>
      </c>
      <c r="C29" s="8"/>
      <c r="D29" s="8"/>
      <c r="E29" s="113"/>
    </row>
    <row r="30" spans="1:5" x14ac:dyDescent="0.3">
      <c r="A30" s="228" t="s">
        <v>391</v>
      </c>
      <c r="B30" s="228" t="s">
        <v>290</v>
      </c>
      <c r="C30" s="8"/>
      <c r="D30" s="8"/>
      <c r="E30" s="113"/>
    </row>
    <row r="31" spans="1:5" x14ac:dyDescent="0.3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8" t="s">
        <v>12</v>
      </c>
      <c r="B32" s="228" t="s">
        <v>437</v>
      </c>
      <c r="C32" s="8"/>
      <c r="D32" s="8"/>
      <c r="E32" s="113"/>
    </row>
    <row r="33" spans="1:9" x14ac:dyDescent="0.3">
      <c r="A33" s="228" t="s">
        <v>13</v>
      </c>
      <c r="B33" s="228" t="s">
        <v>438</v>
      </c>
      <c r="C33" s="8"/>
      <c r="D33" s="8"/>
      <c r="E33" s="113"/>
    </row>
    <row r="34" spans="1:9" x14ac:dyDescent="0.3">
      <c r="A34" s="228" t="s">
        <v>262</v>
      </c>
      <c r="B34" s="228" t="s">
        <v>439</v>
      </c>
      <c r="C34" s="8"/>
      <c r="D34" s="8"/>
      <c r="E34" s="113"/>
    </row>
    <row r="35" spans="1:9" s="23" customFormat="1" x14ac:dyDescent="0.3">
      <c r="A35" s="88" t="s">
        <v>34</v>
      </c>
      <c r="B35" s="241" t="s">
        <v>388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386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251</v>
      </c>
      <c r="D44" s="12"/>
      <c r="E44"/>
      <c r="F44"/>
      <c r="G44"/>
      <c r="H44"/>
      <c r="I44"/>
    </row>
    <row r="45" spans="1:9" customFormat="1" ht="12.75" x14ac:dyDescent="0.2">
      <c r="B45" s="239" t="s">
        <v>127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K18" sqref="K18:K1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451</v>
      </c>
      <c r="B1" s="217"/>
      <c r="C1" s="435" t="s">
        <v>97</v>
      </c>
      <c r="D1" s="435"/>
      <c r="E1" s="91"/>
    </row>
    <row r="2" spans="1:5" s="6" customFormat="1" x14ac:dyDescent="0.3">
      <c r="A2" s="394" t="s">
        <v>452</v>
      </c>
      <c r="B2" s="217"/>
      <c r="C2" s="434" t="str">
        <f>'ფორმა N1'!L2</f>
        <v>03/10-21/10/17</v>
      </c>
      <c r="D2" s="434"/>
      <c r="E2" s="91"/>
    </row>
    <row r="3" spans="1:5" s="6" customFormat="1" x14ac:dyDescent="0.3">
      <c r="A3" s="394" t="s">
        <v>450</v>
      </c>
      <c r="B3" s="217"/>
      <c r="C3" s="218"/>
      <c r="D3" s="218"/>
      <c r="E3" s="91"/>
    </row>
    <row r="4" spans="1:5" s="6" customFormat="1" x14ac:dyDescent="0.3">
      <c r="A4" s="76" t="s">
        <v>128</v>
      </c>
      <c r="B4" s="217"/>
      <c r="C4" s="218"/>
      <c r="D4" s="218"/>
      <c r="E4" s="91"/>
    </row>
    <row r="5" spans="1:5" s="6" customFormat="1" x14ac:dyDescent="0.3">
      <c r="A5" s="76"/>
      <c r="B5" s="217"/>
      <c r="C5" s="218"/>
      <c r="D5" s="218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9"/>
      <c r="B7" s="80" t="s">
        <v>475</v>
      </c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7"/>
      <c r="B9" s="217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20">
        <v>1</v>
      </c>
      <c r="B11" s="220" t="s">
        <v>57</v>
      </c>
      <c r="C11" s="82">
        <f>SUM(C12,C16,C56,C59,C60,C61,C79)</f>
        <v>0</v>
      </c>
      <c r="D11" s="82">
        <f>SUM(D12,D16,D56,D59,D60,D61,D67,D75,D76)</f>
        <v>0</v>
      </c>
      <c r="E11" s="221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95" t="s">
        <v>453</v>
      </c>
      <c r="B15" s="396" t="s">
        <v>454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1"/>
    </row>
    <row r="17" spans="1:6" s="3" customFormat="1" x14ac:dyDescent="0.2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 x14ac:dyDescent="0.2">
      <c r="A18" s="97" t="s">
        <v>87</v>
      </c>
      <c r="B18" s="97" t="s">
        <v>61</v>
      </c>
      <c r="C18" s="4"/>
      <c r="D18" s="222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22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3"/>
      <c r="F20" s="224"/>
    </row>
    <row r="21" spans="1:6" s="227" customFormat="1" ht="30" x14ac:dyDescent="0.2">
      <c r="A21" s="97" t="s">
        <v>12</v>
      </c>
      <c r="B21" s="97" t="s">
        <v>231</v>
      </c>
      <c r="C21" s="225"/>
      <c r="D21" s="39"/>
      <c r="E21" s="226"/>
    </row>
    <row r="22" spans="1:6" s="227" customFormat="1" x14ac:dyDescent="0.2">
      <c r="A22" s="97" t="s">
        <v>13</v>
      </c>
      <c r="B22" s="97" t="s">
        <v>14</v>
      </c>
      <c r="C22" s="225"/>
      <c r="D22" s="40"/>
      <c r="E22" s="226"/>
    </row>
    <row r="23" spans="1:6" s="227" customFormat="1" ht="30" x14ac:dyDescent="0.2">
      <c r="A23" s="97" t="s">
        <v>262</v>
      </c>
      <c r="B23" s="97" t="s">
        <v>22</v>
      </c>
      <c r="C23" s="225"/>
      <c r="D23" s="41"/>
      <c r="E23" s="226"/>
    </row>
    <row r="24" spans="1:6" s="227" customFormat="1" ht="16.5" customHeight="1" x14ac:dyDescent="0.2">
      <c r="A24" s="97" t="s">
        <v>263</v>
      </c>
      <c r="B24" s="97" t="s">
        <v>15</v>
      </c>
      <c r="C24" s="225"/>
      <c r="D24" s="41"/>
      <c r="E24" s="226"/>
    </row>
    <row r="25" spans="1:6" s="227" customFormat="1" ht="16.5" customHeight="1" x14ac:dyDescent="0.2">
      <c r="A25" s="97" t="s">
        <v>264</v>
      </c>
      <c r="B25" s="97" t="s">
        <v>16</v>
      </c>
      <c r="C25" s="225"/>
      <c r="D25" s="41"/>
      <c r="E25" s="226"/>
    </row>
    <row r="26" spans="1:6" s="227" customFormat="1" ht="16.5" customHeight="1" x14ac:dyDescent="0.2">
      <c r="A26" s="97" t="s">
        <v>265</v>
      </c>
      <c r="B26" s="97" t="s">
        <v>17</v>
      </c>
      <c r="C26" s="83">
        <f>SUM(C27:C30)</f>
        <v>0</v>
      </c>
      <c r="D26" s="83">
        <f>SUM(D27:D30)</f>
        <v>0</v>
      </c>
      <c r="E26" s="226"/>
    </row>
    <row r="27" spans="1:6" s="227" customFormat="1" ht="16.5" customHeight="1" x14ac:dyDescent="0.2">
      <c r="A27" s="228" t="s">
        <v>266</v>
      </c>
      <c r="B27" s="228" t="s">
        <v>18</v>
      </c>
      <c r="C27" s="225"/>
      <c r="D27" s="41"/>
      <c r="E27" s="226"/>
    </row>
    <row r="28" spans="1:6" s="227" customFormat="1" ht="16.5" customHeight="1" x14ac:dyDescent="0.2">
      <c r="A28" s="228" t="s">
        <v>267</v>
      </c>
      <c r="B28" s="228" t="s">
        <v>19</v>
      </c>
      <c r="C28" s="225"/>
      <c r="D28" s="41"/>
      <c r="E28" s="226"/>
    </row>
    <row r="29" spans="1:6" s="227" customFormat="1" ht="16.5" customHeight="1" x14ac:dyDescent="0.2">
      <c r="A29" s="228" t="s">
        <v>268</v>
      </c>
      <c r="B29" s="228" t="s">
        <v>20</v>
      </c>
      <c r="C29" s="225"/>
      <c r="D29" s="41"/>
      <c r="E29" s="226"/>
    </row>
    <row r="30" spans="1:6" s="227" customFormat="1" ht="16.5" customHeight="1" x14ac:dyDescent="0.2">
      <c r="A30" s="228" t="s">
        <v>269</v>
      </c>
      <c r="B30" s="228" t="s">
        <v>23</v>
      </c>
      <c r="C30" s="225"/>
      <c r="D30" s="42"/>
      <c r="E30" s="226"/>
    </row>
    <row r="31" spans="1:6" s="227" customFormat="1" ht="16.5" customHeight="1" x14ac:dyDescent="0.2">
      <c r="A31" s="97" t="s">
        <v>270</v>
      </c>
      <c r="B31" s="97" t="s">
        <v>21</v>
      </c>
      <c r="C31" s="225"/>
      <c r="D31" s="42"/>
      <c r="E31" s="226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2"/>
      <c r="E32" s="223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2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2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 x14ac:dyDescent="0.2">
      <c r="A36" s="97" t="s">
        <v>271</v>
      </c>
      <c r="B36" s="97" t="s">
        <v>56</v>
      </c>
      <c r="C36" s="4"/>
      <c r="D36" s="222"/>
      <c r="E36" s="95"/>
    </row>
    <row r="37" spans="1:5" s="3" customFormat="1" ht="16.5" customHeight="1" x14ac:dyDescent="0.2">
      <c r="A37" s="97" t="s">
        <v>272</v>
      </c>
      <c r="B37" s="97" t="s">
        <v>55</v>
      </c>
      <c r="C37" s="4"/>
      <c r="D37" s="222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22"/>
      <c r="E38" s="95"/>
    </row>
    <row r="39" spans="1:5" s="3" customFormat="1" ht="16.5" customHeight="1" x14ac:dyDescent="0.2">
      <c r="A39" s="88" t="s">
        <v>39</v>
      </c>
      <c r="B39" s="88" t="s">
        <v>361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321</v>
      </c>
      <c r="B40" s="17" t="s">
        <v>325</v>
      </c>
      <c r="C40" s="4"/>
      <c r="D40" s="222"/>
      <c r="E40" s="95"/>
    </row>
    <row r="41" spans="1:5" s="3" customFormat="1" ht="16.5" customHeight="1" x14ac:dyDescent="0.2">
      <c r="A41" s="17" t="s">
        <v>322</v>
      </c>
      <c r="B41" s="17" t="s">
        <v>326</v>
      </c>
      <c r="C41" s="4"/>
      <c r="D41" s="222"/>
      <c r="E41" s="95"/>
    </row>
    <row r="42" spans="1:5" s="3" customFormat="1" ht="16.5" customHeight="1" x14ac:dyDescent="0.2">
      <c r="A42" s="17" t="s">
        <v>323</v>
      </c>
      <c r="B42" s="17" t="s">
        <v>329</v>
      </c>
      <c r="C42" s="4"/>
      <c r="D42" s="222"/>
      <c r="E42" s="95"/>
    </row>
    <row r="43" spans="1:5" s="3" customFormat="1" ht="16.5" customHeight="1" x14ac:dyDescent="0.2">
      <c r="A43" s="17" t="s">
        <v>328</v>
      </c>
      <c r="B43" s="17" t="s">
        <v>330</v>
      </c>
      <c r="C43" s="4"/>
      <c r="D43" s="222"/>
      <c r="E43" s="95"/>
    </row>
    <row r="44" spans="1:5" s="3" customFormat="1" ht="16.5" customHeight="1" x14ac:dyDescent="0.2">
      <c r="A44" s="17" t="s">
        <v>331</v>
      </c>
      <c r="B44" s="17" t="s">
        <v>427</v>
      </c>
      <c r="C44" s="4"/>
      <c r="D44" s="222"/>
      <c r="E44" s="95"/>
    </row>
    <row r="45" spans="1:5" s="3" customFormat="1" ht="16.5" customHeight="1" x14ac:dyDescent="0.2">
      <c r="A45" s="17" t="s">
        <v>428</v>
      </c>
      <c r="B45" s="17" t="s">
        <v>327</v>
      </c>
      <c r="C45" s="4"/>
      <c r="D45" s="222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2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2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22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2"/>
      <c r="E49" s="95"/>
    </row>
    <row r="50" spans="1:6" s="3" customFormat="1" ht="16.5" customHeight="1" x14ac:dyDescent="0.2">
      <c r="A50" s="88" t="s">
        <v>44</v>
      </c>
      <c r="B50" s="88" t="s">
        <v>362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 x14ac:dyDescent="0.2">
      <c r="A51" s="97" t="s">
        <v>336</v>
      </c>
      <c r="B51" s="97" t="s">
        <v>339</v>
      </c>
      <c r="C51" s="4"/>
      <c r="D51" s="222"/>
      <c r="E51" s="95"/>
    </row>
    <row r="52" spans="1:6" s="3" customFormat="1" ht="16.5" customHeight="1" x14ac:dyDescent="0.2">
      <c r="A52" s="97" t="s">
        <v>337</v>
      </c>
      <c r="B52" s="97" t="s">
        <v>338</v>
      </c>
      <c r="C52" s="4"/>
      <c r="D52" s="222"/>
      <c r="E52" s="95"/>
    </row>
    <row r="53" spans="1:6" s="3" customFormat="1" ht="16.5" customHeight="1" x14ac:dyDescent="0.2">
      <c r="A53" s="97" t="s">
        <v>340</v>
      </c>
      <c r="B53" s="97" t="s">
        <v>341</v>
      </c>
      <c r="C53" s="4"/>
      <c r="D53" s="222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2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2"/>
      <c r="E55" s="223"/>
      <c r="F55" s="224"/>
    </row>
    <row r="56" spans="1:6" s="3" customFormat="1" ht="30" x14ac:dyDescent="0.2">
      <c r="A56" s="87">
        <v>1.3</v>
      </c>
      <c r="B56" s="87" t="s">
        <v>366</v>
      </c>
      <c r="C56" s="84">
        <f>SUM(C57:C58)</f>
        <v>0</v>
      </c>
      <c r="D56" s="84">
        <f>SUM(D57:D58)</f>
        <v>0</v>
      </c>
      <c r="E56" s="223"/>
      <c r="F56" s="224"/>
    </row>
    <row r="57" spans="1:6" s="3" customFormat="1" ht="30" x14ac:dyDescent="0.2">
      <c r="A57" s="88" t="s">
        <v>50</v>
      </c>
      <c r="B57" s="88" t="s">
        <v>48</v>
      </c>
      <c r="C57" s="4"/>
      <c r="D57" s="222"/>
      <c r="E57" s="223"/>
      <c r="F57" s="224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2"/>
      <c r="E58" s="223"/>
      <c r="F58" s="224"/>
    </row>
    <row r="59" spans="1:6" s="3" customFormat="1" x14ac:dyDescent="0.2">
      <c r="A59" s="87">
        <v>1.4</v>
      </c>
      <c r="B59" s="87" t="s">
        <v>368</v>
      </c>
      <c r="C59" s="4"/>
      <c r="D59" s="222"/>
      <c r="E59" s="223"/>
      <c r="F59" s="224"/>
    </row>
    <row r="60" spans="1:6" s="227" customFormat="1" x14ac:dyDescent="0.2">
      <c r="A60" s="87">
        <v>1.5</v>
      </c>
      <c r="B60" s="87" t="s">
        <v>7</v>
      </c>
      <c r="C60" s="225"/>
      <c r="D60" s="41"/>
      <c r="E60" s="226"/>
    </row>
    <row r="61" spans="1:6" s="227" customFormat="1" x14ac:dyDescent="0.3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6"/>
    </row>
    <row r="62" spans="1:6" s="227" customFormat="1" x14ac:dyDescent="0.2">
      <c r="A62" s="88" t="s">
        <v>278</v>
      </c>
      <c r="B62" s="47" t="s">
        <v>52</v>
      </c>
      <c r="C62" s="225"/>
      <c r="D62" s="41"/>
      <c r="E62" s="226"/>
    </row>
    <row r="63" spans="1:6" s="227" customFormat="1" ht="30" x14ac:dyDescent="0.2">
      <c r="A63" s="88" t="s">
        <v>279</v>
      </c>
      <c r="B63" s="47" t="s">
        <v>54</v>
      </c>
      <c r="C63" s="225"/>
      <c r="D63" s="41"/>
      <c r="E63" s="226"/>
    </row>
    <row r="64" spans="1:6" s="227" customFormat="1" x14ac:dyDescent="0.2">
      <c r="A64" s="88" t="s">
        <v>280</v>
      </c>
      <c r="B64" s="47" t="s">
        <v>53</v>
      </c>
      <c r="C64" s="41"/>
      <c r="D64" s="41"/>
      <c r="E64" s="226"/>
    </row>
    <row r="65" spans="1:5" s="227" customFormat="1" x14ac:dyDescent="0.2">
      <c r="A65" s="88" t="s">
        <v>281</v>
      </c>
      <c r="B65" s="47" t="s">
        <v>27</v>
      </c>
      <c r="C65" s="225"/>
      <c r="D65" s="41"/>
      <c r="E65" s="226"/>
    </row>
    <row r="66" spans="1:5" s="227" customFormat="1" x14ac:dyDescent="0.2">
      <c r="A66" s="88" t="s">
        <v>307</v>
      </c>
      <c r="B66" s="47" t="s">
        <v>308</v>
      </c>
      <c r="C66" s="225"/>
      <c r="D66" s="41"/>
      <c r="E66" s="226"/>
    </row>
    <row r="67" spans="1:5" x14ac:dyDescent="0.3">
      <c r="A67" s="220">
        <v>2</v>
      </c>
      <c r="B67" s="220" t="s">
        <v>363</v>
      </c>
      <c r="C67" s="229"/>
      <c r="D67" s="85">
        <f>SUM(D68:D74)</f>
        <v>0</v>
      </c>
      <c r="E67" s="96"/>
    </row>
    <row r="68" spans="1:5" x14ac:dyDescent="0.3">
      <c r="A68" s="98">
        <v>2.1</v>
      </c>
      <c r="B68" s="230" t="s">
        <v>89</v>
      </c>
      <c r="C68" s="231"/>
      <c r="D68" s="22"/>
      <c r="E68" s="96"/>
    </row>
    <row r="69" spans="1:5" x14ac:dyDescent="0.3">
      <c r="A69" s="98">
        <v>2.2000000000000002</v>
      </c>
      <c r="B69" s="230" t="s">
        <v>364</v>
      </c>
      <c r="C69" s="231"/>
      <c r="D69" s="22"/>
      <c r="E69" s="96"/>
    </row>
    <row r="70" spans="1:5" x14ac:dyDescent="0.3">
      <c r="A70" s="98">
        <v>2.2999999999999998</v>
      </c>
      <c r="B70" s="230" t="s">
        <v>93</v>
      </c>
      <c r="C70" s="231"/>
      <c r="D70" s="22"/>
      <c r="E70" s="96"/>
    </row>
    <row r="71" spans="1:5" x14ac:dyDescent="0.3">
      <c r="A71" s="98">
        <v>2.4</v>
      </c>
      <c r="B71" s="230" t="s">
        <v>92</v>
      </c>
      <c r="C71" s="231"/>
      <c r="D71" s="22"/>
      <c r="E71" s="96"/>
    </row>
    <row r="72" spans="1:5" x14ac:dyDescent="0.3">
      <c r="A72" s="98">
        <v>2.5</v>
      </c>
      <c r="B72" s="230" t="s">
        <v>365</v>
      </c>
      <c r="C72" s="231"/>
      <c r="D72" s="22"/>
      <c r="E72" s="96"/>
    </row>
    <row r="73" spans="1:5" x14ac:dyDescent="0.3">
      <c r="A73" s="98">
        <v>2.6</v>
      </c>
      <c r="B73" s="230" t="s">
        <v>90</v>
      </c>
      <c r="C73" s="231"/>
      <c r="D73" s="22"/>
      <c r="E73" s="96"/>
    </row>
    <row r="74" spans="1:5" x14ac:dyDescent="0.3">
      <c r="A74" s="98">
        <v>2.7</v>
      </c>
      <c r="B74" s="230" t="s">
        <v>91</v>
      </c>
      <c r="C74" s="232"/>
      <c r="D74" s="22"/>
      <c r="E74" s="96"/>
    </row>
    <row r="75" spans="1:5" x14ac:dyDescent="0.3">
      <c r="A75" s="220">
        <v>3</v>
      </c>
      <c r="B75" s="220" t="s">
        <v>387</v>
      </c>
      <c r="C75" s="85"/>
      <c r="D75" s="22"/>
      <c r="E75" s="96"/>
    </row>
    <row r="76" spans="1:5" x14ac:dyDescent="0.3">
      <c r="A76" s="220">
        <v>4</v>
      </c>
      <c r="B76" s="220" t="s">
        <v>233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234</v>
      </c>
      <c r="C77" s="231"/>
      <c r="D77" s="8"/>
      <c r="E77" s="96"/>
    </row>
    <row r="78" spans="1:5" x14ac:dyDescent="0.3">
      <c r="A78" s="98">
        <v>4.2</v>
      </c>
      <c r="B78" s="98" t="s">
        <v>235</v>
      </c>
      <c r="C78" s="232"/>
      <c r="D78" s="8"/>
      <c r="E78" s="96"/>
    </row>
    <row r="79" spans="1:5" x14ac:dyDescent="0.3">
      <c r="A79" s="220">
        <v>5</v>
      </c>
      <c r="B79" s="220" t="s">
        <v>260</v>
      </c>
      <c r="C79" s="246"/>
      <c r="D79" s="232"/>
      <c r="E79" s="96"/>
    </row>
    <row r="80" spans="1:5" x14ac:dyDescent="0.3">
      <c r="B80" s="45"/>
    </row>
    <row r="81" spans="1:9" x14ac:dyDescent="0.3">
      <c r="A81" s="437" t="s">
        <v>429</v>
      </c>
      <c r="B81" s="437"/>
      <c r="C81" s="437"/>
      <c r="D81" s="437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384</v>
      </c>
      <c r="D87" s="12"/>
      <c r="E87"/>
      <c r="F87"/>
      <c r="G87"/>
      <c r="H87"/>
      <c r="I87"/>
    </row>
    <row r="88" spans="1:9" x14ac:dyDescent="0.3">
      <c r="A88"/>
      <c r="B88" s="2" t="s">
        <v>385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7" zoomScale="80" zoomScaleSheetLayoutView="80" workbookViewId="0">
      <selection activeCell="I61" sqref="I6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283</v>
      </c>
      <c r="B1" s="114"/>
      <c r="C1" s="435" t="s">
        <v>97</v>
      </c>
      <c r="D1" s="435"/>
      <c r="E1" s="148"/>
    </row>
    <row r="2" spans="1:12" x14ac:dyDescent="0.3">
      <c r="A2" s="76" t="s">
        <v>128</v>
      </c>
      <c r="B2" s="114"/>
      <c r="C2" s="434" t="str">
        <f>'ფორმა N1'!L2</f>
        <v>03/10-21/10/17</v>
      </c>
      <c r="D2" s="434"/>
      <c r="E2" s="148"/>
    </row>
    <row r="3" spans="1:12" x14ac:dyDescent="0.3">
      <c r="A3" s="76"/>
      <c r="B3" s="114"/>
      <c r="C3" s="337"/>
      <c r="D3" s="337"/>
      <c r="E3" s="148"/>
    </row>
    <row r="4" spans="1:12" s="2" customFormat="1" x14ac:dyDescent="0.3">
      <c r="A4" s="77" t="s">
        <v>255</v>
      </c>
      <c r="B4" s="77"/>
      <c r="C4" s="76"/>
      <c r="D4" s="76"/>
      <c r="E4" s="108"/>
      <c r="L4" s="21"/>
    </row>
    <row r="5" spans="1:12" s="2" customFormat="1" x14ac:dyDescent="0.3">
      <c r="A5" s="119"/>
      <c r="B5" s="111" t="s">
        <v>528</v>
      </c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36"/>
      <c r="B7" s="336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115465.98999999999</v>
      </c>
      <c r="D9" s="82">
        <f>SUM(D10,D14,D54,D57,D58,D59,D65,D72,D73)</f>
        <v>100699.81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39619</v>
      </c>
      <c r="D10" s="84">
        <f>SUM(D11:D12)</f>
        <v>43832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>
        <v>39619</v>
      </c>
      <c r="D11" s="35">
        <v>43832</v>
      </c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95" t="s">
        <v>453</v>
      </c>
      <c r="B13" s="396" t="s">
        <v>454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75846.989999999991</v>
      </c>
      <c r="D14" s="84">
        <f>SUM(D15,D18,D30:D33,D36,D37,D44,D45,D46,D47,D48,D52,D53)</f>
        <v>56867.81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35030</v>
      </c>
      <c r="D15" s="83">
        <f>SUM(D16:D17)</f>
        <v>35030</v>
      </c>
      <c r="E15" s="148"/>
    </row>
    <row r="16" spans="1:12" ht="17.25" customHeight="1" x14ac:dyDescent="0.3">
      <c r="A16" s="17" t="s">
        <v>87</v>
      </c>
      <c r="B16" s="17" t="s">
        <v>61</v>
      </c>
      <c r="C16" s="36">
        <v>35030</v>
      </c>
      <c r="D16" s="37">
        <v>35030</v>
      </c>
      <c r="E16" s="148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1330</v>
      </c>
      <c r="D18" s="83">
        <f>SUM(D19:D24,D29)</f>
        <v>1330</v>
      </c>
      <c r="E18" s="148"/>
    </row>
    <row r="19" spans="1:5" ht="30" x14ac:dyDescent="0.3">
      <c r="A19" s="17" t="s">
        <v>12</v>
      </c>
      <c r="B19" s="17" t="s">
        <v>231</v>
      </c>
      <c r="C19" s="38">
        <v>90</v>
      </c>
      <c r="D19" s="39">
        <v>90</v>
      </c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262</v>
      </c>
      <c r="B21" s="17" t="s">
        <v>22</v>
      </c>
      <c r="C21" s="38"/>
      <c r="D21" s="41"/>
      <c r="E21" s="148"/>
    </row>
    <row r="22" spans="1:5" x14ac:dyDescent="0.3">
      <c r="A22" s="17" t="s">
        <v>263</v>
      </c>
      <c r="B22" s="17" t="s">
        <v>15</v>
      </c>
      <c r="C22" s="38">
        <v>470</v>
      </c>
      <c r="D22" s="41">
        <v>470</v>
      </c>
      <c r="E22" s="148"/>
    </row>
    <row r="23" spans="1:5" x14ac:dyDescent="0.3">
      <c r="A23" s="17" t="s">
        <v>264</v>
      </c>
      <c r="B23" s="17" t="s">
        <v>16</v>
      </c>
      <c r="C23" s="38"/>
      <c r="D23" s="41"/>
      <c r="E23" s="148"/>
    </row>
    <row r="24" spans="1:5" x14ac:dyDescent="0.3">
      <c r="A24" s="17" t="s">
        <v>265</v>
      </c>
      <c r="B24" s="17" t="s">
        <v>17</v>
      </c>
      <c r="C24" s="117">
        <f>SUM(C25:C28)</f>
        <v>770</v>
      </c>
      <c r="D24" s="117">
        <f>SUM(D25:D28)</f>
        <v>770</v>
      </c>
      <c r="E24" s="148"/>
    </row>
    <row r="25" spans="1:5" ht="16.5" customHeight="1" x14ac:dyDescent="0.3">
      <c r="A25" s="18" t="s">
        <v>266</v>
      </c>
      <c r="B25" s="18" t="s">
        <v>18</v>
      </c>
      <c r="C25" s="38">
        <v>548</v>
      </c>
      <c r="D25" s="41">
        <v>548</v>
      </c>
      <c r="E25" s="148"/>
    </row>
    <row r="26" spans="1:5" ht="16.5" customHeight="1" x14ac:dyDescent="0.3">
      <c r="A26" s="18" t="s">
        <v>267</v>
      </c>
      <c r="B26" s="18" t="s">
        <v>19</v>
      </c>
      <c r="C26" s="38">
        <v>182</v>
      </c>
      <c r="D26" s="41">
        <v>182</v>
      </c>
      <c r="E26" s="148"/>
    </row>
    <row r="27" spans="1:5" ht="16.5" customHeight="1" x14ac:dyDescent="0.3">
      <c r="A27" s="18" t="s">
        <v>268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269</v>
      </c>
      <c r="B28" s="18" t="s">
        <v>664</v>
      </c>
      <c r="C28" s="38">
        <v>40</v>
      </c>
      <c r="D28" s="42">
        <v>40</v>
      </c>
      <c r="E28" s="148"/>
    </row>
    <row r="29" spans="1:5" x14ac:dyDescent="0.3">
      <c r="A29" s="17" t="s">
        <v>270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>
        <v>1137</v>
      </c>
      <c r="D31" s="35">
        <v>1137</v>
      </c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8000</v>
      </c>
      <c r="D33" s="83">
        <f>SUM(D34:D35)</f>
        <v>8000</v>
      </c>
      <c r="E33" s="148"/>
    </row>
    <row r="34" spans="1:5" x14ac:dyDescent="0.3">
      <c r="A34" s="17" t="s">
        <v>271</v>
      </c>
      <c r="B34" s="17" t="s">
        <v>56</v>
      </c>
      <c r="C34" s="34">
        <v>8000</v>
      </c>
      <c r="D34" s="35">
        <v>8000</v>
      </c>
      <c r="E34" s="148"/>
    </row>
    <row r="35" spans="1:5" x14ac:dyDescent="0.3">
      <c r="A35" s="17" t="s">
        <v>272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>
        <v>107.39</v>
      </c>
      <c r="D36" s="35">
        <v>107.39</v>
      </c>
      <c r="E36" s="148"/>
    </row>
    <row r="37" spans="1:5" x14ac:dyDescent="0.3">
      <c r="A37" s="16" t="s">
        <v>39</v>
      </c>
      <c r="B37" s="16" t="s">
        <v>324</v>
      </c>
      <c r="C37" s="83">
        <f>SUM(C38:C43)</f>
        <v>14850</v>
      </c>
      <c r="D37" s="83">
        <f>SUM(D38:D43)</f>
        <v>6371</v>
      </c>
      <c r="E37" s="148"/>
    </row>
    <row r="38" spans="1:5" x14ac:dyDescent="0.3">
      <c r="A38" s="17" t="s">
        <v>321</v>
      </c>
      <c r="B38" s="17" t="s">
        <v>325</v>
      </c>
      <c r="C38" s="34"/>
      <c r="D38" s="34"/>
      <c r="E38" s="148"/>
    </row>
    <row r="39" spans="1:5" x14ac:dyDescent="0.3">
      <c r="A39" s="17" t="s">
        <v>322</v>
      </c>
      <c r="B39" s="17" t="s">
        <v>326</v>
      </c>
      <c r="C39" s="34"/>
      <c r="D39" s="34"/>
      <c r="E39" s="148"/>
    </row>
    <row r="40" spans="1:5" x14ac:dyDescent="0.3">
      <c r="A40" s="17" t="s">
        <v>323</v>
      </c>
      <c r="B40" s="17" t="s">
        <v>329</v>
      </c>
      <c r="C40" s="34">
        <v>200</v>
      </c>
      <c r="D40" s="35">
        <v>200</v>
      </c>
      <c r="E40" s="148"/>
    </row>
    <row r="41" spans="1:5" x14ac:dyDescent="0.3">
      <c r="A41" s="17" t="s">
        <v>328</v>
      </c>
      <c r="B41" s="17" t="s">
        <v>330</v>
      </c>
      <c r="C41" s="34"/>
      <c r="D41" s="35"/>
      <c r="E41" s="148"/>
    </row>
    <row r="42" spans="1:5" x14ac:dyDescent="0.3">
      <c r="A42" s="17" t="s">
        <v>331</v>
      </c>
      <c r="B42" s="17" t="s">
        <v>427</v>
      </c>
      <c r="C42" s="34">
        <v>14650</v>
      </c>
      <c r="D42" s="35">
        <v>6171</v>
      </c>
      <c r="E42" s="148"/>
    </row>
    <row r="43" spans="1:5" x14ac:dyDescent="0.3">
      <c r="A43" s="17" t="s">
        <v>428</v>
      </c>
      <c r="B43" s="17" t="s">
        <v>327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>
        <v>2290.6</v>
      </c>
      <c r="D44" s="35">
        <v>2290.6</v>
      </c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277</v>
      </c>
      <c r="C48" s="83">
        <f>SUM(C49:C51)</f>
        <v>3563</v>
      </c>
      <c r="D48" s="83">
        <f>SUM(D49:D51)</f>
        <v>1563</v>
      </c>
      <c r="E48" s="148"/>
    </row>
    <row r="49" spans="1:5" x14ac:dyDescent="0.3">
      <c r="A49" s="97" t="s">
        <v>336</v>
      </c>
      <c r="B49" s="97" t="s">
        <v>720</v>
      </c>
      <c r="C49" s="34">
        <v>1563</v>
      </c>
      <c r="D49" s="35">
        <v>1563</v>
      </c>
      <c r="E49" s="148"/>
    </row>
    <row r="50" spans="1:5" x14ac:dyDescent="0.3">
      <c r="A50" s="97" t="s">
        <v>337</v>
      </c>
      <c r="B50" s="97" t="s">
        <v>338</v>
      </c>
      <c r="C50" s="34">
        <v>2000</v>
      </c>
      <c r="D50" s="35">
        <v>0</v>
      </c>
      <c r="E50" s="148"/>
    </row>
    <row r="51" spans="1:5" x14ac:dyDescent="0.3">
      <c r="A51" s="97" t="s">
        <v>340</v>
      </c>
      <c r="B51" s="97" t="s">
        <v>341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>
        <v>9539</v>
      </c>
      <c r="D53" s="35">
        <v>1038.82</v>
      </c>
      <c r="E53" s="148"/>
    </row>
    <row r="54" spans="1:5" ht="30" x14ac:dyDescent="0.3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368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 x14ac:dyDescent="0.3">
      <c r="A60" s="16" t="s">
        <v>278</v>
      </c>
      <c r="B60" s="47" t="s">
        <v>52</v>
      </c>
      <c r="C60" s="38"/>
      <c r="D60" s="41"/>
      <c r="E60" s="148"/>
    </row>
    <row r="61" spans="1:5" ht="30" x14ac:dyDescent="0.3">
      <c r="A61" s="16" t="s">
        <v>279</v>
      </c>
      <c r="B61" s="47" t="s">
        <v>54</v>
      </c>
      <c r="C61" s="38"/>
      <c r="D61" s="41"/>
      <c r="E61" s="148"/>
    </row>
    <row r="62" spans="1:5" x14ac:dyDescent="0.3">
      <c r="A62" s="16" t="s">
        <v>280</v>
      </c>
      <c r="B62" s="47" t="s">
        <v>53</v>
      </c>
      <c r="C62" s="41"/>
      <c r="D62" s="41"/>
      <c r="E62" s="148"/>
    </row>
    <row r="63" spans="1:5" x14ac:dyDescent="0.3">
      <c r="A63" s="16" t="s">
        <v>281</v>
      </c>
      <c r="B63" s="47" t="s">
        <v>27</v>
      </c>
      <c r="C63" s="38"/>
      <c r="D63" s="41"/>
      <c r="E63" s="148"/>
    </row>
    <row r="64" spans="1:5" x14ac:dyDescent="0.3">
      <c r="A64" s="16" t="s">
        <v>307</v>
      </c>
      <c r="B64" s="199" t="s">
        <v>308</v>
      </c>
      <c r="C64" s="38"/>
      <c r="D64" s="200"/>
      <c r="E64" s="148"/>
    </row>
    <row r="65" spans="1:5" x14ac:dyDescent="0.3">
      <c r="A65" s="13">
        <v>2</v>
      </c>
      <c r="B65" s="48" t="s">
        <v>95</v>
      </c>
      <c r="C65" s="249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9"/>
      <c r="D66" s="43"/>
      <c r="E66" s="148"/>
    </row>
    <row r="67" spans="1:5" x14ac:dyDescent="0.3">
      <c r="A67" s="15">
        <v>2.2000000000000002</v>
      </c>
      <c r="B67" s="49" t="s">
        <v>93</v>
      </c>
      <c r="C67" s="251"/>
      <c r="D67" s="44"/>
      <c r="E67" s="148"/>
    </row>
    <row r="68" spans="1:5" x14ac:dyDescent="0.3">
      <c r="A68" s="15">
        <v>2.2999999999999998</v>
      </c>
      <c r="B68" s="49" t="s">
        <v>92</v>
      </c>
      <c r="C68" s="251"/>
      <c r="D68" s="44"/>
      <c r="E68" s="148"/>
    </row>
    <row r="69" spans="1:5" x14ac:dyDescent="0.3">
      <c r="A69" s="15">
        <v>2.4</v>
      </c>
      <c r="B69" s="49" t="s">
        <v>94</v>
      </c>
      <c r="C69" s="251"/>
      <c r="D69" s="44"/>
      <c r="E69" s="148"/>
    </row>
    <row r="70" spans="1:5" x14ac:dyDescent="0.3">
      <c r="A70" s="15">
        <v>2.5</v>
      </c>
      <c r="B70" s="49" t="s">
        <v>90</v>
      </c>
      <c r="C70" s="251"/>
      <c r="D70" s="44"/>
      <c r="E70" s="148"/>
    </row>
    <row r="71" spans="1:5" x14ac:dyDescent="0.3">
      <c r="A71" s="15">
        <v>2.6</v>
      </c>
      <c r="B71" s="49" t="s">
        <v>91</v>
      </c>
      <c r="C71" s="251"/>
      <c r="D71" s="44"/>
      <c r="E71" s="148"/>
    </row>
    <row r="72" spans="1:5" s="2" customFormat="1" x14ac:dyDescent="0.3">
      <c r="A72" s="13">
        <v>3</v>
      </c>
      <c r="B72" s="247" t="s">
        <v>387</v>
      </c>
      <c r="C72" s="250"/>
      <c r="D72" s="248"/>
      <c r="E72" s="105"/>
    </row>
    <row r="73" spans="1:5" s="2" customFormat="1" x14ac:dyDescent="0.3">
      <c r="A73" s="13">
        <v>4</v>
      </c>
      <c r="B73" s="13" t="s">
        <v>233</v>
      </c>
      <c r="C73" s="250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234</v>
      </c>
      <c r="C74" s="8"/>
      <c r="D74" s="8"/>
      <c r="E74" s="105"/>
    </row>
    <row r="75" spans="1:5" s="2" customFormat="1" x14ac:dyDescent="0.3">
      <c r="A75" s="15">
        <v>4.2</v>
      </c>
      <c r="B75" s="15" t="s">
        <v>235</v>
      </c>
      <c r="C75" s="8"/>
      <c r="D75" s="8"/>
      <c r="E75" s="105"/>
    </row>
    <row r="76" spans="1:5" s="2" customFormat="1" x14ac:dyDescent="0.3">
      <c r="A76" s="13">
        <v>5</v>
      </c>
      <c r="B76" s="245" t="s">
        <v>260</v>
      </c>
      <c r="C76" s="8"/>
      <c r="D76" s="85"/>
      <c r="E76" s="105"/>
    </row>
    <row r="77" spans="1:5" s="2" customFormat="1" x14ac:dyDescent="0.3">
      <c r="A77" s="346"/>
      <c r="B77" s="346"/>
      <c r="C77" s="12"/>
      <c r="D77" s="12"/>
      <c r="E77" s="105"/>
    </row>
    <row r="78" spans="1:5" s="2" customFormat="1" x14ac:dyDescent="0.3">
      <c r="A78" s="437" t="s">
        <v>429</v>
      </c>
      <c r="B78" s="437"/>
      <c r="C78" s="437"/>
      <c r="D78" s="437"/>
      <c r="E78" s="105"/>
    </row>
    <row r="79" spans="1:5" s="2" customFormat="1" x14ac:dyDescent="0.3">
      <c r="A79" s="346"/>
      <c r="B79" s="346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430</v>
      </c>
      <c r="D84" s="12"/>
      <c r="E84"/>
      <c r="F84"/>
      <c r="G84"/>
      <c r="H84"/>
      <c r="I84"/>
    </row>
    <row r="85" spans="1:9" s="2" customFormat="1" x14ac:dyDescent="0.3">
      <c r="A85"/>
      <c r="B85" s="438" t="s">
        <v>431</v>
      </c>
      <c r="C85" s="438"/>
      <c r="D85" s="438"/>
      <c r="E85"/>
      <c r="F85"/>
      <c r="G85"/>
      <c r="H85"/>
      <c r="I85"/>
    </row>
    <row r="86" spans="1:9" customFormat="1" ht="12.75" x14ac:dyDescent="0.2">
      <c r="B86" s="66" t="s">
        <v>432</v>
      </c>
    </row>
    <row r="87" spans="1:9" s="2" customFormat="1" x14ac:dyDescent="0.3">
      <c r="A87" s="11"/>
      <c r="B87" s="438" t="s">
        <v>433</v>
      </c>
      <c r="C87" s="438"/>
      <c r="D87" s="438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I36" sqref="I3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305</v>
      </c>
      <c r="B1" s="77"/>
      <c r="C1" s="435" t="s">
        <v>97</v>
      </c>
      <c r="D1" s="435"/>
      <c r="E1" s="91"/>
    </row>
    <row r="2" spans="1:5" s="6" customFormat="1" x14ac:dyDescent="0.3">
      <c r="A2" s="74" t="s">
        <v>299</v>
      </c>
      <c r="B2" s="77"/>
      <c r="C2" s="439" t="str">
        <f>'ფორმა N1'!L2</f>
        <v>03/10-21/10/17</v>
      </c>
      <c r="D2" s="439"/>
      <c r="E2" s="91"/>
    </row>
    <row r="3" spans="1:5" s="6" customFormat="1" x14ac:dyDescent="0.3">
      <c r="A3" s="76" t="s">
        <v>128</v>
      </c>
      <c r="B3" s="74"/>
      <c r="C3" s="159"/>
      <c r="D3" s="159"/>
      <c r="E3" s="91"/>
    </row>
    <row r="4" spans="1:5" s="6" customFormat="1" x14ac:dyDescent="0.3">
      <c r="A4" s="77" t="s">
        <v>255</v>
      </c>
      <c r="B4" s="76"/>
      <c r="C4" s="159"/>
      <c r="D4" s="159"/>
      <c r="E4" s="91"/>
    </row>
    <row r="5" spans="1:5" x14ac:dyDescent="0.3">
      <c r="A5" s="77">
        <f>'ფორმა N2'!A5</f>
        <v>0</v>
      </c>
      <c r="B5" s="77"/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8"/>
      <c r="B8" s="158"/>
      <c r="C8" s="78"/>
      <c r="D8" s="78"/>
      <c r="E8" s="91"/>
    </row>
    <row r="9" spans="1:5" s="6" customFormat="1" ht="30" x14ac:dyDescent="0.3">
      <c r="A9" s="89" t="s">
        <v>64</v>
      </c>
      <c r="B9" s="89" t="s">
        <v>304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300</v>
      </c>
      <c r="B10" s="98" t="s">
        <v>665</v>
      </c>
      <c r="C10" s="4">
        <v>137.44</v>
      </c>
      <c r="D10" s="4">
        <v>137.44</v>
      </c>
      <c r="E10" s="93"/>
    </row>
    <row r="11" spans="1:5" s="10" customFormat="1" x14ac:dyDescent="0.2">
      <c r="A11" s="98" t="s">
        <v>301</v>
      </c>
      <c r="B11" s="98" t="s">
        <v>666</v>
      </c>
      <c r="C11" s="4">
        <v>390</v>
      </c>
      <c r="D11" s="4">
        <v>390</v>
      </c>
      <c r="E11" s="94"/>
    </row>
    <row r="12" spans="1:5" s="10" customFormat="1" x14ac:dyDescent="0.2">
      <c r="A12" s="87" t="s">
        <v>259</v>
      </c>
      <c r="B12" s="87" t="s">
        <v>667</v>
      </c>
      <c r="C12" s="4">
        <v>510.38</v>
      </c>
      <c r="D12" s="4">
        <v>510.38</v>
      </c>
      <c r="E12" s="94"/>
    </row>
    <row r="13" spans="1:5" s="10" customFormat="1" x14ac:dyDescent="0.2">
      <c r="A13" s="87" t="s">
        <v>259</v>
      </c>
      <c r="B13" s="87" t="s">
        <v>721</v>
      </c>
      <c r="C13" s="4">
        <v>8500</v>
      </c>
      <c r="D13" s="4">
        <v>0</v>
      </c>
      <c r="E13" s="94"/>
    </row>
    <row r="14" spans="1:5" s="10" customFormat="1" x14ac:dyDescent="0.2">
      <c r="A14" s="87" t="s">
        <v>259</v>
      </c>
      <c r="B14" s="87"/>
      <c r="C14" s="4"/>
      <c r="D14" s="4"/>
      <c r="E14" s="94"/>
    </row>
    <row r="15" spans="1:5" s="10" customFormat="1" x14ac:dyDescent="0.2">
      <c r="A15" s="87" t="s">
        <v>259</v>
      </c>
      <c r="B15" s="87"/>
      <c r="C15" s="4"/>
      <c r="D15" s="4"/>
      <c r="E15" s="94"/>
    </row>
    <row r="16" spans="1:5" s="10" customFormat="1" ht="17.25" customHeight="1" x14ac:dyDescent="0.2">
      <c r="A16" s="98" t="s">
        <v>302</v>
      </c>
      <c r="B16" s="87"/>
      <c r="C16" s="4"/>
      <c r="D16" s="4"/>
      <c r="E16" s="94"/>
    </row>
    <row r="17" spans="1:5" s="10" customFormat="1" ht="18" customHeight="1" x14ac:dyDescent="0.2">
      <c r="A17" s="98" t="s">
        <v>303</v>
      </c>
      <c r="B17" s="87"/>
      <c r="C17" s="4"/>
      <c r="D17" s="4"/>
      <c r="E17" s="94"/>
    </row>
    <row r="18" spans="1:5" s="10" customFormat="1" x14ac:dyDescent="0.2">
      <c r="A18" s="87" t="s">
        <v>259</v>
      </c>
      <c r="B18" s="87"/>
      <c r="C18" s="4"/>
      <c r="D18" s="4"/>
      <c r="E18" s="94"/>
    </row>
    <row r="19" spans="1:5" s="10" customFormat="1" x14ac:dyDescent="0.2">
      <c r="A19" s="87" t="s">
        <v>259</v>
      </c>
      <c r="B19" s="87"/>
      <c r="C19" s="4"/>
      <c r="D19" s="4"/>
      <c r="E19" s="94"/>
    </row>
    <row r="20" spans="1:5" s="10" customFormat="1" x14ac:dyDescent="0.2">
      <c r="A20" s="87" t="s">
        <v>259</v>
      </c>
      <c r="B20" s="87"/>
      <c r="C20" s="4"/>
      <c r="D20" s="4"/>
      <c r="E20" s="94"/>
    </row>
    <row r="21" spans="1:5" s="10" customFormat="1" x14ac:dyDescent="0.2">
      <c r="A21" s="87" t="s">
        <v>259</v>
      </c>
      <c r="B21" s="87"/>
      <c r="C21" s="4"/>
      <c r="D21" s="4"/>
      <c r="E21" s="94"/>
    </row>
    <row r="22" spans="1:5" s="10" customFormat="1" x14ac:dyDescent="0.2">
      <c r="A22" s="87" t="s">
        <v>259</v>
      </c>
      <c r="B22" s="87"/>
      <c r="C22" s="4"/>
      <c r="D22" s="4"/>
      <c r="E22" s="94"/>
    </row>
    <row r="23" spans="1:5" s="3" customFormat="1" x14ac:dyDescent="0.2">
      <c r="A23" s="88"/>
      <c r="B23" s="88"/>
      <c r="C23" s="4"/>
      <c r="D23" s="4"/>
      <c r="E23" s="95"/>
    </row>
    <row r="24" spans="1:5" x14ac:dyDescent="0.3">
      <c r="A24" s="99"/>
      <c r="B24" s="99" t="s">
        <v>306</v>
      </c>
      <c r="C24" s="86">
        <f>SUM(C10:C23)</f>
        <v>9537.82</v>
      </c>
      <c r="D24" s="86">
        <f>SUM(D10:D23)</f>
        <v>1037.8200000000002</v>
      </c>
      <c r="E24" s="96"/>
    </row>
    <row r="25" spans="1:5" x14ac:dyDescent="0.3">
      <c r="A25" s="45"/>
      <c r="B25" s="45"/>
    </row>
    <row r="26" spans="1:5" x14ac:dyDescent="0.3">
      <c r="A26" s="2" t="s">
        <v>375</v>
      </c>
      <c r="E26" s="5"/>
    </row>
    <row r="27" spans="1:5" x14ac:dyDescent="0.3">
      <c r="A27" s="2" t="s">
        <v>370</v>
      </c>
    </row>
    <row r="28" spans="1:5" x14ac:dyDescent="0.3">
      <c r="A28" s="198" t="s">
        <v>371</v>
      </c>
    </row>
    <row r="29" spans="1:5" x14ac:dyDescent="0.3">
      <c r="A29" s="198"/>
    </row>
    <row r="30" spans="1:5" x14ac:dyDescent="0.3">
      <c r="A30" s="198" t="s">
        <v>319</v>
      </c>
    </row>
    <row r="31" spans="1:5" s="23" customFormat="1" ht="12.75" x14ac:dyDescent="0.2"/>
    <row r="32" spans="1:5" x14ac:dyDescent="0.3">
      <c r="A32" s="69" t="s">
        <v>96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252</v>
      </c>
      <c r="D35" s="12"/>
      <c r="E35"/>
      <c r="F35"/>
      <c r="G35"/>
      <c r="H35"/>
      <c r="I35"/>
    </row>
    <row r="36" spans="1:9" x14ac:dyDescent="0.3">
      <c r="B36" s="2" t="s">
        <v>251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127</v>
      </c>
    </row>
    <row r="38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view="pageBreakPreview" topLeftCell="A13" zoomScale="80" zoomScaleSheetLayoutView="80" workbookViewId="0">
      <selection activeCell="Q64" sqref="Q64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4" t="s">
        <v>404</v>
      </c>
      <c r="B1" s="74"/>
      <c r="C1" s="77"/>
      <c r="D1" s="77"/>
      <c r="E1" s="77"/>
      <c r="F1" s="77"/>
      <c r="G1" s="256"/>
      <c r="H1" s="256"/>
      <c r="I1" s="435" t="s">
        <v>97</v>
      </c>
      <c r="J1" s="435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6"/>
      <c r="H2" s="256"/>
      <c r="I2" s="439" t="str">
        <f>'ფორმა N1'!L2</f>
        <v>03/10-21/10/17</v>
      </c>
      <c r="J2" s="439"/>
    </row>
    <row r="3" spans="1:10" ht="15" x14ac:dyDescent="0.3">
      <c r="A3" s="76"/>
      <c r="B3" s="76"/>
      <c r="C3" s="74"/>
      <c r="D3" s="74"/>
      <c r="E3" s="74"/>
      <c r="F3" s="74"/>
      <c r="G3" s="256"/>
      <c r="H3" s="256"/>
      <c r="I3" s="256"/>
    </row>
    <row r="4" spans="1:10" ht="15" x14ac:dyDescent="0.3">
      <c r="A4" s="77" t="s">
        <v>255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/>
      <c r="B5" s="80"/>
      <c r="C5" s="80" t="s">
        <v>475</v>
      </c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55"/>
      <c r="B7" s="255"/>
      <c r="C7" s="255"/>
      <c r="D7" s="255"/>
      <c r="E7" s="255"/>
      <c r="F7" s="255"/>
      <c r="G7" s="78"/>
      <c r="H7" s="78"/>
      <c r="I7" s="78"/>
    </row>
    <row r="8" spans="1:10" ht="45" x14ac:dyDescent="0.2">
      <c r="A8" s="90" t="s">
        <v>64</v>
      </c>
      <c r="B8" s="90" t="s">
        <v>310</v>
      </c>
      <c r="C8" s="90" t="s">
        <v>311</v>
      </c>
      <c r="D8" s="90" t="s">
        <v>213</v>
      </c>
      <c r="E8" s="90" t="s">
        <v>315</v>
      </c>
      <c r="F8" s="90" t="s">
        <v>318</v>
      </c>
      <c r="G8" s="79" t="s">
        <v>10</v>
      </c>
      <c r="H8" s="79" t="s">
        <v>9</v>
      </c>
      <c r="I8" s="79" t="s">
        <v>355</v>
      </c>
      <c r="J8" s="211" t="s">
        <v>317</v>
      </c>
    </row>
    <row r="9" spans="1:10" ht="15" x14ac:dyDescent="0.2">
      <c r="A9" s="98">
        <v>1</v>
      </c>
      <c r="B9" s="98" t="s">
        <v>529</v>
      </c>
      <c r="C9" s="98" t="s">
        <v>530</v>
      </c>
      <c r="D9" s="98">
        <v>1003001453</v>
      </c>
      <c r="E9" s="98"/>
      <c r="F9" s="98" t="s">
        <v>317</v>
      </c>
      <c r="G9" s="4">
        <f>H9/80*100</f>
        <v>1250</v>
      </c>
      <c r="H9" s="4">
        <v>1000</v>
      </c>
      <c r="I9" s="4">
        <f>G9-H9</f>
        <v>250</v>
      </c>
      <c r="J9" s="211" t="s">
        <v>0</v>
      </c>
    </row>
    <row r="10" spans="1:10" ht="15" x14ac:dyDescent="0.2">
      <c r="A10" s="98">
        <v>2</v>
      </c>
      <c r="B10" s="98" t="s">
        <v>531</v>
      </c>
      <c r="C10" s="98" t="s">
        <v>532</v>
      </c>
      <c r="D10" s="98">
        <v>12001069159</v>
      </c>
      <c r="E10" s="98"/>
      <c r="F10" s="98" t="s">
        <v>317</v>
      </c>
      <c r="G10" s="4">
        <f t="shared" ref="G10:G61" si="0">H10/80*100</f>
        <v>825</v>
      </c>
      <c r="H10" s="4">
        <v>660</v>
      </c>
      <c r="I10" s="4">
        <f t="shared" ref="I10:I61" si="1">G10-H10</f>
        <v>165</v>
      </c>
    </row>
    <row r="11" spans="1:10" ht="15" x14ac:dyDescent="0.2">
      <c r="A11" s="98">
        <v>3</v>
      </c>
      <c r="B11" s="87" t="s">
        <v>533</v>
      </c>
      <c r="C11" s="87" t="s">
        <v>534</v>
      </c>
      <c r="D11" s="87">
        <v>1019003796</v>
      </c>
      <c r="E11" s="87"/>
      <c r="F11" s="98" t="s">
        <v>317</v>
      </c>
      <c r="G11" s="4">
        <f t="shared" si="0"/>
        <v>500</v>
      </c>
      <c r="H11" s="4">
        <v>400</v>
      </c>
      <c r="I11" s="4">
        <f t="shared" si="1"/>
        <v>100</v>
      </c>
    </row>
    <row r="12" spans="1:10" ht="15" x14ac:dyDescent="0.2">
      <c r="A12" s="98">
        <v>4</v>
      </c>
      <c r="B12" s="87" t="s">
        <v>535</v>
      </c>
      <c r="C12" s="87" t="s">
        <v>536</v>
      </c>
      <c r="D12" s="87">
        <v>58001000338</v>
      </c>
      <c r="E12" s="87"/>
      <c r="F12" s="98" t="s">
        <v>317</v>
      </c>
      <c r="G12" s="4">
        <f t="shared" si="0"/>
        <v>1293.75</v>
      </c>
      <c r="H12" s="4">
        <v>1035</v>
      </c>
      <c r="I12" s="4">
        <f t="shared" si="1"/>
        <v>258.75</v>
      </c>
    </row>
    <row r="13" spans="1:10" ht="15" x14ac:dyDescent="0.2">
      <c r="A13" s="98">
        <v>5</v>
      </c>
      <c r="B13" s="87" t="s">
        <v>537</v>
      </c>
      <c r="C13" s="87" t="s">
        <v>538</v>
      </c>
      <c r="D13" s="87">
        <v>1027019748</v>
      </c>
      <c r="E13" s="87"/>
      <c r="F13" s="98" t="s">
        <v>317</v>
      </c>
      <c r="G13" s="4">
        <f t="shared" si="0"/>
        <v>406.25</v>
      </c>
      <c r="H13" s="4">
        <v>325</v>
      </c>
      <c r="I13" s="4">
        <f t="shared" si="1"/>
        <v>81.25</v>
      </c>
    </row>
    <row r="14" spans="1:10" ht="15" x14ac:dyDescent="0.2">
      <c r="A14" s="98">
        <v>6</v>
      </c>
      <c r="B14" s="87" t="s">
        <v>539</v>
      </c>
      <c r="C14" s="87" t="s">
        <v>532</v>
      </c>
      <c r="D14" s="87">
        <v>1024036647</v>
      </c>
      <c r="E14" s="87"/>
      <c r="F14" s="98" t="s">
        <v>317</v>
      </c>
      <c r="G14" s="4">
        <f t="shared" si="0"/>
        <v>1262.5</v>
      </c>
      <c r="H14" s="4">
        <v>1010</v>
      </c>
      <c r="I14" s="4">
        <f t="shared" si="1"/>
        <v>252.5</v>
      </c>
    </row>
    <row r="15" spans="1:10" ht="15" x14ac:dyDescent="0.2">
      <c r="A15" s="98">
        <v>7</v>
      </c>
      <c r="B15" s="87" t="s">
        <v>540</v>
      </c>
      <c r="C15" s="87" t="s">
        <v>541</v>
      </c>
      <c r="D15" s="87">
        <v>54001016498</v>
      </c>
      <c r="E15" s="87"/>
      <c r="F15" s="98" t="s">
        <v>317</v>
      </c>
      <c r="G15" s="4">
        <f t="shared" si="0"/>
        <v>750</v>
      </c>
      <c r="H15" s="4">
        <v>600</v>
      </c>
      <c r="I15" s="4">
        <f t="shared" si="1"/>
        <v>150</v>
      </c>
    </row>
    <row r="16" spans="1:10" ht="15" x14ac:dyDescent="0.2">
      <c r="A16" s="98">
        <v>8</v>
      </c>
      <c r="B16" s="87" t="s">
        <v>542</v>
      </c>
      <c r="C16" s="87" t="s">
        <v>543</v>
      </c>
      <c r="D16" s="87">
        <v>57001008871</v>
      </c>
      <c r="E16" s="87"/>
      <c r="F16" s="98" t="s">
        <v>317</v>
      </c>
      <c r="G16" s="4">
        <f t="shared" si="0"/>
        <v>875</v>
      </c>
      <c r="H16" s="4">
        <v>700</v>
      </c>
      <c r="I16" s="4">
        <f t="shared" si="1"/>
        <v>175</v>
      </c>
    </row>
    <row r="17" spans="1:9" ht="15" x14ac:dyDescent="0.2">
      <c r="A17" s="98">
        <v>9</v>
      </c>
      <c r="B17" s="87" t="s">
        <v>544</v>
      </c>
      <c r="C17" s="87" t="s">
        <v>545</v>
      </c>
      <c r="D17" s="87">
        <v>1026008465</v>
      </c>
      <c r="E17" s="87"/>
      <c r="F17" s="98" t="s">
        <v>317</v>
      </c>
      <c r="G17" s="4">
        <f t="shared" si="0"/>
        <v>812.5</v>
      </c>
      <c r="H17" s="4">
        <v>650</v>
      </c>
      <c r="I17" s="4">
        <f t="shared" si="1"/>
        <v>162.5</v>
      </c>
    </row>
    <row r="18" spans="1:9" ht="15" x14ac:dyDescent="0.2">
      <c r="A18" s="98">
        <v>10</v>
      </c>
      <c r="B18" s="87" t="s">
        <v>546</v>
      </c>
      <c r="C18" s="87" t="s">
        <v>547</v>
      </c>
      <c r="D18" s="87">
        <v>1008019822</v>
      </c>
      <c r="E18" s="87"/>
      <c r="F18" s="98" t="s">
        <v>317</v>
      </c>
      <c r="G18" s="4">
        <f t="shared" si="0"/>
        <v>750</v>
      </c>
      <c r="H18" s="4">
        <v>600</v>
      </c>
      <c r="I18" s="4">
        <f t="shared" si="1"/>
        <v>150</v>
      </c>
    </row>
    <row r="19" spans="1:9" ht="15" x14ac:dyDescent="0.2">
      <c r="A19" s="98">
        <v>11</v>
      </c>
      <c r="B19" s="87" t="s">
        <v>548</v>
      </c>
      <c r="C19" s="87" t="s">
        <v>549</v>
      </c>
      <c r="D19" s="87">
        <v>14001005156</v>
      </c>
      <c r="E19" s="87"/>
      <c r="F19" s="98" t="s">
        <v>317</v>
      </c>
      <c r="G19" s="4">
        <f t="shared" si="0"/>
        <v>1012.5</v>
      </c>
      <c r="H19" s="4">
        <v>810</v>
      </c>
      <c r="I19" s="4">
        <f t="shared" si="1"/>
        <v>202.5</v>
      </c>
    </row>
    <row r="20" spans="1:9" ht="15" x14ac:dyDescent="0.2">
      <c r="A20" s="98">
        <v>12</v>
      </c>
      <c r="B20" s="87" t="s">
        <v>550</v>
      </c>
      <c r="C20" s="87" t="s">
        <v>549</v>
      </c>
      <c r="D20" s="87">
        <v>14001003911</v>
      </c>
      <c r="E20" s="87"/>
      <c r="F20" s="98" t="s">
        <v>317</v>
      </c>
      <c r="G20" s="4">
        <f t="shared" si="0"/>
        <v>850</v>
      </c>
      <c r="H20" s="4">
        <v>680</v>
      </c>
      <c r="I20" s="4">
        <f t="shared" si="1"/>
        <v>170</v>
      </c>
    </row>
    <row r="21" spans="1:9" ht="15" x14ac:dyDescent="0.2">
      <c r="A21" s="98">
        <v>13</v>
      </c>
      <c r="B21" s="87" t="s">
        <v>551</v>
      </c>
      <c r="C21" s="87" t="s">
        <v>552</v>
      </c>
      <c r="D21" s="87">
        <v>12001050813</v>
      </c>
      <c r="E21" s="87"/>
      <c r="F21" s="98" t="s">
        <v>317</v>
      </c>
      <c r="G21" s="4">
        <f t="shared" si="0"/>
        <v>1375</v>
      </c>
      <c r="H21" s="4">
        <v>1100</v>
      </c>
      <c r="I21" s="4">
        <f t="shared" si="1"/>
        <v>275</v>
      </c>
    </row>
    <row r="22" spans="1:9" ht="15" x14ac:dyDescent="0.2">
      <c r="A22" s="98">
        <v>14</v>
      </c>
      <c r="B22" s="87" t="s">
        <v>553</v>
      </c>
      <c r="C22" s="87" t="s">
        <v>554</v>
      </c>
      <c r="D22" s="87">
        <v>1008054765</v>
      </c>
      <c r="E22" s="87"/>
      <c r="F22" s="98" t="s">
        <v>317</v>
      </c>
      <c r="G22" s="4">
        <f t="shared" si="0"/>
        <v>1281.25</v>
      </c>
      <c r="H22" s="4">
        <v>1025</v>
      </c>
      <c r="I22" s="4">
        <f t="shared" si="1"/>
        <v>256.25</v>
      </c>
    </row>
    <row r="23" spans="1:9" ht="15" x14ac:dyDescent="0.2">
      <c r="A23" s="98">
        <v>15</v>
      </c>
      <c r="B23" s="87" t="s">
        <v>555</v>
      </c>
      <c r="C23" s="87" t="s">
        <v>556</v>
      </c>
      <c r="D23" s="87">
        <v>1006011079</v>
      </c>
      <c r="E23" s="87"/>
      <c r="F23" s="98" t="s">
        <v>317</v>
      </c>
      <c r="G23" s="4">
        <f t="shared" si="0"/>
        <v>1875</v>
      </c>
      <c r="H23" s="4">
        <v>1500</v>
      </c>
      <c r="I23" s="4">
        <f t="shared" si="1"/>
        <v>375</v>
      </c>
    </row>
    <row r="24" spans="1:9" ht="15" x14ac:dyDescent="0.2">
      <c r="A24" s="98">
        <v>16</v>
      </c>
      <c r="B24" s="87" t="s">
        <v>557</v>
      </c>
      <c r="C24" s="87" t="s">
        <v>558</v>
      </c>
      <c r="D24" s="87">
        <v>1001060855</v>
      </c>
      <c r="E24" s="87"/>
      <c r="F24" s="98" t="s">
        <v>317</v>
      </c>
      <c r="G24" s="4">
        <f t="shared" si="0"/>
        <v>1625</v>
      </c>
      <c r="H24" s="4">
        <v>1300</v>
      </c>
      <c r="I24" s="4">
        <f t="shared" si="1"/>
        <v>325</v>
      </c>
    </row>
    <row r="25" spans="1:9" ht="15" x14ac:dyDescent="0.2">
      <c r="A25" s="98">
        <v>17</v>
      </c>
      <c r="B25" s="87" t="s">
        <v>559</v>
      </c>
      <c r="C25" s="87" t="s">
        <v>560</v>
      </c>
      <c r="D25" s="87">
        <v>1005034665</v>
      </c>
      <c r="E25" s="87"/>
      <c r="F25" s="98" t="s">
        <v>317</v>
      </c>
      <c r="G25" s="4">
        <f t="shared" si="0"/>
        <v>1125</v>
      </c>
      <c r="H25" s="4">
        <v>900</v>
      </c>
      <c r="I25" s="4">
        <f t="shared" si="1"/>
        <v>225</v>
      </c>
    </row>
    <row r="26" spans="1:9" ht="15" x14ac:dyDescent="0.2">
      <c r="A26" s="98">
        <v>18</v>
      </c>
      <c r="B26" s="87" t="s">
        <v>561</v>
      </c>
      <c r="C26" s="87" t="s">
        <v>562</v>
      </c>
      <c r="D26" s="87">
        <v>1031006153</v>
      </c>
      <c r="E26" s="87"/>
      <c r="F26" s="98" t="s">
        <v>317</v>
      </c>
      <c r="G26" s="4">
        <f t="shared" si="0"/>
        <v>1250</v>
      </c>
      <c r="H26" s="4">
        <v>1000</v>
      </c>
      <c r="I26" s="4">
        <f t="shared" si="1"/>
        <v>250</v>
      </c>
    </row>
    <row r="27" spans="1:9" ht="15" x14ac:dyDescent="0.2">
      <c r="A27" s="98">
        <v>19</v>
      </c>
      <c r="B27" s="87" t="s">
        <v>563</v>
      </c>
      <c r="C27" s="87" t="s">
        <v>564</v>
      </c>
      <c r="D27" s="87">
        <v>1022001763</v>
      </c>
      <c r="E27" s="87"/>
      <c r="F27" s="98" t="s">
        <v>317</v>
      </c>
      <c r="G27" s="4">
        <f t="shared" si="0"/>
        <v>1875</v>
      </c>
      <c r="H27" s="4">
        <v>1500</v>
      </c>
      <c r="I27" s="4">
        <f t="shared" si="1"/>
        <v>375</v>
      </c>
    </row>
    <row r="28" spans="1:9" ht="15" x14ac:dyDescent="0.2">
      <c r="A28" s="98">
        <v>20</v>
      </c>
      <c r="B28" s="87" t="s">
        <v>565</v>
      </c>
      <c r="C28" s="87" t="s">
        <v>566</v>
      </c>
      <c r="D28" s="87">
        <v>1014003443</v>
      </c>
      <c r="E28" s="87"/>
      <c r="F28" s="98" t="s">
        <v>317</v>
      </c>
      <c r="G28" s="4">
        <f t="shared" si="0"/>
        <v>1875</v>
      </c>
      <c r="H28" s="4">
        <v>1500</v>
      </c>
      <c r="I28" s="4">
        <f t="shared" si="1"/>
        <v>375</v>
      </c>
    </row>
    <row r="29" spans="1:9" ht="15" x14ac:dyDescent="0.2">
      <c r="A29" s="98">
        <v>21</v>
      </c>
      <c r="B29" s="87" t="s">
        <v>539</v>
      </c>
      <c r="C29" s="87" t="s">
        <v>567</v>
      </c>
      <c r="D29" s="87">
        <v>1011007155</v>
      </c>
      <c r="E29" s="87"/>
      <c r="F29" s="98" t="s">
        <v>317</v>
      </c>
      <c r="G29" s="4">
        <v>750</v>
      </c>
      <c r="H29" s="4">
        <v>750</v>
      </c>
      <c r="I29" s="4">
        <f t="shared" si="1"/>
        <v>0</v>
      </c>
    </row>
    <row r="30" spans="1:9" ht="15" x14ac:dyDescent="0.2">
      <c r="A30" s="98">
        <v>22</v>
      </c>
      <c r="B30" s="87" t="s">
        <v>561</v>
      </c>
      <c r="C30" s="87" t="s">
        <v>568</v>
      </c>
      <c r="D30" s="87">
        <v>1005027236</v>
      </c>
      <c r="E30" s="87"/>
      <c r="F30" s="98" t="s">
        <v>317</v>
      </c>
      <c r="G30" s="4">
        <f t="shared" si="0"/>
        <v>1250</v>
      </c>
      <c r="H30" s="4">
        <v>1000</v>
      </c>
      <c r="I30" s="4">
        <f t="shared" si="1"/>
        <v>250</v>
      </c>
    </row>
    <row r="31" spans="1:9" ht="15" x14ac:dyDescent="0.2">
      <c r="A31" s="98">
        <v>23</v>
      </c>
      <c r="B31" s="87" t="s">
        <v>569</v>
      </c>
      <c r="C31" s="87" t="s">
        <v>570</v>
      </c>
      <c r="D31" s="87">
        <v>23001009537</v>
      </c>
      <c r="E31" s="87"/>
      <c r="F31" s="98" t="s">
        <v>317</v>
      </c>
      <c r="G31" s="4">
        <f t="shared" si="0"/>
        <v>500</v>
      </c>
      <c r="H31" s="4">
        <v>400</v>
      </c>
      <c r="I31" s="4">
        <f t="shared" si="1"/>
        <v>100</v>
      </c>
    </row>
    <row r="32" spans="1:9" ht="15" x14ac:dyDescent="0.2">
      <c r="A32" s="98">
        <v>24</v>
      </c>
      <c r="B32" s="87" t="s">
        <v>565</v>
      </c>
      <c r="C32" s="87" t="s">
        <v>571</v>
      </c>
      <c r="D32" s="87">
        <v>1006015070</v>
      </c>
      <c r="E32" s="87"/>
      <c r="F32" s="98" t="s">
        <v>317</v>
      </c>
      <c r="G32" s="4">
        <f t="shared" si="0"/>
        <v>625</v>
      </c>
      <c r="H32" s="4">
        <v>500</v>
      </c>
      <c r="I32" s="4">
        <f t="shared" si="1"/>
        <v>125</v>
      </c>
    </row>
    <row r="33" spans="1:9" ht="15" x14ac:dyDescent="0.2">
      <c r="A33" s="98">
        <v>25</v>
      </c>
      <c r="B33" s="87" t="s">
        <v>572</v>
      </c>
      <c r="C33" s="87" t="s">
        <v>562</v>
      </c>
      <c r="D33" s="87">
        <v>1010011415</v>
      </c>
      <c r="E33" s="87"/>
      <c r="F33" s="98" t="s">
        <v>317</v>
      </c>
      <c r="G33" s="4">
        <f t="shared" si="0"/>
        <v>4437.5</v>
      </c>
      <c r="H33" s="4">
        <v>3550</v>
      </c>
      <c r="I33" s="4">
        <f t="shared" si="1"/>
        <v>887.5</v>
      </c>
    </row>
    <row r="34" spans="1:9" ht="15" x14ac:dyDescent="0.2">
      <c r="A34" s="98">
        <v>26</v>
      </c>
      <c r="B34" s="87" t="s">
        <v>573</v>
      </c>
      <c r="C34" s="87" t="s">
        <v>574</v>
      </c>
      <c r="D34" s="87">
        <v>1006015862</v>
      </c>
      <c r="E34" s="87"/>
      <c r="F34" s="98" t="s">
        <v>317</v>
      </c>
      <c r="G34" s="4">
        <f t="shared" si="0"/>
        <v>1625</v>
      </c>
      <c r="H34" s="4">
        <v>1300</v>
      </c>
      <c r="I34" s="4">
        <f t="shared" si="1"/>
        <v>325</v>
      </c>
    </row>
    <row r="35" spans="1:9" ht="15" x14ac:dyDescent="0.2">
      <c r="A35" s="98">
        <v>27</v>
      </c>
      <c r="B35" s="87" t="s">
        <v>563</v>
      </c>
      <c r="C35" s="87" t="s">
        <v>617</v>
      </c>
      <c r="D35" s="87">
        <v>24001046287</v>
      </c>
      <c r="E35" s="87"/>
      <c r="F35" s="98" t="s">
        <v>317</v>
      </c>
      <c r="G35" s="4">
        <f t="shared" si="0"/>
        <v>250</v>
      </c>
      <c r="H35" s="4">
        <v>200</v>
      </c>
      <c r="I35" s="4">
        <f t="shared" si="1"/>
        <v>50</v>
      </c>
    </row>
    <row r="36" spans="1:9" ht="15" x14ac:dyDescent="0.2">
      <c r="A36" s="98">
        <v>28</v>
      </c>
      <c r="B36" s="87" t="s">
        <v>575</v>
      </c>
      <c r="C36" s="87" t="s">
        <v>618</v>
      </c>
      <c r="D36" s="87">
        <v>1001082337</v>
      </c>
      <c r="E36" s="87"/>
      <c r="F36" s="98" t="s">
        <v>317</v>
      </c>
      <c r="G36" s="4">
        <f t="shared" si="0"/>
        <v>250</v>
      </c>
      <c r="H36" s="4">
        <v>200</v>
      </c>
      <c r="I36" s="4">
        <f t="shared" si="1"/>
        <v>50</v>
      </c>
    </row>
    <row r="37" spans="1:9" ht="15" x14ac:dyDescent="0.2">
      <c r="A37" s="98">
        <v>29</v>
      </c>
      <c r="B37" s="87" t="s">
        <v>576</v>
      </c>
      <c r="C37" s="87" t="s">
        <v>619</v>
      </c>
      <c r="D37" s="87">
        <v>1017019191</v>
      </c>
      <c r="E37" s="87"/>
      <c r="F37" s="98" t="s">
        <v>317</v>
      </c>
      <c r="G37" s="4">
        <f t="shared" si="0"/>
        <v>250</v>
      </c>
      <c r="H37" s="4">
        <v>200</v>
      </c>
      <c r="I37" s="4">
        <f t="shared" si="1"/>
        <v>50</v>
      </c>
    </row>
    <row r="38" spans="1:9" ht="15" x14ac:dyDescent="0.2">
      <c r="A38" s="98">
        <v>31</v>
      </c>
      <c r="B38" s="87" t="s">
        <v>577</v>
      </c>
      <c r="C38" s="87" t="s">
        <v>578</v>
      </c>
      <c r="D38" s="87">
        <v>1022003966</v>
      </c>
      <c r="E38" s="87"/>
      <c r="F38" s="98" t="s">
        <v>317</v>
      </c>
      <c r="G38" s="4">
        <f t="shared" si="0"/>
        <v>250</v>
      </c>
      <c r="H38" s="4">
        <v>200</v>
      </c>
      <c r="I38" s="4">
        <f t="shared" si="1"/>
        <v>50</v>
      </c>
    </row>
    <row r="39" spans="1:9" ht="15" x14ac:dyDescent="0.2">
      <c r="A39" s="98">
        <v>32</v>
      </c>
      <c r="B39" s="87" t="s">
        <v>579</v>
      </c>
      <c r="C39" s="87" t="s">
        <v>581</v>
      </c>
      <c r="D39" s="87">
        <v>1012005572</v>
      </c>
      <c r="E39" s="87"/>
      <c r="F39" s="98" t="s">
        <v>317</v>
      </c>
      <c r="G39" s="4">
        <f t="shared" si="0"/>
        <v>500</v>
      </c>
      <c r="H39" s="4">
        <v>400</v>
      </c>
      <c r="I39" s="4">
        <f t="shared" si="1"/>
        <v>100</v>
      </c>
    </row>
    <row r="40" spans="1:9" ht="15" x14ac:dyDescent="0.2">
      <c r="A40" s="98">
        <v>33</v>
      </c>
      <c r="B40" s="87" t="s">
        <v>582</v>
      </c>
      <c r="C40" s="87" t="s">
        <v>580</v>
      </c>
      <c r="D40" s="87">
        <v>15001026451</v>
      </c>
      <c r="E40" s="87"/>
      <c r="F40" s="98" t="s">
        <v>317</v>
      </c>
      <c r="G40" s="4">
        <f t="shared" si="0"/>
        <v>500</v>
      </c>
      <c r="H40" s="4">
        <v>400</v>
      </c>
      <c r="I40" s="4">
        <f t="shared" si="1"/>
        <v>100</v>
      </c>
    </row>
    <row r="41" spans="1:9" ht="15" x14ac:dyDescent="0.2">
      <c r="A41" s="98">
        <v>34</v>
      </c>
      <c r="B41" s="87" t="s">
        <v>583</v>
      </c>
      <c r="C41" s="87" t="s">
        <v>584</v>
      </c>
      <c r="D41" s="87">
        <v>31001023911</v>
      </c>
      <c r="E41" s="87"/>
      <c r="F41" s="98" t="s">
        <v>317</v>
      </c>
      <c r="G41" s="4">
        <f t="shared" si="0"/>
        <v>250</v>
      </c>
      <c r="H41" s="4">
        <v>200</v>
      </c>
      <c r="I41" s="4">
        <f t="shared" si="1"/>
        <v>50</v>
      </c>
    </row>
    <row r="42" spans="1:9" ht="15" x14ac:dyDescent="0.2">
      <c r="A42" s="98">
        <v>35</v>
      </c>
      <c r="B42" s="87" t="s">
        <v>585</v>
      </c>
      <c r="C42" s="87" t="s">
        <v>586</v>
      </c>
      <c r="D42" s="87">
        <v>33001081367</v>
      </c>
      <c r="E42" s="87"/>
      <c r="F42" s="98" t="s">
        <v>317</v>
      </c>
      <c r="G42" s="4">
        <f t="shared" si="0"/>
        <v>250</v>
      </c>
      <c r="H42" s="4">
        <v>200</v>
      </c>
      <c r="I42" s="4">
        <f t="shared" si="1"/>
        <v>50</v>
      </c>
    </row>
    <row r="43" spans="1:9" ht="15" x14ac:dyDescent="0.2">
      <c r="A43" s="98">
        <v>36</v>
      </c>
      <c r="B43" s="87" t="s">
        <v>539</v>
      </c>
      <c r="C43" s="87" t="s">
        <v>587</v>
      </c>
      <c r="D43" s="87">
        <v>1016010896</v>
      </c>
      <c r="E43" s="87"/>
      <c r="F43" s="98" t="s">
        <v>317</v>
      </c>
      <c r="G43" s="4">
        <f t="shared" si="0"/>
        <v>250</v>
      </c>
      <c r="H43" s="4">
        <v>200</v>
      </c>
      <c r="I43" s="4">
        <f t="shared" si="1"/>
        <v>50</v>
      </c>
    </row>
    <row r="44" spans="1:9" ht="15" x14ac:dyDescent="0.2">
      <c r="A44" s="98">
        <v>37</v>
      </c>
      <c r="B44" s="87" t="s">
        <v>588</v>
      </c>
      <c r="C44" s="87" t="s">
        <v>589</v>
      </c>
      <c r="D44" s="87">
        <v>1017001168</v>
      </c>
      <c r="E44" s="87"/>
      <c r="F44" s="98" t="s">
        <v>317</v>
      </c>
      <c r="G44" s="4">
        <f t="shared" si="0"/>
        <v>250</v>
      </c>
      <c r="H44" s="4">
        <v>200</v>
      </c>
      <c r="I44" s="4">
        <f t="shared" si="1"/>
        <v>50</v>
      </c>
    </row>
    <row r="45" spans="1:9" ht="15" x14ac:dyDescent="0.2">
      <c r="A45" s="98">
        <v>38</v>
      </c>
      <c r="B45" s="87" t="s">
        <v>590</v>
      </c>
      <c r="C45" s="87" t="s">
        <v>584</v>
      </c>
      <c r="D45" s="87">
        <v>59001099125</v>
      </c>
      <c r="E45" s="87"/>
      <c r="F45" s="98" t="s">
        <v>317</v>
      </c>
      <c r="G45" s="4">
        <f t="shared" si="0"/>
        <v>250</v>
      </c>
      <c r="H45" s="4">
        <v>200</v>
      </c>
      <c r="I45" s="4">
        <f t="shared" si="1"/>
        <v>50</v>
      </c>
    </row>
    <row r="46" spans="1:9" ht="15" x14ac:dyDescent="0.2">
      <c r="A46" s="98">
        <v>39</v>
      </c>
      <c r="B46" s="87" t="s">
        <v>591</v>
      </c>
      <c r="C46" s="87" t="s">
        <v>592</v>
      </c>
      <c r="D46" s="87">
        <v>1029015678</v>
      </c>
      <c r="E46" s="87"/>
      <c r="F46" s="98" t="s">
        <v>317</v>
      </c>
      <c r="G46" s="4">
        <f t="shared" si="0"/>
        <v>250</v>
      </c>
      <c r="H46" s="4">
        <v>200</v>
      </c>
      <c r="I46" s="4">
        <f t="shared" si="1"/>
        <v>50</v>
      </c>
    </row>
    <row r="47" spans="1:9" ht="15" x14ac:dyDescent="0.2">
      <c r="A47" s="98">
        <v>40</v>
      </c>
      <c r="B47" s="87" t="s">
        <v>565</v>
      </c>
      <c r="C47" s="87" t="s">
        <v>593</v>
      </c>
      <c r="D47" s="87">
        <v>1017004063</v>
      </c>
      <c r="E47" s="87"/>
      <c r="F47" s="98" t="s">
        <v>317</v>
      </c>
      <c r="G47" s="4">
        <f t="shared" si="0"/>
        <v>250</v>
      </c>
      <c r="H47" s="4">
        <v>200</v>
      </c>
      <c r="I47" s="4">
        <f t="shared" si="1"/>
        <v>50</v>
      </c>
    </row>
    <row r="48" spans="1:9" ht="15" x14ac:dyDescent="0.2">
      <c r="A48" s="98">
        <v>41</v>
      </c>
      <c r="B48" s="87" t="s">
        <v>594</v>
      </c>
      <c r="C48" s="87" t="s">
        <v>595</v>
      </c>
      <c r="D48" s="87">
        <v>1009005507</v>
      </c>
      <c r="E48" s="87"/>
      <c r="F48" s="98" t="s">
        <v>317</v>
      </c>
      <c r="G48" s="4">
        <f t="shared" si="0"/>
        <v>250</v>
      </c>
      <c r="H48" s="4">
        <v>200</v>
      </c>
      <c r="I48" s="4">
        <f t="shared" si="1"/>
        <v>50</v>
      </c>
    </row>
    <row r="49" spans="1:9" ht="15" x14ac:dyDescent="0.2">
      <c r="A49" s="98">
        <v>42</v>
      </c>
      <c r="B49" s="87" t="s">
        <v>596</v>
      </c>
      <c r="C49" s="87" t="s">
        <v>543</v>
      </c>
      <c r="D49" s="87">
        <v>62001043346</v>
      </c>
      <c r="E49" s="87"/>
      <c r="F49" s="98" t="s">
        <v>317</v>
      </c>
      <c r="G49" s="4">
        <f t="shared" si="0"/>
        <v>250</v>
      </c>
      <c r="H49" s="4">
        <v>200</v>
      </c>
      <c r="I49" s="4">
        <f t="shared" si="1"/>
        <v>50</v>
      </c>
    </row>
    <row r="50" spans="1:9" ht="15" x14ac:dyDescent="0.2">
      <c r="A50" s="98">
        <v>43</v>
      </c>
      <c r="B50" s="87" t="s">
        <v>597</v>
      </c>
      <c r="C50" s="87" t="s">
        <v>598</v>
      </c>
      <c r="D50" s="87">
        <v>1019029100</v>
      </c>
      <c r="E50" s="87"/>
      <c r="F50" s="98" t="s">
        <v>317</v>
      </c>
      <c r="G50" s="4">
        <f t="shared" si="0"/>
        <v>375</v>
      </c>
      <c r="H50" s="4">
        <v>300</v>
      </c>
      <c r="I50" s="4">
        <f t="shared" si="1"/>
        <v>75</v>
      </c>
    </row>
    <row r="51" spans="1:9" ht="15" x14ac:dyDescent="0.2">
      <c r="A51" s="98">
        <v>44</v>
      </c>
      <c r="B51" s="87" t="s">
        <v>599</v>
      </c>
      <c r="C51" s="87" t="s">
        <v>600</v>
      </c>
      <c r="D51" s="87">
        <v>1021006813</v>
      </c>
      <c r="E51" s="87"/>
      <c r="F51" s="98" t="s">
        <v>317</v>
      </c>
      <c r="G51" s="4">
        <f t="shared" si="0"/>
        <v>250</v>
      </c>
      <c r="H51" s="4">
        <v>200</v>
      </c>
      <c r="I51" s="4">
        <f t="shared" si="1"/>
        <v>50</v>
      </c>
    </row>
    <row r="52" spans="1:9" ht="15" x14ac:dyDescent="0.2">
      <c r="A52" s="98">
        <v>45</v>
      </c>
      <c r="B52" s="87" t="s">
        <v>601</v>
      </c>
      <c r="C52" s="87" t="s">
        <v>602</v>
      </c>
      <c r="D52" s="87">
        <v>1011086083</v>
      </c>
      <c r="E52" s="87"/>
      <c r="F52" s="98" t="s">
        <v>317</v>
      </c>
      <c r="G52" s="4">
        <f t="shared" si="0"/>
        <v>250</v>
      </c>
      <c r="H52" s="4">
        <v>200</v>
      </c>
      <c r="I52" s="4">
        <f t="shared" si="1"/>
        <v>50</v>
      </c>
    </row>
    <row r="53" spans="1:9" ht="15" x14ac:dyDescent="0.2">
      <c r="A53" s="98">
        <v>46</v>
      </c>
      <c r="B53" s="87" t="s">
        <v>604</v>
      </c>
      <c r="C53" s="87" t="s">
        <v>603</v>
      </c>
      <c r="D53" s="87">
        <v>1011005116</v>
      </c>
      <c r="E53" s="87"/>
      <c r="F53" s="98" t="s">
        <v>317</v>
      </c>
      <c r="G53" s="4">
        <f t="shared" si="0"/>
        <v>250</v>
      </c>
      <c r="H53" s="4">
        <v>200</v>
      </c>
      <c r="I53" s="4">
        <f t="shared" si="1"/>
        <v>50</v>
      </c>
    </row>
    <row r="54" spans="1:9" ht="15" x14ac:dyDescent="0.2">
      <c r="A54" s="98">
        <v>47</v>
      </c>
      <c r="B54" s="87" t="s">
        <v>563</v>
      </c>
      <c r="C54" s="87" t="s">
        <v>605</v>
      </c>
      <c r="D54" s="87">
        <v>1002021061</v>
      </c>
      <c r="E54" s="87"/>
      <c r="F54" s="98" t="s">
        <v>317</v>
      </c>
      <c r="G54" s="4">
        <f t="shared" si="0"/>
        <v>250</v>
      </c>
      <c r="H54" s="4">
        <v>200</v>
      </c>
      <c r="I54" s="4">
        <f t="shared" si="1"/>
        <v>50</v>
      </c>
    </row>
    <row r="55" spans="1:9" ht="15" x14ac:dyDescent="0.2">
      <c r="A55" s="98">
        <v>48</v>
      </c>
      <c r="B55" s="87" t="s">
        <v>606</v>
      </c>
      <c r="C55" s="87" t="s">
        <v>607</v>
      </c>
      <c r="D55" s="87">
        <v>1013016756</v>
      </c>
      <c r="E55" s="87"/>
      <c r="F55" s="98" t="s">
        <v>317</v>
      </c>
      <c r="G55" s="4">
        <f t="shared" si="0"/>
        <v>250</v>
      </c>
      <c r="H55" s="4">
        <v>200</v>
      </c>
      <c r="I55" s="4">
        <f t="shared" si="1"/>
        <v>50</v>
      </c>
    </row>
    <row r="56" spans="1:9" ht="15" x14ac:dyDescent="0.2">
      <c r="A56" s="98">
        <v>49</v>
      </c>
      <c r="B56" s="87" t="s">
        <v>529</v>
      </c>
      <c r="C56" s="87" t="s">
        <v>608</v>
      </c>
      <c r="D56" s="87">
        <v>46001023974</v>
      </c>
      <c r="E56" s="87"/>
      <c r="F56" s="98" t="s">
        <v>317</v>
      </c>
      <c r="G56" s="4">
        <f t="shared" si="0"/>
        <v>250</v>
      </c>
      <c r="H56" s="4">
        <v>200</v>
      </c>
      <c r="I56" s="4">
        <f t="shared" si="1"/>
        <v>50</v>
      </c>
    </row>
    <row r="57" spans="1:9" ht="15" x14ac:dyDescent="0.2">
      <c r="A57" s="98">
        <v>50</v>
      </c>
      <c r="B57" s="87" t="s">
        <v>609</v>
      </c>
      <c r="C57" s="87" t="s">
        <v>610</v>
      </c>
      <c r="D57" s="87">
        <v>12001042927</v>
      </c>
      <c r="E57" s="87"/>
      <c r="F57" s="98" t="s">
        <v>317</v>
      </c>
      <c r="G57" s="4">
        <f t="shared" si="0"/>
        <v>250</v>
      </c>
      <c r="H57" s="4">
        <v>200</v>
      </c>
      <c r="I57" s="4">
        <f t="shared" si="1"/>
        <v>50</v>
      </c>
    </row>
    <row r="58" spans="1:9" ht="15" x14ac:dyDescent="0.2">
      <c r="A58" s="98">
        <v>51</v>
      </c>
      <c r="B58" s="87" t="s">
        <v>611</v>
      </c>
      <c r="C58" s="87" t="s">
        <v>612</v>
      </c>
      <c r="D58" s="87">
        <v>1019070141</v>
      </c>
      <c r="E58" s="87"/>
      <c r="F58" s="98" t="s">
        <v>317</v>
      </c>
      <c r="G58" s="4">
        <f t="shared" si="0"/>
        <v>500</v>
      </c>
      <c r="H58" s="4">
        <v>400</v>
      </c>
      <c r="I58" s="4">
        <f t="shared" si="1"/>
        <v>100</v>
      </c>
    </row>
    <row r="59" spans="1:9" ht="15" x14ac:dyDescent="0.2">
      <c r="A59" s="98">
        <v>52</v>
      </c>
      <c r="B59" s="87" t="s">
        <v>557</v>
      </c>
      <c r="C59" s="87" t="s">
        <v>613</v>
      </c>
      <c r="D59" s="87">
        <v>1020003048</v>
      </c>
      <c r="E59" s="87"/>
      <c r="F59" s="98" t="s">
        <v>317</v>
      </c>
      <c r="G59" s="4">
        <f t="shared" si="0"/>
        <v>250</v>
      </c>
      <c r="H59" s="4">
        <v>200</v>
      </c>
      <c r="I59" s="4">
        <f t="shared" si="1"/>
        <v>50</v>
      </c>
    </row>
    <row r="60" spans="1:9" ht="15" x14ac:dyDescent="0.2">
      <c r="A60" s="98">
        <v>53</v>
      </c>
      <c r="B60" s="87" t="s">
        <v>544</v>
      </c>
      <c r="C60" s="87" t="s">
        <v>614</v>
      </c>
      <c r="D60" s="87">
        <v>1001008305</v>
      </c>
      <c r="E60" s="87"/>
      <c r="F60" s="98" t="s">
        <v>317</v>
      </c>
      <c r="G60" s="4">
        <f t="shared" si="0"/>
        <v>187.5</v>
      </c>
      <c r="H60" s="4">
        <v>150</v>
      </c>
      <c r="I60" s="4">
        <f t="shared" si="1"/>
        <v>37.5</v>
      </c>
    </row>
    <row r="61" spans="1:9" ht="15" x14ac:dyDescent="0.2">
      <c r="A61" s="98">
        <v>54</v>
      </c>
      <c r="B61" s="87" t="s">
        <v>615</v>
      </c>
      <c r="C61" s="87" t="s">
        <v>616</v>
      </c>
      <c r="D61" s="87">
        <v>1019000612</v>
      </c>
      <c r="E61" s="87"/>
      <c r="F61" s="98" t="s">
        <v>317</v>
      </c>
      <c r="G61" s="4">
        <f t="shared" si="0"/>
        <v>250</v>
      </c>
      <c r="H61" s="4">
        <v>200</v>
      </c>
      <c r="I61" s="4">
        <f t="shared" si="1"/>
        <v>50</v>
      </c>
    </row>
    <row r="62" spans="1:9" ht="15" x14ac:dyDescent="0.2">
      <c r="A62" s="98">
        <v>55</v>
      </c>
      <c r="B62" s="87"/>
      <c r="C62" s="87"/>
      <c r="D62" s="87"/>
      <c r="E62" s="87"/>
      <c r="F62" s="98"/>
      <c r="G62" s="4"/>
      <c r="H62" s="4"/>
      <c r="I62" s="4"/>
    </row>
    <row r="63" spans="1:9" ht="15" x14ac:dyDescent="0.2">
      <c r="A63" s="98">
        <v>56</v>
      </c>
      <c r="B63" s="87"/>
      <c r="C63" s="87"/>
      <c r="D63" s="87"/>
      <c r="E63" s="87"/>
      <c r="F63" s="98"/>
      <c r="G63" s="4"/>
      <c r="H63" s="4"/>
      <c r="I63" s="4"/>
    </row>
    <row r="64" spans="1:9" ht="15" x14ac:dyDescent="0.2">
      <c r="A64" s="98"/>
      <c r="B64" s="87"/>
      <c r="C64" s="87"/>
      <c r="D64" s="87"/>
      <c r="E64" s="87"/>
      <c r="F64" s="98"/>
      <c r="G64" s="4"/>
      <c r="H64" s="4"/>
      <c r="I64" s="4"/>
    </row>
    <row r="65" spans="1:9" ht="15" x14ac:dyDescent="0.2">
      <c r="A65" s="98"/>
      <c r="B65" s="87"/>
      <c r="C65" s="87"/>
      <c r="D65" s="87"/>
      <c r="E65" s="87"/>
      <c r="F65" s="98"/>
      <c r="G65" s="4"/>
      <c r="H65" s="4"/>
      <c r="I65" s="4"/>
    </row>
    <row r="66" spans="1:9" ht="15" x14ac:dyDescent="0.2">
      <c r="A66" s="87" t="s">
        <v>257</v>
      </c>
      <c r="B66" s="87"/>
      <c r="C66" s="87"/>
      <c r="D66" s="87"/>
      <c r="E66" s="87"/>
      <c r="F66" s="98"/>
      <c r="G66" s="4"/>
      <c r="H66" s="4"/>
      <c r="I66" s="4"/>
    </row>
    <row r="67" spans="1:9" ht="15" x14ac:dyDescent="0.3">
      <c r="A67" s="87"/>
      <c r="B67" s="99"/>
      <c r="C67" s="99"/>
      <c r="D67" s="99"/>
      <c r="E67" s="99"/>
      <c r="F67" s="87" t="s">
        <v>392</v>
      </c>
      <c r="G67" s="86">
        <f>SUM(G9:G66)</f>
        <v>39618.75</v>
      </c>
      <c r="H67" s="86">
        <f>SUM(H9:H66)</f>
        <v>31845</v>
      </c>
      <c r="I67" s="423">
        <f>SUM(I9:I66)</f>
        <v>7773.75</v>
      </c>
    </row>
    <row r="68" spans="1:9" ht="15" x14ac:dyDescent="0.3">
      <c r="A68" s="209"/>
      <c r="B68" s="209"/>
      <c r="C68" s="209"/>
      <c r="D68" s="209"/>
      <c r="E68" s="209"/>
      <c r="F68" s="209"/>
      <c r="G68" s="209"/>
      <c r="H68" s="181"/>
      <c r="I68" s="181"/>
    </row>
    <row r="69" spans="1:9" ht="15" x14ac:dyDescent="0.3">
      <c r="A69" s="210" t="s">
        <v>405</v>
      </c>
      <c r="B69" s="210"/>
      <c r="C69" s="209"/>
      <c r="D69" s="209"/>
      <c r="E69" s="209"/>
      <c r="F69" s="209"/>
      <c r="G69" s="209"/>
      <c r="H69" s="181"/>
      <c r="I69" s="181"/>
    </row>
    <row r="70" spans="1:9" ht="15" x14ac:dyDescent="0.3">
      <c r="A70" s="210"/>
      <c r="B70" s="210"/>
      <c r="C70" s="209"/>
      <c r="D70" s="209"/>
      <c r="E70" s="209"/>
      <c r="F70" s="209"/>
      <c r="G70" s="209"/>
      <c r="H70" s="181"/>
      <c r="I70" s="181"/>
    </row>
    <row r="71" spans="1:9" ht="15" x14ac:dyDescent="0.3">
      <c r="A71" s="210"/>
      <c r="B71" s="210"/>
      <c r="C71" s="181"/>
      <c r="D71" s="181"/>
      <c r="E71" s="181"/>
      <c r="F71" s="181"/>
      <c r="G71" s="181"/>
      <c r="H71" s="181"/>
      <c r="I71" s="181"/>
    </row>
    <row r="72" spans="1:9" ht="15" x14ac:dyDescent="0.3">
      <c r="A72" s="210"/>
      <c r="B72" s="210"/>
      <c r="C72" s="181"/>
      <c r="D72" s="181"/>
      <c r="E72" s="181"/>
      <c r="F72" s="181"/>
      <c r="G72" s="181"/>
      <c r="H72" s="181"/>
      <c r="I72" s="181"/>
    </row>
    <row r="73" spans="1:9" x14ac:dyDescent="0.2">
      <c r="A73" s="207"/>
      <c r="B73" s="207"/>
      <c r="C73" s="207"/>
      <c r="D73" s="207"/>
      <c r="E73" s="207"/>
      <c r="F73" s="207"/>
      <c r="G73" s="207"/>
      <c r="H73" s="207"/>
      <c r="I73" s="207"/>
    </row>
    <row r="74" spans="1:9" ht="15" x14ac:dyDescent="0.3">
      <c r="A74" s="187" t="s">
        <v>96</v>
      </c>
      <c r="B74" s="187"/>
      <c r="C74" s="181"/>
      <c r="D74" s="181"/>
      <c r="E74" s="181"/>
      <c r="F74" s="181"/>
      <c r="G74" s="181"/>
      <c r="H74" s="181"/>
      <c r="I74" s="181"/>
    </row>
    <row r="75" spans="1:9" ht="15" x14ac:dyDescent="0.3">
      <c r="A75" s="181"/>
      <c r="B75" s="181"/>
      <c r="C75" s="181"/>
      <c r="D75" s="181"/>
      <c r="E75" s="181"/>
      <c r="F75" s="181"/>
      <c r="G75" s="181"/>
      <c r="H75" s="181"/>
      <c r="I75" s="181"/>
    </row>
    <row r="76" spans="1:9" ht="15" x14ac:dyDescent="0.3">
      <c r="A76" s="181"/>
      <c r="B76" s="181"/>
      <c r="C76" s="181"/>
      <c r="D76" s="181"/>
      <c r="E76" s="185"/>
      <c r="F76" s="185"/>
      <c r="G76" s="185"/>
      <c r="H76" s="181"/>
      <c r="I76" s="181"/>
    </row>
    <row r="77" spans="1:9" ht="15" x14ac:dyDescent="0.3">
      <c r="A77" s="187"/>
      <c r="B77" s="187"/>
      <c r="C77" s="187" t="s">
        <v>354</v>
      </c>
      <c r="D77" s="187"/>
      <c r="E77" s="187"/>
      <c r="F77" s="187"/>
      <c r="G77" s="187"/>
      <c r="H77" s="181"/>
      <c r="I77" s="181"/>
    </row>
    <row r="78" spans="1:9" ht="15" x14ac:dyDescent="0.3">
      <c r="A78" s="181"/>
      <c r="B78" s="181"/>
      <c r="C78" s="181" t="s">
        <v>353</v>
      </c>
      <c r="D78" s="181"/>
      <c r="E78" s="181"/>
      <c r="F78" s="181"/>
      <c r="G78" s="181"/>
      <c r="H78" s="181"/>
      <c r="I78" s="181"/>
    </row>
    <row r="79" spans="1:9" x14ac:dyDescent="0.2">
      <c r="A79" s="189"/>
      <c r="B79" s="189"/>
      <c r="C79" s="189" t="s">
        <v>127</v>
      </c>
      <c r="D79" s="189"/>
      <c r="E79" s="189"/>
      <c r="F79" s="189"/>
      <c r="G79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view="pageBreakPreview" zoomScale="80" zoomScaleSheetLayoutView="80" workbookViewId="0">
      <selection activeCell="M55" sqref="M5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0" ht="15" x14ac:dyDescent="0.3">
      <c r="A1" s="74" t="s">
        <v>406</v>
      </c>
      <c r="B1" s="77"/>
      <c r="C1" s="77"/>
      <c r="D1" s="77"/>
      <c r="E1" s="77"/>
      <c r="F1" s="77"/>
      <c r="G1" s="435" t="s">
        <v>97</v>
      </c>
      <c r="H1" s="435"/>
      <c r="I1" s="351"/>
    </row>
    <row r="2" spans="1:10" ht="15" x14ac:dyDescent="0.3">
      <c r="A2" s="76" t="s">
        <v>128</v>
      </c>
      <c r="B2" s="77"/>
      <c r="C2" s="77"/>
      <c r="D2" s="77"/>
      <c r="E2" s="77"/>
      <c r="F2" s="77"/>
      <c r="G2" s="439" t="str">
        <f>'ფორმა N1'!L2</f>
        <v>03/10-21/10/17</v>
      </c>
      <c r="H2" s="439"/>
      <c r="I2" s="76"/>
    </row>
    <row r="3" spans="1:10" ht="15" x14ac:dyDescent="0.3">
      <c r="A3" s="76"/>
      <c r="B3" s="76"/>
      <c r="C3" s="76"/>
      <c r="D3" s="76"/>
      <c r="E3" s="76"/>
      <c r="F3" s="76"/>
      <c r="G3" s="256"/>
      <c r="H3" s="256"/>
      <c r="I3" s="351"/>
    </row>
    <row r="4" spans="1:10" ht="15" x14ac:dyDescent="0.3">
      <c r="A4" s="77" t="s">
        <v>255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/>
      <c r="B5" s="80"/>
      <c r="C5" s="80"/>
      <c r="D5" s="80" t="s">
        <v>475</v>
      </c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55"/>
      <c r="B7" s="255"/>
      <c r="C7" s="255"/>
      <c r="D7" s="255"/>
      <c r="E7" s="255"/>
      <c r="F7" s="255"/>
      <c r="G7" s="78"/>
      <c r="H7" s="78"/>
      <c r="I7" s="351"/>
    </row>
    <row r="8" spans="1:10" ht="45" x14ac:dyDescent="0.2">
      <c r="A8" s="347" t="s">
        <v>64</v>
      </c>
      <c r="B8" s="79" t="s">
        <v>310</v>
      </c>
      <c r="C8" s="90" t="s">
        <v>311</v>
      </c>
      <c r="D8" s="90" t="s">
        <v>213</v>
      </c>
      <c r="E8" s="90" t="s">
        <v>314</v>
      </c>
      <c r="F8" s="90" t="s">
        <v>313</v>
      </c>
      <c r="G8" s="90" t="s">
        <v>350</v>
      </c>
      <c r="H8" s="79" t="s">
        <v>10</v>
      </c>
      <c r="I8" s="79" t="s">
        <v>9</v>
      </c>
    </row>
    <row r="9" spans="1:10" ht="15" x14ac:dyDescent="0.2">
      <c r="A9" s="348">
        <v>1</v>
      </c>
      <c r="B9" s="349" t="s">
        <v>555</v>
      </c>
      <c r="C9" s="98" t="s">
        <v>556</v>
      </c>
      <c r="D9" s="98">
        <v>1006011079</v>
      </c>
      <c r="E9" s="98"/>
      <c r="F9" s="98" t="s">
        <v>719</v>
      </c>
      <c r="G9" s="98"/>
      <c r="H9" s="4">
        <v>930</v>
      </c>
      <c r="I9" s="4">
        <v>930</v>
      </c>
      <c r="J9" s="4"/>
    </row>
    <row r="10" spans="1:10" ht="15" x14ac:dyDescent="0.2">
      <c r="A10" s="348">
        <v>2</v>
      </c>
      <c r="B10" s="349" t="s">
        <v>597</v>
      </c>
      <c r="C10" s="98" t="s">
        <v>598</v>
      </c>
      <c r="D10" s="98">
        <v>1019029100</v>
      </c>
      <c r="E10" s="98"/>
      <c r="F10" s="98" t="s">
        <v>719</v>
      </c>
      <c r="G10" s="98"/>
      <c r="H10" s="4">
        <v>870</v>
      </c>
      <c r="I10" s="4">
        <v>870</v>
      </c>
      <c r="J10" s="4"/>
    </row>
    <row r="11" spans="1:10" ht="15" x14ac:dyDescent="0.2">
      <c r="A11" s="348">
        <v>3</v>
      </c>
      <c r="B11" s="349" t="s">
        <v>544</v>
      </c>
      <c r="C11" s="87" t="s">
        <v>614</v>
      </c>
      <c r="D11" s="87">
        <v>1001008305</v>
      </c>
      <c r="E11" s="87"/>
      <c r="F11" s="98" t="s">
        <v>719</v>
      </c>
      <c r="G11" s="87"/>
      <c r="H11" s="4">
        <v>870</v>
      </c>
      <c r="I11" s="4">
        <v>870</v>
      </c>
      <c r="J11" s="4"/>
    </row>
    <row r="12" spans="1:10" ht="15" x14ac:dyDescent="0.2">
      <c r="A12" s="348">
        <v>4</v>
      </c>
      <c r="B12" s="349" t="s">
        <v>529</v>
      </c>
      <c r="C12" s="87" t="s">
        <v>608</v>
      </c>
      <c r="D12" s="87">
        <v>46001023974</v>
      </c>
      <c r="E12" s="87"/>
      <c r="F12" s="98" t="s">
        <v>719</v>
      </c>
      <c r="G12" s="87"/>
      <c r="H12" s="4">
        <v>885</v>
      </c>
      <c r="I12" s="4">
        <v>885</v>
      </c>
      <c r="J12" s="4"/>
    </row>
    <row r="13" spans="1:10" ht="15" x14ac:dyDescent="0.2">
      <c r="A13" s="348">
        <v>5</v>
      </c>
      <c r="B13" s="349" t="s">
        <v>561</v>
      </c>
      <c r="C13" s="87" t="s">
        <v>562</v>
      </c>
      <c r="D13" s="87">
        <v>1031006153</v>
      </c>
      <c r="E13" s="87"/>
      <c r="F13" s="98" t="s">
        <v>719</v>
      </c>
      <c r="G13" s="87"/>
      <c r="H13" s="4">
        <v>2085</v>
      </c>
      <c r="I13" s="4">
        <v>2085</v>
      </c>
      <c r="J13" s="4"/>
    </row>
    <row r="14" spans="1:10" ht="15" x14ac:dyDescent="0.2">
      <c r="A14" s="348">
        <v>6</v>
      </c>
      <c r="B14" s="349" t="s">
        <v>601</v>
      </c>
      <c r="C14" s="87" t="s">
        <v>602</v>
      </c>
      <c r="D14" s="87">
        <v>1011086083</v>
      </c>
      <c r="E14" s="87"/>
      <c r="F14" s="98" t="s">
        <v>719</v>
      </c>
      <c r="G14" s="87"/>
      <c r="H14" s="4">
        <v>2085</v>
      </c>
      <c r="I14" s="4">
        <v>2085</v>
      </c>
      <c r="J14" s="4"/>
    </row>
    <row r="15" spans="1:10" ht="15" x14ac:dyDescent="0.2">
      <c r="A15" s="348">
        <v>7</v>
      </c>
      <c r="B15" s="349" t="s">
        <v>561</v>
      </c>
      <c r="C15" s="87" t="s">
        <v>568</v>
      </c>
      <c r="D15" s="87">
        <v>1005027236</v>
      </c>
      <c r="E15" s="87"/>
      <c r="F15" s="98" t="s">
        <v>719</v>
      </c>
      <c r="G15" s="87"/>
      <c r="H15" s="4">
        <v>930</v>
      </c>
      <c r="I15" s="4">
        <v>930</v>
      </c>
      <c r="J15" s="4"/>
    </row>
    <row r="16" spans="1:10" ht="15" x14ac:dyDescent="0.2">
      <c r="A16" s="348">
        <v>8</v>
      </c>
      <c r="B16" s="349" t="s">
        <v>621</v>
      </c>
      <c r="C16" s="87" t="s">
        <v>562</v>
      </c>
      <c r="D16" s="87">
        <v>1008024324</v>
      </c>
      <c r="E16" s="87"/>
      <c r="F16" s="98" t="s">
        <v>719</v>
      </c>
      <c r="G16" s="87"/>
      <c r="H16" s="4">
        <v>485</v>
      </c>
      <c r="I16" s="4">
        <v>485</v>
      </c>
      <c r="J16" s="4"/>
    </row>
    <row r="17" spans="1:10" ht="15" x14ac:dyDescent="0.2">
      <c r="A17" s="348">
        <v>9</v>
      </c>
      <c r="B17" s="349" t="s">
        <v>573</v>
      </c>
      <c r="C17" s="87" t="s">
        <v>574</v>
      </c>
      <c r="D17" s="87">
        <v>1006015862</v>
      </c>
      <c r="E17" s="87"/>
      <c r="F17" s="98" t="s">
        <v>719</v>
      </c>
      <c r="G17" s="87"/>
      <c r="H17" s="4">
        <v>930</v>
      </c>
      <c r="I17" s="4">
        <v>930</v>
      </c>
      <c r="J17" s="4"/>
    </row>
    <row r="18" spans="1:10" ht="15" x14ac:dyDescent="0.2">
      <c r="A18" s="348">
        <v>10</v>
      </c>
      <c r="B18" s="349" t="s">
        <v>563</v>
      </c>
      <c r="C18" s="87" t="s">
        <v>564</v>
      </c>
      <c r="D18" s="87">
        <v>1022001763</v>
      </c>
      <c r="E18" s="87"/>
      <c r="F18" s="98" t="s">
        <v>719</v>
      </c>
      <c r="G18" s="87"/>
      <c r="H18" s="4">
        <v>930</v>
      </c>
      <c r="I18" s="4">
        <v>930</v>
      </c>
      <c r="J18" s="4"/>
    </row>
    <row r="19" spans="1:10" ht="15" x14ac:dyDescent="0.2">
      <c r="A19" s="348">
        <v>11</v>
      </c>
      <c r="B19" s="349" t="s">
        <v>622</v>
      </c>
      <c r="C19" s="87" t="s">
        <v>623</v>
      </c>
      <c r="D19" s="87">
        <v>1021001404</v>
      </c>
      <c r="E19" s="87"/>
      <c r="F19" s="98" t="s">
        <v>719</v>
      </c>
      <c r="G19" s="87"/>
      <c r="H19" s="4">
        <v>200</v>
      </c>
      <c r="I19" s="4">
        <v>200</v>
      </c>
      <c r="J19" s="4"/>
    </row>
    <row r="20" spans="1:10" ht="15" x14ac:dyDescent="0.2">
      <c r="A20" s="348">
        <v>12</v>
      </c>
      <c r="B20" s="349" t="s">
        <v>565</v>
      </c>
      <c r="C20" s="87" t="s">
        <v>571</v>
      </c>
      <c r="D20" s="87">
        <v>1006015070</v>
      </c>
      <c r="E20" s="87"/>
      <c r="F20" s="98" t="s">
        <v>719</v>
      </c>
      <c r="G20" s="87"/>
      <c r="H20" s="4">
        <v>2040</v>
      </c>
      <c r="I20" s="4">
        <v>2040</v>
      </c>
      <c r="J20" s="4"/>
    </row>
    <row r="21" spans="1:10" ht="15" x14ac:dyDescent="0.2">
      <c r="A21" s="348">
        <v>13</v>
      </c>
      <c r="B21" s="349" t="s">
        <v>548</v>
      </c>
      <c r="C21" s="87" t="s">
        <v>624</v>
      </c>
      <c r="D21" s="87">
        <v>35001088883</v>
      </c>
      <c r="E21" s="87"/>
      <c r="F21" s="98" t="s">
        <v>719</v>
      </c>
      <c r="G21" s="87"/>
      <c r="H21" s="4">
        <v>1840</v>
      </c>
      <c r="I21" s="4">
        <v>1840</v>
      </c>
      <c r="J21" s="4"/>
    </row>
    <row r="22" spans="1:10" ht="15" x14ac:dyDescent="0.2">
      <c r="A22" s="348">
        <v>14</v>
      </c>
      <c r="B22" s="349" t="s">
        <v>535</v>
      </c>
      <c r="C22" s="87" t="s">
        <v>536</v>
      </c>
      <c r="D22" s="87">
        <v>58001000338</v>
      </c>
      <c r="E22" s="87"/>
      <c r="F22" s="98" t="s">
        <v>719</v>
      </c>
      <c r="G22" s="87"/>
      <c r="H22" s="4">
        <v>350</v>
      </c>
      <c r="I22" s="4">
        <v>350</v>
      </c>
      <c r="J22" s="4"/>
    </row>
    <row r="23" spans="1:10" ht="15" x14ac:dyDescent="0.2">
      <c r="A23" s="348">
        <v>15</v>
      </c>
      <c r="B23" s="349" t="s">
        <v>625</v>
      </c>
      <c r="C23" s="87" t="s">
        <v>626</v>
      </c>
      <c r="D23" s="87">
        <v>19001069372</v>
      </c>
      <c r="E23" s="87"/>
      <c r="F23" s="98" t="s">
        <v>719</v>
      </c>
      <c r="G23" s="87"/>
      <c r="H23" s="4">
        <v>500</v>
      </c>
      <c r="I23" s="4">
        <v>500</v>
      </c>
      <c r="J23" s="4"/>
    </row>
    <row r="24" spans="1:10" ht="15" x14ac:dyDescent="0.2">
      <c r="A24" s="348">
        <v>16</v>
      </c>
      <c r="B24" s="349" t="s">
        <v>531</v>
      </c>
      <c r="C24" s="87" t="s">
        <v>532</v>
      </c>
      <c r="D24" s="87">
        <v>12001069159</v>
      </c>
      <c r="E24" s="87"/>
      <c r="F24" s="98" t="s">
        <v>719</v>
      </c>
      <c r="G24" s="87"/>
      <c r="H24" s="4">
        <v>250</v>
      </c>
      <c r="I24" s="4">
        <v>250</v>
      </c>
      <c r="J24" s="4"/>
    </row>
    <row r="25" spans="1:10" ht="15" x14ac:dyDescent="0.2">
      <c r="A25" s="348">
        <v>17</v>
      </c>
      <c r="B25" s="349" t="s">
        <v>550</v>
      </c>
      <c r="C25" s="87" t="s">
        <v>549</v>
      </c>
      <c r="D25" s="87">
        <v>14001003911</v>
      </c>
      <c r="E25" s="87"/>
      <c r="F25" s="98" t="s">
        <v>719</v>
      </c>
      <c r="G25" s="87"/>
      <c r="H25" s="4">
        <v>350</v>
      </c>
      <c r="I25" s="4">
        <v>350</v>
      </c>
      <c r="J25" s="4"/>
    </row>
    <row r="26" spans="1:10" ht="15" x14ac:dyDescent="0.2">
      <c r="A26" s="348">
        <v>18</v>
      </c>
      <c r="B26" s="349" t="s">
        <v>585</v>
      </c>
      <c r="C26" s="87" t="s">
        <v>586</v>
      </c>
      <c r="D26" s="87">
        <v>33001081367</v>
      </c>
      <c r="E26" s="87"/>
      <c r="F26" s="98" t="s">
        <v>719</v>
      </c>
      <c r="G26" s="87"/>
      <c r="H26" s="4">
        <v>750</v>
      </c>
      <c r="I26" s="4">
        <v>750</v>
      </c>
      <c r="J26" s="4"/>
    </row>
    <row r="27" spans="1:10" ht="15" x14ac:dyDescent="0.2">
      <c r="A27" s="348">
        <v>19</v>
      </c>
      <c r="B27" s="349" t="s">
        <v>627</v>
      </c>
      <c r="C27" s="87" t="s">
        <v>628</v>
      </c>
      <c r="D27" s="87">
        <v>1030059294</v>
      </c>
      <c r="E27" s="87"/>
      <c r="F27" s="98" t="s">
        <v>719</v>
      </c>
      <c r="G27" s="87"/>
      <c r="H27" s="4">
        <v>750</v>
      </c>
      <c r="I27" s="4">
        <v>750</v>
      </c>
      <c r="J27" s="4"/>
    </row>
    <row r="28" spans="1:10" ht="15" x14ac:dyDescent="0.2">
      <c r="A28" s="348">
        <v>20</v>
      </c>
      <c r="B28" s="349" t="s">
        <v>629</v>
      </c>
      <c r="C28" s="87" t="s">
        <v>630</v>
      </c>
      <c r="D28" s="87">
        <v>1024084405</v>
      </c>
      <c r="E28" s="87"/>
      <c r="F28" s="98" t="s">
        <v>719</v>
      </c>
      <c r="G28" s="87"/>
      <c r="H28" s="4">
        <v>750</v>
      </c>
      <c r="I28" s="4">
        <v>750</v>
      </c>
      <c r="J28" s="4"/>
    </row>
    <row r="29" spans="1:10" ht="15" x14ac:dyDescent="0.2">
      <c r="A29" s="348">
        <v>21</v>
      </c>
      <c r="B29" s="349" t="s">
        <v>631</v>
      </c>
      <c r="C29" s="87" t="s">
        <v>632</v>
      </c>
      <c r="D29" s="87">
        <v>1024051396</v>
      </c>
      <c r="E29" s="87"/>
      <c r="F29" s="98" t="s">
        <v>719</v>
      </c>
      <c r="G29" s="87"/>
      <c r="H29" s="4">
        <v>750</v>
      </c>
      <c r="I29" s="4">
        <v>750</v>
      </c>
      <c r="J29" s="4"/>
    </row>
    <row r="30" spans="1:10" ht="15" x14ac:dyDescent="0.2">
      <c r="A30" s="348">
        <v>22</v>
      </c>
      <c r="B30" s="349" t="s">
        <v>561</v>
      </c>
      <c r="C30" s="87" t="s">
        <v>633</v>
      </c>
      <c r="D30" s="87">
        <v>1024083490</v>
      </c>
      <c r="E30" s="87"/>
      <c r="F30" s="98" t="s">
        <v>719</v>
      </c>
      <c r="G30" s="87"/>
      <c r="H30" s="4">
        <v>750</v>
      </c>
      <c r="I30" s="4">
        <v>750</v>
      </c>
      <c r="J30" s="4"/>
    </row>
    <row r="31" spans="1:10" ht="15" x14ac:dyDescent="0.2">
      <c r="A31" s="348">
        <v>23</v>
      </c>
      <c r="B31" s="349" t="s">
        <v>529</v>
      </c>
      <c r="C31" s="87" t="s">
        <v>634</v>
      </c>
      <c r="D31" s="87">
        <v>124090600</v>
      </c>
      <c r="E31" s="87"/>
      <c r="F31" s="98" t="s">
        <v>719</v>
      </c>
      <c r="G31" s="87"/>
      <c r="H31" s="4">
        <v>750</v>
      </c>
      <c r="I31" s="4">
        <v>750</v>
      </c>
      <c r="J31" s="4"/>
    </row>
    <row r="32" spans="1:10" ht="15" x14ac:dyDescent="0.2">
      <c r="A32" s="348">
        <v>24</v>
      </c>
      <c r="B32" s="349" t="s">
        <v>539</v>
      </c>
      <c r="C32" s="87" t="s">
        <v>635</v>
      </c>
      <c r="D32" s="87">
        <v>1024091259</v>
      </c>
      <c r="E32" s="87"/>
      <c r="F32" s="98" t="s">
        <v>719</v>
      </c>
      <c r="G32" s="87"/>
      <c r="H32" s="4">
        <v>750</v>
      </c>
      <c r="I32" s="4">
        <v>750</v>
      </c>
      <c r="J32" s="4"/>
    </row>
    <row r="33" spans="1:10" ht="15" x14ac:dyDescent="0.2">
      <c r="A33" s="348">
        <v>25</v>
      </c>
      <c r="B33" s="349" t="s">
        <v>563</v>
      </c>
      <c r="C33" s="87" t="s">
        <v>617</v>
      </c>
      <c r="D33" s="87">
        <v>24001046287</v>
      </c>
      <c r="E33" s="87"/>
      <c r="F33" s="98" t="s">
        <v>719</v>
      </c>
      <c r="G33" s="87"/>
      <c r="H33" s="4">
        <v>750</v>
      </c>
      <c r="I33" s="4">
        <v>750</v>
      </c>
      <c r="J33" s="4"/>
    </row>
    <row r="34" spans="1:10" ht="15" x14ac:dyDescent="0.2">
      <c r="A34" s="348">
        <v>16</v>
      </c>
      <c r="B34" s="349" t="s">
        <v>636</v>
      </c>
      <c r="C34" s="87" t="s">
        <v>566</v>
      </c>
      <c r="D34" s="87">
        <v>10240702767</v>
      </c>
      <c r="E34" s="87"/>
      <c r="F34" s="98" t="s">
        <v>719</v>
      </c>
      <c r="G34" s="87"/>
      <c r="H34" s="4">
        <v>750</v>
      </c>
      <c r="I34" s="4">
        <v>750</v>
      </c>
      <c r="J34" s="4"/>
    </row>
    <row r="35" spans="1:10" ht="15" x14ac:dyDescent="0.2">
      <c r="A35" s="348">
        <v>27</v>
      </c>
      <c r="B35" s="349" t="s">
        <v>637</v>
      </c>
      <c r="C35" s="87" t="s">
        <v>532</v>
      </c>
      <c r="D35" s="87">
        <v>1008062208</v>
      </c>
      <c r="E35" s="87"/>
      <c r="F35" s="98" t="s">
        <v>719</v>
      </c>
      <c r="G35" s="87"/>
      <c r="H35" s="4">
        <v>750</v>
      </c>
      <c r="I35" s="4">
        <v>750</v>
      </c>
      <c r="J35" s="4"/>
    </row>
    <row r="36" spans="1:10" ht="15" x14ac:dyDescent="0.2">
      <c r="A36" s="348">
        <v>28</v>
      </c>
      <c r="B36" s="349" t="s">
        <v>569</v>
      </c>
      <c r="C36" s="87" t="s">
        <v>570</v>
      </c>
      <c r="D36" s="87">
        <v>23001009537</v>
      </c>
      <c r="E36" s="87"/>
      <c r="F36" s="98" t="s">
        <v>719</v>
      </c>
      <c r="G36" s="87"/>
      <c r="H36" s="4">
        <v>750</v>
      </c>
      <c r="I36" s="4">
        <v>750</v>
      </c>
      <c r="J36" s="4"/>
    </row>
    <row r="37" spans="1:10" ht="15" x14ac:dyDescent="0.2">
      <c r="A37" s="348">
        <v>29</v>
      </c>
      <c r="B37" s="349" t="s">
        <v>638</v>
      </c>
      <c r="C37" s="87" t="s">
        <v>639</v>
      </c>
      <c r="D37" s="87">
        <v>1024074923</v>
      </c>
      <c r="E37" s="87"/>
      <c r="F37" s="98" t="s">
        <v>719</v>
      </c>
      <c r="G37" s="87"/>
      <c r="H37" s="4">
        <v>750</v>
      </c>
      <c r="I37" s="4">
        <v>750</v>
      </c>
      <c r="J37" s="4"/>
    </row>
    <row r="38" spans="1:10" ht="15" x14ac:dyDescent="0.2">
      <c r="A38" s="348">
        <v>30</v>
      </c>
      <c r="B38" s="349" t="s">
        <v>529</v>
      </c>
      <c r="C38" s="87" t="s">
        <v>640</v>
      </c>
      <c r="D38" s="87">
        <v>1024086352</v>
      </c>
      <c r="E38" s="87"/>
      <c r="F38" s="98" t="s">
        <v>719</v>
      </c>
      <c r="G38" s="87"/>
      <c r="H38" s="4">
        <v>750</v>
      </c>
      <c r="I38" s="4">
        <v>750</v>
      </c>
      <c r="J38" s="4"/>
    </row>
    <row r="39" spans="1:10" ht="15" x14ac:dyDescent="0.2">
      <c r="A39" s="348">
        <v>31</v>
      </c>
      <c r="B39" s="349" t="s">
        <v>641</v>
      </c>
      <c r="C39" s="87" t="s">
        <v>642</v>
      </c>
      <c r="D39" s="87">
        <v>1017037428</v>
      </c>
      <c r="E39" s="87"/>
      <c r="F39" s="98" t="s">
        <v>719</v>
      </c>
      <c r="G39" s="87"/>
      <c r="H39" s="4">
        <v>750</v>
      </c>
      <c r="I39" s="4">
        <v>750</v>
      </c>
      <c r="J39" s="4"/>
    </row>
    <row r="40" spans="1:10" ht="15" x14ac:dyDescent="0.2">
      <c r="A40" s="348">
        <v>32</v>
      </c>
      <c r="B40" s="349" t="s">
        <v>638</v>
      </c>
      <c r="C40" s="87" t="s">
        <v>643</v>
      </c>
      <c r="D40" s="87">
        <v>16001029143</v>
      </c>
      <c r="E40" s="87"/>
      <c r="F40" s="98" t="s">
        <v>719</v>
      </c>
      <c r="G40" s="87"/>
      <c r="H40" s="4">
        <v>750</v>
      </c>
      <c r="I40" s="4">
        <v>750</v>
      </c>
      <c r="J40" s="4"/>
    </row>
    <row r="41" spans="1:10" ht="15" x14ac:dyDescent="0.2">
      <c r="A41" s="348">
        <v>33</v>
      </c>
      <c r="B41" s="349" t="s">
        <v>629</v>
      </c>
      <c r="C41" s="87" t="s">
        <v>603</v>
      </c>
      <c r="D41" s="87">
        <v>1024057465</v>
      </c>
      <c r="E41" s="87"/>
      <c r="F41" s="98" t="s">
        <v>719</v>
      </c>
      <c r="G41" s="87"/>
      <c r="H41" s="4">
        <v>750</v>
      </c>
      <c r="I41" s="4">
        <v>750</v>
      </c>
      <c r="J41" s="4"/>
    </row>
    <row r="42" spans="1:10" ht="15" x14ac:dyDescent="0.2">
      <c r="A42" s="348">
        <v>34</v>
      </c>
      <c r="B42" s="349" t="s">
        <v>559</v>
      </c>
      <c r="C42" s="87" t="s">
        <v>560</v>
      </c>
      <c r="D42" s="87">
        <v>1005034665</v>
      </c>
      <c r="E42" s="87"/>
      <c r="F42" s="98" t="s">
        <v>719</v>
      </c>
      <c r="G42" s="87"/>
      <c r="H42" s="4">
        <v>750</v>
      </c>
      <c r="I42" s="4">
        <v>750</v>
      </c>
      <c r="J42" s="4"/>
    </row>
    <row r="43" spans="1:10" ht="15" x14ac:dyDescent="0.2">
      <c r="A43" s="348">
        <v>35</v>
      </c>
      <c r="B43" s="349" t="s">
        <v>565</v>
      </c>
      <c r="C43" s="87" t="s">
        <v>644</v>
      </c>
      <c r="D43" s="87">
        <v>11001002400</v>
      </c>
      <c r="E43" s="87"/>
      <c r="F43" s="98" t="s">
        <v>719</v>
      </c>
      <c r="G43" s="87"/>
      <c r="H43" s="4">
        <v>500</v>
      </c>
      <c r="I43" s="4">
        <v>500</v>
      </c>
      <c r="J43" s="4"/>
    </row>
    <row r="44" spans="1:10" ht="15" x14ac:dyDescent="0.2">
      <c r="A44" s="348">
        <v>36</v>
      </c>
      <c r="B44" s="349" t="s">
        <v>535</v>
      </c>
      <c r="C44" s="87" t="s">
        <v>645</v>
      </c>
      <c r="D44" s="87">
        <v>60001030030</v>
      </c>
      <c r="E44" s="87"/>
      <c r="F44" s="98" t="s">
        <v>719</v>
      </c>
      <c r="G44" s="87"/>
      <c r="H44" s="4">
        <v>600</v>
      </c>
      <c r="I44" s="4">
        <v>600</v>
      </c>
      <c r="J44" s="4"/>
    </row>
    <row r="45" spans="1:10" ht="15" x14ac:dyDescent="0.2">
      <c r="A45" s="348">
        <v>37</v>
      </c>
      <c r="B45" s="349" t="s">
        <v>646</v>
      </c>
      <c r="C45" s="87" t="s">
        <v>647</v>
      </c>
      <c r="D45" s="87">
        <v>26001008058</v>
      </c>
      <c r="E45" s="87"/>
      <c r="F45" s="98" t="s">
        <v>719</v>
      </c>
      <c r="G45" s="87"/>
      <c r="H45" s="4">
        <v>550</v>
      </c>
      <c r="I45" s="4">
        <v>550</v>
      </c>
      <c r="J45" s="4"/>
    </row>
    <row r="46" spans="1:10" ht="15" x14ac:dyDescent="0.2">
      <c r="A46" s="348">
        <v>38</v>
      </c>
      <c r="B46" s="349" t="s">
        <v>539</v>
      </c>
      <c r="C46" s="87" t="s">
        <v>532</v>
      </c>
      <c r="D46" s="87">
        <v>1024036647</v>
      </c>
      <c r="E46" s="87"/>
      <c r="F46" s="98" t="s">
        <v>719</v>
      </c>
      <c r="G46" s="87"/>
      <c r="H46" s="4">
        <v>400</v>
      </c>
      <c r="I46" s="4">
        <v>400</v>
      </c>
      <c r="J46" s="4"/>
    </row>
    <row r="47" spans="1:10" ht="15" x14ac:dyDescent="0.2">
      <c r="A47" s="348">
        <v>39</v>
      </c>
      <c r="B47" s="349" t="s">
        <v>575</v>
      </c>
      <c r="C47" s="87" t="s">
        <v>648</v>
      </c>
      <c r="D47" s="87">
        <v>20001012264</v>
      </c>
      <c r="E47" s="87"/>
      <c r="F47" s="98" t="s">
        <v>719</v>
      </c>
      <c r="G47" s="87"/>
      <c r="H47" s="4">
        <v>400</v>
      </c>
      <c r="I47" s="4">
        <v>400</v>
      </c>
      <c r="J47" s="4"/>
    </row>
    <row r="48" spans="1:10" ht="15" x14ac:dyDescent="0.2">
      <c r="A48" s="348">
        <v>40</v>
      </c>
      <c r="B48" s="349" t="s">
        <v>590</v>
      </c>
      <c r="C48" s="87" t="s">
        <v>649</v>
      </c>
      <c r="D48" s="87">
        <v>39001008906</v>
      </c>
      <c r="E48" s="87"/>
      <c r="F48" s="98" t="s">
        <v>719</v>
      </c>
      <c r="G48" s="87"/>
      <c r="H48" s="4">
        <v>200</v>
      </c>
      <c r="I48" s="4">
        <v>200</v>
      </c>
      <c r="J48" s="4"/>
    </row>
    <row r="49" spans="1:10" ht="15" x14ac:dyDescent="0.2">
      <c r="A49" s="348">
        <v>41</v>
      </c>
      <c r="B49" s="349" t="s">
        <v>650</v>
      </c>
      <c r="C49" s="87" t="s">
        <v>651</v>
      </c>
      <c r="D49" s="87">
        <v>24001011477</v>
      </c>
      <c r="E49" s="87"/>
      <c r="F49" s="98" t="s">
        <v>719</v>
      </c>
      <c r="G49" s="87"/>
      <c r="H49" s="4">
        <v>600</v>
      </c>
      <c r="I49" s="4">
        <v>600</v>
      </c>
      <c r="J49" s="4"/>
    </row>
    <row r="50" spans="1:10" ht="15" x14ac:dyDescent="0.2">
      <c r="A50" s="348">
        <v>42</v>
      </c>
      <c r="B50" s="349" t="s">
        <v>637</v>
      </c>
      <c r="C50" s="87" t="s">
        <v>652</v>
      </c>
      <c r="D50" s="87">
        <v>25001049020</v>
      </c>
      <c r="E50" s="87"/>
      <c r="F50" s="98" t="s">
        <v>719</v>
      </c>
      <c r="G50" s="87"/>
      <c r="H50" s="4">
        <v>200</v>
      </c>
      <c r="I50" s="4">
        <v>200</v>
      </c>
      <c r="J50" s="4"/>
    </row>
    <row r="51" spans="1:10" ht="15" x14ac:dyDescent="0.2">
      <c r="A51" s="348">
        <v>43</v>
      </c>
      <c r="B51" s="349" t="s">
        <v>653</v>
      </c>
      <c r="C51" s="87" t="s">
        <v>654</v>
      </c>
      <c r="D51" s="87">
        <v>1024069907</v>
      </c>
      <c r="E51" s="87"/>
      <c r="F51" s="98" t="s">
        <v>719</v>
      </c>
      <c r="G51" s="87"/>
      <c r="H51" s="4">
        <v>900</v>
      </c>
      <c r="I51" s="4">
        <v>900</v>
      </c>
      <c r="J51" s="4"/>
    </row>
    <row r="52" spans="1:10" ht="15" x14ac:dyDescent="0.2">
      <c r="A52" s="348">
        <v>44</v>
      </c>
      <c r="B52" s="349" t="s">
        <v>655</v>
      </c>
      <c r="C52" s="87" t="s">
        <v>656</v>
      </c>
      <c r="D52" s="87">
        <v>31001033335</v>
      </c>
      <c r="E52" s="87"/>
      <c r="F52" s="98" t="s">
        <v>719</v>
      </c>
      <c r="G52" s="87"/>
      <c r="H52" s="4">
        <v>300</v>
      </c>
      <c r="I52" s="4">
        <v>300</v>
      </c>
      <c r="J52" s="4"/>
    </row>
    <row r="53" spans="1:10" ht="15" x14ac:dyDescent="0.2">
      <c r="A53" s="348">
        <v>45</v>
      </c>
      <c r="B53" s="349" t="s">
        <v>565</v>
      </c>
      <c r="C53" s="87" t="s">
        <v>657</v>
      </c>
      <c r="D53" s="87">
        <v>31001040193</v>
      </c>
      <c r="E53" s="87"/>
      <c r="F53" s="98" t="s">
        <v>719</v>
      </c>
      <c r="G53" s="87"/>
      <c r="H53" s="4">
        <v>200</v>
      </c>
      <c r="I53" s="4">
        <v>200</v>
      </c>
      <c r="J53" s="4"/>
    </row>
    <row r="54" spans="1:10" ht="15" x14ac:dyDescent="0.2">
      <c r="A54" s="348">
        <v>46</v>
      </c>
      <c r="B54" s="349" t="s">
        <v>658</v>
      </c>
      <c r="C54" s="87" t="s">
        <v>659</v>
      </c>
      <c r="D54" s="87">
        <v>1022012593</v>
      </c>
      <c r="E54" s="87"/>
      <c r="F54" s="98" t="s">
        <v>719</v>
      </c>
      <c r="G54" s="87"/>
      <c r="H54" s="4">
        <v>200</v>
      </c>
      <c r="I54" s="4">
        <v>200</v>
      </c>
      <c r="J54" s="4"/>
    </row>
    <row r="55" spans="1:10" ht="15" x14ac:dyDescent="0.2">
      <c r="A55" s="348">
        <v>47</v>
      </c>
      <c r="B55" s="349" t="s">
        <v>660</v>
      </c>
      <c r="C55" s="87" t="s">
        <v>661</v>
      </c>
      <c r="D55" s="87">
        <v>1001040580</v>
      </c>
      <c r="E55" s="87"/>
      <c r="F55" s="98" t="s">
        <v>719</v>
      </c>
      <c r="G55" s="87"/>
      <c r="H55" s="4">
        <v>100</v>
      </c>
      <c r="I55" s="4">
        <v>100</v>
      </c>
      <c r="J55" s="4"/>
    </row>
    <row r="56" spans="1:10" ht="15" x14ac:dyDescent="0.2">
      <c r="A56" s="348">
        <v>48</v>
      </c>
      <c r="B56" s="349" t="s">
        <v>551</v>
      </c>
      <c r="C56" s="87" t="s">
        <v>552</v>
      </c>
      <c r="D56" s="87">
        <v>12001050813</v>
      </c>
      <c r="E56" s="87"/>
      <c r="F56" s="98" t="s">
        <v>719</v>
      </c>
      <c r="G56" s="87"/>
      <c r="H56" s="4">
        <v>200</v>
      </c>
      <c r="I56" s="4">
        <v>200</v>
      </c>
      <c r="J56" s="4"/>
    </row>
    <row r="57" spans="1:10" ht="15" x14ac:dyDescent="0.2">
      <c r="A57" s="348">
        <v>49</v>
      </c>
      <c r="B57" s="349" t="s">
        <v>555</v>
      </c>
      <c r="C57" s="87" t="s">
        <v>620</v>
      </c>
      <c r="D57" s="87">
        <v>59001006860</v>
      </c>
      <c r="E57" s="87"/>
      <c r="F57" s="98" t="s">
        <v>719</v>
      </c>
      <c r="G57" s="87"/>
      <c r="H57" s="4">
        <v>400</v>
      </c>
      <c r="I57" s="4">
        <v>400</v>
      </c>
      <c r="J57" s="4"/>
    </row>
    <row r="58" spans="1:10" ht="15" x14ac:dyDescent="0.2">
      <c r="A58" s="348"/>
      <c r="B58" s="349"/>
      <c r="C58" s="87"/>
      <c r="D58" s="87"/>
      <c r="E58" s="87"/>
      <c r="F58" s="87"/>
      <c r="G58" s="87"/>
      <c r="H58" s="4"/>
      <c r="I58" s="4"/>
      <c r="J58" s="4"/>
    </row>
    <row r="59" spans="1:10" ht="15" x14ac:dyDescent="0.2">
      <c r="A59" s="348"/>
      <c r="B59" s="349"/>
      <c r="C59" s="87"/>
      <c r="D59" s="87"/>
      <c r="E59" s="87"/>
      <c r="F59" s="87"/>
      <c r="G59" s="87"/>
      <c r="H59" s="4"/>
      <c r="I59" s="4"/>
      <c r="J59" s="4"/>
    </row>
    <row r="60" spans="1:10" ht="15" x14ac:dyDescent="0.3">
      <c r="A60" s="348"/>
      <c r="B60" s="350"/>
      <c r="C60" s="99"/>
      <c r="D60" s="99"/>
      <c r="E60" s="99"/>
      <c r="F60" s="99"/>
      <c r="G60" s="99" t="s">
        <v>309</v>
      </c>
      <c r="H60" s="86">
        <f>SUM(H9:H57)</f>
        <v>35030</v>
      </c>
      <c r="I60" s="86">
        <f>SUM(I9:I57)</f>
        <v>35030</v>
      </c>
      <c r="J60" s="86">
        <f>SUM(J9:J43)</f>
        <v>0</v>
      </c>
    </row>
    <row r="61" spans="1:10" ht="15" x14ac:dyDescent="0.3">
      <c r="A61" s="45"/>
      <c r="B61" s="45"/>
      <c r="C61" s="45"/>
      <c r="D61" s="45"/>
      <c r="E61" s="45"/>
      <c r="F61" s="45"/>
      <c r="G61" s="2"/>
      <c r="H61" s="2"/>
    </row>
    <row r="62" spans="1:10" ht="15" x14ac:dyDescent="0.3">
      <c r="A62" s="198" t="s">
        <v>407</v>
      </c>
      <c r="B62" s="45"/>
      <c r="C62" s="45"/>
      <c r="D62" s="45"/>
      <c r="E62" s="45"/>
      <c r="F62" s="45"/>
      <c r="G62" s="2"/>
      <c r="H62" s="2"/>
    </row>
    <row r="63" spans="1:10" ht="15" x14ac:dyDescent="0.3">
      <c r="A63" s="198"/>
      <c r="B63" s="45"/>
      <c r="C63" s="45"/>
      <c r="D63" s="45"/>
      <c r="E63" s="45"/>
      <c r="F63" s="45"/>
      <c r="G63" s="2"/>
      <c r="H63" s="2"/>
    </row>
    <row r="64" spans="1:10" ht="15" x14ac:dyDescent="0.3">
      <c r="A64" s="198"/>
      <c r="B64" s="2"/>
      <c r="C64" s="2"/>
      <c r="D64" s="2"/>
      <c r="E64" s="2"/>
      <c r="F64" s="2"/>
      <c r="G64" s="2"/>
      <c r="H64" s="2"/>
    </row>
    <row r="65" spans="1:8" ht="15" x14ac:dyDescent="0.3">
      <c r="A65" s="198"/>
      <c r="B65" s="2"/>
      <c r="C65" s="2"/>
      <c r="D65" s="2"/>
      <c r="E65" s="2"/>
      <c r="F65" s="2"/>
      <c r="G65" s="2"/>
      <c r="H65" s="2"/>
    </row>
    <row r="66" spans="1:8" x14ac:dyDescent="0.2">
      <c r="A66" s="23"/>
      <c r="B66" s="23"/>
      <c r="C66" s="23"/>
      <c r="D66" s="23"/>
      <c r="E66" s="23"/>
      <c r="F66" s="23"/>
      <c r="G66" s="23"/>
      <c r="H66" s="23"/>
    </row>
    <row r="67" spans="1:8" ht="15" x14ac:dyDescent="0.3">
      <c r="A67" s="69" t="s">
        <v>96</v>
      </c>
      <c r="B67" s="2"/>
      <c r="C67" s="2"/>
      <c r="D67" s="2"/>
      <c r="E67" s="2"/>
      <c r="F67" s="2"/>
      <c r="G67" s="2"/>
      <c r="H67" s="2"/>
    </row>
    <row r="68" spans="1:8" ht="15" x14ac:dyDescent="0.3">
      <c r="A68" s="2"/>
      <c r="B68" s="2"/>
      <c r="C68" s="2"/>
      <c r="D68" s="2"/>
      <c r="E68" s="2"/>
      <c r="F68" s="2"/>
      <c r="G68" s="2"/>
      <c r="H68" s="2"/>
    </row>
    <row r="69" spans="1:8" ht="15" x14ac:dyDescent="0.3">
      <c r="A69" s="2"/>
      <c r="B69" s="2"/>
      <c r="C69" s="2"/>
      <c r="D69" s="2"/>
      <c r="E69" s="2"/>
      <c r="F69" s="2"/>
      <c r="G69" s="2"/>
      <c r="H69" s="12"/>
    </row>
    <row r="70" spans="1:8" ht="15" x14ac:dyDescent="0.3">
      <c r="A70" s="69"/>
      <c r="B70" s="69" t="s">
        <v>252</v>
      </c>
      <c r="C70" s="69"/>
      <c r="D70" s="69"/>
      <c r="E70" s="69"/>
      <c r="F70" s="69"/>
      <c r="G70" s="2"/>
      <c r="H70" s="12"/>
    </row>
    <row r="71" spans="1:8" ht="15" x14ac:dyDescent="0.3">
      <c r="A71" s="2"/>
      <c r="B71" s="2" t="s">
        <v>251</v>
      </c>
      <c r="C71" s="2"/>
      <c r="D71" s="2"/>
      <c r="E71" s="2"/>
      <c r="F71" s="2"/>
      <c r="G71" s="2"/>
      <c r="H71" s="12"/>
    </row>
    <row r="72" spans="1:8" x14ac:dyDescent="0.2">
      <c r="A72" s="66"/>
      <c r="B72" s="66" t="s">
        <v>127</v>
      </c>
      <c r="C72" s="66"/>
      <c r="D72" s="66"/>
      <c r="E72" s="66"/>
      <c r="F72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L20" sqref="L20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4" t="s">
        <v>408</v>
      </c>
      <c r="B1" s="74"/>
      <c r="C1" s="77"/>
      <c r="D1" s="77"/>
      <c r="E1" s="77"/>
      <c r="F1" s="77"/>
      <c r="G1" s="435" t="s">
        <v>97</v>
      </c>
      <c r="H1" s="435"/>
    </row>
    <row r="2" spans="1:10" ht="15" x14ac:dyDescent="0.3">
      <c r="A2" s="76" t="s">
        <v>128</v>
      </c>
      <c r="B2" s="74"/>
      <c r="C2" s="77"/>
      <c r="D2" s="77"/>
      <c r="E2" s="77"/>
      <c r="F2" s="77"/>
      <c r="G2" s="439" t="str">
        <f>'ფორმა N1'!L2</f>
        <v>03/10-21/10/17</v>
      </c>
      <c r="H2" s="439"/>
    </row>
    <row r="3" spans="1:10" ht="15" x14ac:dyDescent="0.3">
      <c r="A3" s="76"/>
      <c r="B3" s="76"/>
      <c r="C3" s="76"/>
      <c r="D3" s="76"/>
      <c r="E3" s="76"/>
      <c r="F3" s="76"/>
      <c r="G3" s="256"/>
      <c r="H3" s="256"/>
    </row>
    <row r="4" spans="1:10" ht="15" x14ac:dyDescent="0.3">
      <c r="A4" s="77" t="s">
        <v>255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/>
      <c r="B5" s="80"/>
      <c r="C5" s="80"/>
      <c r="D5" s="80" t="s">
        <v>475</v>
      </c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55"/>
      <c r="B7" s="255"/>
      <c r="C7" s="255"/>
      <c r="D7" s="255"/>
      <c r="E7" s="255"/>
      <c r="F7" s="255"/>
      <c r="G7" s="78"/>
      <c r="H7" s="78"/>
    </row>
    <row r="8" spans="1:10" ht="30" x14ac:dyDescent="0.2">
      <c r="A8" s="90" t="s">
        <v>64</v>
      </c>
      <c r="B8" s="90" t="s">
        <v>310</v>
      </c>
      <c r="C8" s="90" t="s">
        <v>311</v>
      </c>
      <c r="D8" s="90" t="s">
        <v>213</v>
      </c>
      <c r="E8" s="90" t="s">
        <v>318</v>
      </c>
      <c r="F8" s="90" t="s">
        <v>312</v>
      </c>
      <c r="G8" s="79" t="s">
        <v>10</v>
      </c>
      <c r="H8" s="79" t="s">
        <v>9</v>
      </c>
      <c r="J8" s="211" t="s">
        <v>317</v>
      </c>
    </row>
    <row r="9" spans="1:10" ht="30" x14ac:dyDescent="0.2">
      <c r="A9" s="98">
        <v>1</v>
      </c>
      <c r="B9" s="98" t="s">
        <v>668</v>
      </c>
      <c r="C9" s="98" t="s">
        <v>669</v>
      </c>
      <c r="D9" s="98">
        <v>57001020576</v>
      </c>
      <c r="E9" s="98" t="s">
        <v>674</v>
      </c>
      <c r="F9" s="98" t="s">
        <v>675</v>
      </c>
      <c r="G9" s="4">
        <v>125</v>
      </c>
      <c r="H9" s="4">
        <v>100</v>
      </c>
      <c r="J9" s="211" t="s">
        <v>0</v>
      </c>
    </row>
    <row r="10" spans="1:10" ht="30" x14ac:dyDescent="0.2">
      <c r="A10" s="98">
        <v>2</v>
      </c>
      <c r="B10" s="98" t="s">
        <v>670</v>
      </c>
      <c r="C10" s="98" t="s">
        <v>671</v>
      </c>
      <c r="D10" s="98">
        <v>16001003970</v>
      </c>
      <c r="E10" s="98" t="s">
        <v>674</v>
      </c>
      <c r="F10" s="98" t="s">
        <v>675</v>
      </c>
      <c r="G10" s="4">
        <v>437.5</v>
      </c>
      <c r="H10" s="4">
        <v>350</v>
      </c>
    </row>
    <row r="11" spans="1:10" ht="30" x14ac:dyDescent="0.2">
      <c r="A11" s="87">
        <v>3</v>
      </c>
      <c r="B11" s="87" t="s">
        <v>672</v>
      </c>
      <c r="C11" s="87" t="s">
        <v>673</v>
      </c>
      <c r="D11" s="87">
        <v>31001017637</v>
      </c>
      <c r="E11" s="87" t="s">
        <v>674</v>
      </c>
      <c r="F11" s="87" t="s">
        <v>676</v>
      </c>
      <c r="G11" s="4">
        <v>1000</v>
      </c>
      <c r="H11" s="4">
        <v>800</v>
      </c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316</v>
      </c>
      <c r="G34" s="86">
        <f>SUM(G9:G33)</f>
        <v>1562.5</v>
      </c>
      <c r="H34" s="86">
        <f>SUM(H9:H33)</f>
        <v>1250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81"/>
      <c r="I35" s="181"/>
    </row>
    <row r="36" spans="1:9" ht="15" x14ac:dyDescent="0.3">
      <c r="A36" s="210" t="s">
        <v>409</v>
      </c>
      <c r="B36" s="210"/>
      <c r="C36" s="209"/>
      <c r="D36" s="209"/>
      <c r="E36" s="209"/>
      <c r="F36" s="209"/>
      <c r="G36" s="209"/>
      <c r="H36" s="181"/>
      <c r="I36" s="181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81"/>
      <c r="I37" s="181"/>
    </row>
    <row r="38" spans="1:9" ht="15" x14ac:dyDescent="0.3">
      <c r="A38" s="210"/>
      <c r="B38" s="210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0"/>
      <c r="B39" s="210"/>
      <c r="C39" s="181"/>
      <c r="D39" s="181"/>
      <c r="E39" s="181"/>
      <c r="F39" s="181"/>
      <c r="G39" s="181"/>
      <c r="H39" s="181"/>
      <c r="I39" s="181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374</v>
      </c>
      <c r="D44" s="187"/>
      <c r="E44" s="209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251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2017-10-25T11:37:51Z</cp:lastPrinted>
  <dcterms:created xsi:type="dcterms:W3CDTF">2011-12-27T13:20:18Z</dcterms:created>
  <dcterms:modified xsi:type="dcterms:W3CDTF">2017-10-30T10:30:31Z</dcterms:modified>
</cp:coreProperties>
</file>