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0" yWindow="450" windowWidth="28800" windowHeight="11880" tabRatio="954" activeTab="10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N5.1'!$B$9:$D$23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5.2'!$A$1:$I$37</definedName>
    <definedName name="_xlnm.Print_Area" localSheetId="8">'ფორმა 5.4'!$A$1:$H$46</definedName>
    <definedName name="_xlnm.Print_Area" localSheetId="9">'ფორმა 5.5'!$A$1:$M$302</definedName>
    <definedName name="_xlnm.Print_Area" localSheetId="14">'ფორმა 9.1'!$A$1:$I$41</definedName>
    <definedName name="_xlnm.Print_Area" localSheetId="15">'ფორმა 9.2'!$A$1:$K$32</definedName>
    <definedName name="_xlnm.Print_Area" localSheetId="16">'ფორმა 9.6'!$A$1:$I$35</definedName>
    <definedName name="_xlnm.Print_Area" localSheetId="12">'ფორმა N 8.1'!$A$1:$H$75</definedName>
    <definedName name="_xlnm.Print_Area" localSheetId="17">'ფორმა N 9.7'!$A$1:$I$39</definedName>
    <definedName name="_xlnm.Print_Area" localSheetId="0">'ფორმა N1'!$A$1:$L$33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N5.1'!$A$1:$D$37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44525"/>
</workbook>
</file>

<file path=xl/calcChain.xml><?xml version="1.0" encoding="utf-8"?>
<calcChain xmlns="http://schemas.openxmlformats.org/spreadsheetml/2006/main">
  <c r="I25" i="43" l="1"/>
  <c r="D13" i="47" l="1"/>
  <c r="D49" i="47"/>
  <c r="D27" i="12" l="1"/>
  <c r="I10" i="9"/>
  <c r="D39" i="47"/>
  <c r="C53" i="47"/>
  <c r="C17" i="27" l="1"/>
  <c r="G64" i="18"/>
  <c r="D55" i="47"/>
  <c r="D16" i="47"/>
  <c r="D10" i="47"/>
  <c r="C10" i="47"/>
  <c r="C39" i="47"/>
  <c r="C16" i="47"/>
  <c r="L288" i="46" l="1"/>
  <c r="L10" i="46"/>
  <c r="L183" i="46"/>
  <c r="L184" i="46"/>
  <c r="L282" i="46"/>
  <c r="L280" i="46"/>
  <c r="L15" i="46"/>
  <c r="L279" i="46" l="1"/>
  <c r="L278" i="46"/>
  <c r="L277" i="46"/>
  <c r="L276" i="46"/>
  <c r="L275" i="46"/>
  <c r="L274" i="46"/>
  <c r="L273" i="46"/>
  <c r="L272" i="46"/>
  <c r="L271" i="46"/>
  <c r="L270" i="46"/>
  <c r="L269" i="46"/>
  <c r="L268" i="46"/>
  <c r="L267" i="46"/>
  <c r="L266" i="46"/>
  <c r="L265" i="46"/>
  <c r="L264" i="46"/>
  <c r="L263" i="46"/>
  <c r="L262" i="46"/>
  <c r="L261" i="46"/>
  <c r="L260" i="46"/>
  <c r="L259" i="46"/>
  <c r="L258" i="46"/>
  <c r="L257" i="46"/>
  <c r="L256" i="46"/>
  <c r="L255" i="46"/>
  <c r="L254" i="46"/>
  <c r="L253" i="46"/>
  <c r="L252" i="46"/>
  <c r="L251" i="46"/>
  <c r="L250" i="46"/>
  <c r="L249" i="46"/>
  <c r="L248" i="46"/>
  <c r="L247" i="46"/>
  <c r="L246" i="46"/>
  <c r="L245" i="46"/>
  <c r="L244" i="46"/>
  <c r="L243" i="46"/>
  <c r="L242" i="46"/>
  <c r="L241" i="46"/>
  <c r="L240" i="46"/>
  <c r="L239" i="46"/>
  <c r="L238" i="46"/>
  <c r="L237" i="46"/>
  <c r="L236" i="46"/>
  <c r="L235" i="46"/>
  <c r="L234" i="46"/>
  <c r="L233" i="46"/>
  <c r="L232" i="46"/>
  <c r="L231" i="46"/>
  <c r="L230" i="46"/>
  <c r="L229" i="46"/>
  <c r="L228" i="46"/>
  <c r="L227" i="46"/>
  <c r="L226" i="46"/>
  <c r="L225" i="46"/>
  <c r="L224" i="46"/>
  <c r="L223" i="46"/>
  <c r="L222" i="46"/>
  <c r="L221" i="46"/>
  <c r="L220" i="46"/>
  <c r="L219" i="46"/>
  <c r="L218" i="46"/>
  <c r="L217" i="46"/>
  <c r="L216" i="46"/>
  <c r="L215" i="46"/>
  <c r="L214" i="46"/>
  <c r="L213" i="46"/>
  <c r="L212" i="46"/>
  <c r="L211" i="46"/>
  <c r="L210" i="46"/>
  <c r="L209" i="46"/>
  <c r="L208" i="46"/>
  <c r="L207" i="46"/>
  <c r="L206" i="46"/>
  <c r="L205" i="46"/>
  <c r="L204" i="46"/>
  <c r="L203" i="46"/>
  <c r="L202" i="46"/>
  <c r="L201" i="46"/>
  <c r="L200" i="46"/>
  <c r="L199" i="46"/>
  <c r="L198" i="46"/>
  <c r="L197" i="46"/>
  <c r="L196" i="46"/>
  <c r="L195" i="46"/>
  <c r="L194" i="46"/>
  <c r="L193" i="46"/>
  <c r="L192" i="46"/>
  <c r="L191" i="46"/>
  <c r="L190" i="46"/>
  <c r="L189" i="46"/>
  <c r="L188" i="46"/>
  <c r="L187" i="46"/>
  <c r="L186" i="46"/>
  <c r="L182" i="46" l="1"/>
  <c r="L181" i="46"/>
  <c r="L180" i="46"/>
  <c r="L178" i="46"/>
  <c r="L177" i="46"/>
  <c r="L176" i="46"/>
  <c r="L175" i="46"/>
  <c r="L174" i="46"/>
  <c r="L173" i="46"/>
  <c r="L172" i="46"/>
  <c r="L171" i="46"/>
  <c r="L170" i="46"/>
  <c r="L169" i="46"/>
  <c r="L168" i="46"/>
  <c r="L167" i="46"/>
  <c r="L166" i="46"/>
  <c r="L165" i="46"/>
  <c r="L164" i="46"/>
  <c r="L163" i="46"/>
  <c r="L162" i="46"/>
  <c r="L161" i="46"/>
  <c r="L160" i="46"/>
  <c r="L159" i="46"/>
  <c r="L158" i="46"/>
  <c r="L157" i="46"/>
  <c r="L156" i="46"/>
  <c r="L155" i="46"/>
  <c r="L154" i="46"/>
  <c r="L153" i="46"/>
  <c r="L152" i="46"/>
  <c r="L151" i="46"/>
  <c r="L150" i="46"/>
  <c r="L149" i="46"/>
  <c r="L148" i="46"/>
  <c r="L147" i="46"/>
  <c r="L146" i="46"/>
  <c r="L145" i="46"/>
  <c r="L144" i="46"/>
  <c r="L143" i="46"/>
  <c r="L142" i="46"/>
  <c r="L141" i="46"/>
  <c r="L140" i="46"/>
  <c r="L139" i="46"/>
  <c r="L138" i="46"/>
  <c r="L137" i="46"/>
  <c r="L136" i="46"/>
  <c r="L135" i="46"/>
  <c r="L134" i="46"/>
  <c r="L133" i="46"/>
  <c r="L132" i="46"/>
  <c r="L131" i="46"/>
  <c r="L130" i="46"/>
  <c r="L129" i="46"/>
  <c r="L128" i="46"/>
  <c r="L127" i="46"/>
  <c r="L126" i="46"/>
  <c r="L125" i="46"/>
  <c r="L124" i="46"/>
  <c r="L123" i="46"/>
  <c r="L122" i="46"/>
  <c r="L121" i="46"/>
  <c r="L120" i="46"/>
  <c r="L119" i="46"/>
  <c r="L118" i="46"/>
  <c r="L117" i="46"/>
  <c r="L116" i="46"/>
  <c r="L115" i="46"/>
  <c r="L114" i="46"/>
  <c r="L113" i="46"/>
  <c r="L112" i="46"/>
  <c r="L111" i="46"/>
  <c r="L110" i="46"/>
  <c r="L109" i="46"/>
  <c r="L108" i="46"/>
  <c r="L107" i="46"/>
  <c r="L106" i="46"/>
  <c r="L105" i="46"/>
  <c r="L104" i="46"/>
  <c r="L103" i="46"/>
  <c r="L102" i="46"/>
  <c r="L101" i="46"/>
  <c r="L100" i="46"/>
  <c r="L99" i="46"/>
  <c r="L98" i="46"/>
  <c r="L97" i="46"/>
  <c r="L96" i="46"/>
  <c r="L95" i="46"/>
  <c r="L94" i="46"/>
  <c r="L93" i="46"/>
  <c r="L92" i="46"/>
  <c r="L91" i="46"/>
  <c r="L90" i="46"/>
  <c r="L89" i="46"/>
  <c r="L88" i="46"/>
  <c r="L87" i="46"/>
  <c r="L86" i="46"/>
  <c r="L85" i="46"/>
  <c r="L84" i="46"/>
  <c r="L83" i="46"/>
  <c r="L82" i="46"/>
  <c r="L81" i="46"/>
  <c r="L80" i="46"/>
  <c r="L79" i="46"/>
  <c r="L78" i="46"/>
  <c r="L77" i="46"/>
  <c r="L76" i="46"/>
  <c r="L75" i="46"/>
  <c r="L74" i="46"/>
  <c r="L73" i="46"/>
  <c r="L72" i="46"/>
  <c r="L71" i="46"/>
  <c r="L70" i="46"/>
  <c r="L69" i="46"/>
  <c r="L68" i="46"/>
  <c r="L67" i="46"/>
  <c r="L66" i="46"/>
  <c r="L65" i="46"/>
  <c r="L64" i="46"/>
  <c r="L63" i="46"/>
  <c r="L62" i="46"/>
  <c r="L61" i="46"/>
  <c r="L60" i="46"/>
  <c r="L59" i="46"/>
  <c r="L58" i="46"/>
  <c r="L57" i="46"/>
  <c r="L56" i="46"/>
  <c r="L55" i="46" l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4" i="46"/>
  <c r="L13" i="46"/>
  <c r="I17" i="44" l="1"/>
  <c r="H17" i="44"/>
  <c r="I16" i="44"/>
  <c r="H16" i="44"/>
  <c r="I15" i="44"/>
  <c r="H15" i="44"/>
  <c r="H31" i="44"/>
  <c r="H32" i="44"/>
  <c r="H33" i="44"/>
  <c r="H34" i="44"/>
  <c r="H35" i="44"/>
  <c r="H36" i="44"/>
  <c r="H37" i="44"/>
  <c r="H38" i="44"/>
  <c r="H30" i="44"/>
  <c r="H28" i="44"/>
  <c r="H29" i="44"/>
  <c r="H27" i="44"/>
  <c r="H39" i="44" l="1"/>
  <c r="I39" i="44"/>
  <c r="D59" i="47" l="1"/>
  <c r="C64" i="12" l="1"/>
  <c r="C45" i="12"/>
  <c r="C44" i="12" s="1"/>
  <c r="C34" i="12"/>
  <c r="C11" i="12"/>
  <c r="D64" i="12"/>
  <c r="D34" i="12"/>
  <c r="D11" i="12"/>
  <c r="D10" i="12" s="1"/>
  <c r="C10" i="12" l="1"/>
  <c r="G19" i="35"/>
  <c r="I19" i="35" s="1"/>
  <c r="G18" i="35"/>
  <c r="I18" i="35" s="1"/>
  <c r="H17" i="35"/>
  <c r="G17" i="35"/>
  <c r="H16" i="35"/>
  <c r="G16" i="35"/>
  <c r="I15" i="35"/>
  <c r="I14" i="35"/>
  <c r="F14" i="35"/>
  <c r="I13" i="35"/>
  <c r="F13" i="35"/>
  <c r="I12" i="35"/>
  <c r="F12" i="35"/>
  <c r="I11" i="35"/>
  <c r="F11" i="35"/>
  <c r="I10" i="35"/>
  <c r="F10" i="35"/>
  <c r="I9" i="35"/>
  <c r="J40" i="10"/>
  <c r="I40" i="10"/>
  <c r="H40" i="10"/>
  <c r="H37" i="10" s="1"/>
  <c r="G40" i="10"/>
  <c r="G37" i="10" s="1"/>
  <c r="F40" i="10"/>
  <c r="E40" i="10"/>
  <c r="D40" i="10"/>
  <c r="D37" i="10" s="1"/>
  <c r="J37" i="10"/>
  <c r="I37" i="10"/>
  <c r="F37" i="10"/>
  <c r="E37" i="10"/>
  <c r="C37" i="10"/>
  <c r="B37" i="10"/>
  <c r="B34" i="10" s="1"/>
  <c r="C34" i="10"/>
  <c r="J33" i="10"/>
  <c r="I33" i="10"/>
  <c r="H33" i="10"/>
  <c r="G33" i="10"/>
  <c r="F33" i="10"/>
  <c r="E33" i="10"/>
  <c r="D33" i="10"/>
  <c r="J24" i="10"/>
  <c r="I24" i="10"/>
  <c r="H24" i="10"/>
  <c r="G24" i="10"/>
  <c r="F24" i="10"/>
  <c r="E24" i="10"/>
  <c r="D24" i="10"/>
  <c r="C24" i="10"/>
  <c r="B24" i="10"/>
  <c r="J19" i="10"/>
  <c r="I19" i="10"/>
  <c r="I17" i="10" s="1"/>
  <c r="I9" i="10" s="1"/>
  <c r="H19" i="10"/>
  <c r="H17" i="10" s="1"/>
  <c r="G19" i="10"/>
  <c r="F19" i="10"/>
  <c r="E19" i="10"/>
  <c r="D19" i="10"/>
  <c r="D17" i="10" s="1"/>
  <c r="D9" i="10" s="1"/>
  <c r="C19" i="10"/>
  <c r="B19" i="10"/>
  <c r="J17" i="10"/>
  <c r="G17" i="10"/>
  <c r="F17" i="10"/>
  <c r="E17" i="10"/>
  <c r="C17" i="10"/>
  <c r="B17" i="10"/>
  <c r="J14" i="10"/>
  <c r="J9" i="10" s="1"/>
  <c r="I14" i="10"/>
  <c r="H14" i="10"/>
  <c r="G14" i="10"/>
  <c r="F14" i="10"/>
  <c r="F9" i="10" s="1"/>
  <c r="E14" i="10"/>
  <c r="D14" i="10"/>
  <c r="C14" i="10"/>
  <c r="B14" i="10"/>
  <c r="B9" i="10" s="1"/>
  <c r="J10" i="10"/>
  <c r="I10" i="10"/>
  <c r="H10" i="10"/>
  <c r="H9" i="10" s="1"/>
  <c r="G10" i="10"/>
  <c r="G9" i="10" s="1"/>
  <c r="F10" i="10"/>
  <c r="E10" i="10"/>
  <c r="D10" i="10"/>
  <c r="C10" i="10"/>
  <c r="C9" i="10" s="1"/>
  <c r="B10" i="10"/>
  <c r="E9" i="10"/>
  <c r="I17" i="35" l="1"/>
  <c r="I16" i="35"/>
  <c r="I29" i="35" s="1"/>
  <c r="D47" i="12" s="1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I8" i="43"/>
  <c r="D31" i="7"/>
  <c r="C31" i="7"/>
  <c r="D27" i="7"/>
  <c r="D26" i="7" s="1"/>
  <c r="C27" i="7"/>
  <c r="D19" i="7"/>
  <c r="C19" i="7"/>
  <c r="D16" i="7"/>
  <c r="C16" i="7"/>
  <c r="D12" i="7"/>
  <c r="C12" i="7"/>
  <c r="C10" i="7" l="1"/>
  <c r="C26" i="7"/>
  <c r="D10" i="7"/>
  <c r="D9" i="7" s="1"/>
  <c r="C9" i="7" l="1"/>
  <c r="C25" i="50"/>
  <c r="C24" i="50"/>
  <c r="C23" i="50"/>
  <c r="C21" i="50"/>
  <c r="C19" i="50"/>
  <c r="C18" i="50"/>
  <c r="C12" i="50"/>
  <c r="C2" i="50" l="1"/>
  <c r="A6" i="50"/>
  <c r="I2" i="35" l="1"/>
  <c r="I2" i="39"/>
  <c r="K2" i="49"/>
  <c r="I2" i="48"/>
  <c r="I2" i="10"/>
  <c r="G2" i="18"/>
  <c r="I2" i="9"/>
  <c r="C2" i="12"/>
  <c r="L3" i="46"/>
  <c r="G2" i="45"/>
  <c r="G2" i="44"/>
  <c r="I2" i="43"/>
  <c r="A5" i="35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D45" i="12" l="1"/>
  <c r="D44" i="12"/>
  <c r="D31" i="3"/>
  <c r="C31" i="3"/>
  <c r="D73" i="47" l="1"/>
  <c r="C73" i="47"/>
  <c r="D65" i="47"/>
  <c r="C59" i="47"/>
  <c r="D54" i="47"/>
  <c r="C54" i="47"/>
  <c r="D48" i="47"/>
  <c r="C48" i="47"/>
  <c r="D37" i="47"/>
  <c r="C11" i="50" s="1"/>
  <c r="C37" i="47"/>
  <c r="D33" i="47"/>
  <c r="C33" i="47"/>
  <c r="D24" i="47"/>
  <c r="D18" i="47" s="1"/>
  <c r="C24" i="47"/>
  <c r="C18" i="47" s="1"/>
  <c r="D15" i="47"/>
  <c r="C14" i="50" s="1"/>
  <c r="C15" i="47"/>
  <c r="C13" i="50"/>
  <c r="C14" i="47" l="1"/>
  <c r="C9" i="47" s="1"/>
  <c r="D14" i="47"/>
  <c r="D9" i="47" s="1"/>
  <c r="H34" i="45"/>
  <c r="G34" i="45"/>
  <c r="I27" i="43"/>
  <c r="H27" i="43"/>
  <c r="G27" i="43"/>
  <c r="C10" i="50" l="1"/>
  <c r="D27" i="3"/>
  <c r="C27" i="3"/>
  <c r="C22" i="50" s="1"/>
  <c r="C20" i="50" s="1"/>
  <c r="C12" i="3" l="1"/>
  <c r="D76" i="40" l="1"/>
  <c r="D67" i="40"/>
  <c r="D61" i="40"/>
  <c r="C61" i="40"/>
  <c r="D56" i="40"/>
  <c r="C56" i="40"/>
  <c r="D50" i="40"/>
  <c r="C50" i="40"/>
  <c r="D39" i="40"/>
  <c r="C39" i="40"/>
  <c r="D35" i="40"/>
  <c r="C35" i="40"/>
  <c r="D26" i="40"/>
  <c r="D20" i="40" s="1"/>
  <c r="C26" i="40"/>
  <c r="C20" i="40" s="1"/>
  <c r="D17" i="40"/>
  <c r="C17" i="40"/>
  <c r="D12" i="40"/>
  <c r="C12" i="40"/>
  <c r="A6" i="40"/>
  <c r="C16" i="40" l="1"/>
  <c r="C11" i="40" s="1"/>
  <c r="D16" i="40"/>
  <c r="D11" i="40" s="1"/>
  <c r="A4" i="39" l="1"/>
  <c r="A4" i="35" l="1"/>
  <c r="D24" i="27" l="1"/>
  <c r="C24" i="27"/>
  <c r="G63" i="18" l="1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A4" i="18"/>
  <c r="A4" i="10" l="1"/>
  <c r="A4" i="9"/>
  <c r="A4" i="12"/>
  <c r="A4" i="7"/>
  <c r="D19" i="3" l="1"/>
  <c r="C19" i="3"/>
  <c r="D16" i="3"/>
  <c r="C16" i="3"/>
  <c r="D12" i="3"/>
  <c r="C26" i="3" l="1"/>
  <c r="C10" i="3" s="1"/>
  <c r="D10" i="3"/>
  <c r="D26" i="3"/>
  <c r="C9" i="3" l="1"/>
  <c r="D9" i="3"/>
  <c r="C17" i="50" s="1"/>
</calcChain>
</file>

<file path=xl/sharedStrings.xml><?xml version="1.0" encoding="utf-8"?>
<sst xmlns="http://schemas.openxmlformats.org/spreadsheetml/2006/main" count="3409" uniqueCount="964">
  <si>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</si>
  <si>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</si>
  <si>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</si>
  <si>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</si>
  <si>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</si>
  <si>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</si>
  <si>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</si>
  <si>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</si>
  <si>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</si>
  <si>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</si>
  <si>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</si>
  <si>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</si>
  <si>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</si>
  <si>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</si>
  <si>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</si>
  <si>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</si>
  <si>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</si>
  <si>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</si>
  <si>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</si>
  <si>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</si>
  <si>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</si>
  <si>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</si>
  <si>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</si>
  <si>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</si>
  <si>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</si>
  <si>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</si>
  <si>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</si>
  <si>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</si>
  <si>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</si>
  <si>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</si>
  <si>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</si>
  <si>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</si>
  <si>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</si>
  <si>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</si>
  <si>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</si>
  <si>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</si>
  <si>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</si>
  <si>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</si>
  <si>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</si>
  <si>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</si>
  <si>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</si>
  <si>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</si>
  <si>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</si>
  <si>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</si>
  <si>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</si>
  <si>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</si>
  <si>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</si>
  <si>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</si>
  <si>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</si>
  <si>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</si>
  <si>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</si>
  <si>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</si>
  <si>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</si>
  <si>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</si>
  <si>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</si>
  <si>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</si>
  <si>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</si>
  <si>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</si>
  <si>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</si>
  <si>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</si>
  <si>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</si>
  <si>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</si>
  <si>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</si>
  <si>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</si>
  <si>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</si>
  <si>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</si>
  <si>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</si>
  <si>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</si>
  <si>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</si>
  <si>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</si>
  <si>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</si>
  <si>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</si>
  <si>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</si>
  <si>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</si>
  <si>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</si>
  <si>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</si>
  <si>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</si>
  <si>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</si>
  <si>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</si>
  <si>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</si>
  <si>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</si>
  <si>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</si>
  <si>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</si>
  <si>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</si>
  <si>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</si>
  <si>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</si>
  <si>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</si>
  <si>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</si>
  <si>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</si>
  <si>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</si>
  <si>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</si>
  <si>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</si>
  <si>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</si>
  <si>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</si>
  <si>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</si>
  <si>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</si>
  <si>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</si>
  <si>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</si>
  <si>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</si>
  <si>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</si>
  <si>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</si>
  <si>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</si>
  <si>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</si>
  <si>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</si>
  <si>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</si>
  <si>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</si>
  <si>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</si>
  <si>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</si>
  <si>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</si>
  <si>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</si>
  <si>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</si>
  <si>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</si>
  <si>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</si>
  <si>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</si>
  <si>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</si>
  <si>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</si>
  <si>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</si>
  <si>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</si>
  <si>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</si>
  <si>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</si>
  <si>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</si>
  <si>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</si>
  <si>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</si>
  <si>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</si>
  <si>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</si>
  <si>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</si>
  <si>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</si>
  <si>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</si>
  <si>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</si>
  <si>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</si>
  <si>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</si>
  <si>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</si>
  <si>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</si>
  <si>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</si>
  <si>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</si>
  <si>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</si>
  <si>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</si>
  <si>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</si>
  <si>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</si>
  <si>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</si>
  <si>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</si>
  <si>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</si>
  <si>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</si>
  <si>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</si>
  <si>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</si>
  <si>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</si>
  <si>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</si>
  <si>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</si>
  <si>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</si>
  <si>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</si>
  <si>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</si>
  <si>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</si>
  <si>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</si>
  <si>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</si>
  <si>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</si>
  <si>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</si>
  <si>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</si>
  <si>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</si>
  <si>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</si>
  <si>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</si>
  <si>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</si>
  <si>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</si>
  <si>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</si>
  <si>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</si>
  <si>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</si>
  <si>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</si>
  <si>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</si>
  <si>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</si>
  <si>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</si>
  <si>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</si>
  <si>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</si>
  <si>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</si>
  <si>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</si>
  <si>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</si>
  <si>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</si>
  <si>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</si>
  <si>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</si>
  <si>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</si>
  <si>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</si>
  <si>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</si>
  <si>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</si>
  <si>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</si>
  <si>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</si>
  <si>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</si>
  <si>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</si>
  <si>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</si>
  <si>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</si>
  <si>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</si>
  <si>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</si>
  <si>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</si>
  <si>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</si>
  <si>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</si>
  <si>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</si>
  <si>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</si>
  <si>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</si>
  <si>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</si>
  <si>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</si>
  <si>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</si>
  <si>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</si>
  <si>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</si>
  <si>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</si>
  <si>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</si>
  <si>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</si>
  <si>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</si>
  <si>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</si>
  <si>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</si>
  <si>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</si>
  <si>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</si>
  <si>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</si>
  <si>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</si>
  <si>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</si>
  <si>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</si>
  <si>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</si>
  <si>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</si>
  <si>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</si>
  <si>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</si>
  <si>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</si>
  <si>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</si>
  <si>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</si>
  <si>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</si>
  <si>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</si>
  <si>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</si>
  <si>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</si>
  <si>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</si>
  <si>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</si>
  <si>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</si>
  <si>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</si>
  <si>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</si>
  <si>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</si>
  <si>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</si>
  <si>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</si>
  <si>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</si>
  <si>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</si>
  <si>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</si>
  <si>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</si>
  <si>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</si>
  <si>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</si>
  <si>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</si>
  <si>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</si>
  <si>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</si>
  <si>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</si>
  <si>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</si>
  <si>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</si>
  <si>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</si>
  <si>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</si>
  <si>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</si>
  <si>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</si>
  <si>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</si>
  <si>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</si>
  <si>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</si>
  <si>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</si>
  <si>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</si>
  <si>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</si>
  <si>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</si>
  <si>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</si>
  <si>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</si>
  <si>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</si>
  <si>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</si>
  <si>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</si>
  <si>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</si>
  <si>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</si>
  <si>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</si>
  <si>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</si>
  <si>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</si>
  <si>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</si>
  <si>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</si>
  <si>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</si>
  <si>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</si>
  <si>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</si>
  <si>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</si>
  <si>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</si>
  <si>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</si>
  <si>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</si>
  <si>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</si>
  <si>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</si>
  <si>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</si>
  <si>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</si>
  <si>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</si>
  <si>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</si>
  <si>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</si>
  <si>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</si>
  <si>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</si>
  <si>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</si>
  <si>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</si>
  <si>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</si>
  <si>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</si>
  <si>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</si>
  <si>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</si>
  <si>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</si>
  <si>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</si>
  <si>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</si>
  <si>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</si>
  <si>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</si>
  <si>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</si>
  <si>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</si>
  <si>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</si>
  <si>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</si>
  <si>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</si>
  <si>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</si>
  <si>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</si>
  <si>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</si>
  <si>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</si>
  <si>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</si>
  <si>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</si>
  <si>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</si>
  <si>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</si>
  <si>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</si>
  <si>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</si>
  <si>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</si>
  <si>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</si>
  <si>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</si>
  <si>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</si>
  <si>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</si>
  <si>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</si>
  <si>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</si>
  <si>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</si>
  <si>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</si>
  <si>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</si>
  <si>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</si>
  <si>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</si>
  <si>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</si>
  <si>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</si>
  <si>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</si>
  <si>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</si>
  <si>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</si>
  <si>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</si>
  <si>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</si>
  <si>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</si>
  <si>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</si>
  <si>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</si>
  <si>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</si>
  <si>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</si>
  <si>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</si>
  <si>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</si>
  <si>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</si>
  <si>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</si>
  <si>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</si>
  <si>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</si>
  <si>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</si>
  <si>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</si>
  <si>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</si>
  <si>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</si>
  <si>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</si>
  <si>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</si>
  <si>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</si>
  <si>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</si>
  <si>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</si>
  <si>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</si>
  <si>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</si>
  <si>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</si>
  <si>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</si>
  <si>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</si>
  <si>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</si>
  <si>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</si>
  <si>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</si>
  <si>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</si>
  <si>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</si>
  <si>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</si>
  <si>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</si>
  <si>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</si>
  <si>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</si>
  <si>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</si>
  <si>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</si>
  <si>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</si>
  <si>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</si>
  <si>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</si>
  <si>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</si>
  <si>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</si>
  <si>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</si>
  <si>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</si>
  <si>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</si>
  <si>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</si>
  <si>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</si>
  <si>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</si>
  <si>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</si>
  <si>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</si>
  <si>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</si>
  <si>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</si>
  <si>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</si>
  <si>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</si>
  <si>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</si>
  <si>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</si>
  <si>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</si>
  <si>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</si>
  <si>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</si>
  <si>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</si>
  <si>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</si>
  <si>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</si>
  <si>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</si>
  <si>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</si>
  <si>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</si>
  <si>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</si>
  <si>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</si>
  <si>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</si>
  <si>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</si>
  <si>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</si>
  <si>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</si>
  <si>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</si>
  <si>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</si>
  <si>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</si>
  <si>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</si>
  <si>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</si>
  <si>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</si>
  <si>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</si>
  <si>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</si>
  <si>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</si>
  <si>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</si>
  <si>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</si>
  <si>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</si>
  <si>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</si>
  <si>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</si>
  <si>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</si>
  <si>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</si>
  <si>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</si>
  <si>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</si>
  <si>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</si>
  <si>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</si>
  <si>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</si>
  <si>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</si>
  <si>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</si>
  <si>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</si>
  <si>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</si>
  <si>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</si>
  <si>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</si>
  <si>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</si>
  <si>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</si>
  <si>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</si>
  <si>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</si>
  <si>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</si>
  <si>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</si>
  <si>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</si>
  <si>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</si>
  <si>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</si>
  <si>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</si>
  <si>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</si>
  <si>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</si>
  <si>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</si>
  <si>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</si>
  <si>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</si>
  <si>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</si>
  <si>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</si>
  <si>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</si>
  <si>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</si>
  <si>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</si>
  <si>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</si>
  <si>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</si>
  <si>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</si>
  <si>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</si>
  <si>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</si>
  <si>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</si>
  <si>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</si>
  <si>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</si>
  <si>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</si>
  <si>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</si>
  <si>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</si>
  <si>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</si>
  <si>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</si>
  <si>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</si>
  <si>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</si>
  <si>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</si>
  <si>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</si>
  <si>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</si>
  <si>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</si>
  <si>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</si>
  <si>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</si>
  <si>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</si>
  <si>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</si>
  <si>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</si>
  <si>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</si>
  <si>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</si>
  <si>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</si>
  <si>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</si>
  <si>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</si>
  <si>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</si>
  <si>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მოქალაქეთა პოლიტიკური გაერთიანება"ეროვნული ფორუმი"</t>
  </si>
  <si>
    <t>არაფულადი შემოწირულობა</t>
  </si>
  <si>
    <t>ჯეირან ხუბანოვი</t>
  </si>
  <si>
    <t>28001002247</t>
  </si>
  <si>
    <t>ფულადი შემოწირულობა</t>
  </si>
  <si>
    <t>ალუდა გოგლიჩიძე</t>
  </si>
  <si>
    <t>საქართველოს ბანკი</t>
  </si>
  <si>
    <t>გოჩა ჯაბიძე</t>
  </si>
  <si>
    <t>01026011115</t>
  </si>
  <si>
    <t>01010002624</t>
  </si>
  <si>
    <t>57001018889</t>
  </si>
  <si>
    <t>01015007988</t>
  </si>
  <si>
    <t>კახა ჩაკვეტაძე</t>
  </si>
  <si>
    <t>01006006283</t>
  </si>
  <si>
    <t>ზურაბ ჩიკვაიძე</t>
  </si>
  <si>
    <t>თიბისი</t>
  </si>
  <si>
    <t>გოჩა</t>
  </si>
  <si>
    <t>ჯაბიძე</t>
  </si>
  <si>
    <t>პარტიის წევრი</t>
  </si>
  <si>
    <t xml:space="preserve">    კახაბერ</t>
  </si>
  <si>
    <t xml:space="preserve">   შარტავა</t>
  </si>
  <si>
    <t>01008005455</t>
  </si>
  <si>
    <t>რევაზ</t>
  </si>
  <si>
    <t>შავიშვილი</t>
  </si>
  <si>
    <t>01024006197</t>
  </si>
  <si>
    <t>დავით</t>
  </si>
  <si>
    <t>კაკაბაძე</t>
  </si>
  <si>
    <t>ზურაბ</t>
  </si>
  <si>
    <t>ჩიკვაიძე</t>
  </si>
  <si>
    <t xml:space="preserve">მალხაზ </t>
  </si>
  <si>
    <t>ვახტანგაშვილი</t>
  </si>
  <si>
    <t>59002001330</t>
  </si>
  <si>
    <t>ანი</t>
  </si>
  <si>
    <t>მიროტაძე</t>
  </si>
  <si>
    <t>54001008183</t>
  </si>
  <si>
    <t>კახა</t>
  </si>
  <si>
    <t>ჩაკვეტაძე</t>
  </si>
  <si>
    <t>კობა</t>
  </si>
  <si>
    <t>ძაძამია</t>
  </si>
  <si>
    <t>51001001535</t>
  </si>
  <si>
    <t>მარინე</t>
  </si>
  <si>
    <t>პოლიანსკაია</t>
  </si>
  <si>
    <t>ხათუნა</t>
  </si>
  <si>
    <t>გურჯიშვილი</t>
  </si>
  <si>
    <t xml:space="preserve">    გიული</t>
  </si>
  <si>
    <t xml:space="preserve">  შუღლიაშვილი</t>
  </si>
  <si>
    <t>01024057988</t>
  </si>
  <si>
    <t>ტარიელ</t>
  </si>
  <si>
    <t>სოფრომაძე</t>
  </si>
  <si>
    <t>01030005290</t>
  </si>
  <si>
    <t>კუპატაშვილი</t>
  </si>
  <si>
    <t>01024033013</t>
  </si>
  <si>
    <t>მალხაზ</t>
  </si>
  <si>
    <t>გოშუანი</t>
  </si>
  <si>
    <t>10001009482</t>
  </si>
  <si>
    <t>ირაკლი</t>
  </si>
  <si>
    <t>სარიდისი</t>
  </si>
  <si>
    <t>01030045168</t>
  </si>
  <si>
    <t>ლეილა</t>
  </si>
  <si>
    <t>ვარდოსანიძე</t>
  </si>
  <si>
    <t>13001037715</t>
  </si>
  <si>
    <t>კახაბერ</t>
  </si>
  <si>
    <t>შარტავა</t>
  </si>
  <si>
    <t xml:space="preserve">ზურაბ </t>
  </si>
  <si>
    <t>გიორგი</t>
  </si>
  <si>
    <t>ბერიძიშვილი</t>
  </si>
  <si>
    <t xml:space="preserve"> 01006006283</t>
  </si>
  <si>
    <t>01001067864</t>
  </si>
  <si>
    <t>პარტიულ დავალებათა შესასრულებლად</t>
  </si>
  <si>
    <t>GE172BG0000000187727300</t>
  </si>
  <si>
    <t>07.15.2008</t>
  </si>
  <si>
    <t>წარმომადგენლობითი ხარჯი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</si>
  <si>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</si>
  <si>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</si>
  <si>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</si>
  <si>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</si>
  <si>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</si>
  <si>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</si>
  <si>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</si>
  <si>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</si>
  <si>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</si>
  <si>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</si>
  <si>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</si>
  <si>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</si>
  <si>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თურქული კომპანია "MALIYE BAKANLIGI"</t>
  </si>
  <si>
    <t>მაისურების ღირებულება</t>
  </si>
  <si>
    <t>თურქული კომპანია "YILMAZ TEXTIL ABDULLAH YILMAZ"</t>
  </si>
  <si>
    <t>ნიაზ დიასამიძე</t>
  </si>
  <si>
    <t>იჯარა</t>
  </si>
  <si>
    <t>ავთანდილ ბერიძე</t>
  </si>
  <si>
    <t>61008007806</t>
  </si>
  <si>
    <t xml:space="preserve"> პარტიის საარჩევნო კლიპის სურდო თარგმანი</t>
  </si>
  <si>
    <t>1.2.15.3</t>
  </si>
  <si>
    <t>437.30 კვ.მ</t>
  </si>
  <si>
    <t>01024025071</t>
  </si>
  <si>
    <t>ქ. თბილისი, ლვოვის ქ. 82ა</t>
  </si>
  <si>
    <t>01.05.2017-01.01.2018</t>
  </si>
  <si>
    <t>ვიოლეტა მჭედლიძე</t>
  </si>
  <si>
    <t>N 01.10.12.031.044</t>
  </si>
  <si>
    <t>გურჯაანის მუნიციპალიტეტი</t>
  </si>
  <si>
    <t>N51.01.24.201.01.501</t>
  </si>
  <si>
    <t>14.12-.2016-14.12.2018</t>
  </si>
  <si>
    <t>ქ. გურჯაანი, ნონეშვილის ქ. 2</t>
  </si>
  <si>
    <t>89.7 კვ.მ</t>
  </si>
  <si>
    <t>20 კვ.მ</t>
  </si>
  <si>
    <t>ქ. ბათუმი გორგასლის ქ. N 93</t>
  </si>
  <si>
    <t>1.06-.2017-1.12.2017</t>
  </si>
  <si>
    <t>61001003068</t>
  </si>
  <si>
    <t>ირა ბაბილოძე</t>
  </si>
  <si>
    <t>01019000705</t>
  </si>
  <si>
    <t>ქეთევან ბადუაშვილი</t>
  </si>
  <si>
    <t>40 კვ.მ</t>
  </si>
  <si>
    <t>N05.23.30.019</t>
  </si>
  <si>
    <t>N01.72.14.036.101</t>
  </si>
  <si>
    <t>ქ. თბილისი, მეფე მირიანის ქ. 54</t>
  </si>
  <si>
    <t>15.09-.2017-22.10.2017</t>
  </si>
  <si>
    <t>ქ. თბილისი, ლიბანის  ქ. 19, ბ.31</t>
  </si>
  <si>
    <t>16 კვ.მ</t>
  </si>
  <si>
    <t>N01.11.03.007.009.01.031</t>
  </si>
  <si>
    <t>51001000540</t>
  </si>
  <si>
    <t>ნანა გიგიბერია</t>
  </si>
  <si>
    <t>1.09-.2017-01.11.2017</t>
  </si>
  <si>
    <t>ქ. ქუთაისის, დ. აღმაშენებლის გამზირი 62</t>
  </si>
  <si>
    <t>N03.04.23.018</t>
  </si>
  <si>
    <t>83.80 კვ.მ</t>
  </si>
  <si>
    <t>მაია ლოსაბერიძე</t>
  </si>
  <si>
    <t>60001083825</t>
  </si>
  <si>
    <t>ზუგდიდი. შ. რუსთაველის ქ. 60</t>
  </si>
  <si>
    <t>მარინე ბიგვავა</t>
  </si>
  <si>
    <t>35 დღით</t>
  </si>
  <si>
    <t xml:space="preserve">30 კვ.მ </t>
  </si>
  <si>
    <t>ნიკა კიკაჩეიშვილი</t>
  </si>
  <si>
    <r>
      <t>q.</t>
    </r>
    <r>
      <rPr>
        <sz val="10"/>
        <rFont val="Sylfaen"/>
        <family val="1"/>
      </rPr>
      <t xml:space="preserve">სამტრედია, რუსთაველის  ქ.  </t>
    </r>
    <r>
      <rPr>
        <sz val="10"/>
        <rFont val="AcadNusx"/>
      </rPr>
      <t>#</t>
    </r>
    <r>
      <rPr>
        <sz val="10"/>
        <rFont val="Sylfaen"/>
        <family val="1"/>
      </rPr>
      <t xml:space="preserve">34 </t>
    </r>
  </si>
  <si>
    <t>79.30 კვ.მ</t>
  </si>
  <si>
    <t>N34.08.19.536.01.031</t>
  </si>
  <si>
    <t>240885654</t>
  </si>
  <si>
    <t>შპს ტელე-რადიო კომპანია თრიალეთი</t>
  </si>
  <si>
    <t>ქ. გორი, ჭავჭავაძის ქ   N45</t>
  </si>
  <si>
    <r>
      <t>#</t>
    </r>
    <r>
      <rPr>
        <sz val="10"/>
        <rFont val="Sylfaen"/>
        <family val="1"/>
      </rPr>
      <t>B16158731</t>
    </r>
    <r>
      <rPr>
        <sz val="10"/>
        <rFont val="AcadNusx"/>
      </rPr>
      <t xml:space="preserve"> </t>
    </r>
  </si>
  <si>
    <t>365 კვ.მ</t>
  </si>
  <si>
    <t>20.09-.2017-25.10.2017</t>
  </si>
  <si>
    <t>ქ. ოზურეთი. ა. წულაძის ქ. 10</t>
  </si>
  <si>
    <t>N26.26.47.012.506</t>
  </si>
  <si>
    <t>117.17 კვ.მ</t>
  </si>
  <si>
    <t>33001009444</t>
  </si>
  <si>
    <t>ნინო ჯინჭარაძე</t>
  </si>
  <si>
    <t>23.09-.2017-23.10.2017</t>
  </si>
  <si>
    <t>21.09-.2017-23.10.2017</t>
  </si>
  <si>
    <t>09001000474</t>
  </si>
  <si>
    <t>ლალი ქოჩიაშვილი</t>
  </si>
  <si>
    <t>N30.11.33.186.01.501</t>
  </si>
  <si>
    <t>N01.10.14.004.059.01.500</t>
  </si>
  <si>
    <t>211752021</t>
  </si>
  <si>
    <t>შპს " ჰოლდინგ საქართველო"</t>
  </si>
  <si>
    <t>126 კვ.მ</t>
  </si>
  <si>
    <t>ქ. თბილისი, ბუდაპეშტის ქ. N 1ბ</t>
  </si>
  <si>
    <t>ქ. სენაკი, ს. გეგელიას ქ. 17</t>
  </si>
  <si>
    <t>N44.01.31.261</t>
  </si>
  <si>
    <t>15.09-.2017-15.11.2017</t>
  </si>
  <si>
    <t>572 კვ.მ</t>
  </si>
  <si>
    <t>01025002422</t>
  </si>
  <si>
    <t>ნანი გარუჩავა</t>
  </si>
  <si>
    <t>ქ. სენაკი, ქურდოვანიძის  ქ. 11</t>
  </si>
  <si>
    <t>N44.01.31.195</t>
  </si>
  <si>
    <t>27.09-.2017-15.11.2017</t>
  </si>
  <si>
    <t>100 კვ.მ</t>
  </si>
  <si>
    <t>700</t>
  </si>
  <si>
    <t>39001004648</t>
  </si>
  <si>
    <t>აპოლონ  გარუჩავა</t>
  </si>
  <si>
    <t>დაბა ჩხოროწყუ, ჭავჭავაძის ქ. 8</t>
  </si>
  <si>
    <t>N46.02.45.148</t>
  </si>
  <si>
    <t>45 კვ.მ</t>
  </si>
  <si>
    <t>48001014405</t>
  </si>
  <si>
    <t>ნათელა ბერაძე</t>
  </si>
  <si>
    <t>16.09-.2017-16.11.2017</t>
  </si>
  <si>
    <t>ქ. თბილისი, გუმათჰესის ქ.  კN8ა</t>
  </si>
  <si>
    <t>N01.19.23.008.013.01.002</t>
  </si>
  <si>
    <t>17 კვ.მ</t>
  </si>
  <si>
    <t>01011071264</t>
  </si>
  <si>
    <t>მარინე მიჩიტაშვილი</t>
  </si>
  <si>
    <t>42 კვ.მ</t>
  </si>
  <si>
    <t>N83.02.08.156.01.501</t>
  </si>
  <si>
    <t>ქ. მარნეული, რუსთაველის ქ. 82</t>
  </si>
  <si>
    <t>42001029647</t>
  </si>
  <si>
    <t>კობა თოფურია</t>
  </si>
  <si>
    <t>11.09-.2017-11.11.2017</t>
  </si>
  <si>
    <t>22.09-.2017-22.11.2017</t>
  </si>
  <si>
    <t>ქ. ფოთი, კლდიაშვილის ქ. 27</t>
  </si>
  <si>
    <t>N04.01.12.144</t>
  </si>
  <si>
    <t>დაბა ხარაგაული</t>
  </si>
  <si>
    <t>N882009252178</t>
  </si>
  <si>
    <t>27.09-.2017-27.10.2017</t>
  </si>
  <si>
    <t>56001004698</t>
  </si>
  <si>
    <t>მიხეილ ჭიპაშვილი</t>
  </si>
  <si>
    <t>ქ. თბილისი, ბაქრაძის ქ. 6</t>
  </si>
  <si>
    <t>26.09-.2017-26.10.2017</t>
  </si>
  <si>
    <t>80 კვ.მ</t>
  </si>
  <si>
    <t>შპს კახა 2012</t>
  </si>
  <si>
    <t>401987178</t>
  </si>
  <si>
    <t xml:space="preserve"> A6</t>
  </si>
  <si>
    <t>აუდი</t>
  </si>
  <si>
    <t>სედანი</t>
  </si>
  <si>
    <t>LJA 001</t>
  </si>
  <si>
    <t>LJA 002</t>
  </si>
  <si>
    <t>მსუბუქი მაღალი გამავლობის</t>
  </si>
  <si>
    <t>ტოიოტა ლენდკუიზერი</t>
  </si>
  <si>
    <t>OO050SS</t>
  </si>
  <si>
    <t>მერსედეს-ბენცი</t>
  </si>
  <si>
    <t xml:space="preserve">მსუბუქი </t>
  </si>
  <si>
    <t>01/01/2017-01/01/2018</t>
  </si>
  <si>
    <t xml:space="preserve">ბანკიდან თანხის გამოტანა </t>
  </si>
  <si>
    <t>18.09-.2017-23.10.2017</t>
  </si>
  <si>
    <t>ბეჭდური რეკლამი ხარჯი</t>
  </si>
  <si>
    <t>მ.პ.გ "ეროვნული ფორუმი"</t>
  </si>
  <si>
    <t>ერთჯერადად</t>
  </si>
  <si>
    <t>დავით ონიაშვილი</t>
  </si>
  <si>
    <t>კვ.მ</t>
  </si>
  <si>
    <t>ტოგო ჭელიძე</t>
  </si>
  <si>
    <t>ლეილა მამედოვა</t>
  </si>
  <si>
    <t>ვახტანგ ბერკაცაშვილი</t>
  </si>
  <si>
    <t>აპოლონ გარუჩავა</t>
  </si>
  <si>
    <t>ცალი</t>
  </si>
  <si>
    <t>შენების მოძრაობა (პარტიული ტრიპლეტი)</t>
  </si>
  <si>
    <t>ინგა მაღრაძე</t>
  </si>
  <si>
    <t>გოჩა მეგრელიშვილი</t>
  </si>
  <si>
    <t>ქ. ჭიათურა, ყაზბეგის ქ. N6</t>
  </si>
  <si>
    <t>N01.13.06.004.067</t>
  </si>
  <si>
    <t>N38.10.37.034</t>
  </si>
  <si>
    <t>02.10-.2017-02.11.2017</t>
  </si>
  <si>
    <t>22 კვ.მ</t>
  </si>
  <si>
    <t>54001009011</t>
  </si>
  <si>
    <t>მარუსა  ასანიძე (მინდოპოლი პირი)</t>
  </si>
  <si>
    <t>ლიბერთი</t>
  </si>
  <si>
    <t>ნათია ქობალია</t>
  </si>
  <si>
    <t>ხვიჩა</t>
  </si>
  <si>
    <t>თამაზაშვილი</t>
  </si>
  <si>
    <t>14001003597</t>
  </si>
  <si>
    <t>N 01.17.13.035.004.01.500</t>
  </si>
  <si>
    <t xml:space="preserve">ქ. თბილისი წ. წამებულის  ქ. N88   </t>
  </si>
  <si>
    <t>10 კვ.მ</t>
  </si>
  <si>
    <t>206114088</t>
  </si>
  <si>
    <t>შპს "ულტრადენტი"</t>
  </si>
  <si>
    <t xml:space="preserve">სენაკისა და სამტრედიის რაიონებში </t>
  </si>
  <si>
    <t>დაბა ჩოხატაურში</t>
  </si>
  <si>
    <t>შპს კოპი პრინტი</t>
  </si>
  <si>
    <t>გოგი ბარბაქაძე</t>
  </si>
  <si>
    <t>შპს "მაიაკ"</t>
  </si>
  <si>
    <t>ქ. თელავი, ნადიკვარის ქ.    N7</t>
  </si>
  <si>
    <t>N 53.20.42.260</t>
  </si>
  <si>
    <t>01.10-.2017-5.11.2017</t>
  </si>
  <si>
    <t>20001003177</t>
  </si>
  <si>
    <t>ეთერი ბაბილაშვილი</t>
  </si>
  <si>
    <t>დაბა ბაღდათი, წერეთლის 6</t>
  </si>
  <si>
    <t>10.03.2017-10.21.2017</t>
  </si>
  <si>
    <t>ნოდარ</t>
  </si>
  <si>
    <t>ებანოიძე</t>
  </si>
  <si>
    <t>გრიგორ</t>
  </si>
  <si>
    <t>ნიშნიანიძე</t>
  </si>
  <si>
    <t>გივი</t>
  </si>
  <si>
    <t>გარსევანიშვილი</t>
  </si>
  <si>
    <t>გიული</t>
  </si>
  <si>
    <t>შუღლიაშვილი</t>
  </si>
  <si>
    <t>56001002576</t>
  </si>
  <si>
    <t>01018001399</t>
  </si>
  <si>
    <t>01001050693</t>
  </si>
  <si>
    <t xml:space="preserve">ნოდარ </t>
  </si>
  <si>
    <t>ვახტანგ</t>
  </si>
  <si>
    <t>შუკვანი</t>
  </si>
  <si>
    <t>59001093329</t>
  </si>
  <si>
    <t>გურამ</t>
  </si>
  <si>
    <t>მჭედლიძე</t>
  </si>
  <si>
    <t>ეკატერინე</t>
  </si>
  <si>
    <t>კვანტალიანი</t>
  </si>
  <si>
    <t>01017056602</t>
  </si>
  <si>
    <t>01023007693</t>
  </si>
  <si>
    <t>ქვემო ქართლის რაიონებში</t>
  </si>
  <si>
    <t>იმერეთის რაიონებში</t>
  </si>
  <si>
    <t>კახეთის რაიონებში</t>
  </si>
  <si>
    <t xml:space="preserve">ქ.ფოთი, სამტრედია, სენაკის, ხარაგაულის, ბაღდათის, ინის, და ჭიათურის რაიონებში </t>
  </si>
  <si>
    <t>დმანისის და მარნეულის რაიონებში</t>
  </si>
  <si>
    <t>აჭარის ა/რ</t>
  </si>
  <si>
    <t xml:space="preserve">ზუგდიდის რაიონებში </t>
  </si>
  <si>
    <t>გელა გელაშვილი</t>
  </si>
  <si>
    <t>იმედო გოგავა</t>
  </si>
  <si>
    <t>შორენა ბუხრაშვილი</t>
  </si>
  <si>
    <t>გიორგი თაქთაქიშვილი</t>
  </si>
  <si>
    <t>გოჩა ბურდიაშვილი</t>
  </si>
  <si>
    <t>გიორგი ეპიტაშვილი</t>
  </si>
  <si>
    <t>მაია ღურცკაია</t>
  </si>
  <si>
    <t>გიორგი კარჭაული</t>
  </si>
  <si>
    <t>გოჩა მსხილაძე</t>
  </si>
  <si>
    <t>მერი ბაქრაძე</t>
  </si>
  <si>
    <t>ლალი მამუკელაშვილი</t>
  </si>
  <si>
    <t>მერაბ თუშიშვილი</t>
  </si>
  <si>
    <t>ჯონი ბიძინაშვილი</t>
  </si>
  <si>
    <t>რამაზ ქევხიშვილი</t>
  </si>
  <si>
    <t>სოსო აბულაძე</t>
  </si>
  <si>
    <t>ლაშა შენგელია</t>
  </si>
  <si>
    <t>რომეო კვარაცხელია</t>
  </si>
  <si>
    <t>ვასილ დანელია</t>
  </si>
  <si>
    <t>კახაბერ ბუსკაძე</t>
  </si>
  <si>
    <t>იაგორ თავართქილაძე</t>
  </si>
  <si>
    <t>ალექსანდრე თოფურია</t>
  </si>
  <si>
    <t>მერაბ სიმონია</t>
  </si>
  <si>
    <t>დევი გახარია</t>
  </si>
  <si>
    <t>კორნელი წურწუმია</t>
  </si>
  <si>
    <t>მანუჩარ ახალაია</t>
  </si>
  <si>
    <t>ელგუჯა შენგელია</t>
  </si>
  <si>
    <t>ველოდი ლემონჯავა</t>
  </si>
  <si>
    <t>კორნელი საჯაია</t>
  </si>
  <si>
    <t>გურამ გურჩიანი</t>
  </si>
  <si>
    <t>იოსებ ვარდოშვილი</t>
  </si>
  <si>
    <t>გურამ მჭედლიძე</t>
  </si>
  <si>
    <t>ზვიად გელაშვილი</t>
  </si>
  <si>
    <t>თეიმურაზ მურვანიძე</t>
  </si>
  <si>
    <t>ლევანი მაშავა</t>
  </si>
  <si>
    <t>ნოდარ კოხოძე</t>
  </si>
  <si>
    <t>ზაზა ჯაბიძე</t>
  </si>
  <si>
    <t>თამაზ ჯოხაძე</t>
  </si>
  <si>
    <t>სიმონ ლომინაშვილი</t>
  </si>
  <si>
    <t>შოთა თოქმაჯიშვილი</t>
  </si>
  <si>
    <t>ვახტანგ აბაშიძე</t>
  </si>
  <si>
    <t>ლევან შაინიძე</t>
  </si>
  <si>
    <t>ლამარა ხალვაში</t>
  </si>
  <si>
    <t>მამუკა ღორჯომელიძე</t>
  </si>
  <si>
    <t>ცეზარ წულაია</t>
  </si>
  <si>
    <t>მაყვალა გერგაძე</t>
  </si>
  <si>
    <t>გია ჯელიძე</t>
  </si>
  <si>
    <t>სულხან ჩუბინიძე</t>
  </si>
  <si>
    <t>პარმენ ნადირაძე</t>
  </si>
  <si>
    <t>მანუჩარ სარალიძე</t>
  </si>
  <si>
    <t>მამია ფხალაძე</t>
  </si>
  <si>
    <t>გივი ბრეგვაძე</t>
  </si>
  <si>
    <t>მირიან ხვედელიძე</t>
  </si>
  <si>
    <t>მიხეილ ლობჯანიძე</t>
  </si>
  <si>
    <t>თამაზ მეტრეველი</t>
  </si>
  <si>
    <t>ომარ მეტრეველი</t>
  </si>
  <si>
    <t>ზურაბ კვინიკაძე</t>
  </si>
  <si>
    <t>ლუბა ყველაშვილი</t>
  </si>
  <si>
    <t>პაატა ხუციშვილი</t>
  </si>
  <si>
    <t>ზურაბ ლაღიძე</t>
  </si>
  <si>
    <t>მზია სირბილაძე</t>
  </si>
  <si>
    <t>ირმა აბჟანდაძე</t>
  </si>
  <si>
    <t>თამარ ედიშერაშვილი</t>
  </si>
  <si>
    <t>ბექა ვატიტაძე</t>
  </si>
  <si>
    <t>ივანე არჩუაძე</t>
  </si>
  <si>
    <t>გოგი ბრბაქაძე</t>
  </si>
  <si>
    <t>ირმა პაპიძე</t>
  </si>
  <si>
    <t>რამაზ ყაყიტაშვილი</t>
  </si>
  <si>
    <t>გურამ ვაჭრიძე</t>
  </si>
  <si>
    <t>ჯიხვაძე ნიკოლოზ</t>
  </si>
  <si>
    <t>ზურაბ ფანცულაია</t>
  </si>
  <si>
    <t>ამაღლობელი მამია</t>
  </si>
  <si>
    <t>ვლადიმერ ლორია</t>
  </si>
  <si>
    <t>ლევან ფესვიანიძე</t>
  </si>
  <si>
    <t>ქეთევან ჭოლაძე</t>
  </si>
  <si>
    <t>იმედა თევზაძე</t>
  </si>
  <si>
    <t>მამუკა მინაშვილი</t>
  </si>
  <si>
    <t>სოფიო კეშელავა</t>
  </si>
  <si>
    <t>დიმიტრი სულაქველიძე</t>
  </si>
  <si>
    <t>რობერტ შალამბერიძე</t>
  </si>
  <si>
    <t>პრაკოფი ფოცხვერია</t>
  </si>
  <si>
    <t>ჯონი ბზიკაძე</t>
  </si>
  <si>
    <t>თემურ აფხაზაშვილი</t>
  </si>
  <si>
    <t>ზურაბ კუდუხაშვილი</t>
  </si>
  <si>
    <t>კახაბერ ერგემლიძე</t>
  </si>
  <si>
    <t>მირიან მაზმიშვილი</t>
  </si>
  <si>
    <t>ტარიელ გურგენიძე</t>
  </si>
  <si>
    <t>თეიმურაზ ელიკაშვილი</t>
  </si>
  <si>
    <t>თეიმურაზ გიგუაშვილი</t>
  </si>
  <si>
    <t>ილია ძამაშვილი</t>
  </si>
  <si>
    <t>გუმბათ იუსუბოვი</t>
  </si>
  <si>
    <t>ლერი ბერუაშვილი</t>
  </si>
  <si>
    <t>ფაიკ რუსტამოვი</t>
  </si>
  <si>
    <t>ომარ გოგოჭური</t>
  </si>
  <si>
    <t>ილია სარსევანიძე</t>
  </si>
  <si>
    <t>მეხტი საფაროვი</t>
  </si>
  <si>
    <t>მახმუდ ოვჩიევი</t>
  </si>
  <si>
    <t>ფარხად კურბანოვი</t>
  </si>
  <si>
    <t>პარტიული პლაკატი</t>
  </si>
  <si>
    <t>ქამილ ალიევ</t>
  </si>
  <si>
    <t>კანან იბრაგიმოვ</t>
  </si>
  <si>
    <t>მურგუზ ხალილოვი</t>
  </si>
  <si>
    <t>გოჩა ჯოლოგუა</t>
  </si>
  <si>
    <t>მერაბ ღონღაძე</t>
  </si>
  <si>
    <t>ლევან გვასალია</t>
  </si>
  <si>
    <t>ლევან ლევიძე</t>
  </si>
  <si>
    <t>ბათუ კანკავა</t>
  </si>
  <si>
    <t>ზურაბ ჭანკოტაძე</t>
  </si>
  <si>
    <t>ელგუჯა გარუჩავა</t>
  </si>
  <si>
    <t>დავით ქურდაძე</t>
  </si>
  <si>
    <t>ლაშა ცატავა</t>
  </si>
  <si>
    <t>ომარ გაგოშიძე</t>
  </si>
  <si>
    <t>მერაბ იოსავა</t>
  </si>
  <si>
    <t>სიმონ ბერაძე</t>
  </si>
  <si>
    <t>ენვერ ჩადუნელი</t>
  </si>
  <si>
    <t>ნუგზარ შუშანია</t>
  </si>
  <si>
    <t>გიგლა ნარსია</t>
  </si>
  <si>
    <t>შენების მოძრაობა (პარტ.ტრიპლეტი)</t>
  </si>
  <si>
    <t>შპს ენ ლაინი</t>
  </si>
  <si>
    <t>შპს "გურია ნიუსი"</t>
  </si>
  <si>
    <t>შპს გაზეთ "ზუგდიდის" რედაქცია</t>
  </si>
  <si>
    <t>ინტერნეტ-რეკლამს ხრჯი</t>
  </si>
  <si>
    <t>16.10.2017-21.102017</t>
  </si>
  <si>
    <t xml:space="preserve"> დღე</t>
  </si>
  <si>
    <t>გია ეგუტიძე</t>
  </si>
  <si>
    <t>გიორგი ჭანტურიძე</t>
  </si>
  <si>
    <t>დავით მამულაძე</t>
  </si>
  <si>
    <t>ბესიკ ბაძაღუა</t>
  </si>
  <si>
    <t>შოთა გოგოლი</t>
  </si>
  <si>
    <t>მამია სამაკაშვილი</t>
  </si>
  <si>
    <t>იური მჭედლიძე</t>
  </si>
  <si>
    <t>ირმა აბჯანდაძე</t>
  </si>
  <si>
    <t>მზია მასხულია</t>
  </si>
  <si>
    <t>ნოდარ ადამია</t>
  </si>
  <si>
    <t>ინტიგამ მამედოვი</t>
  </si>
  <si>
    <t>გია ჭელიძე</t>
  </si>
  <si>
    <t>მამია ამაღლობელი</t>
  </si>
  <si>
    <t>ნიკოლოზ ლელაძე</t>
  </si>
  <si>
    <t>ტამაზ მეტრეველი</t>
  </si>
  <si>
    <t>ნიკოლოზ ჯიხვაძე</t>
  </si>
  <si>
    <t>იმედო თევზაძე</t>
  </si>
  <si>
    <t>დიმიტრი სალუქვაძე</t>
  </si>
  <si>
    <t>პროკოფი ფიცხვერია</t>
  </si>
  <si>
    <t>კანან იბრაგიმოვი</t>
  </si>
  <si>
    <t>ქამილ ალიევი</t>
  </si>
  <si>
    <t>შენების მოძრაობა (პარტიული ტრიპლეტი აზერბაიჯანულ ენაზე )</t>
  </si>
  <si>
    <t>შპს "ხომლი ენ"</t>
  </si>
  <si>
    <t>შენების მოძრაობა (გაზეთი)</t>
  </si>
  <si>
    <t xml:space="preserve">შპს "ტელე რადიო კომპანია" თრიალეთი" </t>
  </si>
  <si>
    <t>რადიო რეკლამა</t>
  </si>
  <si>
    <t>სატელევიზიო რეკლამის ხარჯი</t>
  </si>
  <si>
    <t>20.10.2017</t>
  </si>
  <si>
    <t>60</t>
  </si>
  <si>
    <t>წმ.</t>
  </si>
  <si>
    <t>წთ</t>
  </si>
  <si>
    <t>19.10.2017</t>
  </si>
  <si>
    <t>07.10.2017</t>
  </si>
  <si>
    <t>09.10.2017</t>
  </si>
  <si>
    <t>12.10.2017</t>
  </si>
  <si>
    <t>16.10.2017</t>
  </si>
  <si>
    <t>თეონა გარუჩავა</t>
  </si>
  <si>
    <t>GE68TB7068836010300147</t>
  </si>
  <si>
    <t>46001001724</t>
  </si>
  <si>
    <t>46001001558</t>
  </si>
  <si>
    <t>01030011769</t>
  </si>
  <si>
    <t>GE63TB7039145066300001</t>
  </si>
  <si>
    <t>GE76TB7685236010100015</t>
  </si>
  <si>
    <t>GE12BG0000000372131200</t>
  </si>
  <si>
    <t>GE55BG0000000220154900</t>
  </si>
  <si>
    <t>ნოდარ ებანოიძე</t>
  </si>
  <si>
    <t xml:space="preserve"> ლევან მიროტაძე</t>
  </si>
  <si>
    <t>მალხაზ ჩხიკვაძე</t>
  </si>
  <si>
    <t xml:space="preserve"> ნუგზარ ჩხიკვაძე</t>
  </si>
  <si>
    <t>GE90BG0000000111319300</t>
  </si>
  <si>
    <t>GE87LB0288870270230537</t>
  </si>
  <si>
    <t>მაია ღურწკაია</t>
  </si>
  <si>
    <t>მადონა გოგლიჩიძე</t>
  </si>
  <si>
    <t>19001073865</t>
  </si>
  <si>
    <t>60001000972</t>
  </si>
  <si>
    <t>01031004622</t>
  </si>
  <si>
    <t xml:space="preserve"> საარჩევნო ვიდეო კლიპის დამზადება უსასყიდლოდ</t>
  </si>
  <si>
    <t>ერთი</t>
  </si>
  <si>
    <t xml:space="preserve"> GE37TB7376245061100031</t>
  </si>
  <si>
    <t>GE65TB745464516960000</t>
  </si>
  <si>
    <t xml:space="preserve"> GE87BG000000083937400</t>
  </si>
  <si>
    <t xml:space="preserve"> GE24LB001914501042714</t>
  </si>
  <si>
    <t>01006007183</t>
  </si>
  <si>
    <t>01026008246</t>
  </si>
  <si>
    <t>60001063487</t>
  </si>
  <si>
    <t xml:space="preserve"> თეიმურაზ მურვანიძე</t>
  </si>
  <si>
    <t>დავით კუპატაშვილი</t>
  </si>
  <si>
    <t>ნათელა ჭანტურია</t>
  </si>
  <si>
    <t>თამილა გომიაშცილი</t>
  </si>
  <si>
    <t>შპს სარეკლამო მასალები</t>
  </si>
  <si>
    <t>04.10.2017</t>
  </si>
  <si>
    <t>შენების მოძრაობა (პარტიული კალენდარი)</t>
  </si>
  <si>
    <t>03.10.2017</t>
  </si>
  <si>
    <t>ქ. თბილისი, გორგასლის ქ. 34</t>
  </si>
  <si>
    <t>N 01.18.09.004.093</t>
  </si>
  <si>
    <t>92.2კვ.მ</t>
  </si>
  <si>
    <t>91 კვ.მ</t>
  </si>
  <si>
    <t>01036001004</t>
  </si>
  <si>
    <t>ლუიზა დგებუაძე</t>
  </si>
  <si>
    <t>წარმომადგენლების ხელფასი</t>
  </si>
  <si>
    <t>საარჩევნო ვიდეო-რგოლის (კლიპის) დამზადების ღირებულება-არაფულადი შემოწირულობის შესაბამისი არაფულადი ხარჯი</t>
  </si>
  <si>
    <t>17.10.2017</t>
  </si>
  <si>
    <t>03.10-.2017-25.10.2017</t>
  </si>
  <si>
    <t>სახელმჭიფო ხაზინა</t>
  </si>
  <si>
    <t>საშემოსავლო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</si>
</sst>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00"/>
    <numFmt numFmtId="170" formatCode="#,##0.0000"/>
  </numFmts>
  <fonts count="4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b/>
      <sz val="8"/>
      <name val="Sylfaen"/>
      <family val="1"/>
    </font>
    <font>
      <sz val="10"/>
      <name val="AcadNusx"/>
    </font>
    <font>
      <sz val="12"/>
      <name val="Sylfaen"/>
      <family val="1"/>
    </font>
    <font>
      <sz val="11"/>
      <name val="Sylfaen"/>
      <family val="1"/>
    </font>
    <font>
      <b/>
      <sz val="9"/>
      <name val="Sylfaen"/>
      <family val="1"/>
    </font>
    <font>
      <b/>
      <sz val="10"/>
      <color rgb="FFFF0000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6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4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648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23" fillId="2" borderId="1" xfId="1" applyFont="1" applyFill="1" applyBorder="1" applyAlignment="1" applyProtection="1">
      <alignment horizontal="left" vertical="center" wrapText="1"/>
    </xf>
    <xf numFmtId="0" fontId="23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2"/>
    </xf>
    <xf numFmtId="0" fontId="18" fillId="2" borderId="1" xfId="1" applyFont="1" applyFill="1" applyBorder="1" applyAlignment="1" applyProtection="1">
      <alignment horizontal="left" vertical="center" wrapText="1" indent="3"/>
    </xf>
    <xf numFmtId="0" fontId="18" fillId="2" borderId="1" xfId="1" applyFont="1" applyFill="1" applyBorder="1" applyAlignment="1" applyProtection="1">
      <alignment horizontal="left" vertical="center" wrapText="1" indent="4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18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0" fillId="0" borderId="0" xfId="4" applyFont="1" applyAlignment="1" applyProtection="1">
      <alignment vertical="center" wrapText="1"/>
      <protection locked="0"/>
    </xf>
    <xf numFmtId="0" fontId="21" fillId="0" borderId="0" xfId="4" applyFont="1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26" fillId="0" borderId="6" xfId="2" applyFont="1" applyFill="1" applyBorder="1" applyAlignment="1" applyProtection="1">
      <alignment horizontal="right" vertical="top" wrapText="1"/>
      <protection locked="0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horizontal="left" indent="1"/>
      <protection locked="0"/>
    </xf>
    <xf numFmtId="0" fontId="23" fillId="0" borderId="0" xfId="0" applyFont="1" applyFill="1" applyBorder="1" applyAlignment="1" applyProtection="1">
      <alignment horizontal="left" vertical="center" indent="1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165" fontId="18" fillId="0" borderId="1" xfId="2" applyNumberFormat="1" applyFont="1" applyFill="1" applyBorder="1" applyAlignment="1" applyProtection="1">
      <alignment horizontal="right" vertical="center"/>
      <protection locked="0"/>
    </xf>
    <xf numFmtId="166" fontId="18" fillId="0" borderId="1" xfId="2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164" fontId="18" fillId="0" borderId="1" xfId="2" applyNumberFormat="1" applyFont="1" applyFill="1" applyBorder="1" applyAlignment="1" applyProtection="1">
      <alignment horizontal="right" vertical="center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2" borderId="5" xfId="1" applyFont="1" applyFill="1" applyBorder="1" applyAlignment="1" applyProtection="1">
      <alignment horizontal="left" vertical="center" wrapText="1"/>
    </xf>
    <xf numFmtId="0" fontId="18" fillId="0" borderId="5" xfId="3" applyFont="1" applyBorder="1" applyAlignment="1" applyProtection="1">
      <alignment horizontal="left" vertical="center" indent="1"/>
    </xf>
    <xf numFmtId="0" fontId="23" fillId="0" borderId="0" xfId="0" applyFont="1" applyFill="1" applyBorder="1" applyAlignment="1" applyProtection="1">
      <alignment horizontal="center" wrapText="1"/>
    </xf>
    <xf numFmtId="0" fontId="23" fillId="0" borderId="0" xfId="0" applyFont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/>
    </xf>
    <xf numFmtId="0" fontId="23" fillId="0" borderId="1" xfId="0" applyFont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 indent="1"/>
    </xf>
    <xf numFmtId="0" fontId="18" fillId="0" borderId="1" xfId="0" applyFont="1" applyBorder="1" applyAlignment="1" applyProtection="1">
      <alignment wrapText="1"/>
    </xf>
    <xf numFmtId="0" fontId="2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wrapText="1"/>
    </xf>
    <xf numFmtId="0" fontId="18" fillId="0" borderId="1" xfId="0" applyFont="1" applyFill="1" applyBorder="1" applyAlignment="1" applyProtection="1">
      <alignment horizontal="left" vertical="center"/>
    </xf>
    <xf numFmtId="0" fontId="23" fillId="0" borderId="1" xfId="0" applyFont="1" applyFill="1" applyBorder="1" applyAlignment="1" applyProtection="1">
      <alignment horizontal="left" vertical="center" indent="1"/>
    </xf>
    <xf numFmtId="0" fontId="18" fillId="0" borderId="0" xfId="0" applyFont="1" applyFill="1" applyProtection="1"/>
    <xf numFmtId="0" fontId="22" fillId="0" borderId="1" xfId="4" applyFont="1" applyBorder="1" applyAlignment="1" applyProtection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0" fillId="0" borderId="0" xfId="4" applyFont="1" applyBorder="1" applyAlignment="1" applyProtection="1">
      <alignment vertical="center"/>
    </xf>
    <xf numFmtId="0" fontId="17" fillId="0" borderId="0" xfId="0" applyFont="1"/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18" fillId="0" borderId="3" xfId="0" applyFont="1" applyBorder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3" fontId="23" fillId="5" borderId="1" xfId="1" applyNumberFormat="1" applyFont="1" applyFill="1" applyBorder="1" applyAlignment="1" applyProtection="1">
      <alignment horizontal="right" vertical="center" wrapText="1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1" xfId="0" applyFont="1" applyFill="1" applyBorder="1" applyProtection="1"/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3" xfId="0" applyFont="1" applyFill="1" applyBorder="1" applyAlignment="1" applyProtection="1">
      <alignment horizontal="left"/>
    </xf>
    <xf numFmtId="0" fontId="18" fillId="5" borderId="0" xfId="0" applyFont="1" applyFill="1" applyBorder="1" applyAlignment="1" applyProtection="1">
      <alignment horizontal="left"/>
    </xf>
    <xf numFmtId="0" fontId="23" fillId="0" borderId="0" xfId="0" applyFont="1" applyFill="1" applyBorder="1" applyAlignment="1" applyProtection="1">
      <alignment horizontal="left"/>
    </xf>
    <xf numFmtId="0" fontId="18" fillId="0" borderId="0" xfId="0" applyFont="1" applyFill="1" applyBorder="1" applyProtection="1"/>
    <xf numFmtId="0" fontId="18" fillId="5" borderId="0" xfId="0" applyFont="1" applyFill="1" applyBorder="1" applyAlignment="1" applyProtection="1">
      <alignment horizontal="left" wrapText="1"/>
    </xf>
    <xf numFmtId="0" fontId="18" fillId="5" borderId="3" xfId="0" applyFont="1" applyFill="1" applyBorder="1" applyAlignment="1" applyProtection="1">
      <alignment horizontal="left" wrapText="1"/>
    </xf>
    <xf numFmtId="0" fontId="18" fillId="5" borderId="3" xfId="0" applyFont="1" applyFill="1" applyBorder="1" applyProtection="1"/>
    <xf numFmtId="0" fontId="23" fillId="5" borderId="3" xfId="0" applyFont="1" applyFill="1" applyBorder="1" applyAlignment="1" applyProtection="1">
      <alignment horizontal="center" vertical="center" wrapText="1"/>
    </xf>
    <xf numFmtId="0" fontId="18" fillId="5" borderId="0" xfId="0" applyFont="1" applyFill="1" applyAlignment="1" applyProtection="1">
      <alignment horizontal="center" vertical="center"/>
    </xf>
    <xf numFmtId="0" fontId="18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15" xfId="2" applyFont="1" applyFill="1" applyBorder="1" applyAlignment="1" applyProtection="1">
      <alignment horizontal="center" vertical="top" wrapText="1"/>
    </xf>
    <xf numFmtId="1" fontId="25" fillId="5" borderId="15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18" fillId="0" borderId="0" xfId="0" applyFont="1" applyFill="1" applyAlignment="1" applyProtection="1">
      <alignment horizontal="center" vertical="center"/>
    </xf>
    <xf numFmtId="0" fontId="20" fillId="5" borderId="1" xfId="4" applyFont="1" applyFill="1" applyBorder="1" applyAlignment="1" applyProtection="1">
      <alignment vertical="center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4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21" fillId="5" borderId="0" xfId="4" applyFont="1" applyFill="1" applyProtection="1">
      <protection locked="0"/>
    </xf>
    <xf numFmtId="0" fontId="0" fillId="5" borderId="0" xfId="0" applyFill="1" applyBorder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3" applyFont="1" applyFill="1" applyProtection="1">
      <protection locked="0"/>
    </xf>
    <xf numFmtId="0" fontId="1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0" fontId="20" fillId="5" borderId="1" xfId="4" applyFont="1" applyFill="1" applyBorder="1" applyAlignment="1" applyProtection="1">
      <alignment horizontal="center" vertical="center" wrapText="1"/>
    </xf>
    <xf numFmtId="14" fontId="28" fillId="0" borderId="2" xfId="5" applyNumberFormat="1" applyFont="1" applyBorder="1" applyAlignment="1" applyProtection="1">
      <alignment wrapText="1"/>
      <protection locked="0"/>
    </xf>
    <xf numFmtId="14" fontId="23" fillId="0" borderId="0" xfId="0" applyNumberFormat="1" applyFont="1" applyFill="1" applyBorder="1" applyAlignment="1" applyProtection="1">
      <alignment horizontal="center" vertical="center" wrapText="1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14" fontId="18" fillId="0" borderId="0" xfId="1" applyNumberFormat="1" applyFont="1" applyFill="1" applyBorder="1" applyAlignment="1" applyProtection="1">
      <alignment horizontal="right" vertical="center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1" fontId="25" fillId="5" borderId="6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5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18" xfId="2" applyFont="1" applyFill="1" applyBorder="1" applyAlignment="1" applyProtection="1">
      <alignment horizontal="left" vertical="top"/>
      <protection locked="0"/>
    </xf>
    <xf numFmtId="0" fontId="25" fillId="5" borderId="18" xfId="2" applyFont="1" applyFill="1" applyBorder="1" applyAlignment="1" applyProtection="1">
      <alignment horizontal="left" vertical="top" wrapText="1"/>
      <protection locked="0"/>
    </xf>
    <xf numFmtId="0" fontId="25" fillId="5" borderId="19" xfId="2" applyFont="1" applyFill="1" applyBorder="1" applyAlignment="1" applyProtection="1">
      <alignment horizontal="left" vertical="top" wrapText="1"/>
      <protection locked="0"/>
    </xf>
    <xf numFmtId="1" fontId="25" fillId="5" borderId="19" xfId="2" applyNumberFormat="1" applyFont="1" applyFill="1" applyBorder="1" applyAlignment="1" applyProtection="1">
      <alignment horizontal="left" vertical="top" wrapText="1"/>
      <protection locked="0"/>
    </xf>
    <xf numFmtId="1" fontId="25" fillId="5" borderId="20" xfId="2" applyNumberFormat="1" applyFont="1" applyFill="1" applyBorder="1" applyAlignment="1" applyProtection="1">
      <alignment horizontal="left" vertical="top" wrapText="1"/>
      <protection locked="0"/>
    </xf>
    <xf numFmtId="0" fontId="26" fillId="5" borderId="7" xfId="2" applyFont="1" applyFill="1" applyBorder="1" applyAlignment="1" applyProtection="1">
      <alignment horizontal="righ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8" fillId="0" borderId="3" xfId="3" applyFont="1" applyBorder="1" applyProtection="1">
      <protection locked="0"/>
    </xf>
    <xf numFmtId="0" fontId="12" fillId="0" borderId="0" xfId="3"/>
    <xf numFmtId="0" fontId="18" fillId="0" borderId="0" xfId="0" applyFont="1" applyAlignment="1" applyProtection="1">
      <alignment horizontal="left"/>
      <protection locked="0"/>
    </xf>
    <xf numFmtId="0" fontId="18" fillId="0" borderId="5" xfId="2" applyFont="1" applyFill="1" applyBorder="1" applyAlignment="1" applyProtection="1">
      <alignment horizontal="left" vertical="center" wrapText="1" indent="2"/>
    </xf>
    <xf numFmtId="4" fontId="18" fillId="0" borderId="4" xfId="2" applyNumberFormat="1" applyFont="1" applyFill="1" applyBorder="1" applyAlignment="1" applyProtection="1">
      <alignment horizontal="right" vertical="center"/>
      <protection locked="0"/>
    </xf>
    <xf numFmtId="0" fontId="20" fillId="0" borderId="2" xfId="4" applyFont="1" applyBorder="1" applyAlignment="1" applyProtection="1">
      <alignment vertical="center" wrapText="1"/>
      <protection locked="0"/>
    </xf>
    <xf numFmtId="14" fontId="18" fillId="0" borderId="0" xfId="1" applyNumberFormat="1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23" fillId="5" borderId="0" xfId="0" applyFont="1" applyFill="1" applyBorder="1" applyAlignment="1" applyProtection="1">
      <alignment horizontal="center"/>
      <protection locked="0"/>
    </xf>
    <xf numFmtId="0" fontId="18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7" fillId="5" borderId="0" xfId="0" applyFont="1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left"/>
    </xf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/>
      <protection locked="0"/>
    </xf>
    <xf numFmtId="3" fontId="18" fillId="6" borderId="0" xfId="1" applyNumberFormat="1" applyFont="1" applyFill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0" fontId="18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5" borderId="1" xfId="0" applyFont="1" applyFill="1" applyBorder="1" applyAlignment="1" applyProtection="1">
      <alignment horizontal="center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5" borderId="22" xfId="0" applyFont="1" applyFill="1" applyBorder="1" applyAlignment="1" applyProtection="1">
      <alignment horizontal="center"/>
    </xf>
    <xf numFmtId="0" fontId="18" fillId="5" borderId="2" xfId="0" applyFont="1" applyFill="1" applyBorder="1" applyAlignment="1" applyProtection="1">
      <alignment horizontal="center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Fill="1" applyBorder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" xfId="0" applyFont="1" applyFill="1" applyBorder="1" applyAlignment="1" applyProtection="1">
      <alignment horizontal="left" vertical="center" wrapText="1" indent="2"/>
    </xf>
    <xf numFmtId="0" fontId="25" fillId="0" borderId="9" xfId="2" applyFont="1" applyFill="1" applyBorder="1" applyAlignment="1" applyProtection="1">
      <alignment horizontal="left" vertical="top" wrapText="1"/>
      <protection locked="0"/>
    </xf>
    <xf numFmtId="0" fontId="25" fillId="0" borderId="21" xfId="2" applyFont="1" applyFill="1" applyBorder="1" applyAlignment="1" applyProtection="1">
      <alignment horizontal="left" vertical="top" wrapText="1"/>
      <protection locked="0"/>
    </xf>
    <xf numFmtId="0" fontId="18" fillId="5" borderId="1" xfId="0" applyFont="1" applyFill="1" applyBorder="1" applyProtection="1">
      <protection locked="0"/>
    </xf>
    <xf numFmtId="0" fontId="23" fillId="2" borderId="1" xfId="1" applyFont="1" applyFill="1" applyBorder="1" applyAlignment="1" applyProtection="1">
      <alignment vertical="center" wrapText="1"/>
    </xf>
    <xf numFmtId="0" fontId="18" fillId="0" borderId="1" xfId="0" applyFont="1" applyFill="1" applyBorder="1" applyAlignment="1" applyProtection="1">
      <alignment horizontal="center"/>
    </xf>
    <xf numFmtId="0" fontId="23" fillId="0" borderId="5" xfId="1" applyFont="1" applyFill="1" applyBorder="1" applyAlignment="1" applyProtection="1">
      <alignment horizontal="left" vertical="center" wrapText="1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8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vertical="center"/>
      <protection locked="0"/>
    </xf>
    <xf numFmtId="49" fontId="28" fillId="0" borderId="0" xfId="9" applyNumberFormat="1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20" fillId="2" borderId="0" xfId="9" applyFont="1" applyFill="1" applyBorder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/>
    </xf>
    <xf numFmtId="0" fontId="18" fillId="0" borderId="0" xfId="0" applyFont="1" applyAlignment="1" applyProtection="1">
      <alignment vertical="center"/>
      <protection locked="0"/>
    </xf>
    <xf numFmtId="14" fontId="20" fillId="2" borderId="3" xfId="9" applyNumberFormat="1" applyFont="1" applyFill="1" applyBorder="1" applyAlignment="1" applyProtection="1">
      <alignment vertical="center"/>
    </xf>
    <xf numFmtId="0" fontId="20" fillId="2" borderId="3" xfId="9" applyFont="1" applyFill="1" applyBorder="1" applyAlignment="1" applyProtection="1">
      <alignment vertical="center"/>
      <protection locked="0"/>
    </xf>
    <xf numFmtId="49" fontId="20" fillId="2" borderId="0" xfId="9" applyNumberFormat="1" applyFont="1" applyFill="1" applyBorder="1" applyAlignment="1" applyProtection="1">
      <alignment vertical="center"/>
      <protection locked="0"/>
    </xf>
    <xf numFmtId="0" fontId="20" fillId="0" borderId="0" xfId="9" applyFont="1" applyAlignment="1" applyProtection="1">
      <alignment vertical="center"/>
      <protection locked="0"/>
    </xf>
    <xf numFmtId="0" fontId="12" fillId="0" borderId="0" xfId="3" applyAlignment="1" applyProtection="1">
      <alignment vertical="center"/>
      <protection locked="0"/>
    </xf>
    <xf numFmtId="0" fontId="28" fillId="0" borderId="0" xfId="9" applyFont="1" applyAlignment="1" applyProtection="1">
      <alignment horizontal="center" vertical="center"/>
      <protection locked="0"/>
    </xf>
    <xf numFmtId="0" fontId="30" fillId="0" borderId="0" xfId="9" applyFont="1" applyAlignment="1" applyProtection="1">
      <alignment horizontal="center" vertical="center" wrapText="1"/>
      <protection locked="0"/>
    </xf>
    <xf numFmtId="0" fontId="28" fillId="5" borderId="25" xfId="9" applyFont="1" applyFill="1" applyBorder="1" applyAlignment="1" applyProtection="1">
      <alignment vertical="center"/>
    </xf>
    <xf numFmtId="0" fontId="18" fillId="5" borderId="0" xfId="0" applyFont="1" applyFill="1" applyBorder="1" applyAlignment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9" fillId="5" borderId="0" xfId="9" applyFont="1" applyFill="1" applyBorder="1" applyAlignment="1" applyProtection="1">
      <alignment vertical="center"/>
    </xf>
    <xf numFmtId="0" fontId="28" fillId="5" borderId="26" xfId="9" applyFont="1" applyFill="1" applyBorder="1" applyAlignment="1" applyProtection="1">
      <alignment vertical="center"/>
    </xf>
    <xf numFmtId="0" fontId="20" fillId="5" borderId="25" xfId="9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vertical="center"/>
      <protection locked="0"/>
    </xf>
    <xf numFmtId="49" fontId="20" fillId="5" borderId="0" xfId="9" applyNumberFormat="1" applyFont="1" applyFill="1" applyBorder="1" applyAlignment="1" applyProtection="1">
      <alignment vertical="center"/>
      <protection locked="0"/>
    </xf>
    <xf numFmtId="167" fontId="20" fillId="5" borderId="0" xfId="9" applyNumberFormat="1" applyFont="1" applyFill="1" applyBorder="1" applyAlignment="1" applyProtection="1">
      <alignment vertical="center"/>
      <protection locked="0"/>
    </xf>
    <xf numFmtId="0" fontId="22" fillId="5" borderId="0" xfId="9" applyFont="1" applyFill="1" applyBorder="1" applyAlignment="1" applyProtection="1">
      <alignment horizontal="right" vertical="center"/>
      <protection locked="0"/>
    </xf>
    <xf numFmtId="14" fontId="20" fillId="5" borderId="0" xfId="9" applyNumberFormat="1" applyFont="1" applyFill="1" applyBorder="1" applyAlignment="1" applyProtection="1">
      <alignment vertical="center"/>
    </xf>
    <xf numFmtId="167" fontId="20" fillId="5" borderId="0" xfId="9" applyNumberFormat="1" applyFont="1" applyFill="1" applyBorder="1" applyAlignment="1" applyProtection="1">
      <alignment vertical="center"/>
    </xf>
    <xf numFmtId="0" fontId="22" fillId="5" borderId="0" xfId="9" applyFont="1" applyFill="1" applyBorder="1" applyAlignment="1" applyProtection="1">
      <alignment horizontal="right" vertical="center"/>
    </xf>
    <xf numFmtId="0" fontId="20" fillId="5" borderId="26" xfId="9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26" xfId="0" applyFont="1" applyFill="1" applyBorder="1" applyAlignment="1" applyProtection="1">
      <alignment vertical="center"/>
    </xf>
    <xf numFmtId="0" fontId="20" fillId="5" borderId="25" xfId="9" applyFont="1" applyFill="1" applyBorder="1" applyAlignment="1" applyProtection="1">
      <alignment horizontal="right" vertical="center"/>
    </xf>
    <xf numFmtId="0" fontId="23" fillId="5" borderId="0" xfId="0" applyFont="1" applyFill="1" applyBorder="1" applyAlignment="1" applyProtection="1">
      <alignment vertical="center"/>
    </xf>
    <xf numFmtId="0" fontId="23" fillId="5" borderId="26" xfId="0" applyFont="1" applyFill="1" applyBorder="1" applyAlignment="1" applyProtection="1">
      <alignment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0" fontId="20" fillId="2" borderId="0" xfId="10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vertical="center"/>
    </xf>
    <xf numFmtId="14" fontId="22" fillId="2" borderId="0" xfId="10" applyNumberFormat="1" applyFont="1" applyFill="1" applyBorder="1" applyAlignment="1" applyProtection="1">
      <alignment vertical="center" wrapText="1"/>
    </xf>
    <xf numFmtId="0" fontId="18" fillId="2" borderId="0" xfId="1" applyFont="1" applyFill="1" applyBorder="1" applyAlignment="1" applyProtection="1">
      <alignment horizontal="left" vertical="center" wrapText="1" indent="1"/>
    </xf>
    <xf numFmtId="0" fontId="23" fillId="5" borderId="1" xfId="0" applyFont="1" applyFill="1" applyBorder="1" applyProtection="1">
      <protection locked="0"/>
    </xf>
    <xf numFmtId="0" fontId="27" fillId="5" borderId="6" xfId="2" applyFont="1" applyFill="1" applyBorder="1" applyAlignment="1" applyProtection="1">
      <alignment horizontal="center" vertical="center" wrapText="1"/>
    </xf>
    <xf numFmtId="1" fontId="27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26" xfId="0" applyFont="1" applyFill="1" applyBorder="1" applyAlignment="1">
      <alignment vertical="center"/>
    </xf>
    <xf numFmtId="0" fontId="23" fillId="0" borderId="0" xfId="0" applyFont="1" applyBorder="1" applyProtection="1"/>
    <xf numFmtId="0" fontId="18" fillId="0" borderId="0" xfId="0" applyFont="1" applyAlignment="1" applyProtection="1">
      <alignment vertical="top" wrapText="1"/>
      <protection locked="0"/>
    </xf>
    <xf numFmtId="14" fontId="18" fillId="0" borderId="0" xfId="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23" fillId="5" borderId="0" xfId="0" applyFont="1" applyFill="1" applyBorder="1" applyAlignment="1">
      <alignment horizontal="left" vertical="center"/>
    </xf>
    <xf numFmtId="14" fontId="22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left" vertical="center"/>
    </xf>
    <xf numFmtId="0" fontId="18" fillId="0" borderId="26" xfId="1" applyFont="1" applyFill="1" applyBorder="1" applyAlignment="1" applyProtection="1">
      <alignment horizontal="left" vertical="center"/>
    </xf>
    <xf numFmtId="0" fontId="18" fillId="5" borderId="0" xfId="3" applyFont="1" applyFill="1" applyBorder="1" applyProtection="1"/>
    <xf numFmtId="0" fontId="23" fillId="2" borderId="0" xfId="3" applyFont="1" applyFill="1" applyBorder="1" applyAlignment="1" applyProtection="1">
      <alignment horizontal="left"/>
    </xf>
    <xf numFmtId="0" fontId="18" fillId="2" borderId="0" xfId="3" applyFont="1" applyFill="1" applyBorder="1" applyProtection="1"/>
    <xf numFmtId="0" fontId="12" fillId="2" borderId="0" xfId="3" applyFill="1" applyBorder="1" applyProtection="1"/>
    <xf numFmtId="0" fontId="12" fillId="2" borderId="0" xfId="3" applyFill="1" applyProtection="1"/>
    <xf numFmtId="0" fontId="12" fillId="2" borderId="0" xfId="3" applyFill="1"/>
    <xf numFmtId="0" fontId="12" fillId="5" borderId="0" xfId="3" applyFont="1" applyFill="1" applyProtection="1"/>
    <xf numFmtId="0" fontId="22" fillId="5" borderId="5" xfId="15" applyFont="1" applyFill="1" applyBorder="1" applyAlignment="1" applyProtection="1">
      <alignment horizontal="center" vertical="center" wrapText="1"/>
    </xf>
    <xf numFmtId="0" fontId="22" fillId="5" borderId="1" xfId="15" applyFont="1" applyFill="1" applyBorder="1" applyAlignment="1" applyProtection="1">
      <alignment horizontal="center" vertical="center" wrapText="1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0" fontId="20" fillId="0" borderId="1" xfId="15" applyFont="1" applyBorder="1" applyAlignment="1" applyProtection="1">
      <alignment vertical="center" wrapText="1"/>
      <protection locked="0"/>
    </xf>
    <xf numFmtId="0" fontId="21" fillId="0" borderId="0" xfId="15" applyFont="1" applyProtection="1">
      <protection locked="0"/>
    </xf>
    <xf numFmtId="0" fontId="23" fillId="0" borderId="0" xfId="3" applyFont="1" applyAlignment="1" applyProtection="1">
      <alignment horizontal="center"/>
      <protection locked="0"/>
    </xf>
    <xf numFmtId="0" fontId="12" fillId="0" borderId="3" xfId="3" applyBorder="1"/>
    <xf numFmtId="0" fontId="12" fillId="2" borderId="0" xfId="3" applyFill="1" applyProtection="1">
      <protection locked="0"/>
    </xf>
    <xf numFmtId="0" fontId="21" fillId="2" borderId="0" xfId="15" applyFont="1" applyFill="1" applyProtection="1">
      <protection locked="0"/>
    </xf>
    <xf numFmtId="0" fontId="18" fillId="2" borderId="0" xfId="3" applyFont="1" applyFill="1" applyProtection="1">
      <protection locked="0"/>
    </xf>
    <xf numFmtId="0" fontId="23" fillId="2" borderId="0" xfId="3" applyFont="1" applyFill="1" applyAlignment="1" applyProtection="1">
      <alignment horizontal="center"/>
      <protection locked="0"/>
    </xf>
    <xf numFmtId="0" fontId="18" fillId="2" borderId="0" xfId="3" applyFont="1" applyFill="1" applyAlignment="1" applyProtection="1">
      <alignment horizontal="center" vertical="center"/>
      <protection locked="0"/>
    </xf>
    <xf numFmtId="0" fontId="18" fillId="2" borderId="3" xfId="3" applyFont="1" applyFill="1" applyBorder="1" applyProtection="1">
      <protection locked="0"/>
    </xf>
    <xf numFmtId="0" fontId="12" fillId="2" borderId="3" xfId="3" applyFill="1" applyBorder="1"/>
    <xf numFmtId="0" fontId="23" fillId="2" borderId="0" xfId="3" applyFont="1" applyFill="1" applyProtection="1">
      <protection locked="0"/>
    </xf>
    <xf numFmtId="0" fontId="18" fillId="2" borderId="0" xfId="3" applyFont="1" applyFill="1" applyBorder="1" applyProtection="1">
      <protection locked="0"/>
    </xf>
    <xf numFmtId="0" fontId="17" fillId="2" borderId="0" xfId="3" applyFont="1" applyFill="1"/>
    <xf numFmtId="0" fontId="32" fillId="5" borderId="0" xfId="0" applyFont="1" applyFill="1" applyProtection="1"/>
    <xf numFmtId="0" fontId="18" fillId="0" borderId="1" xfId="1" applyFont="1" applyBorder="1" applyAlignment="1">
      <alignment horizontal="left" vertical="center" wrapText="1"/>
    </xf>
    <xf numFmtId="0" fontId="18" fillId="0" borderId="1" xfId="3" applyFont="1" applyBorder="1" applyProtection="1">
      <protection locked="0"/>
    </xf>
    <xf numFmtId="0" fontId="18" fillId="5" borderId="0" xfId="3" applyFont="1" applyFill="1" applyAlignment="1" applyProtection="1">
      <alignment horizontal="left" vertical="center"/>
    </xf>
    <xf numFmtId="0" fontId="12" fillId="5" borderId="0" xfId="3" applyFill="1" applyBorder="1"/>
    <xf numFmtId="0" fontId="22" fillId="4" borderId="1" xfId="3" applyFont="1" applyFill="1" applyBorder="1" applyAlignment="1">
      <alignment horizontal="center" vertical="center"/>
    </xf>
    <xf numFmtId="0" fontId="22" fillId="4" borderId="1" xfId="3" applyFont="1" applyFill="1" applyBorder="1" applyAlignment="1">
      <alignment horizontal="center" vertical="center" wrapText="1"/>
    </xf>
    <xf numFmtId="0" fontId="22" fillId="0" borderId="1" xfId="3" applyFont="1" applyBorder="1" applyAlignment="1">
      <alignment horizontal="left" vertical="center"/>
    </xf>
    <xf numFmtId="0" fontId="20" fillId="0" borderId="1" xfId="3" applyFont="1" applyBorder="1"/>
    <xf numFmtId="0" fontId="20" fillId="2" borderId="1" xfId="3" applyFont="1" applyFill="1" applyBorder="1"/>
    <xf numFmtId="0" fontId="22" fillId="0" borderId="1" xfId="3" applyFont="1" applyBorder="1" applyAlignment="1">
      <alignment horizontal="center"/>
    </xf>
    <xf numFmtId="0" fontId="20" fillId="0" borderId="1" xfId="3" applyFont="1" applyBorder="1" applyAlignment="1">
      <alignment horizontal="right"/>
    </xf>
    <xf numFmtId="0" fontId="22" fillId="0" borderId="1" xfId="3" applyFont="1" applyBorder="1" applyAlignment="1">
      <alignment horizontal="center" vertical="center"/>
    </xf>
    <xf numFmtId="0" fontId="20" fillId="5" borderId="1" xfId="3" applyFont="1" applyFill="1" applyBorder="1"/>
    <xf numFmtId="0" fontId="20" fillId="0" borderId="1" xfId="3" applyFont="1" applyBorder="1" applyAlignment="1">
      <alignment horizontal="left" vertical="center"/>
    </xf>
    <xf numFmtId="0" fontId="20" fillId="0" borderId="0" xfId="3" applyFont="1" applyBorder="1" applyAlignment="1">
      <alignment horizontal="right"/>
    </xf>
    <xf numFmtId="0" fontId="20" fillId="0" borderId="0" xfId="3" applyFont="1" applyBorder="1" applyAlignment="1">
      <alignment horizontal="left" vertical="center"/>
    </xf>
    <xf numFmtId="0" fontId="20" fillId="0" borderId="0" xfId="3" applyFont="1" applyBorder="1"/>
    <xf numFmtId="0" fontId="18" fillId="0" borderId="0" xfId="3" applyFont="1" applyFill="1" applyProtection="1">
      <protection locked="0"/>
    </xf>
    <xf numFmtId="0" fontId="18" fillId="0" borderId="0" xfId="3" applyFont="1" applyFill="1" applyBorder="1" applyProtection="1">
      <protection locked="0"/>
    </xf>
    <xf numFmtId="0" fontId="17" fillId="0" borderId="0" xfId="3" applyFont="1"/>
    <xf numFmtId="0" fontId="12" fillId="0" borderId="0" xfId="3" applyFill="1"/>
    <xf numFmtId="14" fontId="18" fillId="0" borderId="0" xfId="1" applyNumberFormat="1" applyFont="1" applyFill="1" applyBorder="1" applyAlignment="1" applyProtection="1">
      <alignment horizontal="center" vertical="center"/>
    </xf>
    <xf numFmtId="0" fontId="18" fillId="0" borderId="2" xfId="1" applyFont="1" applyFill="1" applyBorder="1" applyAlignment="1" applyProtection="1">
      <alignment horizontal="left" vertical="center" wrapText="1" indent="1"/>
    </xf>
    <xf numFmtId="0" fontId="23" fillId="0" borderId="2" xfId="1" applyFont="1" applyFill="1" applyBorder="1" applyAlignment="1" applyProtection="1">
      <alignment horizontal="left" vertical="center" wrapText="1" indent="1"/>
    </xf>
    <xf numFmtId="3" fontId="20" fillId="2" borderId="1" xfId="3" applyNumberFormat="1" applyFont="1" applyFill="1" applyBorder="1"/>
    <xf numFmtId="3" fontId="20" fillId="0" borderId="1" xfId="3" applyNumberFormat="1" applyFont="1" applyBorder="1"/>
    <xf numFmtId="14" fontId="20" fillId="2" borderId="0" xfId="9" applyNumberFormat="1" applyFont="1" applyFill="1" applyBorder="1" applyAlignment="1" applyProtection="1">
      <alignment horizontal="center" vertical="center"/>
    </xf>
    <xf numFmtId="4" fontId="23" fillId="5" borderId="1" xfId="0" applyNumberFormat="1" applyFont="1" applyFill="1" applyBorder="1" applyProtection="1"/>
    <xf numFmtId="4" fontId="18" fillId="0" borderId="1" xfId="0" applyNumberFormat="1" applyFont="1" applyBorder="1" applyProtection="1">
      <protection locked="0"/>
    </xf>
    <xf numFmtId="4" fontId="18" fillId="5" borderId="1" xfId="0" applyNumberFormat="1" applyFont="1" applyFill="1" applyBorder="1" applyProtection="1"/>
    <xf numFmtId="4" fontId="18" fillId="5" borderId="1" xfId="0" applyNumberFormat="1" applyFont="1" applyFill="1" applyBorder="1" applyProtection="1">
      <protection locked="0"/>
    </xf>
    <xf numFmtId="3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Fill="1" applyBorder="1" applyAlignment="1">
      <alignment horizontal="center" vertical="center"/>
    </xf>
    <xf numFmtId="0" fontId="28" fillId="0" borderId="2" xfId="11" applyFont="1" applyFill="1" applyBorder="1" applyAlignment="1" applyProtection="1">
      <alignment vertical="center" wrapText="1"/>
      <protection locked="0"/>
    </xf>
    <xf numFmtId="1" fontId="25" fillId="0" borderId="2" xfId="2" applyNumberFormat="1" applyFont="1" applyFill="1" applyBorder="1" applyAlignment="1" applyProtection="1">
      <alignment horizontal="left" vertical="center" wrapText="1"/>
      <protection locked="0"/>
    </xf>
    <xf numFmtId="1" fontId="25" fillId="0" borderId="17" xfId="2" applyNumberFormat="1" applyFont="1" applyFill="1" applyBorder="1" applyAlignment="1" applyProtection="1">
      <alignment horizontal="left" vertical="center" wrapText="1"/>
      <protection locked="0"/>
    </xf>
    <xf numFmtId="14" fontId="28" fillId="0" borderId="2" xfId="11" applyNumberFormat="1" applyFont="1" applyFill="1" applyBorder="1" applyAlignment="1" applyProtection="1">
      <alignment vertical="center" wrapText="1"/>
      <protection locked="0"/>
    </xf>
    <xf numFmtId="0" fontId="26" fillId="0" borderId="6" xfId="2" applyFont="1" applyFill="1" applyBorder="1" applyAlignment="1" applyProtection="1">
      <alignment horizontal="center" vertical="center" wrapText="1"/>
      <protection locked="0"/>
    </xf>
    <xf numFmtId="0" fontId="25" fillId="0" borderId="16" xfId="2" applyFont="1" applyFill="1" applyBorder="1" applyAlignment="1" applyProtection="1">
      <alignment horizontal="center" vertical="center" wrapText="1"/>
      <protection locked="0"/>
    </xf>
    <xf numFmtId="14" fontId="28" fillId="0" borderId="2" xfId="11" applyNumberFormat="1" applyFont="1" applyBorder="1" applyAlignment="1" applyProtection="1">
      <alignment horizontal="right" vertical="center" wrapText="1"/>
      <protection locked="0"/>
    </xf>
    <xf numFmtId="2" fontId="25" fillId="0" borderId="6" xfId="2" applyNumberFormat="1" applyFont="1" applyFill="1" applyBorder="1" applyAlignment="1" applyProtection="1">
      <alignment horizontal="center" vertical="center" wrapText="1"/>
      <protection locked="0"/>
    </xf>
    <xf numFmtId="0" fontId="20" fillId="5" borderId="1" xfId="15" applyFont="1" applyFill="1" applyBorder="1" applyAlignment="1" applyProtection="1">
      <alignment vertical="center" wrapText="1"/>
    </xf>
    <xf numFmtId="0" fontId="20" fillId="0" borderId="1" xfId="15" applyFont="1" applyFill="1" applyBorder="1" applyAlignment="1" applyProtection="1">
      <alignment vertical="center" wrapText="1"/>
      <protection locked="0"/>
    </xf>
    <xf numFmtId="3" fontId="23" fillId="0" borderId="1" xfId="1" applyNumberFormat="1" applyFont="1" applyFill="1" applyBorder="1" applyAlignment="1" applyProtection="1">
      <alignment horizontal="right" vertical="center"/>
    </xf>
    <xf numFmtId="4" fontId="20" fillId="0" borderId="1" xfId="15" applyNumberFormat="1" applyFont="1" applyFill="1" applyBorder="1" applyAlignment="1" applyProtection="1">
      <alignment vertical="center" wrapText="1"/>
      <protection locked="0"/>
    </xf>
    <xf numFmtId="4" fontId="20" fillId="0" borderId="1" xfId="15" applyNumberFormat="1" applyFont="1" applyBorder="1" applyAlignment="1" applyProtection="1">
      <alignment vertical="center" wrapText="1"/>
      <protection locked="0"/>
    </xf>
    <xf numFmtId="14" fontId="12" fillId="0" borderId="1" xfId="3" applyNumberFormat="1" applyFont="1" applyFill="1" applyBorder="1" applyAlignment="1" applyProtection="1">
      <alignment horizontal="center" vertical="center"/>
      <protection locked="0"/>
    </xf>
    <xf numFmtId="1" fontId="25" fillId="0" borderId="1" xfId="2" applyNumberFormat="1" applyFont="1" applyFill="1" applyBorder="1" applyAlignment="1" applyProtection="1">
      <alignment horizontal="left" vertical="top" wrapText="1"/>
      <protection locked="0"/>
    </xf>
    <xf numFmtId="1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4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14" fontId="12" fillId="0" borderId="23" xfId="3" applyNumberFormat="1" applyFont="1" applyFill="1" applyBorder="1" applyAlignment="1" applyProtection="1">
      <alignment horizontal="center" vertical="center"/>
      <protection locked="0"/>
    </xf>
    <xf numFmtId="0" fontId="25" fillId="0" borderId="1" xfId="2" applyFont="1" applyFill="1" applyBorder="1" applyAlignment="1" applyProtection="1">
      <alignment horizontal="center" vertical="center" wrapText="1"/>
      <protection locked="0"/>
    </xf>
    <xf numFmtId="49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23" fillId="5" borderId="1" xfId="0" applyNumberFormat="1" applyFont="1" applyFill="1" applyBorder="1" applyAlignment="1" applyProtection="1">
      <alignment horizontal="right" vertical="center" wrapText="1"/>
    </xf>
    <xf numFmtId="4" fontId="18" fillId="0" borderId="0" xfId="0" applyNumberFormat="1" applyFont="1" applyProtection="1">
      <protection locked="0"/>
    </xf>
    <xf numFmtId="4" fontId="23" fillId="5" borderId="1" xfId="1" applyNumberFormat="1" applyFont="1" applyFill="1" applyBorder="1" applyAlignment="1" applyProtection="1">
      <alignment horizontal="right" vertical="center"/>
    </xf>
    <xf numFmtId="4" fontId="23" fillId="5" borderId="1" xfId="1" applyNumberFormat="1" applyFont="1" applyFill="1" applyBorder="1" applyAlignment="1" applyProtection="1">
      <alignment horizontal="right" vertical="center" wrapText="1"/>
    </xf>
    <xf numFmtId="4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3" fillId="2" borderId="1" xfId="1" applyNumberFormat="1" applyFont="1" applyFill="1" applyBorder="1" applyAlignment="1" applyProtection="1">
      <alignment horizontal="right" vertical="center"/>
      <protection locked="0"/>
    </xf>
    <xf numFmtId="4" fontId="18" fillId="5" borderId="1" xfId="1" applyNumberFormat="1" applyFont="1" applyFill="1" applyBorder="1" applyAlignment="1" applyProtection="1">
      <alignment horizontal="right" vertical="center" wrapText="1"/>
    </xf>
    <xf numFmtId="4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18" fillId="2" borderId="1" xfId="1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top"/>
      <protection locked="0"/>
    </xf>
    <xf numFmtId="4" fontId="18" fillId="5" borderId="1" xfId="2" applyNumberFormat="1" applyFont="1" applyFill="1" applyBorder="1" applyAlignment="1" applyProtection="1">
      <alignment horizontal="right" vertical="top"/>
    </xf>
    <xf numFmtId="4" fontId="18" fillId="5" borderId="23" xfId="1" applyNumberFormat="1" applyFont="1" applyFill="1" applyBorder="1" applyAlignment="1" applyProtection="1">
      <alignment horizontal="right" vertical="center" wrapText="1"/>
    </xf>
    <xf numFmtId="4" fontId="23" fillId="5" borderId="4" xfId="3" applyNumberFormat="1" applyFont="1" applyFill="1" applyBorder="1" applyAlignment="1" applyProtection="1">
      <alignment horizontal="right"/>
    </xf>
    <xf numFmtId="4" fontId="18" fillId="0" borderId="4" xfId="3" applyNumberFormat="1" applyFont="1" applyFill="1" applyBorder="1" applyAlignment="1" applyProtection="1">
      <alignment horizontal="right"/>
      <protection locked="0"/>
    </xf>
    <xf numFmtId="4" fontId="18" fillId="5" borderId="22" xfId="1" applyNumberFormat="1" applyFont="1" applyFill="1" applyBorder="1" applyAlignment="1" applyProtection="1">
      <alignment horizontal="right" vertical="center" wrapText="1"/>
    </xf>
    <xf numFmtId="4" fontId="18" fillId="0" borderId="4" xfId="3" applyNumberFormat="1" applyFont="1" applyBorder="1" applyAlignment="1" applyProtection="1">
      <alignment horizontal="right"/>
      <protection locked="0"/>
    </xf>
    <xf numFmtId="4" fontId="23" fillId="5" borderId="2" xfId="0" applyNumberFormat="1" applyFont="1" applyFill="1" applyBorder="1" applyProtection="1"/>
    <xf numFmtId="4" fontId="23" fillId="2" borderId="4" xfId="0" applyNumberFormat="1" applyFont="1" applyFill="1" applyBorder="1" applyProtection="1"/>
    <xf numFmtId="4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18" fillId="0" borderId="0" xfId="1" applyNumberFormat="1" applyFont="1" applyFill="1" applyBorder="1" applyAlignment="1" applyProtection="1">
      <alignment horizontal="left" vertical="center" wrapText="1"/>
    </xf>
    <xf numFmtId="4" fontId="23" fillId="7" borderId="1" xfId="1" applyNumberFormat="1" applyFont="1" applyFill="1" applyBorder="1" applyAlignment="1" applyProtection="1">
      <alignment horizontal="right" vertical="center" wrapText="1"/>
      <protection locked="0"/>
    </xf>
    <xf numFmtId="0" fontId="20" fillId="0" borderId="1" xfId="15" applyFont="1" applyFill="1" applyBorder="1" applyAlignment="1" applyProtection="1">
      <alignment horizontal="center" vertical="center" wrapText="1"/>
      <protection locked="0"/>
    </xf>
    <xf numFmtId="49" fontId="20" fillId="0" borderId="1" xfId="15" applyNumberFormat="1" applyFont="1" applyFill="1" applyBorder="1" applyAlignment="1" applyProtection="1">
      <alignment horizontal="center" vertical="center" wrapText="1"/>
      <protection locked="0"/>
    </xf>
    <xf numFmtId="49" fontId="20" fillId="0" borderId="1" xfId="15" applyNumberFormat="1" applyFont="1" applyBorder="1" applyAlignment="1" applyProtection="1">
      <alignment horizontal="center" vertical="center" wrapText="1"/>
      <protection locked="0"/>
    </xf>
    <xf numFmtId="0" fontId="20" fillId="0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 vertical="center"/>
    </xf>
    <xf numFmtId="4" fontId="28" fillId="0" borderId="1" xfId="0" applyNumberFormat="1" applyFont="1" applyBorder="1" applyAlignment="1">
      <alignment horizontal="center" vertical="center" wrapText="1"/>
    </xf>
    <xf numFmtId="0" fontId="18" fillId="0" borderId="23" xfId="15" applyFont="1" applyFill="1" applyBorder="1" applyAlignment="1" applyProtection="1">
      <alignment horizontal="center" vertical="center" wrapText="1"/>
      <protection locked="0"/>
    </xf>
    <xf numFmtId="4" fontId="28" fillId="0" borderId="23" xfId="0" applyNumberFormat="1" applyFont="1" applyBorder="1" applyAlignment="1">
      <alignment horizontal="center" vertical="center" wrapText="1"/>
    </xf>
    <xf numFmtId="49" fontId="20" fillId="0" borderId="1" xfId="15" applyNumberFormat="1" applyFont="1" applyBorder="1" applyAlignment="1" applyProtection="1">
      <alignment vertical="center" wrapText="1"/>
      <protection locked="0"/>
    </xf>
    <xf numFmtId="14" fontId="20" fillId="0" borderId="1" xfId="15" applyNumberFormat="1" applyFont="1" applyBorder="1" applyAlignment="1" applyProtection="1">
      <alignment horizontal="center" vertical="center" wrapText="1"/>
      <protection locked="0"/>
    </xf>
    <xf numFmtId="0" fontId="23" fillId="0" borderId="27" xfId="1" applyFont="1" applyFill="1" applyBorder="1" applyAlignment="1" applyProtection="1">
      <alignment horizontal="left" vertical="center" wrapText="1" indent="1"/>
    </xf>
    <xf numFmtId="0" fontId="20" fillId="0" borderId="27" xfId="15" applyFont="1" applyBorder="1" applyAlignment="1" applyProtection="1">
      <alignment horizontal="center" vertical="center" wrapText="1"/>
      <protection locked="0"/>
    </xf>
    <xf numFmtId="49" fontId="20" fillId="0" borderId="27" xfId="15" applyNumberFormat="1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18" fillId="5" borderId="0" xfId="1" applyFont="1" applyFill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</xf>
    <xf numFmtId="14" fontId="12" fillId="0" borderId="1" xfId="3" applyNumberFormat="1" applyBorder="1" applyAlignment="1" applyProtection="1">
      <alignment horizontal="center" vertical="center"/>
      <protection locked="0"/>
    </xf>
    <xf numFmtId="1" fontId="25" fillId="0" borderId="6" xfId="2" applyNumberFormat="1" applyFont="1" applyFill="1" applyBorder="1" applyAlignment="1" applyProtection="1">
      <alignment horizontal="center" vertical="center" wrapText="1"/>
      <protection locked="0"/>
    </xf>
    <xf numFmtId="0" fontId="25" fillId="0" borderId="6" xfId="2" applyFont="1" applyFill="1" applyBorder="1" applyAlignment="1" applyProtection="1">
      <alignment horizontal="center" vertical="center" wrapText="1"/>
      <protection locked="0"/>
    </xf>
    <xf numFmtId="1" fontId="25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0" fillId="0" borderId="28" xfId="15" applyFont="1" applyBorder="1" applyAlignment="1" applyProtection="1">
      <alignment horizontal="center" vertical="center" wrapText="1"/>
      <protection locked="0"/>
    </xf>
    <xf numFmtId="0" fontId="18" fillId="0" borderId="28" xfId="0" applyFont="1" applyBorder="1" applyAlignment="1">
      <alignment wrapText="1"/>
    </xf>
    <xf numFmtId="49" fontId="20" fillId="0" borderId="28" xfId="15" applyNumberFormat="1" applyFont="1" applyBorder="1" applyAlignment="1" applyProtection="1">
      <alignment horizontal="center" vertical="center" wrapText="1"/>
      <protection locked="0"/>
    </xf>
    <xf numFmtId="0" fontId="18" fillId="0" borderId="27" xfId="0" applyFont="1" applyBorder="1" applyAlignment="1">
      <alignment vertical="center" wrapText="1"/>
    </xf>
    <xf numFmtId="0" fontId="39" fillId="0" borderId="27" xfId="0" applyFont="1" applyBorder="1" applyAlignment="1">
      <alignment vertical="center"/>
    </xf>
    <xf numFmtId="0" fontId="20" fillId="0" borderId="27" xfId="9" applyFont="1" applyBorder="1" applyAlignment="1" applyProtection="1">
      <alignment horizontal="center" vertical="center"/>
      <protection locked="0"/>
    </xf>
    <xf numFmtId="0" fontId="20" fillId="0" borderId="27" xfId="9" applyFont="1" applyBorder="1" applyAlignment="1" applyProtection="1">
      <alignment horizontal="center" vertical="center" wrapText="1"/>
      <protection locked="0"/>
    </xf>
    <xf numFmtId="0" fontId="18" fillId="0" borderId="27" xfId="3" applyFont="1" applyBorder="1" applyAlignment="1" applyProtection="1">
      <alignment horizontal="center" vertical="center" wrapText="1"/>
      <protection locked="0"/>
    </xf>
    <xf numFmtId="0" fontId="18" fillId="0" borderId="27" xfId="1" applyFont="1" applyFill="1" applyBorder="1" applyAlignment="1" applyProtection="1">
      <alignment horizontal="center" vertical="center" wrapText="1"/>
    </xf>
    <xf numFmtId="3" fontId="23" fillId="0" borderId="27" xfId="1" applyNumberFormat="1" applyFont="1" applyFill="1" applyBorder="1" applyAlignment="1" applyProtection="1">
      <alignment horizontal="center" vertical="center" wrapText="1"/>
    </xf>
    <xf numFmtId="0" fontId="18" fillId="0" borderId="27" xfId="1" applyFont="1" applyFill="1" applyBorder="1" applyAlignment="1" applyProtection="1">
      <alignment horizontal="left" vertical="center" wrapText="1" indent="1"/>
    </xf>
    <xf numFmtId="0" fontId="18" fillId="0" borderId="27" xfId="1" applyFont="1" applyFill="1" applyBorder="1" applyAlignment="1" applyProtection="1">
      <alignment vertical="center" wrapText="1"/>
    </xf>
    <xf numFmtId="0" fontId="23" fillId="0" borderId="27" xfId="1" applyFont="1" applyFill="1" applyBorder="1" applyAlignment="1" applyProtection="1">
      <alignment horizontal="center" vertical="center" wrapText="1"/>
    </xf>
    <xf numFmtId="169" fontId="23" fillId="0" borderId="27" xfId="1" applyNumberFormat="1" applyFont="1" applyFill="1" applyBorder="1" applyAlignment="1" applyProtection="1">
      <alignment horizontal="center" vertical="center" wrapText="1"/>
      <protection locked="0"/>
    </xf>
    <xf numFmtId="3" fontId="23" fillId="0" borderId="27" xfId="1" applyNumberFormat="1" applyFont="1" applyFill="1" applyBorder="1" applyAlignment="1" applyProtection="1">
      <alignment horizontal="center" vertical="center" wrapText="1"/>
      <protection locked="0"/>
    </xf>
    <xf numFmtId="4" fontId="23" fillId="0" borderId="27" xfId="1" applyNumberFormat="1" applyFont="1" applyFill="1" applyBorder="1" applyAlignment="1" applyProtection="1">
      <alignment horizontal="center" vertical="center" wrapText="1"/>
      <protection locked="0"/>
    </xf>
    <xf numFmtId="0" fontId="41" fillId="0" borderId="0" xfId="1" applyFont="1" applyAlignment="1" applyProtection="1">
      <alignment horizontal="center" vertical="center"/>
      <protection locked="0"/>
    </xf>
    <xf numFmtId="0" fontId="18" fillId="5" borderId="0" xfId="1" applyFont="1" applyFill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0" fontId="18" fillId="2" borderId="27" xfId="0" applyFont="1" applyFill="1" applyBorder="1" applyAlignment="1">
      <alignment horizontal="center" vertical="center"/>
    </xf>
    <xf numFmtId="0" fontId="18" fillId="0" borderId="0" xfId="0" applyFont="1"/>
    <xf numFmtId="0" fontId="23" fillId="5" borderId="1" xfId="0" applyFont="1" applyFill="1" applyBorder="1" applyAlignment="1">
      <alignment horizontal="center" vertical="center"/>
    </xf>
    <xf numFmtId="0" fontId="23" fillId="0" borderId="0" xfId="0" applyFont="1"/>
    <xf numFmtId="0" fontId="23" fillId="5" borderId="1" xfId="0" applyFont="1" applyFill="1" applyBorder="1"/>
    <xf numFmtId="0" fontId="18" fillId="5" borderId="0" xfId="1" applyFont="1" applyFill="1" applyAlignment="1" applyProtection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Fill="1" applyBorder="1" applyAlignment="1" applyProtection="1">
      <alignment horizontal="left" vertic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23" fillId="5" borderId="0" xfId="0" applyFont="1" applyFill="1" applyBorder="1" applyProtection="1"/>
    <xf numFmtId="0" fontId="23" fillId="5" borderId="0" xfId="0" applyFont="1" applyFill="1" applyBorder="1" applyAlignment="1" applyProtection="1">
      <alignment horizontal="left" vertical="center"/>
    </xf>
    <xf numFmtId="0" fontId="23" fillId="5" borderId="0" xfId="1" applyFont="1" applyFill="1" applyBorder="1" applyAlignment="1" applyProtection="1">
      <alignment horizontal="center" vertical="center"/>
    </xf>
    <xf numFmtId="0" fontId="23" fillId="2" borderId="0" xfId="0" applyFont="1" applyFill="1" applyBorder="1" applyProtection="1"/>
    <xf numFmtId="0" fontId="23" fillId="2" borderId="0" xfId="0" applyFont="1" applyFill="1" applyBorder="1" applyAlignment="1" applyProtection="1">
      <alignment horizontal="left" vertical="center"/>
    </xf>
    <xf numFmtId="0" fontId="23" fillId="2" borderId="0" xfId="0" applyFont="1" applyFill="1" applyProtection="1"/>
    <xf numFmtId="0" fontId="23" fillId="5" borderId="0" xfId="1" applyFont="1" applyFill="1" applyAlignment="1" applyProtection="1">
      <alignment horizontal="center" vertical="center"/>
    </xf>
    <xf numFmtId="0" fontId="23" fillId="5" borderId="0" xfId="1" applyFont="1" applyFill="1" applyAlignment="1" applyProtection="1">
      <alignment horizontal="left" vertical="center"/>
    </xf>
    <xf numFmtId="0" fontId="23" fillId="5" borderId="0" xfId="1" applyFont="1" applyFill="1" applyAlignment="1" applyProtection="1">
      <alignment vertical="center"/>
    </xf>
    <xf numFmtId="0" fontId="23" fillId="0" borderId="0" xfId="0" applyFont="1" applyBorder="1" applyProtection="1">
      <protection locked="0"/>
    </xf>
    <xf numFmtId="168" fontId="33" fillId="0" borderId="2" xfId="10" applyNumberFormat="1" applyFont="1" applyFill="1" applyBorder="1" applyAlignment="1" applyProtection="1">
      <alignment horizontal="left" vertical="center" wrapText="1"/>
      <protection locked="0"/>
    </xf>
    <xf numFmtId="0" fontId="40" fillId="0" borderId="27" xfId="1" applyFont="1" applyFill="1" applyBorder="1" applyAlignment="1" applyProtection="1">
      <alignment horizontal="left" vertical="center" wrapText="1" indent="1"/>
    </xf>
    <xf numFmtId="4" fontId="23" fillId="0" borderId="27" xfId="1" applyNumberFormat="1" applyFont="1" applyFill="1" applyBorder="1" applyAlignment="1" applyProtection="1">
      <alignment horizontal="center" vertical="center" wrapText="1"/>
    </xf>
    <xf numFmtId="170" fontId="23" fillId="0" borderId="27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27" xfId="1" applyFont="1" applyFill="1" applyBorder="1" applyAlignment="1" applyProtection="1">
      <alignment horizontal="left" vertical="center" wrapText="1"/>
    </xf>
    <xf numFmtId="0" fontId="20" fillId="2" borderId="0" xfId="10" applyFont="1" applyFill="1" applyBorder="1" applyAlignment="1" applyProtection="1">
      <alignment horizontal="left" vertical="center"/>
      <protection locked="0"/>
    </xf>
    <xf numFmtId="0" fontId="0" fillId="0" borderId="27" xfId="0" applyFill="1" applyBorder="1" applyAlignment="1" applyProtection="1">
      <alignment horizontal="left" vertical="center"/>
    </xf>
    <xf numFmtId="0" fontId="0" fillId="0" borderId="27" xfId="0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</xf>
    <xf numFmtId="0" fontId="0" fillId="0" borderId="27" xfId="0" applyFill="1" applyBorder="1" applyAlignment="1" applyProtection="1">
      <alignment horizontal="left" wrapText="1"/>
    </xf>
    <xf numFmtId="0" fontId="18" fillId="5" borderId="0" xfId="0" applyFont="1" applyFill="1" applyBorder="1" applyAlignment="1" applyProtection="1">
      <alignment horizontal="center"/>
    </xf>
    <xf numFmtId="0" fontId="23" fillId="5" borderId="0" xfId="0" applyFont="1" applyFill="1" applyAlignment="1" applyProtection="1">
      <alignment horizontal="center"/>
    </xf>
    <xf numFmtId="0" fontId="18" fillId="2" borderId="0" xfId="0" applyFont="1" applyFill="1" applyBorder="1" applyAlignment="1" applyProtection="1">
      <alignment horizontal="center"/>
    </xf>
    <xf numFmtId="0" fontId="23" fillId="0" borderId="1" xfId="1" applyFont="1" applyFill="1" applyBorder="1" applyAlignment="1" applyProtection="1">
      <alignment horizontal="center" vertical="center" wrapText="1"/>
    </xf>
    <xf numFmtId="0" fontId="18" fillId="2" borderId="0" xfId="0" applyFont="1" applyFill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 vertical="top" wrapText="1"/>
      <protection locked="0"/>
    </xf>
    <xf numFmtId="0" fontId="12" fillId="2" borderId="0" xfId="0" applyFont="1" applyFill="1" applyAlignment="1">
      <alignment horizontal="center"/>
    </xf>
    <xf numFmtId="0" fontId="17" fillId="0" borderId="27" xfId="0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vertical="top" wrapText="1"/>
      <protection locked="0"/>
    </xf>
    <xf numFmtId="0" fontId="23" fillId="5" borderId="0" xfId="0" applyFont="1" applyFill="1" applyAlignment="1" applyProtection="1">
      <alignment horizontal="left" vertical="center"/>
    </xf>
    <xf numFmtId="14" fontId="18" fillId="0" borderId="27" xfId="3" applyNumberFormat="1" applyFont="1" applyBorder="1" applyAlignment="1" applyProtection="1">
      <alignment horizontal="center" vertical="center"/>
      <protection locked="0"/>
    </xf>
    <xf numFmtId="0" fontId="18" fillId="0" borderId="27" xfId="3" applyFont="1" applyBorder="1" applyAlignment="1" applyProtection="1">
      <alignment horizontal="center" vertical="center"/>
      <protection locked="0"/>
    </xf>
    <xf numFmtId="49" fontId="20" fillId="0" borderId="27" xfId="16" applyNumberFormat="1" applyFont="1" applyBorder="1" applyAlignment="1">
      <alignment horizontal="center" vertical="center"/>
    </xf>
    <xf numFmtId="49" fontId="12" fillId="0" borderId="27" xfId="0" applyNumberFormat="1" applyFont="1" applyBorder="1" applyAlignment="1">
      <alignment horizontal="center" vertical="center"/>
    </xf>
    <xf numFmtId="0" fontId="18" fillId="0" borderId="27" xfId="3" applyFont="1" applyBorder="1" applyAlignment="1" applyProtection="1">
      <alignment vertical="center" wrapText="1"/>
      <protection locked="0"/>
    </xf>
    <xf numFmtId="14" fontId="18" fillId="0" borderId="27" xfId="3" applyNumberFormat="1" applyFont="1" applyBorder="1" applyAlignment="1" applyProtection="1">
      <alignment horizontal="center"/>
      <protection locked="0"/>
    </xf>
    <xf numFmtId="0" fontId="20" fillId="0" borderId="2" xfId="9" applyFont="1" applyBorder="1" applyAlignment="1" applyProtection="1">
      <alignment horizontal="center" wrapText="1"/>
      <protection locked="0"/>
    </xf>
    <xf numFmtId="0" fontId="18" fillId="0" borderId="27" xfId="3" applyFont="1" applyBorder="1" applyAlignment="1" applyProtection="1">
      <alignment horizontal="center"/>
      <protection locked="0"/>
    </xf>
    <xf numFmtId="0" fontId="18" fillId="0" borderId="27" xfId="3" applyFont="1" applyBorder="1" applyAlignment="1" applyProtection="1">
      <alignment horizontal="center" wrapText="1"/>
      <protection locked="0"/>
    </xf>
    <xf numFmtId="49" fontId="20" fillId="0" borderId="27" xfId="16" applyNumberFormat="1" applyFont="1" applyBorder="1" applyAlignment="1">
      <alignment horizontal="center"/>
    </xf>
    <xf numFmtId="0" fontId="18" fillId="0" borderId="27" xfId="3" applyFont="1" applyBorder="1" applyAlignment="1" applyProtection="1">
      <alignment wrapText="1"/>
      <protection locked="0"/>
    </xf>
    <xf numFmtId="0" fontId="28" fillId="0" borderId="0" xfId="9" applyFont="1" applyAlignment="1" applyProtection="1">
      <alignment horizontal="center"/>
      <protection locked="0"/>
    </xf>
    <xf numFmtId="49" fontId="18" fillId="0" borderId="27" xfId="0" applyNumberFormat="1" applyFont="1" applyBorder="1" applyAlignment="1">
      <alignment horizontal="center"/>
    </xf>
    <xf numFmtId="0" fontId="20" fillId="0" borderId="13" xfId="11" applyFont="1" applyBorder="1" applyAlignment="1" applyProtection="1">
      <alignment horizontal="center" wrapText="1"/>
      <protection locked="0"/>
    </xf>
    <xf numFmtId="0" fontId="28" fillId="0" borderId="0" xfId="9" applyFont="1" applyAlignment="1" applyProtection="1">
      <protection locked="0"/>
    </xf>
    <xf numFmtId="0" fontId="20" fillId="0" borderId="27" xfId="9" applyFont="1" applyBorder="1" applyAlignment="1" applyProtection="1">
      <alignment horizontal="center" wrapText="1"/>
      <protection locked="0"/>
    </xf>
    <xf numFmtId="0" fontId="20" fillId="0" borderId="33" xfId="11" applyFont="1" applyBorder="1" applyAlignment="1" applyProtection="1">
      <alignment horizontal="center" wrapText="1"/>
      <protection locked="0"/>
    </xf>
    <xf numFmtId="0" fontId="20" fillId="0" borderId="33" xfId="11" applyFont="1" applyBorder="1" applyAlignment="1" applyProtection="1">
      <alignment horizontal="center" vertical="center" wrapText="1"/>
      <protection locked="0"/>
    </xf>
    <xf numFmtId="0" fontId="20" fillId="4" borderId="35" xfId="9" applyFont="1" applyFill="1" applyBorder="1" applyAlignment="1" applyProtection="1">
      <alignment horizontal="center" wrapText="1"/>
      <protection locked="0"/>
    </xf>
    <xf numFmtId="0" fontId="20" fillId="4" borderId="35" xfId="9" applyFont="1" applyFill="1" applyBorder="1" applyAlignment="1" applyProtection="1">
      <alignment horizontal="center" vertical="center" wrapText="1"/>
      <protection locked="0"/>
    </xf>
    <xf numFmtId="0" fontId="20" fillId="4" borderId="36" xfId="9" applyFont="1" applyFill="1" applyBorder="1" applyAlignment="1" applyProtection="1">
      <alignment horizontal="center" vertical="center" wrapText="1"/>
      <protection locked="0"/>
    </xf>
    <xf numFmtId="0" fontId="12" fillId="0" borderId="37" xfId="3" applyFont="1" applyBorder="1" applyAlignment="1" applyProtection="1">
      <alignment horizontal="center" vertical="center" wrapText="1"/>
      <protection locked="0"/>
    </xf>
    <xf numFmtId="0" fontId="20" fillId="4" borderId="38" xfId="9" applyFont="1" applyFill="1" applyBorder="1" applyAlignment="1" applyProtection="1">
      <alignment vertical="center" wrapText="1"/>
      <protection locked="0"/>
    </xf>
    <xf numFmtId="0" fontId="20" fillId="4" borderId="34" xfId="9" applyFont="1" applyFill="1" applyBorder="1" applyAlignment="1" applyProtection="1">
      <protection locked="0"/>
    </xf>
    <xf numFmtId="0" fontId="20" fillId="4" borderId="35" xfId="9" applyFont="1" applyFill="1" applyBorder="1" applyAlignment="1" applyProtection="1">
      <protection locked="0"/>
    </xf>
    <xf numFmtId="0" fontId="20" fillId="0" borderId="37" xfId="9" applyFont="1" applyFill="1" applyBorder="1" applyAlignment="1" applyProtection="1">
      <alignment horizontal="center" vertical="center"/>
      <protection locked="0"/>
    </xf>
    <xf numFmtId="0" fontId="20" fillId="4" borderId="35" xfId="9" applyFont="1" applyFill="1" applyBorder="1" applyAlignment="1" applyProtection="1">
      <alignment vertical="center"/>
      <protection locked="0"/>
    </xf>
    <xf numFmtId="0" fontId="20" fillId="4" borderId="38" xfId="9" applyFont="1" applyFill="1" applyBorder="1" applyAlignment="1" applyProtection="1">
      <alignment vertical="center"/>
      <protection locked="0"/>
    </xf>
    <xf numFmtId="0" fontId="30" fillId="5" borderId="29" xfId="9" applyFont="1" applyFill="1" applyBorder="1" applyAlignment="1" applyProtection="1">
      <alignment horizontal="center" vertical="center" wrapText="1"/>
    </xf>
    <xf numFmtId="0" fontId="30" fillId="5" borderId="31" xfId="9" applyFont="1" applyFill="1" applyBorder="1" applyAlignment="1" applyProtection="1">
      <alignment horizontal="center" vertical="center" wrapText="1"/>
    </xf>
    <xf numFmtId="0" fontId="30" fillId="5" borderId="30" xfId="9" applyFont="1" applyFill="1" applyBorder="1" applyAlignment="1" applyProtection="1">
      <alignment horizontal="center" vertical="center" wrapText="1"/>
    </xf>
    <xf numFmtId="0" fontId="30" fillId="3" borderId="39" xfId="9" applyFont="1" applyFill="1" applyBorder="1" applyAlignment="1" applyProtection="1">
      <alignment horizontal="center" vertical="center" wrapText="1"/>
    </xf>
    <xf numFmtId="49" fontId="30" fillId="3" borderId="31" xfId="9" applyNumberFormat="1" applyFont="1" applyFill="1" applyBorder="1" applyAlignment="1" applyProtection="1">
      <alignment horizontal="center" vertical="center" wrapText="1"/>
    </xf>
    <xf numFmtId="0" fontId="30" fillId="3" borderId="40" xfId="9" applyFont="1" applyFill="1" applyBorder="1" applyAlignment="1" applyProtection="1">
      <alignment horizontal="center" vertical="center" wrapText="1"/>
    </xf>
    <xf numFmtId="0" fontId="30" fillId="3" borderId="32" xfId="9" applyFont="1" applyFill="1" applyBorder="1" applyAlignment="1" applyProtection="1">
      <alignment horizontal="center" vertical="center" wrapText="1"/>
    </xf>
    <xf numFmtId="0" fontId="30" fillId="4" borderId="29" xfId="9" applyFont="1" applyFill="1" applyBorder="1" applyAlignment="1" applyProtection="1">
      <alignment horizontal="center" vertical="center" wrapText="1"/>
    </xf>
    <xf numFmtId="0" fontId="30" fillId="4" borderId="31" xfId="9" applyFont="1" applyFill="1" applyBorder="1" applyAlignment="1" applyProtection="1">
      <alignment horizontal="center" vertical="center" wrapText="1"/>
    </xf>
    <xf numFmtId="0" fontId="30" fillId="4" borderId="32" xfId="9" applyFont="1" applyFill="1" applyBorder="1" applyAlignment="1" applyProtection="1">
      <alignment horizontal="center" vertical="center" wrapText="1"/>
    </xf>
    <xf numFmtId="0" fontId="30" fillId="5" borderId="41" xfId="9" applyFont="1" applyFill="1" applyBorder="1" applyAlignment="1" applyProtection="1">
      <alignment horizontal="center" vertical="center" wrapText="1"/>
    </xf>
    <xf numFmtId="0" fontId="30" fillId="5" borderId="42" xfId="9" applyFont="1" applyFill="1" applyBorder="1" applyAlignment="1" applyProtection="1">
      <alignment horizontal="center" vertical="center"/>
    </xf>
    <xf numFmtId="0" fontId="20" fillId="0" borderId="43" xfId="9" applyFont="1" applyBorder="1" applyAlignment="1" applyProtection="1">
      <alignment horizontal="center"/>
      <protection locked="0"/>
    </xf>
    <xf numFmtId="0" fontId="22" fillId="5" borderId="44" xfId="9" applyFont="1" applyFill="1" applyBorder="1" applyAlignment="1" applyProtection="1">
      <alignment horizontal="center"/>
    </xf>
    <xf numFmtId="0" fontId="20" fillId="0" borderId="45" xfId="9" applyFont="1" applyBorder="1" applyAlignment="1" applyProtection="1">
      <alignment wrapText="1"/>
      <protection locked="0"/>
    </xf>
    <xf numFmtId="0" fontId="20" fillId="0" borderId="43" xfId="9" applyFont="1" applyBorder="1" applyAlignment="1" applyProtection="1">
      <alignment horizontal="center" vertical="center"/>
      <protection locked="0"/>
    </xf>
    <xf numFmtId="0" fontId="20" fillId="0" borderId="46" xfId="9" applyFont="1" applyBorder="1" applyAlignment="1" applyProtection="1">
      <alignment vertical="center" wrapText="1"/>
      <protection locked="0"/>
    </xf>
    <xf numFmtId="0" fontId="20" fillId="0" borderId="45" xfId="9" applyFont="1" applyBorder="1" applyAlignment="1" applyProtection="1">
      <alignment vertical="center" wrapText="1"/>
      <protection locked="0"/>
    </xf>
    <xf numFmtId="0" fontId="20" fillId="0" borderId="47" xfId="9" applyFont="1" applyBorder="1" applyAlignment="1" applyProtection="1">
      <alignment horizontal="center" vertical="center"/>
      <protection locked="0"/>
    </xf>
    <xf numFmtId="14" fontId="20" fillId="0" borderId="48" xfId="9" applyNumberFormat="1" applyFont="1" applyBorder="1" applyAlignment="1" applyProtection="1">
      <alignment vertical="center" wrapText="1"/>
      <protection locked="0"/>
    </xf>
    <xf numFmtId="0" fontId="20" fillId="0" borderId="48" xfId="9" applyFont="1" applyBorder="1" applyAlignment="1" applyProtection="1">
      <alignment vertical="center" wrapText="1"/>
      <protection locked="0"/>
    </xf>
    <xf numFmtId="0" fontId="20" fillId="0" borderId="48" xfId="9" applyFont="1" applyBorder="1" applyAlignment="1" applyProtection="1">
      <alignment vertical="center"/>
      <protection locked="0"/>
    </xf>
    <xf numFmtId="49" fontId="20" fillId="0" borderId="48" xfId="9" applyNumberFormat="1" applyFont="1" applyBorder="1" applyAlignment="1" applyProtection="1">
      <alignment vertical="center"/>
      <protection locked="0"/>
    </xf>
    <xf numFmtId="49" fontId="20" fillId="0" borderId="49" xfId="9" applyNumberFormat="1" applyFont="1" applyBorder="1" applyAlignment="1" applyProtection="1">
      <alignment vertical="center"/>
      <protection locked="0"/>
    </xf>
    <xf numFmtId="0" fontId="20" fillId="0" borderId="50" xfId="9" applyFont="1" applyBorder="1" applyAlignment="1" applyProtection="1">
      <alignment vertical="center" wrapText="1"/>
      <protection locked="0"/>
    </xf>
    <xf numFmtId="0" fontId="30" fillId="5" borderId="51" xfId="9" applyFont="1" applyFill="1" applyBorder="1" applyAlignment="1" applyProtection="1">
      <alignment horizontal="center" vertical="center"/>
    </xf>
    <xf numFmtId="0" fontId="20" fillId="0" borderId="52" xfId="9" applyFont="1" applyBorder="1" applyAlignment="1" applyProtection="1">
      <alignment horizontal="center"/>
      <protection locked="0"/>
    </xf>
    <xf numFmtId="14" fontId="18" fillId="0" borderId="2" xfId="3" applyNumberFormat="1" applyFont="1" applyBorder="1" applyAlignment="1" applyProtection="1">
      <alignment horizontal="center"/>
      <protection locked="0"/>
    </xf>
    <xf numFmtId="0" fontId="18" fillId="0" borderId="2" xfId="3" applyFont="1" applyBorder="1" applyAlignment="1" applyProtection="1">
      <alignment horizontal="center"/>
      <protection locked="0"/>
    </xf>
    <xf numFmtId="0" fontId="18" fillId="0" borderId="2" xfId="3" applyFont="1" applyBorder="1" applyAlignment="1" applyProtection="1">
      <alignment horizontal="center" wrapText="1"/>
      <protection locked="0"/>
    </xf>
    <xf numFmtId="49" fontId="20" fillId="0" borderId="2" xfId="16" applyNumberFormat="1" applyFont="1" applyBorder="1" applyAlignment="1">
      <alignment horizontal="center"/>
    </xf>
    <xf numFmtId="0" fontId="18" fillId="0" borderId="2" xfId="3" applyFont="1" applyBorder="1" applyAlignment="1" applyProtection="1">
      <alignment wrapText="1"/>
      <protection locked="0"/>
    </xf>
    <xf numFmtId="0" fontId="30" fillId="5" borderId="53" xfId="9" applyFont="1" applyFill="1" applyBorder="1" applyAlignment="1" applyProtection="1">
      <alignment horizontal="center" vertical="center"/>
    </xf>
    <xf numFmtId="0" fontId="30" fillId="5" borderId="54" xfId="9" applyFont="1" applyFill="1" applyBorder="1" applyAlignment="1" applyProtection="1">
      <alignment horizontal="center" vertical="center"/>
    </xf>
    <xf numFmtId="0" fontId="30" fillId="5" borderId="55" xfId="9" applyFont="1" applyFill="1" applyBorder="1" applyAlignment="1" applyProtection="1">
      <alignment horizontal="center" vertical="center"/>
    </xf>
    <xf numFmtId="0" fontId="30" fillId="5" borderId="56" xfId="9" applyFont="1" applyFill="1" applyBorder="1" applyAlignment="1" applyProtection="1">
      <alignment horizontal="center" vertical="center"/>
    </xf>
    <xf numFmtId="0" fontId="30" fillId="5" borderId="57" xfId="9" applyFont="1" applyFill="1" applyBorder="1" applyAlignment="1" applyProtection="1">
      <alignment horizontal="center" vertical="center"/>
    </xf>
    <xf numFmtId="4" fontId="18" fillId="5" borderId="0" xfId="1" applyNumberFormat="1" applyFont="1" applyFill="1" applyAlignment="1" applyProtection="1">
      <alignment horizontal="right" vertical="center"/>
    </xf>
    <xf numFmtId="4" fontId="18" fillId="5" borderId="0" xfId="1" applyNumberFormat="1" applyFont="1" applyFill="1" applyBorder="1" applyAlignment="1" applyProtection="1">
      <alignment horizontal="center" vertical="center"/>
    </xf>
    <xf numFmtId="4" fontId="18" fillId="5" borderId="0" xfId="0" applyNumberFormat="1" applyFont="1" applyFill="1" applyProtection="1"/>
    <xf numFmtId="4" fontId="18" fillId="2" borderId="0" xfId="0" applyNumberFormat="1" applyFont="1" applyFill="1" applyProtection="1"/>
    <xf numFmtId="4" fontId="18" fillId="5" borderId="0" xfId="1" applyNumberFormat="1" applyFont="1" applyFill="1" applyAlignment="1" applyProtection="1">
      <alignment vertical="center"/>
    </xf>
    <xf numFmtId="4" fontId="23" fillId="6" borderId="1" xfId="1" applyNumberFormat="1" applyFont="1" applyFill="1" applyBorder="1" applyAlignment="1" applyProtection="1">
      <alignment horizontal="center" vertical="center" wrapText="1"/>
    </xf>
    <xf numFmtId="4" fontId="17" fillId="0" borderId="27" xfId="0" applyNumberFormat="1" applyFont="1" applyFill="1" applyBorder="1" applyAlignment="1" applyProtection="1">
      <alignment horizontal="center" vertical="center"/>
    </xf>
    <xf numFmtId="4" fontId="18" fillId="2" borderId="0" xfId="0" applyNumberFormat="1" applyFont="1" applyFill="1" applyProtection="1">
      <protection locked="0"/>
    </xf>
    <xf numFmtId="4" fontId="18" fillId="0" borderId="0" xfId="0" applyNumberFormat="1" applyFont="1" applyAlignment="1" applyProtection="1">
      <alignment vertical="top" wrapText="1"/>
      <protection locked="0"/>
    </xf>
    <xf numFmtId="4" fontId="12" fillId="2" borderId="0" xfId="0" applyNumberFormat="1" applyFont="1" applyFill="1"/>
    <xf numFmtId="0" fontId="18" fillId="5" borderId="0" xfId="0" applyFont="1" applyFill="1" applyBorder="1" applyAlignment="1" applyProtection="1">
      <alignment horizontal="left" vertical="center"/>
    </xf>
    <xf numFmtId="0" fontId="18" fillId="2" borderId="0" xfId="0" applyFont="1" applyFill="1" applyBorder="1" applyAlignment="1" applyProtection="1">
      <alignment horizontal="left" vertical="center"/>
    </xf>
    <xf numFmtId="0" fontId="23" fillId="2" borderId="0" xfId="0" applyFont="1" applyFill="1" applyAlignment="1" applyProtection="1">
      <alignment horizontal="left" vertical="center"/>
      <protection locked="0"/>
    </xf>
    <xf numFmtId="0" fontId="18" fillId="2" borderId="0" xfId="0" applyFont="1" applyFill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left" vertical="center" wrapText="1"/>
      <protection locked="0"/>
    </xf>
    <xf numFmtId="0" fontId="12" fillId="2" borderId="0" xfId="0" applyFont="1" applyFill="1" applyAlignment="1">
      <alignment horizontal="left" vertical="center"/>
    </xf>
    <xf numFmtId="0" fontId="12" fillId="0" borderId="27" xfId="0" applyFont="1" applyFill="1" applyBorder="1" applyAlignment="1">
      <alignment horizontal="center" vertical="center"/>
    </xf>
    <xf numFmtId="168" fontId="20" fillId="0" borderId="27" xfId="10" applyNumberFormat="1" applyFont="1" applyFill="1" applyBorder="1" applyAlignment="1" applyProtection="1">
      <alignment horizontal="left" vertical="center" wrapText="1"/>
      <protection locked="0"/>
    </xf>
    <xf numFmtId="0" fontId="17" fillId="0" borderId="27" xfId="0" applyFont="1" applyFill="1" applyBorder="1" applyAlignment="1">
      <alignment horizontal="center" vertical="center"/>
    </xf>
    <xf numFmtId="168" fontId="20" fillId="0" borderId="2" xfId="10" applyNumberFormat="1" applyFont="1" applyFill="1" applyBorder="1" applyAlignment="1" applyProtection="1">
      <alignment horizontal="left" vertical="center" wrapText="1"/>
      <protection locked="0"/>
    </xf>
    <xf numFmtId="4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4" fontId="23" fillId="0" borderId="1" xfId="0" applyNumberFormat="1" applyFont="1" applyFill="1" applyBorder="1" applyProtection="1"/>
    <xf numFmtId="4" fontId="25" fillId="0" borderId="1" xfId="2" applyNumberFormat="1" applyFont="1" applyFill="1" applyBorder="1" applyAlignment="1" applyProtection="1">
      <alignment vertical="center" wrapText="1"/>
      <protection locked="0"/>
    </xf>
    <xf numFmtId="0" fontId="25" fillId="0" borderId="1" xfId="2" applyFont="1" applyFill="1" applyBorder="1" applyAlignment="1" applyProtection="1">
      <alignment vertical="top" wrapText="1"/>
      <protection locked="0"/>
    </xf>
    <xf numFmtId="4" fontId="25" fillId="0" borderId="1" xfId="2" applyNumberFormat="1" applyFont="1" applyFill="1" applyBorder="1" applyAlignment="1" applyProtection="1">
      <alignment vertical="top" wrapText="1"/>
      <protection locked="0"/>
    </xf>
    <xf numFmtId="0" fontId="25" fillId="0" borderId="6" xfId="2" applyFont="1" applyFill="1" applyBorder="1" applyAlignment="1" applyProtection="1">
      <alignment vertical="top" wrapText="1"/>
      <protection locked="0"/>
    </xf>
    <xf numFmtId="0" fontId="25" fillId="0" borderId="6" xfId="2" applyFont="1" applyFill="1" applyBorder="1" applyAlignment="1" applyProtection="1">
      <alignment vertical="center" wrapText="1"/>
      <protection locked="0"/>
    </xf>
    <xf numFmtId="14" fontId="12" fillId="0" borderId="1" xfId="3" applyNumberFormat="1" applyBorder="1" applyAlignment="1" applyProtection="1">
      <alignment horizontal="center"/>
      <protection locked="0"/>
    </xf>
    <xf numFmtId="0" fontId="25" fillId="0" borderId="7" xfId="2" applyFont="1" applyFill="1" applyBorder="1" applyAlignment="1" applyProtection="1">
      <alignment horizontal="center" vertical="top" wrapText="1"/>
      <protection locked="0"/>
    </xf>
    <xf numFmtId="0" fontId="25" fillId="0" borderId="7" xfId="2" applyFont="1" applyFill="1" applyBorder="1" applyAlignment="1" applyProtection="1">
      <alignment horizontal="right" vertical="top" wrapText="1"/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2" fontId="25" fillId="0" borderId="14" xfId="2" applyNumberFormat="1" applyFont="1" applyFill="1" applyBorder="1" applyAlignment="1" applyProtection="1">
      <alignment horizontal="right" vertical="top" wrapText="1"/>
    </xf>
    <xf numFmtId="49" fontId="18" fillId="0" borderId="27" xfId="1" applyNumberFormat="1" applyFont="1" applyFill="1" applyBorder="1" applyAlignment="1" applyProtection="1">
      <alignment horizontal="center" vertical="center" wrapText="1"/>
    </xf>
    <xf numFmtId="0" fontId="40" fillId="0" borderId="27" xfId="1" applyFont="1" applyFill="1" applyBorder="1" applyAlignment="1" applyProtection="1">
      <alignment horizontal="left" vertical="center" wrapText="1"/>
    </xf>
    <xf numFmtId="3" fontId="23" fillId="0" borderId="27" xfId="1" applyNumberFormat="1" applyFont="1" applyFill="1" applyBorder="1" applyAlignment="1" applyProtection="1">
      <alignment horizontal="left" vertical="center" wrapText="1"/>
    </xf>
    <xf numFmtId="0" fontId="23" fillId="0" borderId="27" xfId="0" applyFont="1" applyFill="1" applyBorder="1" applyAlignment="1">
      <alignment horizontal="left" vertical="center" wrapText="1"/>
    </xf>
    <xf numFmtId="0" fontId="23" fillId="0" borderId="27" xfId="0" applyFont="1" applyFill="1" applyBorder="1" applyAlignment="1">
      <alignment horizontal="center" vertical="center"/>
    </xf>
    <xf numFmtId="49" fontId="20" fillId="0" borderId="27" xfId="16" applyNumberFormat="1" applyFont="1" applyFill="1" applyBorder="1" applyAlignment="1">
      <alignment horizontal="center" vertical="center"/>
    </xf>
    <xf numFmtId="49" fontId="18" fillId="0" borderId="27" xfId="0" applyNumberFormat="1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 wrapText="1"/>
    </xf>
    <xf numFmtId="3" fontId="36" fillId="0" borderId="27" xfId="1" applyNumberFormat="1" applyFont="1" applyFill="1" applyBorder="1" applyAlignment="1" applyProtection="1">
      <alignment horizontal="left" vertical="center" wrapText="1"/>
    </xf>
    <xf numFmtId="0" fontId="23" fillId="0" borderId="27" xfId="0" applyFont="1" applyFill="1" applyBorder="1" applyAlignment="1">
      <alignment horizontal="left" vertical="center"/>
    </xf>
    <xf numFmtId="0" fontId="18" fillId="5" borderId="0" xfId="1" applyFont="1" applyFill="1" applyBorder="1" applyAlignment="1" applyProtection="1">
      <alignment horizontal="center" vertical="center"/>
    </xf>
    <xf numFmtId="0" fontId="12" fillId="2" borderId="0" xfId="0" applyFont="1" applyFill="1" applyBorder="1"/>
    <xf numFmtId="0" fontId="23" fillId="2" borderId="0" xfId="0" applyFont="1" applyFill="1" applyBorder="1" applyAlignment="1" applyProtection="1">
      <alignment horizontal="left"/>
      <protection locked="0"/>
    </xf>
    <xf numFmtId="0" fontId="18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Protection="1">
      <protection locked="0"/>
    </xf>
    <xf numFmtId="0" fontId="23" fillId="2" borderId="0" xfId="0" applyFont="1" applyFill="1" applyBorder="1" applyProtection="1">
      <protection locked="0"/>
    </xf>
    <xf numFmtId="0" fontId="17" fillId="2" borderId="0" xfId="0" applyFont="1" applyFill="1" applyBorder="1"/>
    <xf numFmtId="3" fontId="23" fillId="6" borderId="27" xfId="1" applyNumberFormat="1" applyFont="1" applyFill="1" applyBorder="1" applyAlignment="1" applyProtection="1">
      <alignment horizontal="center" vertical="center" wrapText="1"/>
    </xf>
    <xf numFmtId="3" fontId="23" fillId="5" borderId="27" xfId="1" applyNumberFormat="1" applyFont="1" applyFill="1" applyBorder="1" applyAlignment="1" applyProtection="1">
      <alignment horizontal="center" vertical="center" wrapText="1"/>
    </xf>
    <xf numFmtId="3" fontId="18" fillId="0" borderId="27" xfId="1" applyNumberFormat="1" applyFont="1" applyFill="1" applyBorder="1" applyAlignment="1" applyProtection="1">
      <alignment horizontal="center" vertical="center" wrapText="1"/>
    </xf>
    <xf numFmtId="3" fontId="18" fillId="2" borderId="27" xfId="1" applyNumberFormat="1" applyFont="1" applyFill="1" applyBorder="1" applyAlignment="1" applyProtection="1">
      <alignment horizontal="center" vertical="center" wrapText="1"/>
      <protection locked="0"/>
    </xf>
    <xf numFmtId="3" fontId="23" fillId="2" borderId="27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27" xfId="0" applyFont="1" applyFill="1" applyBorder="1" applyProtection="1">
      <protection locked="0"/>
    </xf>
    <xf numFmtId="3" fontId="23" fillId="5" borderId="27" xfId="0" applyNumberFormat="1" applyFont="1" applyFill="1" applyBorder="1" applyProtection="1"/>
    <xf numFmtId="0" fontId="23" fillId="2" borderId="58" xfId="0" applyFont="1" applyFill="1" applyBorder="1" applyProtection="1">
      <protection locked="0"/>
    </xf>
    <xf numFmtId="0" fontId="18" fillId="2" borderId="58" xfId="0" applyFont="1" applyFill="1" applyBorder="1" applyProtection="1">
      <protection locked="0"/>
    </xf>
    <xf numFmtId="14" fontId="22" fillId="2" borderId="0" xfId="9" applyNumberFormat="1" applyFont="1" applyFill="1" applyBorder="1" applyAlignment="1" applyProtection="1">
      <alignment horizontal="center" vertical="center"/>
    </xf>
    <xf numFmtId="0" fontId="20" fillId="2" borderId="0" xfId="9" applyFont="1" applyFill="1" applyBorder="1" applyAlignment="1" applyProtection="1">
      <alignment horizontal="left" vertical="center" wrapText="1"/>
      <protection locked="0"/>
    </xf>
    <xf numFmtId="0" fontId="30" fillId="4" borderId="10" xfId="9" applyFont="1" applyFill="1" applyBorder="1" applyAlignment="1" applyProtection="1">
      <alignment horizontal="center" vertical="center"/>
    </xf>
    <xf numFmtId="0" fontId="30" fillId="4" borderId="12" xfId="9" applyFont="1" applyFill="1" applyBorder="1" applyAlignment="1" applyProtection="1">
      <alignment horizontal="center" vertical="center"/>
    </xf>
    <xf numFmtId="0" fontId="30" fillId="4" borderId="11" xfId="9" applyFont="1" applyFill="1" applyBorder="1" applyAlignment="1" applyProtection="1">
      <alignment horizontal="center" vertical="center"/>
    </xf>
    <xf numFmtId="14" fontId="22" fillId="2" borderId="0" xfId="9" applyNumberFormat="1" applyFont="1" applyFill="1" applyBorder="1" applyAlignment="1" applyProtection="1">
      <alignment horizontal="left" vertical="center" wrapText="1"/>
    </xf>
    <xf numFmtId="14" fontId="22" fillId="2" borderId="24" xfId="9" applyNumberFormat="1" applyFont="1" applyFill="1" applyBorder="1" applyAlignment="1" applyProtection="1">
      <alignment horizontal="center" vertical="center" wrapText="1"/>
    </xf>
    <xf numFmtId="0" fontId="0" fillId="0" borderId="24" xfId="0" applyBorder="1" applyAlignment="1">
      <alignment vertical="center" wrapText="1"/>
    </xf>
    <xf numFmtId="14" fontId="22" fillId="2" borderId="0" xfId="9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vertical="center" wrapText="1"/>
    </xf>
    <xf numFmtId="0" fontId="18" fillId="0" borderId="0" xfId="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18" fillId="0" borderId="0" xfId="1" applyNumberFormat="1" applyFont="1" applyBorder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/>
    </xf>
    <xf numFmtId="0" fontId="18" fillId="0" borderId="0" xfId="0" applyFont="1" applyAlignment="1" applyProtection="1">
      <alignment horizontal="center" vertical="center"/>
      <protection locked="0"/>
    </xf>
    <xf numFmtId="14" fontId="18" fillId="0" borderId="0" xfId="1" applyNumberFormat="1" applyFont="1" applyFill="1" applyBorder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center" wrapText="1"/>
      <protection locked="0"/>
    </xf>
    <xf numFmtId="0" fontId="23" fillId="5" borderId="0" xfId="1" applyFont="1" applyFill="1" applyAlignment="1" applyProtection="1">
      <alignment horizontal="center" vertical="center"/>
    </xf>
    <xf numFmtId="14" fontId="23" fillId="0" borderId="0" xfId="1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4" fontId="22" fillId="2" borderId="0" xfId="10" applyNumberFormat="1" applyFont="1" applyFill="1" applyBorder="1" applyAlignment="1" applyProtection="1">
      <alignment horizontal="left" vertical="center" wrapText="1"/>
    </xf>
    <xf numFmtId="14" fontId="22" fillId="2" borderId="24" xfId="10" applyNumberFormat="1" applyFont="1" applyFill="1" applyBorder="1" applyAlignment="1" applyProtection="1">
      <alignment horizontal="center" vertical="center"/>
    </xf>
    <xf numFmtId="14" fontId="22" fillId="2" borderId="24" xfId="10" applyNumberFormat="1" applyFont="1" applyFill="1" applyBorder="1" applyAlignment="1" applyProtection="1">
      <alignment horizontal="center" vertical="center" wrapText="1"/>
    </xf>
    <xf numFmtId="14" fontId="22" fillId="2" borderId="0" xfId="1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5" borderId="0" xfId="1" applyFont="1" applyFill="1" applyAlignment="1" applyProtection="1">
      <alignment horizontal="right" vertical="center"/>
    </xf>
    <xf numFmtId="14" fontId="18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wrapText="1"/>
    </xf>
    <xf numFmtId="0" fontId="18" fillId="0" borderId="0" xfId="1" applyFont="1" applyFill="1" applyBorder="1" applyAlignment="1" applyProtection="1">
      <alignment horizontal="center" vertical="center"/>
    </xf>
    <xf numFmtId="0" fontId="20" fillId="5" borderId="1" xfId="4" applyFont="1" applyFill="1" applyBorder="1" applyAlignment="1" applyProtection="1">
      <alignment horizontal="center" vertical="center" wrapText="1"/>
    </xf>
    <xf numFmtId="0" fontId="18" fillId="0" borderId="3" xfId="3" applyFont="1" applyBorder="1" applyAlignment="1" applyProtection="1">
      <alignment horizontal="center"/>
      <protection locked="0"/>
    </xf>
    <xf numFmtId="0" fontId="23" fillId="0" borderId="24" xfId="3" applyFont="1" applyBorder="1" applyAlignment="1" applyProtection="1">
      <alignment horizontal="center" vertical="center"/>
      <protection locked="0"/>
    </xf>
    <xf numFmtId="0" fontId="18" fillId="0" borderId="24" xfId="3" applyFont="1" applyBorder="1" applyAlignment="1" applyProtection="1">
      <alignment horizontal="center" vertical="center" wrapText="1"/>
      <protection locked="0"/>
    </xf>
    <xf numFmtId="0" fontId="18" fillId="0" borderId="0" xfId="3" applyFont="1" applyBorder="1" applyAlignment="1" applyProtection="1">
      <alignment horizontal="center" vertical="center" wrapText="1"/>
      <protection locked="0"/>
    </xf>
    <xf numFmtId="0" fontId="17" fillId="0" borderId="0" xfId="3" applyFont="1" applyAlignment="1">
      <alignment horizontal="center" vertical="center"/>
    </xf>
    <xf numFmtId="0" fontId="35" fillId="5" borderId="0" xfId="3" applyFont="1" applyFill="1" applyBorder="1" applyAlignment="1">
      <alignment horizontal="left" vertical="center" wrapText="1"/>
    </xf>
    <xf numFmtId="0" fontId="18" fillId="5" borderId="0" xfId="3" applyFont="1" applyFill="1" applyBorder="1" applyAlignment="1" applyProtection="1">
      <alignment horizontal="left" vertical="center"/>
    </xf>
    <xf numFmtId="0" fontId="23" fillId="0" borderId="0" xfId="3" applyNumberFormat="1" applyFont="1" applyBorder="1" applyAlignment="1" applyProtection="1">
      <alignment horizontal="left" vertical="center"/>
    </xf>
    <xf numFmtId="0" fontId="20" fillId="0" borderId="19" xfId="3" applyFont="1" applyBorder="1" applyAlignment="1">
      <alignment horizontal="center" vertical="center"/>
    </xf>
  </cellXfs>
  <cellStyles count="17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 8" xfId="16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46</xdr:row>
      <xdr:rowOff>171450</xdr:rowOff>
    </xdr:from>
    <xdr:to>
      <xdr:col>1</xdr:col>
      <xdr:colOff>1495425</xdr:colOff>
      <xdr:row>46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46</xdr:row>
      <xdr:rowOff>180975</xdr:rowOff>
    </xdr:from>
    <xdr:to>
      <xdr:col>6</xdr:col>
      <xdr:colOff>219075</xdr:colOff>
      <xdr:row>46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showGridLines="0" view="pageBreakPreview" zoomScaleNormal="100" zoomScaleSheetLayoutView="100" workbookViewId="0">
      <selection activeCell="E9" sqref="E9"/>
    </sheetView>
  </sheetViews>
  <sheetFormatPr defaultRowHeight="15" x14ac:dyDescent="0.2"/>
  <cols>
    <col min="1" max="1" width="6.28515625" style="239" bestFit="1" customWidth="1"/>
    <col min="2" max="2" width="11.42578125" style="239" customWidth="1"/>
    <col min="3" max="3" width="16.28515625" style="239" customWidth="1"/>
    <col min="4" max="4" width="12.7109375" style="239" customWidth="1"/>
    <col min="5" max="5" width="23" style="239" customWidth="1"/>
    <col min="6" max="6" width="15.85546875" style="240" customWidth="1"/>
    <col min="7" max="7" width="19.140625" style="240" customWidth="1"/>
    <col min="8" max="8" width="15.5703125" style="240" customWidth="1"/>
    <col min="9" max="9" width="26.140625" style="239" customWidth="1"/>
    <col min="10" max="10" width="17.42578125" style="239" customWidth="1"/>
    <col min="11" max="11" width="12.28515625" style="239" customWidth="1"/>
    <col min="12" max="12" width="20.28515625" style="239" customWidth="1"/>
    <col min="13" max="16384" width="9.140625" style="239"/>
  </cols>
  <sheetData>
    <row r="1" spans="1:12" s="248" customFormat="1" x14ac:dyDescent="0.2">
      <c r="A1" s="271" t="s">
        <v>289</v>
      </c>
      <c r="B1" s="258"/>
      <c r="C1" s="258"/>
      <c r="D1" s="258"/>
      <c r="E1" s="259"/>
      <c r="F1" s="253"/>
      <c r="G1" s="259"/>
      <c r="H1" s="270"/>
      <c r="I1" s="258"/>
      <c r="J1" s="259"/>
      <c r="K1" s="259"/>
      <c r="L1" s="269" t="s">
        <v>97</v>
      </c>
    </row>
    <row r="2" spans="1:12" s="248" customFormat="1" ht="15" customHeight="1" x14ac:dyDescent="0.2">
      <c r="A2" s="268" t="s">
        <v>128</v>
      </c>
      <c r="B2" s="258"/>
      <c r="C2" s="258"/>
      <c r="D2" s="258"/>
      <c r="E2" s="259"/>
      <c r="F2" s="253"/>
      <c r="G2" s="259"/>
      <c r="H2" s="267"/>
      <c r="I2" s="258"/>
      <c r="J2" s="259"/>
      <c r="K2" s="259"/>
      <c r="L2" s="394" t="s">
        <v>727</v>
      </c>
    </row>
    <row r="3" spans="1:12" s="248" customFormat="1" ht="7.5" customHeight="1" x14ac:dyDescent="0.2">
      <c r="A3" s="266"/>
      <c r="B3" s="258"/>
      <c r="C3" s="265"/>
      <c r="D3" s="264"/>
      <c r="E3" s="259"/>
      <c r="F3" s="263"/>
      <c r="G3" s="259"/>
      <c r="H3" s="259"/>
      <c r="I3" s="253"/>
      <c r="J3" s="258"/>
      <c r="K3" s="258"/>
      <c r="L3" s="257"/>
    </row>
    <row r="4" spans="1:12" s="248" customFormat="1" x14ac:dyDescent="0.2">
      <c r="A4" s="285" t="s">
        <v>257</v>
      </c>
      <c r="B4" s="253"/>
      <c r="C4" s="253"/>
      <c r="D4" s="292"/>
      <c r="E4" s="293"/>
      <c r="F4" s="260"/>
      <c r="G4" s="259"/>
      <c r="H4" s="294"/>
      <c r="I4" s="293"/>
      <c r="J4" s="258"/>
      <c r="K4" s="259"/>
      <c r="L4" s="257"/>
    </row>
    <row r="5" spans="1:12" s="248" customFormat="1" ht="15.75" thickBot="1" x14ac:dyDescent="0.25">
      <c r="A5" s="295" t="s">
        <v>474</v>
      </c>
      <c r="B5" s="259"/>
      <c r="C5" s="262"/>
      <c r="D5" s="261"/>
      <c r="E5" s="259"/>
      <c r="F5" s="260"/>
      <c r="G5" s="260"/>
      <c r="H5" s="260"/>
      <c r="I5" s="259"/>
      <c r="J5" s="258"/>
      <c r="K5" s="258"/>
      <c r="L5" s="257"/>
    </row>
    <row r="6" spans="1:12" ht="15.75" thickBot="1" x14ac:dyDescent="0.25">
      <c r="A6" s="256"/>
      <c r="B6" s="255"/>
      <c r="C6" s="254"/>
      <c r="D6" s="254"/>
      <c r="E6" s="254"/>
      <c r="F6" s="253"/>
      <c r="G6" s="253"/>
      <c r="H6" s="253"/>
      <c r="I6" s="609" t="s">
        <v>402</v>
      </c>
      <c r="J6" s="610"/>
      <c r="K6" s="611"/>
      <c r="L6" s="252"/>
    </row>
    <row r="7" spans="1:12" s="251" customFormat="1" ht="51.75" thickBot="1" x14ac:dyDescent="0.25">
      <c r="A7" s="511" t="s">
        <v>64</v>
      </c>
      <c r="B7" s="512" t="s">
        <v>129</v>
      </c>
      <c r="C7" s="512" t="s">
        <v>401</v>
      </c>
      <c r="D7" s="513" t="s">
        <v>263</v>
      </c>
      <c r="E7" s="514" t="s">
        <v>400</v>
      </c>
      <c r="F7" s="515" t="s">
        <v>399</v>
      </c>
      <c r="G7" s="516" t="s">
        <v>216</v>
      </c>
      <c r="H7" s="517" t="s">
        <v>213</v>
      </c>
      <c r="I7" s="518" t="s">
        <v>398</v>
      </c>
      <c r="J7" s="519" t="s">
        <v>260</v>
      </c>
      <c r="K7" s="520" t="s">
        <v>217</v>
      </c>
      <c r="L7" s="521" t="s">
        <v>218</v>
      </c>
    </row>
    <row r="8" spans="1:12" s="250" customFormat="1" ht="16.5" thickTop="1" thickBot="1" x14ac:dyDescent="0.25">
      <c r="A8" s="543">
        <v>1</v>
      </c>
      <c r="B8" s="544">
        <v>2</v>
      </c>
      <c r="C8" s="545">
        <v>3</v>
      </c>
      <c r="D8" s="545">
        <v>4</v>
      </c>
      <c r="E8" s="546">
        <v>5</v>
      </c>
      <c r="F8" s="544">
        <v>6</v>
      </c>
      <c r="G8" s="545">
        <v>7</v>
      </c>
      <c r="H8" s="544">
        <v>8</v>
      </c>
      <c r="I8" s="546">
        <v>9</v>
      </c>
      <c r="J8" s="547">
        <v>10</v>
      </c>
      <c r="K8" s="536">
        <v>11</v>
      </c>
      <c r="L8" s="522">
        <v>12</v>
      </c>
    </row>
    <row r="9" spans="1:12" s="494" customFormat="1" ht="31.5" customHeight="1" thickTop="1" x14ac:dyDescent="0.3">
      <c r="A9" s="537">
        <v>1</v>
      </c>
      <c r="B9" s="538">
        <v>43011</v>
      </c>
      <c r="C9" s="489" t="s">
        <v>478</v>
      </c>
      <c r="D9" s="539">
        <v>1000</v>
      </c>
      <c r="E9" s="540" t="s">
        <v>947</v>
      </c>
      <c r="F9" s="541" t="s">
        <v>941</v>
      </c>
      <c r="G9" s="542" t="s">
        <v>937</v>
      </c>
      <c r="H9" s="496" t="s">
        <v>489</v>
      </c>
      <c r="I9" s="501"/>
      <c r="J9" s="501"/>
      <c r="K9" s="506"/>
      <c r="L9" s="524"/>
    </row>
    <row r="10" spans="1:12" s="494" customFormat="1" ht="31.5" customHeight="1" x14ac:dyDescent="0.3">
      <c r="A10" s="523">
        <v>2</v>
      </c>
      <c r="B10" s="488">
        <v>43011</v>
      </c>
      <c r="C10" s="498" t="s">
        <v>478</v>
      </c>
      <c r="D10" s="490">
        <v>2000</v>
      </c>
      <c r="E10" s="491" t="s">
        <v>944</v>
      </c>
      <c r="F10" s="495" t="s">
        <v>942</v>
      </c>
      <c r="G10" s="493" t="s">
        <v>938</v>
      </c>
      <c r="H10" s="499" t="s">
        <v>489</v>
      </c>
      <c r="I10" s="501"/>
      <c r="J10" s="501"/>
      <c r="K10" s="507"/>
      <c r="L10" s="524"/>
    </row>
    <row r="11" spans="1:12" s="494" customFormat="1" ht="31.5" customHeight="1" x14ac:dyDescent="0.3">
      <c r="A11" s="523">
        <v>3</v>
      </c>
      <c r="B11" s="488">
        <v>43011</v>
      </c>
      <c r="C11" s="498" t="s">
        <v>478</v>
      </c>
      <c r="D11" s="490">
        <v>500</v>
      </c>
      <c r="E11" s="491" t="s">
        <v>945</v>
      </c>
      <c r="F11" s="495" t="s">
        <v>525</v>
      </c>
      <c r="G11" s="493" t="s">
        <v>939</v>
      </c>
      <c r="H11" s="499" t="s">
        <v>480</v>
      </c>
      <c r="I11" s="501"/>
      <c r="J11" s="501"/>
      <c r="K11" s="507"/>
      <c r="L11" s="524"/>
    </row>
    <row r="12" spans="1:12" s="494" customFormat="1" ht="31.5" customHeight="1" x14ac:dyDescent="0.3">
      <c r="A12" s="523">
        <v>4</v>
      </c>
      <c r="B12" s="488">
        <v>43011</v>
      </c>
      <c r="C12" s="498" t="s">
        <v>478</v>
      </c>
      <c r="D12" s="490">
        <v>392</v>
      </c>
      <c r="E12" s="491" t="s">
        <v>946</v>
      </c>
      <c r="F12" s="495" t="s">
        <v>943</v>
      </c>
      <c r="G12" s="493" t="s">
        <v>940</v>
      </c>
      <c r="H12" s="499" t="s">
        <v>706</v>
      </c>
      <c r="I12" s="501"/>
      <c r="J12" s="501"/>
      <c r="K12" s="507"/>
      <c r="L12" s="524"/>
    </row>
    <row r="13" spans="1:12" s="497" customFormat="1" ht="31.5" customHeight="1" x14ac:dyDescent="0.3">
      <c r="A13" s="523">
        <v>5</v>
      </c>
      <c r="B13" s="488">
        <v>43013</v>
      </c>
      <c r="C13" s="498" t="s">
        <v>478</v>
      </c>
      <c r="D13" s="490">
        <v>400</v>
      </c>
      <c r="E13" s="498" t="s">
        <v>915</v>
      </c>
      <c r="F13" s="491">
        <v>39001006309</v>
      </c>
      <c r="G13" s="493" t="s">
        <v>916</v>
      </c>
      <c r="H13" s="499" t="s">
        <v>489</v>
      </c>
      <c r="I13" s="501"/>
      <c r="J13" s="501"/>
      <c r="K13" s="507"/>
      <c r="L13" s="525"/>
    </row>
    <row r="14" spans="1:12" s="497" customFormat="1" ht="31.5" customHeight="1" x14ac:dyDescent="0.3">
      <c r="A14" s="523">
        <v>6</v>
      </c>
      <c r="B14" s="488">
        <v>43020</v>
      </c>
      <c r="C14" s="498" t="s">
        <v>478</v>
      </c>
      <c r="D14" s="490">
        <v>2000</v>
      </c>
      <c r="E14" s="491" t="s">
        <v>924</v>
      </c>
      <c r="F14" s="492" t="s">
        <v>736</v>
      </c>
      <c r="G14" s="493" t="s">
        <v>920</v>
      </c>
      <c r="H14" s="499" t="s">
        <v>489</v>
      </c>
      <c r="I14" s="501"/>
      <c r="J14" s="501"/>
      <c r="K14" s="507"/>
      <c r="L14" s="525"/>
    </row>
    <row r="15" spans="1:12" s="497" customFormat="1" ht="31.5" customHeight="1" x14ac:dyDescent="0.3">
      <c r="A15" s="523">
        <v>7</v>
      </c>
      <c r="B15" s="488">
        <v>43020</v>
      </c>
      <c r="C15" s="498" t="s">
        <v>478</v>
      </c>
      <c r="D15" s="490">
        <v>1610</v>
      </c>
      <c r="E15" s="491" t="s">
        <v>926</v>
      </c>
      <c r="F15" s="495" t="s">
        <v>917</v>
      </c>
      <c r="G15" s="493" t="s">
        <v>921</v>
      </c>
      <c r="H15" s="499" t="s">
        <v>489</v>
      </c>
      <c r="I15" s="501"/>
      <c r="J15" s="501"/>
      <c r="K15" s="507"/>
      <c r="L15" s="525"/>
    </row>
    <row r="16" spans="1:12" s="497" customFormat="1" ht="31.5" customHeight="1" x14ac:dyDescent="0.3">
      <c r="A16" s="523">
        <v>8</v>
      </c>
      <c r="B16" s="488">
        <v>43020</v>
      </c>
      <c r="C16" s="498" t="s">
        <v>478</v>
      </c>
      <c r="D16" s="490">
        <v>600</v>
      </c>
      <c r="E16" s="491" t="s">
        <v>927</v>
      </c>
      <c r="F16" s="495" t="s">
        <v>918</v>
      </c>
      <c r="G16" s="493" t="s">
        <v>922</v>
      </c>
      <c r="H16" s="499" t="s">
        <v>480</v>
      </c>
      <c r="I16" s="501"/>
      <c r="J16" s="501"/>
      <c r="K16" s="507"/>
      <c r="L16" s="525"/>
    </row>
    <row r="17" spans="1:12" s="497" customFormat="1" ht="31.5" customHeight="1" x14ac:dyDescent="0.3">
      <c r="A17" s="523">
        <v>9</v>
      </c>
      <c r="B17" s="488">
        <v>43021</v>
      </c>
      <c r="C17" s="498" t="s">
        <v>478</v>
      </c>
      <c r="D17" s="490">
        <v>670</v>
      </c>
      <c r="E17" s="491" t="s">
        <v>925</v>
      </c>
      <c r="F17" s="495" t="s">
        <v>919</v>
      </c>
      <c r="G17" s="493" t="s">
        <v>923</v>
      </c>
      <c r="H17" s="499" t="s">
        <v>480</v>
      </c>
      <c r="I17" s="501"/>
      <c r="J17" s="501"/>
      <c r="K17" s="507"/>
      <c r="L17" s="525"/>
    </row>
    <row r="18" spans="1:12" ht="38.25" customHeight="1" x14ac:dyDescent="0.2">
      <c r="A18" s="526">
        <v>10</v>
      </c>
      <c r="B18" s="483">
        <v>43025</v>
      </c>
      <c r="C18" s="431" t="s">
        <v>475</v>
      </c>
      <c r="D18" s="430">
        <v>500</v>
      </c>
      <c r="E18" s="431" t="s">
        <v>759</v>
      </c>
      <c r="F18" s="486" t="s">
        <v>934</v>
      </c>
      <c r="G18" s="487"/>
      <c r="H18" s="500"/>
      <c r="I18" s="502"/>
      <c r="J18" s="504" t="s">
        <v>935</v>
      </c>
      <c r="K18" s="508" t="s">
        <v>936</v>
      </c>
      <c r="L18" s="527"/>
    </row>
    <row r="19" spans="1:12" ht="35.25" customHeight="1" x14ac:dyDescent="0.2">
      <c r="A19" s="526">
        <v>11</v>
      </c>
      <c r="B19" s="483">
        <v>43026</v>
      </c>
      <c r="C19" s="431" t="s">
        <v>478</v>
      </c>
      <c r="D19" s="484">
        <v>300</v>
      </c>
      <c r="E19" s="432" t="s">
        <v>930</v>
      </c>
      <c r="F19" s="485" t="s">
        <v>932</v>
      </c>
      <c r="G19" s="487" t="s">
        <v>928</v>
      </c>
      <c r="H19" s="500" t="s">
        <v>480</v>
      </c>
      <c r="I19" s="502"/>
      <c r="J19" s="502"/>
      <c r="K19" s="509"/>
      <c r="L19" s="528"/>
    </row>
    <row r="20" spans="1:12" ht="35.25" customHeight="1" x14ac:dyDescent="0.2">
      <c r="A20" s="526">
        <v>12</v>
      </c>
      <c r="B20" s="483">
        <v>43026</v>
      </c>
      <c r="C20" s="431" t="s">
        <v>478</v>
      </c>
      <c r="D20" s="484">
        <v>650</v>
      </c>
      <c r="E20" s="431" t="s">
        <v>931</v>
      </c>
      <c r="F20" s="485" t="s">
        <v>933</v>
      </c>
      <c r="G20" s="487" t="s">
        <v>929</v>
      </c>
      <c r="H20" s="500" t="s">
        <v>706</v>
      </c>
      <c r="I20" s="502"/>
      <c r="J20" s="502"/>
      <c r="K20" s="509"/>
      <c r="L20" s="528"/>
    </row>
    <row r="21" spans="1:12" ht="21.75" customHeight="1" thickBot="1" x14ac:dyDescent="0.25">
      <c r="A21" s="529" t="s">
        <v>259</v>
      </c>
      <c r="B21" s="530"/>
      <c r="C21" s="531"/>
      <c r="D21" s="532"/>
      <c r="E21" s="531"/>
      <c r="F21" s="533"/>
      <c r="G21" s="533"/>
      <c r="H21" s="534"/>
      <c r="I21" s="503"/>
      <c r="J21" s="505"/>
      <c r="K21" s="510"/>
      <c r="L21" s="535"/>
    </row>
    <row r="22" spans="1:12" s="248" customFormat="1" ht="15.75" thickTop="1" x14ac:dyDescent="0.2">
      <c r="A22" s="608" t="s">
        <v>372</v>
      </c>
      <c r="B22" s="608"/>
      <c r="C22" s="608"/>
      <c r="D22" s="608"/>
      <c r="E22" s="608"/>
      <c r="F22" s="608"/>
      <c r="G22" s="608"/>
      <c r="H22" s="608"/>
      <c r="I22" s="608"/>
      <c r="J22" s="608"/>
      <c r="K22" s="608"/>
      <c r="L22" s="608"/>
    </row>
    <row r="23" spans="1:12" s="249" customFormat="1" ht="12.75" x14ac:dyDescent="0.2">
      <c r="A23" s="608" t="s">
        <v>397</v>
      </c>
      <c r="B23" s="608"/>
      <c r="C23" s="608"/>
      <c r="D23" s="608"/>
      <c r="E23" s="608"/>
      <c r="F23" s="608"/>
      <c r="G23" s="608"/>
      <c r="H23" s="608"/>
      <c r="I23" s="608"/>
      <c r="J23" s="608"/>
      <c r="K23" s="608"/>
      <c r="L23" s="608"/>
    </row>
    <row r="24" spans="1:12" s="249" customFormat="1" ht="12.75" x14ac:dyDescent="0.2">
      <c r="A24" s="608"/>
      <c r="B24" s="608"/>
      <c r="C24" s="608"/>
      <c r="D24" s="608"/>
      <c r="E24" s="608"/>
      <c r="F24" s="608"/>
      <c r="G24" s="608"/>
      <c r="H24" s="608"/>
      <c r="I24" s="608"/>
      <c r="J24" s="608"/>
      <c r="K24" s="608"/>
      <c r="L24" s="608"/>
    </row>
    <row r="25" spans="1:12" s="248" customFormat="1" x14ac:dyDescent="0.2">
      <c r="A25" s="608" t="s">
        <v>396</v>
      </c>
      <c r="B25" s="608"/>
      <c r="C25" s="608"/>
      <c r="D25" s="608"/>
      <c r="E25" s="608"/>
      <c r="F25" s="608"/>
      <c r="G25" s="608"/>
      <c r="H25" s="608"/>
      <c r="I25" s="608"/>
      <c r="J25" s="608"/>
      <c r="K25" s="608"/>
      <c r="L25" s="608"/>
    </row>
    <row r="26" spans="1:12" s="248" customFormat="1" x14ac:dyDescent="0.2">
      <c r="A26" s="608"/>
      <c r="B26" s="608"/>
      <c r="C26" s="608"/>
      <c r="D26" s="608"/>
      <c r="E26" s="608"/>
      <c r="F26" s="608"/>
      <c r="G26" s="608"/>
      <c r="H26" s="608"/>
      <c r="I26" s="608"/>
      <c r="J26" s="608"/>
      <c r="K26" s="608"/>
      <c r="L26" s="608"/>
    </row>
    <row r="27" spans="1:12" s="248" customFormat="1" x14ac:dyDescent="0.2">
      <c r="A27" s="608" t="s">
        <v>395</v>
      </c>
      <c r="B27" s="608"/>
      <c r="C27" s="608"/>
      <c r="D27" s="608"/>
      <c r="E27" s="608"/>
      <c r="F27" s="608"/>
      <c r="G27" s="608"/>
      <c r="H27" s="608"/>
      <c r="I27" s="608"/>
      <c r="J27" s="608"/>
      <c r="K27" s="608"/>
      <c r="L27" s="608"/>
    </row>
    <row r="28" spans="1:12" x14ac:dyDescent="0.2">
      <c r="A28" s="242"/>
      <c r="B28" s="247"/>
      <c r="C28" s="242"/>
      <c r="D28" s="247"/>
      <c r="E28" s="242"/>
      <c r="F28" s="247"/>
      <c r="G28" s="242"/>
      <c r="H28" s="247"/>
      <c r="I28" s="242"/>
      <c r="J28" s="247"/>
      <c r="K28" s="242"/>
      <c r="L28" s="247"/>
    </row>
    <row r="29" spans="1:12" s="244" customFormat="1" x14ac:dyDescent="0.2">
      <c r="A29" s="612" t="s">
        <v>96</v>
      </c>
      <c r="B29" s="612"/>
      <c r="C29" s="243"/>
      <c r="D29" s="242"/>
      <c r="E29" s="243"/>
      <c r="F29" s="243"/>
      <c r="G29" s="242"/>
      <c r="H29" s="243"/>
      <c r="I29" s="243"/>
      <c r="J29" s="242"/>
      <c r="K29" s="243"/>
      <c r="L29" s="242"/>
    </row>
    <row r="30" spans="1:12" s="244" customFormat="1" x14ac:dyDescent="0.2">
      <c r="A30" s="243"/>
      <c r="B30" s="242"/>
      <c r="C30" s="245"/>
      <c r="D30" s="246"/>
      <c r="E30" s="245"/>
      <c r="F30" s="243"/>
      <c r="G30" s="242"/>
      <c r="H30" s="347"/>
      <c r="I30" s="243"/>
      <c r="J30" s="242"/>
      <c r="K30" s="243"/>
      <c r="L30" s="242"/>
    </row>
    <row r="31" spans="1:12" s="244" customFormat="1" ht="15" customHeight="1" x14ac:dyDescent="0.2">
      <c r="A31" s="243"/>
      <c r="B31" s="242"/>
      <c r="C31" s="607" t="s">
        <v>251</v>
      </c>
      <c r="D31" s="607"/>
      <c r="E31" s="607"/>
      <c r="F31" s="243"/>
      <c r="G31" s="242"/>
      <c r="H31" s="613" t="s">
        <v>394</v>
      </c>
      <c r="I31" s="614"/>
      <c r="J31" s="242"/>
      <c r="K31" s="243"/>
      <c r="L31" s="242"/>
    </row>
    <row r="32" spans="1:12" s="244" customFormat="1" x14ac:dyDescent="0.2">
      <c r="A32" s="243"/>
      <c r="B32" s="242"/>
      <c r="C32" s="243"/>
      <c r="D32" s="242"/>
      <c r="E32" s="243"/>
      <c r="F32" s="243"/>
      <c r="G32" s="242"/>
      <c r="H32" s="615"/>
      <c r="I32" s="616"/>
      <c r="J32" s="242"/>
      <c r="K32" s="243"/>
      <c r="L32" s="242"/>
    </row>
    <row r="33" spans="1:12" s="241" customFormat="1" x14ac:dyDescent="0.2">
      <c r="A33" s="243"/>
      <c r="B33" s="242"/>
      <c r="C33" s="607" t="s">
        <v>127</v>
      </c>
      <c r="D33" s="607"/>
      <c r="E33" s="607"/>
      <c r="F33" s="243"/>
      <c r="G33" s="242"/>
      <c r="H33" s="243"/>
      <c r="I33" s="243"/>
      <c r="J33" s="242"/>
      <c r="K33" s="243"/>
      <c r="L33" s="242"/>
    </row>
    <row r="34" spans="1:12" s="241" customFormat="1" x14ac:dyDescent="0.2">
      <c r="E34" s="239"/>
    </row>
    <row r="35" spans="1:12" s="241" customFormat="1" x14ac:dyDescent="0.2">
      <c r="E35" s="239"/>
    </row>
    <row r="36" spans="1:12" s="241" customFormat="1" x14ac:dyDescent="0.2">
      <c r="E36" s="239"/>
    </row>
    <row r="37" spans="1:12" s="241" customFormat="1" x14ac:dyDescent="0.2">
      <c r="E37" s="239"/>
    </row>
    <row r="38" spans="1:12" s="241" customFormat="1" x14ac:dyDescent="0.2"/>
  </sheetData>
  <mergeCells count="9">
    <mergeCell ref="C33:E33"/>
    <mergeCell ref="A23:L24"/>
    <mergeCell ref="A25:L26"/>
    <mergeCell ref="A27:L27"/>
    <mergeCell ref="I6:K6"/>
    <mergeCell ref="A29:B29"/>
    <mergeCell ref="A22:L22"/>
    <mergeCell ref="C31:E31"/>
    <mergeCell ref="H31:I32"/>
  </mergeCells>
  <dataValidations xWindow="110" yWindow="393" count="5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0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2 F14:F21">
      <formula1>11</formula1>
    </dataValidation>
    <dataValidation allowBlank="1" showInputMessage="1" showErrorMessage="1" error="თვე/დღე/წელი" prompt="თვე/დღე/წელი" sqref="B21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1">
      <formula1>"ფულადი შემოწირულობა, არაფულადი შემოწირულობა, საწევრო"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01"/>
  <sheetViews>
    <sheetView view="pageBreakPreview" topLeftCell="A281" zoomScale="80" zoomScaleSheetLayoutView="80" workbookViewId="0">
      <selection activeCell="E284" sqref="E284"/>
    </sheetView>
  </sheetViews>
  <sheetFormatPr defaultRowHeight="12.75" x14ac:dyDescent="0.2"/>
  <cols>
    <col min="1" max="1" width="8" style="197" customWidth="1"/>
    <col min="2" max="2" width="20" style="197" customWidth="1"/>
    <col min="3" max="3" width="23.28515625" style="197" customWidth="1"/>
    <col min="4" max="4" width="19.28515625" style="197" customWidth="1"/>
    <col min="5" max="5" width="21" style="563" customWidth="1"/>
    <col min="6" max="6" width="15.85546875" style="197" customWidth="1"/>
    <col min="7" max="7" width="17" style="197" customWidth="1"/>
    <col min="8" max="8" width="13.7109375" style="176" customWidth="1"/>
    <col min="9" max="9" width="21.42578125" style="176" customWidth="1"/>
    <col min="10" max="10" width="18.5703125" style="479" bestFit="1" customWidth="1"/>
    <col min="11" max="11" width="16.7109375" style="197" customWidth="1"/>
    <col min="12" max="12" width="17.7109375" style="557" customWidth="1"/>
    <col min="13" max="13" width="12.85546875" style="197" customWidth="1"/>
    <col min="14" max="16384" width="9.140625" style="197"/>
  </cols>
  <sheetData>
    <row r="2" spans="1:13" ht="15" x14ac:dyDescent="0.3">
      <c r="A2" s="628" t="s">
        <v>409</v>
      </c>
      <c r="B2" s="628"/>
      <c r="C2" s="628"/>
      <c r="D2" s="628"/>
      <c r="E2" s="628"/>
      <c r="F2" s="418"/>
      <c r="G2" s="69"/>
      <c r="H2" s="453"/>
      <c r="I2" s="453"/>
      <c r="J2" s="473"/>
      <c r="K2" s="420"/>
      <c r="L2" s="548"/>
      <c r="M2" s="419" t="s">
        <v>97</v>
      </c>
    </row>
    <row r="3" spans="1:13" ht="15" x14ac:dyDescent="0.3">
      <c r="A3" s="68" t="s">
        <v>128</v>
      </c>
      <c r="B3" s="68"/>
      <c r="C3" s="66"/>
      <c r="D3" s="69"/>
      <c r="E3" s="558"/>
      <c r="F3" s="69"/>
      <c r="G3" s="69"/>
      <c r="H3" s="453"/>
      <c r="I3" s="453"/>
      <c r="J3" s="473"/>
      <c r="K3" s="420"/>
      <c r="L3" s="622" t="str">
        <f>'ფორმა N1'!L2</f>
        <v>10.03.2017-10.21.2017</v>
      </c>
      <c r="M3" s="622"/>
    </row>
    <row r="4" spans="1:13" ht="15" x14ac:dyDescent="0.3">
      <c r="A4" s="68"/>
      <c r="B4" s="68"/>
      <c r="C4" s="68"/>
      <c r="D4" s="66"/>
      <c r="E4" s="482"/>
      <c r="F4" s="66"/>
      <c r="G4" s="66"/>
      <c r="H4" s="66"/>
      <c r="I4" s="66"/>
      <c r="J4" s="474"/>
      <c r="K4" s="420"/>
      <c r="L4" s="549"/>
      <c r="M4" s="420"/>
    </row>
    <row r="5" spans="1:13" ht="15" x14ac:dyDescent="0.3">
      <c r="A5" s="69" t="s">
        <v>257</v>
      </c>
      <c r="B5" s="69"/>
      <c r="C5" s="69"/>
      <c r="D5" s="69"/>
      <c r="E5" s="558"/>
      <c r="F5" s="69"/>
      <c r="G5" s="69"/>
      <c r="H5" s="453"/>
      <c r="I5" s="453"/>
      <c r="J5" s="473"/>
      <c r="K5" s="68"/>
      <c r="L5" s="550"/>
      <c r="M5" s="68"/>
    </row>
    <row r="6" spans="1:13" ht="15" x14ac:dyDescent="0.3">
      <c r="A6" s="72" t="str">
        <f>'ფორმა N1'!A5</f>
        <v>მოქალაქეთა პოლიტიკური გაერთიანება"ეროვნული ფორუმი"</v>
      </c>
      <c r="B6" s="72"/>
      <c r="C6" s="72"/>
      <c r="D6" s="72"/>
      <c r="E6" s="559"/>
      <c r="F6" s="72"/>
      <c r="G6" s="72"/>
      <c r="H6" s="456"/>
      <c r="I6" s="456"/>
      <c r="J6" s="475"/>
      <c r="K6" s="73"/>
      <c r="L6" s="551"/>
    </row>
    <row r="7" spans="1:13" ht="15" x14ac:dyDescent="0.3">
      <c r="A7" s="69"/>
      <c r="B7" s="69"/>
      <c r="C7" s="69"/>
      <c r="D7" s="69"/>
      <c r="E7" s="558"/>
      <c r="F7" s="69"/>
      <c r="G7" s="69"/>
      <c r="H7" s="453"/>
      <c r="I7" s="453"/>
      <c r="J7" s="473"/>
      <c r="K7" s="68"/>
      <c r="L7" s="550"/>
      <c r="M7" s="68"/>
    </row>
    <row r="8" spans="1:13" ht="15" x14ac:dyDescent="0.2">
      <c r="A8" s="416"/>
      <c r="B8" s="416"/>
      <c r="C8" s="416"/>
      <c r="D8" s="416"/>
      <c r="E8" s="449"/>
      <c r="F8" s="416"/>
      <c r="G8" s="416"/>
      <c r="H8" s="459"/>
      <c r="I8" s="459"/>
      <c r="J8" s="442"/>
      <c r="K8" s="70"/>
      <c r="L8" s="552"/>
      <c r="M8" s="70"/>
    </row>
    <row r="9" spans="1:13" ht="45" x14ac:dyDescent="0.2">
      <c r="A9" s="82" t="s">
        <v>64</v>
      </c>
      <c r="B9" s="82" t="s">
        <v>472</v>
      </c>
      <c r="C9" s="82" t="s">
        <v>410</v>
      </c>
      <c r="D9" s="82" t="s">
        <v>411</v>
      </c>
      <c r="E9" s="81" t="s">
        <v>412</v>
      </c>
      <c r="F9" s="82" t="s">
        <v>413</v>
      </c>
      <c r="G9" s="82" t="s">
        <v>414</v>
      </c>
      <c r="H9" s="82" t="s">
        <v>415</v>
      </c>
      <c r="I9" s="82" t="s">
        <v>416</v>
      </c>
      <c r="J9" s="82" t="s">
        <v>417</v>
      </c>
      <c r="K9" s="82" t="s">
        <v>418</v>
      </c>
      <c r="L9" s="553" t="s">
        <v>419</v>
      </c>
      <c r="M9" s="82" t="s">
        <v>299</v>
      </c>
    </row>
    <row r="10" spans="1:13" ht="46.5" customHeight="1" x14ac:dyDescent="0.2">
      <c r="A10" s="90">
        <v>1</v>
      </c>
      <c r="B10" s="564" t="s">
        <v>951</v>
      </c>
      <c r="C10" s="463" t="s">
        <v>686</v>
      </c>
      <c r="D10" s="435" t="s">
        <v>901</v>
      </c>
      <c r="E10" s="435">
        <v>212899434</v>
      </c>
      <c r="F10" s="436" t="s">
        <v>687</v>
      </c>
      <c r="G10" s="435" t="s">
        <v>688</v>
      </c>
      <c r="H10" s="437">
        <v>10000</v>
      </c>
      <c r="I10" s="411" t="s">
        <v>950</v>
      </c>
      <c r="J10" s="433" t="s">
        <v>695</v>
      </c>
      <c r="K10" s="440">
        <v>3.9199999999999999E-2</v>
      </c>
      <c r="L10" s="439">
        <f>K10*H10</f>
        <v>392</v>
      </c>
      <c r="M10" s="434"/>
    </row>
    <row r="11" spans="1:13" ht="46.5" customHeight="1" x14ac:dyDescent="0.2">
      <c r="A11" s="90">
        <v>2</v>
      </c>
      <c r="B11" s="564" t="s">
        <v>949</v>
      </c>
      <c r="C11" s="463" t="s">
        <v>686</v>
      </c>
      <c r="D11" s="435" t="s">
        <v>948</v>
      </c>
      <c r="E11" s="467">
        <v>400123335</v>
      </c>
      <c r="F11" s="436" t="s">
        <v>687</v>
      </c>
      <c r="G11" s="435" t="s">
        <v>688</v>
      </c>
      <c r="H11" s="437">
        <v>44</v>
      </c>
      <c r="I11" s="411" t="s">
        <v>698</v>
      </c>
      <c r="J11" s="433" t="s">
        <v>690</v>
      </c>
      <c r="K11" s="439">
        <v>10</v>
      </c>
      <c r="L11" s="440">
        <v>440</v>
      </c>
      <c r="M11" s="90"/>
    </row>
    <row r="12" spans="1:13" ht="46.5" customHeight="1" x14ac:dyDescent="0.2">
      <c r="A12" s="90">
        <v>3</v>
      </c>
      <c r="B12" s="564" t="s">
        <v>949</v>
      </c>
      <c r="C12" s="463" t="s">
        <v>686</v>
      </c>
      <c r="D12" s="435" t="s">
        <v>948</v>
      </c>
      <c r="E12" s="467">
        <v>400123335</v>
      </c>
      <c r="F12" s="436" t="s">
        <v>687</v>
      </c>
      <c r="G12" s="435" t="s">
        <v>688</v>
      </c>
      <c r="H12" s="437">
        <v>7</v>
      </c>
      <c r="I12" s="411" t="s">
        <v>698</v>
      </c>
      <c r="J12" s="433" t="s">
        <v>690</v>
      </c>
      <c r="K12" s="440">
        <v>13.5</v>
      </c>
      <c r="L12" s="440">
        <v>95</v>
      </c>
      <c r="M12" s="90"/>
    </row>
    <row r="13" spans="1:13" ht="46.5" customHeight="1" x14ac:dyDescent="0.2">
      <c r="A13" s="90">
        <v>4</v>
      </c>
      <c r="B13" s="564" t="s">
        <v>911</v>
      </c>
      <c r="C13" s="463" t="s">
        <v>686</v>
      </c>
      <c r="D13" s="435" t="s">
        <v>720</v>
      </c>
      <c r="E13" s="467">
        <v>415093320</v>
      </c>
      <c r="F13" s="436" t="s">
        <v>687</v>
      </c>
      <c r="G13" s="435" t="s">
        <v>688</v>
      </c>
      <c r="H13" s="437">
        <v>5000</v>
      </c>
      <c r="I13" s="411" t="s">
        <v>689</v>
      </c>
      <c r="J13" s="433" t="s">
        <v>695</v>
      </c>
      <c r="K13" s="438">
        <v>1.4999999999999999E-2</v>
      </c>
      <c r="L13" s="440">
        <f>H13*K13</f>
        <v>75</v>
      </c>
      <c r="M13" s="90"/>
    </row>
    <row r="14" spans="1:13" ht="46.5" customHeight="1" x14ac:dyDescent="0.2">
      <c r="A14" s="90">
        <v>5</v>
      </c>
      <c r="B14" s="564" t="s">
        <v>911</v>
      </c>
      <c r="C14" s="463" t="s">
        <v>686</v>
      </c>
      <c r="D14" s="435" t="s">
        <v>720</v>
      </c>
      <c r="E14" s="467">
        <v>415093320</v>
      </c>
      <c r="F14" s="436" t="s">
        <v>687</v>
      </c>
      <c r="G14" s="435" t="s">
        <v>688</v>
      </c>
      <c r="H14" s="437">
        <v>5000</v>
      </c>
      <c r="I14" s="411" t="s">
        <v>479</v>
      </c>
      <c r="J14" s="433" t="s">
        <v>695</v>
      </c>
      <c r="K14" s="438">
        <v>1.4999999999999999E-2</v>
      </c>
      <c r="L14" s="440">
        <f>K14*H14</f>
        <v>75</v>
      </c>
      <c r="M14" s="90"/>
    </row>
    <row r="15" spans="1:13" ht="46.5" customHeight="1" x14ac:dyDescent="0.2">
      <c r="A15" s="90">
        <v>6</v>
      </c>
      <c r="B15" s="564" t="s">
        <v>911</v>
      </c>
      <c r="C15" s="463" t="s">
        <v>686</v>
      </c>
      <c r="D15" s="435" t="s">
        <v>720</v>
      </c>
      <c r="E15" s="467">
        <v>415093320</v>
      </c>
      <c r="F15" s="436" t="s">
        <v>687</v>
      </c>
      <c r="G15" s="435" t="s">
        <v>688</v>
      </c>
      <c r="H15" s="437">
        <v>3000</v>
      </c>
      <c r="I15" s="411" t="s">
        <v>756</v>
      </c>
      <c r="J15" s="433" t="s">
        <v>695</v>
      </c>
      <c r="K15" s="438">
        <v>1.4999999999999999E-2</v>
      </c>
      <c r="L15" s="440">
        <f t="shared" ref="L15:L43" si="0">K15*H15</f>
        <v>45</v>
      </c>
      <c r="M15" s="90"/>
    </row>
    <row r="16" spans="1:13" ht="46.5" customHeight="1" x14ac:dyDescent="0.2">
      <c r="A16" s="90">
        <v>7</v>
      </c>
      <c r="B16" s="564" t="s">
        <v>911</v>
      </c>
      <c r="C16" s="463" t="s">
        <v>686</v>
      </c>
      <c r="D16" s="435" t="s">
        <v>720</v>
      </c>
      <c r="E16" s="467">
        <v>415093320</v>
      </c>
      <c r="F16" s="436" t="s">
        <v>687</v>
      </c>
      <c r="G16" s="435" t="s">
        <v>688</v>
      </c>
      <c r="H16" s="437">
        <v>3000</v>
      </c>
      <c r="I16" s="411" t="s">
        <v>757</v>
      </c>
      <c r="J16" s="433" t="s">
        <v>695</v>
      </c>
      <c r="K16" s="438">
        <v>1.4999999999999999E-2</v>
      </c>
      <c r="L16" s="440">
        <f t="shared" si="0"/>
        <v>45</v>
      </c>
      <c r="M16" s="435"/>
    </row>
    <row r="17" spans="1:13" ht="46.5" customHeight="1" x14ac:dyDescent="0.2">
      <c r="A17" s="90">
        <v>8</v>
      </c>
      <c r="B17" s="564" t="s">
        <v>911</v>
      </c>
      <c r="C17" s="463" t="s">
        <v>686</v>
      </c>
      <c r="D17" s="435" t="s">
        <v>720</v>
      </c>
      <c r="E17" s="467">
        <v>415093320</v>
      </c>
      <c r="F17" s="436" t="s">
        <v>687</v>
      </c>
      <c r="G17" s="435" t="s">
        <v>688</v>
      </c>
      <c r="H17" s="437">
        <v>2500</v>
      </c>
      <c r="I17" s="411" t="s">
        <v>698</v>
      </c>
      <c r="J17" s="433" t="s">
        <v>695</v>
      </c>
      <c r="K17" s="438">
        <v>1.4999999999999999E-2</v>
      </c>
      <c r="L17" s="440">
        <f t="shared" si="0"/>
        <v>37.5</v>
      </c>
      <c r="M17" s="435"/>
    </row>
    <row r="18" spans="1:13" ht="46.5" customHeight="1" x14ac:dyDescent="0.2">
      <c r="A18" s="90">
        <v>9</v>
      </c>
      <c r="B18" s="564" t="s">
        <v>911</v>
      </c>
      <c r="C18" s="463" t="s">
        <v>686</v>
      </c>
      <c r="D18" s="435" t="s">
        <v>720</v>
      </c>
      <c r="E18" s="467">
        <v>415093320</v>
      </c>
      <c r="F18" s="436" t="s">
        <v>687</v>
      </c>
      <c r="G18" s="435" t="s">
        <v>688</v>
      </c>
      <c r="H18" s="437">
        <v>1500</v>
      </c>
      <c r="I18" s="411" t="s">
        <v>758</v>
      </c>
      <c r="J18" s="433" t="s">
        <v>695</v>
      </c>
      <c r="K18" s="438">
        <v>1.4999999999999999E-2</v>
      </c>
      <c r="L18" s="440">
        <f t="shared" si="0"/>
        <v>22.5</v>
      </c>
      <c r="M18" s="435"/>
    </row>
    <row r="19" spans="1:13" ht="46.5" customHeight="1" x14ac:dyDescent="0.2">
      <c r="A19" s="90">
        <v>10</v>
      </c>
      <c r="B19" s="564" t="s">
        <v>911</v>
      </c>
      <c r="C19" s="463" t="s">
        <v>686</v>
      </c>
      <c r="D19" s="435" t="s">
        <v>720</v>
      </c>
      <c r="E19" s="467">
        <v>415093320</v>
      </c>
      <c r="F19" s="436" t="s">
        <v>687</v>
      </c>
      <c r="G19" s="435" t="s">
        <v>688</v>
      </c>
      <c r="H19" s="437">
        <v>1500</v>
      </c>
      <c r="I19" s="411" t="s">
        <v>759</v>
      </c>
      <c r="J19" s="433" t="s">
        <v>695</v>
      </c>
      <c r="K19" s="438">
        <v>1.4999999999999999E-2</v>
      </c>
      <c r="L19" s="440">
        <f t="shared" si="0"/>
        <v>22.5</v>
      </c>
      <c r="M19" s="435"/>
    </row>
    <row r="20" spans="1:13" ht="46.5" customHeight="1" x14ac:dyDescent="0.2">
      <c r="A20" s="90">
        <v>11</v>
      </c>
      <c r="B20" s="564" t="s">
        <v>911</v>
      </c>
      <c r="C20" s="463" t="s">
        <v>686</v>
      </c>
      <c r="D20" s="435" t="s">
        <v>720</v>
      </c>
      <c r="E20" s="467">
        <v>415093320</v>
      </c>
      <c r="F20" s="436" t="s">
        <v>687</v>
      </c>
      <c r="G20" s="435" t="s">
        <v>688</v>
      </c>
      <c r="H20" s="437">
        <v>1000</v>
      </c>
      <c r="I20" s="411" t="s">
        <v>760</v>
      </c>
      <c r="J20" s="433" t="s">
        <v>695</v>
      </c>
      <c r="K20" s="438">
        <v>1.4999999999999999E-2</v>
      </c>
      <c r="L20" s="440">
        <f t="shared" si="0"/>
        <v>15</v>
      </c>
      <c r="M20" s="435"/>
    </row>
    <row r="21" spans="1:13" ht="46.5" customHeight="1" x14ac:dyDescent="0.2">
      <c r="A21" s="90">
        <v>12</v>
      </c>
      <c r="B21" s="564" t="s">
        <v>911</v>
      </c>
      <c r="C21" s="463" t="s">
        <v>686</v>
      </c>
      <c r="D21" s="435" t="s">
        <v>720</v>
      </c>
      <c r="E21" s="467">
        <v>415093320</v>
      </c>
      <c r="F21" s="436" t="s">
        <v>687</v>
      </c>
      <c r="G21" s="435" t="s">
        <v>688</v>
      </c>
      <c r="H21" s="437">
        <v>1000</v>
      </c>
      <c r="I21" s="411" t="s">
        <v>761</v>
      </c>
      <c r="J21" s="433" t="s">
        <v>695</v>
      </c>
      <c r="K21" s="438">
        <v>1.4999999999999999E-2</v>
      </c>
      <c r="L21" s="440">
        <f t="shared" si="0"/>
        <v>15</v>
      </c>
      <c r="M21" s="435"/>
    </row>
    <row r="22" spans="1:13" ht="46.5" customHeight="1" x14ac:dyDescent="0.2">
      <c r="A22" s="90">
        <v>13</v>
      </c>
      <c r="B22" s="564" t="s">
        <v>911</v>
      </c>
      <c r="C22" s="463" t="s">
        <v>686</v>
      </c>
      <c r="D22" s="435" t="s">
        <v>720</v>
      </c>
      <c r="E22" s="467">
        <v>415093320</v>
      </c>
      <c r="F22" s="436" t="s">
        <v>687</v>
      </c>
      <c r="G22" s="435" t="s">
        <v>688</v>
      </c>
      <c r="H22" s="437">
        <v>1000</v>
      </c>
      <c r="I22" s="411" t="s">
        <v>762</v>
      </c>
      <c r="J22" s="433" t="s">
        <v>695</v>
      </c>
      <c r="K22" s="438">
        <v>1.4999999999999999E-2</v>
      </c>
      <c r="L22" s="440">
        <f t="shared" si="0"/>
        <v>15</v>
      </c>
      <c r="M22" s="435"/>
    </row>
    <row r="23" spans="1:13" ht="46.5" customHeight="1" x14ac:dyDescent="0.2">
      <c r="A23" s="90">
        <v>14</v>
      </c>
      <c r="B23" s="564" t="s">
        <v>911</v>
      </c>
      <c r="C23" s="463" t="s">
        <v>686</v>
      </c>
      <c r="D23" s="435" t="s">
        <v>720</v>
      </c>
      <c r="E23" s="467">
        <v>415093320</v>
      </c>
      <c r="F23" s="436" t="s">
        <v>687</v>
      </c>
      <c r="G23" s="435" t="s">
        <v>688</v>
      </c>
      <c r="H23" s="437">
        <v>1000</v>
      </c>
      <c r="I23" s="411" t="s">
        <v>707</v>
      </c>
      <c r="J23" s="433" t="s">
        <v>695</v>
      </c>
      <c r="K23" s="438">
        <v>1.4999999999999999E-2</v>
      </c>
      <c r="L23" s="440">
        <f t="shared" si="0"/>
        <v>15</v>
      </c>
      <c r="M23" s="435"/>
    </row>
    <row r="24" spans="1:13" ht="46.5" customHeight="1" x14ac:dyDescent="0.2">
      <c r="A24" s="90">
        <v>15</v>
      </c>
      <c r="B24" s="564" t="s">
        <v>911</v>
      </c>
      <c r="C24" s="463" t="s">
        <v>686</v>
      </c>
      <c r="D24" s="435" t="s">
        <v>720</v>
      </c>
      <c r="E24" s="467">
        <v>415093320</v>
      </c>
      <c r="F24" s="436" t="s">
        <v>687</v>
      </c>
      <c r="G24" s="435" t="s">
        <v>688</v>
      </c>
      <c r="H24" s="437">
        <v>900</v>
      </c>
      <c r="I24" s="411" t="s">
        <v>763</v>
      </c>
      <c r="J24" s="433" t="s">
        <v>695</v>
      </c>
      <c r="K24" s="438">
        <v>1.4999999999999999E-2</v>
      </c>
      <c r="L24" s="440">
        <f t="shared" si="0"/>
        <v>13.5</v>
      </c>
      <c r="M24" s="435"/>
    </row>
    <row r="25" spans="1:13" ht="46.5" customHeight="1" x14ac:dyDescent="0.2">
      <c r="A25" s="90">
        <v>16</v>
      </c>
      <c r="B25" s="564" t="s">
        <v>911</v>
      </c>
      <c r="C25" s="463" t="s">
        <v>686</v>
      </c>
      <c r="D25" s="435" t="s">
        <v>720</v>
      </c>
      <c r="E25" s="467">
        <v>415093320</v>
      </c>
      <c r="F25" s="436" t="s">
        <v>687</v>
      </c>
      <c r="G25" s="435" t="s">
        <v>688</v>
      </c>
      <c r="H25" s="437">
        <v>500</v>
      </c>
      <c r="I25" s="411" t="s">
        <v>764</v>
      </c>
      <c r="J25" s="433" t="s">
        <v>695</v>
      </c>
      <c r="K25" s="438">
        <v>1.4999999999999999E-2</v>
      </c>
      <c r="L25" s="440">
        <f t="shared" si="0"/>
        <v>7.5</v>
      </c>
      <c r="M25" s="435"/>
    </row>
    <row r="26" spans="1:13" ht="46.5" customHeight="1" x14ac:dyDescent="0.2">
      <c r="A26" s="90">
        <v>17</v>
      </c>
      <c r="B26" s="564" t="s">
        <v>911</v>
      </c>
      <c r="C26" s="463" t="s">
        <v>686</v>
      </c>
      <c r="D26" s="435" t="s">
        <v>720</v>
      </c>
      <c r="E26" s="467">
        <v>415093320</v>
      </c>
      <c r="F26" s="436" t="s">
        <v>687</v>
      </c>
      <c r="G26" s="435" t="s">
        <v>688</v>
      </c>
      <c r="H26" s="437">
        <v>350</v>
      </c>
      <c r="I26" s="411" t="s">
        <v>765</v>
      </c>
      <c r="J26" s="433" t="s">
        <v>695</v>
      </c>
      <c r="K26" s="438">
        <v>1.4999999999999999E-2</v>
      </c>
      <c r="L26" s="440">
        <f t="shared" si="0"/>
        <v>5.25</v>
      </c>
      <c r="M26" s="435"/>
    </row>
    <row r="27" spans="1:13" ht="46.5" customHeight="1" x14ac:dyDescent="0.2">
      <c r="A27" s="90">
        <v>18</v>
      </c>
      <c r="B27" s="564" t="s">
        <v>911</v>
      </c>
      <c r="C27" s="463" t="s">
        <v>686</v>
      </c>
      <c r="D27" s="435" t="s">
        <v>720</v>
      </c>
      <c r="E27" s="467">
        <v>415093320</v>
      </c>
      <c r="F27" s="436" t="s">
        <v>687</v>
      </c>
      <c r="G27" s="435" t="s">
        <v>688</v>
      </c>
      <c r="H27" s="437">
        <v>350</v>
      </c>
      <c r="I27" s="411" t="s">
        <v>766</v>
      </c>
      <c r="J27" s="433" t="s">
        <v>695</v>
      </c>
      <c r="K27" s="438">
        <v>1.4999999999999999E-2</v>
      </c>
      <c r="L27" s="440">
        <f t="shared" si="0"/>
        <v>5.25</v>
      </c>
      <c r="M27" s="435"/>
    </row>
    <row r="28" spans="1:13" ht="46.5" customHeight="1" x14ac:dyDescent="0.2">
      <c r="A28" s="90">
        <v>19</v>
      </c>
      <c r="B28" s="564" t="s">
        <v>911</v>
      </c>
      <c r="C28" s="463" t="s">
        <v>686</v>
      </c>
      <c r="D28" s="435" t="s">
        <v>720</v>
      </c>
      <c r="E28" s="467">
        <v>415093320</v>
      </c>
      <c r="F28" s="436" t="s">
        <v>687</v>
      </c>
      <c r="G28" s="435" t="s">
        <v>688</v>
      </c>
      <c r="H28" s="437">
        <v>350</v>
      </c>
      <c r="I28" s="411" t="s">
        <v>767</v>
      </c>
      <c r="J28" s="433" t="s">
        <v>695</v>
      </c>
      <c r="K28" s="438">
        <v>1.4999999999999999E-2</v>
      </c>
      <c r="L28" s="440">
        <f t="shared" si="0"/>
        <v>5.25</v>
      </c>
      <c r="M28" s="435"/>
    </row>
    <row r="29" spans="1:13" ht="46.5" customHeight="1" x14ac:dyDescent="0.2">
      <c r="A29" s="90">
        <v>20</v>
      </c>
      <c r="B29" s="564" t="s">
        <v>911</v>
      </c>
      <c r="C29" s="463" t="s">
        <v>686</v>
      </c>
      <c r="D29" s="435" t="s">
        <v>720</v>
      </c>
      <c r="E29" s="467">
        <v>415093320</v>
      </c>
      <c r="F29" s="436" t="s">
        <v>687</v>
      </c>
      <c r="G29" s="435" t="s">
        <v>688</v>
      </c>
      <c r="H29" s="437">
        <v>350</v>
      </c>
      <c r="I29" s="411" t="s">
        <v>768</v>
      </c>
      <c r="J29" s="433" t="s">
        <v>695</v>
      </c>
      <c r="K29" s="438">
        <v>1.4999999999999999E-2</v>
      </c>
      <c r="L29" s="440">
        <f t="shared" si="0"/>
        <v>5.25</v>
      </c>
      <c r="M29" s="435"/>
    </row>
    <row r="30" spans="1:13" ht="46.5" customHeight="1" x14ac:dyDescent="0.2">
      <c r="A30" s="90">
        <v>21</v>
      </c>
      <c r="B30" s="564" t="s">
        <v>911</v>
      </c>
      <c r="C30" s="463" t="s">
        <v>686</v>
      </c>
      <c r="D30" s="435" t="s">
        <v>720</v>
      </c>
      <c r="E30" s="467">
        <v>415093320</v>
      </c>
      <c r="F30" s="436" t="s">
        <v>687</v>
      </c>
      <c r="G30" s="435" t="s">
        <v>688</v>
      </c>
      <c r="H30" s="437">
        <v>350</v>
      </c>
      <c r="I30" s="411" t="s">
        <v>769</v>
      </c>
      <c r="J30" s="433" t="s">
        <v>695</v>
      </c>
      <c r="K30" s="438">
        <v>1.4999999999999999E-2</v>
      </c>
      <c r="L30" s="440">
        <f t="shared" si="0"/>
        <v>5.25</v>
      </c>
      <c r="M30" s="435"/>
    </row>
    <row r="31" spans="1:13" ht="46.5" customHeight="1" x14ac:dyDescent="0.2">
      <c r="A31" s="90">
        <v>22</v>
      </c>
      <c r="B31" s="564" t="s">
        <v>911</v>
      </c>
      <c r="C31" s="463" t="s">
        <v>686</v>
      </c>
      <c r="D31" s="435" t="s">
        <v>720</v>
      </c>
      <c r="E31" s="467">
        <v>415093320</v>
      </c>
      <c r="F31" s="436" t="s">
        <v>687</v>
      </c>
      <c r="G31" s="435" t="s">
        <v>688</v>
      </c>
      <c r="H31" s="437">
        <v>350</v>
      </c>
      <c r="I31" s="411" t="s">
        <v>770</v>
      </c>
      <c r="J31" s="433" t="s">
        <v>695</v>
      </c>
      <c r="K31" s="438">
        <v>1.4999999999999999E-2</v>
      </c>
      <c r="L31" s="440">
        <f t="shared" si="0"/>
        <v>5.25</v>
      </c>
      <c r="M31" s="435"/>
    </row>
    <row r="32" spans="1:13" ht="46.5" customHeight="1" x14ac:dyDescent="0.2">
      <c r="A32" s="90">
        <v>23</v>
      </c>
      <c r="B32" s="564" t="s">
        <v>911</v>
      </c>
      <c r="C32" s="463" t="s">
        <v>686</v>
      </c>
      <c r="D32" s="435" t="s">
        <v>720</v>
      </c>
      <c r="E32" s="467">
        <v>415093320</v>
      </c>
      <c r="F32" s="436" t="s">
        <v>687</v>
      </c>
      <c r="G32" s="435" t="s">
        <v>688</v>
      </c>
      <c r="H32" s="437">
        <v>350</v>
      </c>
      <c r="I32" s="411" t="s">
        <v>771</v>
      </c>
      <c r="J32" s="433" t="s">
        <v>695</v>
      </c>
      <c r="K32" s="438">
        <v>1.4999999999999999E-2</v>
      </c>
      <c r="L32" s="440">
        <f t="shared" si="0"/>
        <v>5.25</v>
      </c>
      <c r="M32" s="435"/>
    </row>
    <row r="33" spans="1:13" ht="46.5" customHeight="1" x14ac:dyDescent="0.2">
      <c r="A33" s="90">
        <v>24</v>
      </c>
      <c r="B33" s="564" t="s">
        <v>911</v>
      </c>
      <c r="C33" s="463" t="s">
        <v>686</v>
      </c>
      <c r="D33" s="435" t="s">
        <v>720</v>
      </c>
      <c r="E33" s="467">
        <v>415093320</v>
      </c>
      <c r="F33" s="436" t="s">
        <v>687</v>
      </c>
      <c r="G33" s="435" t="s">
        <v>688</v>
      </c>
      <c r="H33" s="437">
        <v>350</v>
      </c>
      <c r="I33" s="411" t="s">
        <v>772</v>
      </c>
      <c r="J33" s="433" t="s">
        <v>695</v>
      </c>
      <c r="K33" s="438">
        <v>1.4999999999999999E-2</v>
      </c>
      <c r="L33" s="440">
        <f t="shared" si="0"/>
        <v>5.25</v>
      </c>
      <c r="M33" s="435"/>
    </row>
    <row r="34" spans="1:13" ht="46.5" customHeight="1" x14ac:dyDescent="0.2">
      <c r="A34" s="90">
        <v>25</v>
      </c>
      <c r="B34" s="564" t="s">
        <v>911</v>
      </c>
      <c r="C34" s="463" t="s">
        <v>686</v>
      </c>
      <c r="D34" s="435" t="s">
        <v>720</v>
      </c>
      <c r="E34" s="467">
        <v>415093320</v>
      </c>
      <c r="F34" s="436" t="s">
        <v>687</v>
      </c>
      <c r="G34" s="435" t="s">
        <v>688</v>
      </c>
      <c r="H34" s="437">
        <v>350</v>
      </c>
      <c r="I34" s="411" t="s">
        <v>773</v>
      </c>
      <c r="J34" s="433" t="s">
        <v>695</v>
      </c>
      <c r="K34" s="438">
        <v>1.4999999999999999E-2</v>
      </c>
      <c r="L34" s="440">
        <f t="shared" si="0"/>
        <v>5.25</v>
      </c>
      <c r="M34" s="435"/>
    </row>
    <row r="35" spans="1:13" ht="46.5" customHeight="1" x14ac:dyDescent="0.2">
      <c r="A35" s="90">
        <v>26</v>
      </c>
      <c r="B35" s="564" t="s">
        <v>911</v>
      </c>
      <c r="C35" s="463" t="s">
        <v>686</v>
      </c>
      <c r="D35" s="435" t="s">
        <v>720</v>
      </c>
      <c r="E35" s="467">
        <v>415093320</v>
      </c>
      <c r="F35" s="436" t="s">
        <v>687</v>
      </c>
      <c r="G35" s="435" t="s">
        <v>688</v>
      </c>
      <c r="H35" s="437">
        <v>350</v>
      </c>
      <c r="I35" s="411" t="s">
        <v>774</v>
      </c>
      <c r="J35" s="433" t="s">
        <v>695</v>
      </c>
      <c r="K35" s="438">
        <v>1.4999999999999999E-2</v>
      </c>
      <c r="L35" s="440">
        <f t="shared" si="0"/>
        <v>5.25</v>
      </c>
      <c r="M35" s="435"/>
    </row>
    <row r="36" spans="1:13" ht="46.5" customHeight="1" x14ac:dyDescent="0.2">
      <c r="A36" s="90">
        <v>27</v>
      </c>
      <c r="B36" s="564" t="s">
        <v>911</v>
      </c>
      <c r="C36" s="463" t="s">
        <v>686</v>
      </c>
      <c r="D36" s="435" t="s">
        <v>720</v>
      </c>
      <c r="E36" s="467">
        <v>415093320</v>
      </c>
      <c r="F36" s="436" t="s">
        <v>687</v>
      </c>
      <c r="G36" s="435" t="s">
        <v>688</v>
      </c>
      <c r="H36" s="437">
        <v>350</v>
      </c>
      <c r="I36" s="411" t="s">
        <v>775</v>
      </c>
      <c r="J36" s="433" t="s">
        <v>695</v>
      </c>
      <c r="K36" s="438">
        <v>1.4999999999999999E-2</v>
      </c>
      <c r="L36" s="440">
        <f t="shared" si="0"/>
        <v>5.25</v>
      </c>
      <c r="M36" s="435"/>
    </row>
    <row r="37" spans="1:13" ht="46.5" customHeight="1" x14ac:dyDescent="0.2">
      <c r="A37" s="90">
        <v>28</v>
      </c>
      <c r="B37" s="564" t="s">
        <v>911</v>
      </c>
      <c r="C37" s="463" t="s">
        <v>686</v>
      </c>
      <c r="D37" s="435" t="s">
        <v>720</v>
      </c>
      <c r="E37" s="467">
        <v>415093320</v>
      </c>
      <c r="F37" s="436" t="s">
        <v>687</v>
      </c>
      <c r="G37" s="435" t="s">
        <v>688</v>
      </c>
      <c r="H37" s="437">
        <v>350</v>
      </c>
      <c r="I37" s="411" t="s">
        <v>776</v>
      </c>
      <c r="J37" s="433" t="s">
        <v>695</v>
      </c>
      <c r="K37" s="438">
        <v>1.4999999999999999E-2</v>
      </c>
      <c r="L37" s="440">
        <f t="shared" si="0"/>
        <v>5.25</v>
      </c>
      <c r="M37" s="435"/>
    </row>
    <row r="38" spans="1:13" ht="46.5" customHeight="1" x14ac:dyDescent="0.2">
      <c r="A38" s="90">
        <v>29</v>
      </c>
      <c r="B38" s="564" t="s">
        <v>911</v>
      </c>
      <c r="C38" s="463" t="s">
        <v>686</v>
      </c>
      <c r="D38" s="435" t="s">
        <v>720</v>
      </c>
      <c r="E38" s="467">
        <v>415093320</v>
      </c>
      <c r="F38" s="436" t="s">
        <v>687</v>
      </c>
      <c r="G38" s="435" t="s">
        <v>688</v>
      </c>
      <c r="H38" s="437">
        <v>350</v>
      </c>
      <c r="I38" s="411" t="s">
        <v>777</v>
      </c>
      <c r="J38" s="433" t="s">
        <v>695</v>
      </c>
      <c r="K38" s="438">
        <v>1.4999999999999999E-2</v>
      </c>
      <c r="L38" s="440">
        <f t="shared" si="0"/>
        <v>5.25</v>
      </c>
      <c r="M38" s="435"/>
    </row>
    <row r="39" spans="1:13" ht="46.5" customHeight="1" x14ac:dyDescent="0.2">
      <c r="A39" s="90">
        <v>30</v>
      </c>
      <c r="B39" s="564" t="s">
        <v>911</v>
      </c>
      <c r="C39" s="463" t="s">
        <v>686</v>
      </c>
      <c r="D39" s="435" t="s">
        <v>720</v>
      </c>
      <c r="E39" s="467">
        <v>415093320</v>
      </c>
      <c r="F39" s="436" t="s">
        <v>687</v>
      </c>
      <c r="G39" s="435" t="s">
        <v>688</v>
      </c>
      <c r="H39" s="437">
        <v>250</v>
      </c>
      <c r="I39" s="411" t="s">
        <v>778</v>
      </c>
      <c r="J39" s="433" t="s">
        <v>695</v>
      </c>
      <c r="K39" s="438">
        <v>1.4999999999999999E-2</v>
      </c>
      <c r="L39" s="440">
        <f t="shared" si="0"/>
        <v>3.75</v>
      </c>
      <c r="M39" s="435"/>
    </row>
    <row r="40" spans="1:13" ht="46.5" customHeight="1" x14ac:dyDescent="0.2">
      <c r="A40" s="90">
        <v>31</v>
      </c>
      <c r="B40" s="564" t="s">
        <v>911</v>
      </c>
      <c r="C40" s="463" t="s">
        <v>686</v>
      </c>
      <c r="D40" s="435" t="s">
        <v>720</v>
      </c>
      <c r="E40" s="467">
        <v>415093320</v>
      </c>
      <c r="F40" s="436" t="s">
        <v>687</v>
      </c>
      <c r="G40" s="435" t="s">
        <v>688</v>
      </c>
      <c r="H40" s="437">
        <v>250</v>
      </c>
      <c r="I40" s="411" t="s">
        <v>779</v>
      </c>
      <c r="J40" s="433" t="s">
        <v>695</v>
      </c>
      <c r="K40" s="438">
        <v>1.4999999999999999E-2</v>
      </c>
      <c r="L40" s="440">
        <f t="shared" si="0"/>
        <v>3.75</v>
      </c>
      <c r="M40" s="435"/>
    </row>
    <row r="41" spans="1:13" ht="46.5" customHeight="1" x14ac:dyDescent="0.2">
      <c r="A41" s="90">
        <v>32</v>
      </c>
      <c r="B41" s="564" t="s">
        <v>911</v>
      </c>
      <c r="C41" s="463" t="s">
        <v>686</v>
      </c>
      <c r="D41" s="435" t="s">
        <v>720</v>
      </c>
      <c r="E41" s="467">
        <v>415093320</v>
      </c>
      <c r="F41" s="436" t="s">
        <v>687</v>
      </c>
      <c r="G41" s="435" t="s">
        <v>688</v>
      </c>
      <c r="H41" s="437">
        <v>150</v>
      </c>
      <c r="I41" s="411" t="s">
        <v>780</v>
      </c>
      <c r="J41" s="433" t="s">
        <v>695</v>
      </c>
      <c r="K41" s="438">
        <v>1.4999999999999999E-2</v>
      </c>
      <c r="L41" s="440">
        <f t="shared" si="0"/>
        <v>2.25</v>
      </c>
      <c r="M41" s="435"/>
    </row>
    <row r="42" spans="1:13" ht="46.5" customHeight="1" x14ac:dyDescent="0.2">
      <c r="A42" s="90">
        <v>33</v>
      </c>
      <c r="B42" s="564" t="s">
        <v>911</v>
      </c>
      <c r="C42" s="463" t="s">
        <v>686</v>
      </c>
      <c r="D42" s="435" t="s">
        <v>720</v>
      </c>
      <c r="E42" s="467">
        <v>415093320</v>
      </c>
      <c r="F42" s="436" t="s">
        <v>687</v>
      </c>
      <c r="G42" s="435" t="s">
        <v>688</v>
      </c>
      <c r="H42" s="437">
        <v>150</v>
      </c>
      <c r="I42" s="411" t="s">
        <v>781</v>
      </c>
      <c r="J42" s="433" t="s">
        <v>695</v>
      </c>
      <c r="K42" s="438">
        <v>1.4999999999999999E-2</v>
      </c>
      <c r="L42" s="440">
        <f t="shared" si="0"/>
        <v>2.25</v>
      </c>
      <c r="M42" s="435"/>
    </row>
    <row r="43" spans="1:13" ht="46.5" customHeight="1" x14ac:dyDescent="0.2">
      <c r="A43" s="90">
        <v>34</v>
      </c>
      <c r="B43" s="564" t="s">
        <v>911</v>
      </c>
      <c r="C43" s="463" t="s">
        <v>686</v>
      </c>
      <c r="D43" s="435" t="s">
        <v>720</v>
      </c>
      <c r="E43" s="467">
        <v>415093320</v>
      </c>
      <c r="F43" s="436" t="s">
        <v>687</v>
      </c>
      <c r="G43" s="435" t="s">
        <v>688</v>
      </c>
      <c r="H43" s="437">
        <v>150</v>
      </c>
      <c r="I43" s="411" t="s">
        <v>782</v>
      </c>
      <c r="J43" s="433" t="s">
        <v>695</v>
      </c>
      <c r="K43" s="438">
        <v>1.4999999999999999E-2</v>
      </c>
      <c r="L43" s="440">
        <f t="shared" si="0"/>
        <v>2.25</v>
      </c>
      <c r="M43" s="435"/>
    </row>
    <row r="44" spans="1:13" ht="46.5" customHeight="1" x14ac:dyDescent="0.2">
      <c r="A44" s="90">
        <v>35</v>
      </c>
      <c r="B44" s="564" t="s">
        <v>911</v>
      </c>
      <c r="C44" s="463" t="s">
        <v>686</v>
      </c>
      <c r="D44" s="435" t="s">
        <v>720</v>
      </c>
      <c r="E44" s="467">
        <v>415093320</v>
      </c>
      <c r="F44" s="436" t="s">
        <v>687</v>
      </c>
      <c r="G44" s="435" t="s">
        <v>688</v>
      </c>
      <c r="H44" s="437">
        <v>100</v>
      </c>
      <c r="I44" s="411" t="s">
        <v>777</v>
      </c>
      <c r="J44" s="433" t="s">
        <v>695</v>
      </c>
      <c r="K44" s="440">
        <v>0.05</v>
      </c>
      <c r="L44" s="440">
        <f>K44*H44</f>
        <v>5</v>
      </c>
      <c r="M44" s="435"/>
    </row>
    <row r="45" spans="1:13" ht="46.5" customHeight="1" x14ac:dyDescent="0.2">
      <c r="A45" s="90">
        <v>36</v>
      </c>
      <c r="B45" s="564" t="s">
        <v>911</v>
      </c>
      <c r="C45" s="463" t="s">
        <v>686</v>
      </c>
      <c r="D45" s="435" t="s">
        <v>720</v>
      </c>
      <c r="E45" s="467">
        <v>415093320</v>
      </c>
      <c r="F45" s="436" t="s">
        <v>687</v>
      </c>
      <c r="G45" s="435" t="s">
        <v>688</v>
      </c>
      <c r="H45" s="437">
        <v>100</v>
      </c>
      <c r="I45" s="411" t="s">
        <v>774</v>
      </c>
      <c r="J45" s="433" t="s">
        <v>695</v>
      </c>
      <c r="K45" s="440">
        <v>0.05</v>
      </c>
      <c r="L45" s="440">
        <f t="shared" ref="L45:L55" si="1">K45*H45</f>
        <v>5</v>
      </c>
      <c r="M45" s="435"/>
    </row>
    <row r="46" spans="1:13" ht="46.5" customHeight="1" x14ac:dyDescent="0.2">
      <c r="A46" s="90">
        <v>37</v>
      </c>
      <c r="B46" s="564" t="s">
        <v>911</v>
      </c>
      <c r="C46" s="463" t="s">
        <v>686</v>
      </c>
      <c r="D46" s="435" t="s">
        <v>720</v>
      </c>
      <c r="E46" s="467">
        <v>415093320</v>
      </c>
      <c r="F46" s="436" t="s">
        <v>687</v>
      </c>
      <c r="G46" s="435" t="s">
        <v>688</v>
      </c>
      <c r="H46" s="437">
        <v>100</v>
      </c>
      <c r="I46" s="411" t="s">
        <v>773</v>
      </c>
      <c r="J46" s="433" t="s">
        <v>695</v>
      </c>
      <c r="K46" s="440">
        <v>0.05</v>
      </c>
      <c r="L46" s="440">
        <f t="shared" si="1"/>
        <v>5</v>
      </c>
      <c r="M46" s="435"/>
    </row>
    <row r="47" spans="1:13" ht="46.5" customHeight="1" x14ac:dyDescent="0.2">
      <c r="A47" s="90">
        <v>38</v>
      </c>
      <c r="B47" s="564" t="s">
        <v>911</v>
      </c>
      <c r="C47" s="463" t="s">
        <v>686</v>
      </c>
      <c r="D47" s="435" t="s">
        <v>720</v>
      </c>
      <c r="E47" s="467">
        <v>415093320</v>
      </c>
      <c r="F47" s="436" t="s">
        <v>687</v>
      </c>
      <c r="G47" s="435" t="s">
        <v>688</v>
      </c>
      <c r="H47" s="437">
        <v>100</v>
      </c>
      <c r="I47" s="411" t="s">
        <v>775</v>
      </c>
      <c r="J47" s="433" t="s">
        <v>695</v>
      </c>
      <c r="K47" s="440">
        <v>0.05</v>
      </c>
      <c r="L47" s="440">
        <f t="shared" si="1"/>
        <v>5</v>
      </c>
      <c r="M47" s="435"/>
    </row>
    <row r="48" spans="1:13" ht="46.5" customHeight="1" x14ac:dyDescent="0.2">
      <c r="A48" s="90">
        <v>39</v>
      </c>
      <c r="B48" s="564" t="s">
        <v>911</v>
      </c>
      <c r="C48" s="463" t="s">
        <v>686</v>
      </c>
      <c r="D48" s="435" t="s">
        <v>720</v>
      </c>
      <c r="E48" s="467">
        <v>415093320</v>
      </c>
      <c r="F48" s="436" t="s">
        <v>687</v>
      </c>
      <c r="G48" s="435" t="s">
        <v>688</v>
      </c>
      <c r="H48" s="437">
        <v>100</v>
      </c>
      <c r="I48" s="411" t="s">
        <v>776</v>
      </c>
      <c r="J48" s="433" t="s">
        <v>695</v>
      </c>
      <c r="K48" s="440">
        <v>0.05</v>
      </c>
      <c r="L48" s="440">
        <f t="shared" si="1"/>
        <v>5</v>
      </c>
      <c r="M48" s="435"/>
    </row>
    <row r="49" spans="1:13" ht="46.5" customHeight="1" x14ac:dyDescent="0.2">
      <c r="A49" s="90">
        <v>40</v>
      </c>
      <c r="B49" s="564" t="s">
        <v>911</v>
      </c>
      <c r="C49" s="463" t="s">
        <v>686</v>
      </c>
      <c r="D49" s="435" t="s">
        <v>720</v>
      </c>
      <c r="E49" s="467">
        <v>415093320</v>
      </c>
      <c r="F49" s="436" t="s">
        <v>687</v>
      </c>
      <c r="G49" s="435" t="s">
        <v>688</v>
      </c>
      <c r="H49" s="437">
        <v>100</v>
      </c>
      <c r="I49" s="411" t="s">
        <v>771</v>
      </c>
      <c r="J49" s="433" t="s">
        <v>695</v>
      </c>
      <c r="K49" s="440">
        <v>0.05</v>
      </c>
      <c r="L49" s="440">
        <f t="shared" si="1"/>
        <v>5</v>
      </c>
      <c r="M49" s="435"/>
    </row>
    <row r="50" spans="1:13" ht="46.5" customHeight="1" x14ac:dyDescent="0.2">
      <c r="A50" s="90">
        <v>41</v>
      </c>
      <c r="B50" s="564" t="s">
        <v>911</v>
      </c>
      <c r="C50" s="463" t="s">
        <v>686</v>
      </c>
      <c r="D50" s="435" t="s">
        <v>720</v>
      </c>
      <c r="E50" s="467">
        <v>415093320</v>
      </c>
      <c r="F50" s="436" t="s">
        <v>687</v>
      </c>
      <c r="G50" s="435" t="s">
        <v>688</v>
      </c>
      <c r="H50" s="437">
        <v>100</v>
      </c>
      <c r="I50" s="411" t="s">
        <v>781</v>
      </c>
      <c r="J50" s="433" t="s">
        <v>695</v>
      </c>
      <c r="K50" s="440">
        <v>0.05</v>
      </c>
      <c r="L50" s="440">
        <f t="shared" si="1"/>
        <v>5</v>
      </c>
      <c r="M50" s="435"/>
    </row>
    <row r="51" spans="1:13" ht="46.5" customHeight="1" x14ac:dyDescent="0.2">
      <c r="A51" s="90">
        <v>42</v>
      </c>
      <c r="B51" s="564" t="s">
        <v>911</v>
      </c>
      <c r="C51" s="463" t="s">
        <v>686</v>
      </c>
      <c r="D51" s="435" t="s">
        <v>720</v>
      </c>
      <c r="E51" s="467">
        <v>415093320</v>
      </c>
      <c r="F51" s="436" t="s">
        <v>687</v>
      </c>
      <c r="G51" s="435" t="s">
        <v>688</v>
      </c>
      <c r="H51" s="437">
        <v>100</v>
      </c>
      <c r="I51" s="411" t="s">
        <v>780</v>
      </c>
      <c r="J51" s="433" t="s">
        <v>695</v>
      </c>
      <c r="K51" s="440">
        <v>0.05</v>
      </c>
      <c r="L51" s="440">
        <f t="shared" si="1"/>
        <v>5</v>
      </c>
      <c r="M51" s="435"/>
    </row>
    <row r="52" spans="1:13" ht="46.5" customHeight="1" x14ac:dyDescent="0.2">
      <c r="A52" s="90">
        <v>43</v>
      </c>
      <c r="B52" s="564" t="s">
        <v>911</v>
      </c>
      <c r="C52" s="463" t="s">
        <v>686</v>
      </c>
      <c r="D52" s="435" t="s">
        <v>720</v>
      </c>
      <c r="E52" s="467">
        <v>415093320</v>
      </c>
      <c r="F52" s="436" t="s">
        <v>687</v>
      </c>
      <c r="G52" s="435" t="s">
        <v>688</v>
      </c>
      <c r="H52" s="437">
        <v>100</v>
      </c>
      <c r="I52" s="411" t="s">
        <v>779</v>
      </c>
      <c r="J52" s="433" t="s">
        <v>695</v>
      </c>
      <c r="K52" s="440">
        <v>0.05</v>
      </c>
      <c r="L52" s="440">
        <f t="shared" si="1"/>
        <v>5</v>
      </c>
      <c r="M52" s="435"/>
    </row>
    <row r="53" spans="1:13" ht="46.5" customHeight="1" x14ac:dyDescent="0.2">
      <c r="A53" s="90">
        <v>44</v>
      </c>
      <c r="B53" s="564" t="s">
        <v>911</v>
      </c>
      <c r="C53" s="463" t="s">
        <v>686</v>
      </c>
      <c r="D53" s="435" t="s">
        <v>720</v>
      </c>
      <c r="E53" s="467">
        <v>415093320</v>
      </c>
      <c r="F53" s="436" t="s">
        <v>687</v>
      </c>
      <c r="G53" s="435" t="s">
        <v>688</v>
      </c>
      <c r="H53" s="437">
        <v>100</v>
      </c>
      <c r="I53" s="411" t="s">
        <v>778</v>
      </c>
      <c r="J53" s="433" t="s">
        <v>695</v>
      </c>
      <c r="K53" s="440">
        <v>0.05</v>
      </c>
      <c r="L53" s="440">
        <f t="shared" si="1"/>
        <v>5</v>
      </c>
      <c r="M53" s="435"/>
    </row>
    <row r="54" spans="1:13" ht="46.5" customHeight="1" x14ac:dyDescent="0.2">
      <c r="A54" s="90">
        <v>45</v>
      </c>
      <c r="B54" s="564" t="s">
        <v>911</v>
      </c>
      <c r="C54" s="463" t="s">
        <v>686</v>
      </c>
      <c r="D54" s="435" t="s">
        <v>720</v>
      </c>
      <c r="E54" s="467">
        <v>415093320</v>
      </c>
      <c r="F54" s="436" t="s">
        <v>687</v>
      </c>
      <c r="G54" s="435" t="s">
        <v>688</v>
      </c>
      <c r="H54" s="437">
        <v>100</v>
      </c>
      <c r="I54" s="411" t="s">
        <v>783</v>
      </c>
      <c r="J54" s="433" t="s">
        <v>695</v>
      </c>
      <c r="K54" s="440">
        <v>0.05</v>
      </c>
      <c r="L54" s="440">
        <f t="shared" si="1"/>
        <v>5</v>
      </c>
      <c r="M54" s="435"/>
    </row>
    <row r="55" spans="1:13" ht="46.5" customHeight="1" x14ac:dyDescent="0.2">
      <c r="A55" s="90">
        <v>46</v>
      </c>
      <c r="B55" s="564" t="s">
        <v>911</v>
      </c>
      <c r="C55" s="463" t="s">
        <v>686</v>
      </c>
      <c r="D55" s="435" t="s">
        <v>720</v>
      </c>
      <c r="E55" s="467">
        <v>415093320</v>
      </c>
      <c r="F55" s="436" t="s">
        <v>687</v>
      </c>
      <c r="G55" s="435" t="s">
        <v>688</v>
      </c>
      <c r="H55" s="437">
        <v>50</v>
      </c>
      <c r="I55" s="411" t="s">
        <v>782</v>
      </c>
      <c r="J55" s="433" t="s">
        <v>695</v>
      </c>
      <c r="K55" s="440">
        <v>0.05</v>
      </c>
      <c r="L55" s="440">
        <f t="shared" si="1"/>
        <v>2.5</v>
      </c>
      <c r="M55" s="435"/>
    </row>
    <row r="56" spans="1:13" ht="46.5" customHeight="1" x14ac:dyDescent="0.2">
      <c r="A56" s="90">
        <v>47</v>
      </c>
      <c r="B56" s="564" t="s">
        <v>912</v>
      </c>
      <c r="C56" s="463" t="s">
        <v>686</v>
      </c>
      <c r="D56" s="435" t="s">
        <v>720</v>
      </c>
      <c r="E56" s="467">
        <v>415093320</v>
      </c>
      <c r="F56" s="436" t="s">
        <v>687</v>
      </c>
      <c r="G56" s="435" t="s">
        <v>688</v>
      </c>
      <c r="H56" s="437">
        <v>1500</v>
      </c>
      <c r="I56" s="411" t="s">
        <v>784</v>
      </c>
      <c r="J56" s="433" t="s">
        <v>695</v>
      </c>
      <c r="K56" s="438">
        <v>1.4999999999999999E-2</v>
      </c>
      <c r="L56" s="440">
        <f>H56*K56</f>
        <v>22.5</v>
      </c>
      <c r="M56" s="435"/>
    </row>
    <row r="57" spans="1:13" ht="46.5" customHeight="1" x14ac:dyDescent="0.2">
      <c r="A57" s="90">
        <v>48</v>
      </c>
      <c r="B57" s="564" t="s">
        <v>912</v>
      </c>
      <c r="C57" s="463" t="s">
        <v>686</v>
      </c>
      <c r="D57" s="435" t="s">
        <v>720</v>
      </c>
      <c r="E57" s="467">
        <v>415093320</v>
      </c>
      <c r="F57" s="436" t="s">
        <v>687</v>
      </c>
      <c r="G57" s="435" t="s">
        <v>688</v>
      </c>
      <c r="H57" s="437">
        <v>1500</v>
      </c>
      <c r="I57" s="411" t="s">
        <v>785</v>
      </c>
      <c r="J57" s="433" t="s">
        <v>695</v>
      </c>
      <c r="K57" s="438">
        <v>1.4999999999999999E-2</v>
      </c>
      <c r="L57" s="440">
        <f>K57*H57</f>
        <v>22.5</v>
      </c>
      <c r="M57" s="435"/>
    </row>
    <row r="58" spans="1:13" ht="46.5" customHeight="1" x14ac:dyDescent="0.2">
      <c r="A58" s="90">
        <v>49</v>
      </c>
      <c r="B58" s="564" t="s">
        <v>912</v>
      </c>
      <c r="C58" s="463" t="s">
        <v>686</v>
      </c>
      <c r="D58" s="435" t="s">
        <v>720</v>
      </c>
      <c r="E58" s="467">
        <v>415093320</v>
      </c>
      <c r="F58" s="436" t="s">
        <v>687</v>
      </c>
      <c r="G58" s="435" t="s">
        <v>688</v>
      </c>
      <c r="H58" s="437">
        <v>1000</v>
      </c>
      <c r="I58" s="411" t="s">
        <v>786</v>
      </c>
      <c r="J58" s="433" t="s">
        <v>695</v>
      </c>
      <c r="K58" s="438">
        <v>1.4999999999999999E-2</v>
      </c>
      <c r="L58" s="440">
        <f>K58*H58</f>
        <v>15</v>
      </c>
      <c r="M58" s="435"/>
    </row>
    <row r="59" spans="1:13" ht="46.5" customHeight="1" x14ac:dyDescent="0.2">
      <c r="A59" s="90">
        <v>50</v>
      </c>
      <c r="B59" s="564" t="s">
        <v>912</v>
      </c>
      <c r="C59" s="463" t="s">
        <v>686</v>
      </c>
      <c r="D59" s="435" t="s">
        <v>720</v>
      </c>
      <c r="E59" s="467">
        <v>415093320</v>
      </c>
      <c r="F59" s="436" t="s">
        <v>687</v>
      </c>
      <c r="G59" s="435" t="s">
        <v>688</v>
      </c>
      <c r="H59" s="437">
        <v>1500</v>
      </c>
      <c r="I59" s="411" t="s">
        <v>787</v>
      </c>
      <c r="J59" s="433" t="s">
        <v>695</v>
      </c>
      <c r="K59" s="438">
        <v>1.4999999999999999E-2</v>
      </c>
      <c r="L59" s="440">
        <f t="shared" ref="L59:L92" si="2">K59*H59</f>
        <v>22.5</v>
      </c>
      <c r="M59" s="435"/>
    </row>
    <row r="60" spans="1:13" ht="46.5" customHeight="1" x14ac:dyDescent="0.2">
      <c r="A60" s="90">
        <v>51</v>
      </c>
      <c r="B60" s="564" t="s">
        <v>912</v>
      </c>
      <c r="C60" s="463" t="s">
        <v>686</v>
      </c>
      <c r="D60" s="435" t="s">
        <v>720</v>
      </c>
      <c r="E60" s="467">
        <v>415093320</v>
      </c>
      <c r="F60" s="436" t="s">
        <v>687</v>
      </c>
      <c r="G60" s="435" t="s">
        <v>688</v>
      </c>
      <c r="H60" s="437">
        <v>1500</v>
      </c>
      <c r="I60" s="411" t="s">
        <v>788</v>
      </c>
      <c r="J60" s="433" t="s">
        <v>695</v>
      </c>
      <c r="K60" s="438">
        <v>1.4999999999999999E-2</v>
      </c>
      <c r="L60" s="440">
        <f>K60*H60</f>
        <v>22.5</v>
      </c>
      <c r="M60" s="435"/>
    </row>
    <row r="61" spans="1:13" ht="46.5" customHeight="1" x14ac:dyDescent="0.2">
      <c r="A61" s="90">
        <v>52</v>
      </c>
      <c r="B61" s="564" t="s">
        <v>912</v>
      </c>
      <c r="C61" s="463" t="s">
        <v>686</v>
      </c>
      <c r="D61" s="435" t="s">
        <v>720</v>
      </c>
      <c r="E61" s="467">
        <v>415093320</v>
      </c>
      <c r="F61" s="436" t="s">
        <v>687</v>
      </c>
      <c r="G61" s="435" t="s">
        <v>688</v>
      </c>
      <c r="H61" s="437">
        <v>500</v>
      </c>
      <c r="I61" s="411" t="s">
        <v>783</v>
      </c>
      <c r="J61" s="433" t="s">
        <v>695</v>
      </c>
      <c r="K61" s="438">
        <v>1.4999999999999999E-2</v>
      </c>
      <c r="L61" s="440">
        <f t="shared" si="2"/>
        <v>7.5</v>
      </c>
      <c r="M61" s="435"/>
    </row>
    <row r="62" spans="1:13" ht="46.5" customHeight="1" x14ac:dyDescent="0.2">
      <c r="A62" s="90">
        <v>53</v>
      </c>
      <c r="B62" s="564" t="s">
        <v>912</v>
      </c>
      <c r="C62" s="463" t="s">
        <v>686</v>
      </c>
      <c r="D62" s="435" t="s">
        <v>720</v>
      </c>
      <c r="E62" s="467">
        <v>415093320</v>
      </c>
      <c r="F62" s="436" t="s">
        <v>687</v>
      </c>
      <c r="G62" s="435" t="s">
        <v>688</v>
      </c>
      <c r="H62" s="437">
        <v>350</v>
      </c>
      <c r="I62" s="411" t="s">
        <v>789</v>
      </c>
      <c r="J62" s="433" t="s">
        <v>695</v>
      </c>
      <c r="K62" s="438">
        <v>1.4999999999999999E-2</v>
      </c>
      <c r="L62" s="440">
        <f t="shared" si="2"/>
        <v>5.25</v>
      </c>
      <c r="M62" s="435"/>
    </row>
    <row r="63" spans="1:13" ht="46.5" customHeight="1" x14ac:dyDescent="0.2">
      <c r="A63" s="90">
        <v>54</v>
      </c>
      <c r="B63" s="564" t="s">
        <v>912</v>
      </c>
      <c r="C63" s="463" t="s">
        <v>686</v>
      </c>
      <c r="D63" s="435" t="s">
        <v>720</v>
      </c>
      <c r="E63" s="467">
        <v>415093320</v>
      </c>
      <c r="F63" s="436" t="s">
        <v>687</v>
      </c>
      <c r="G63" s="435" t="s">
        <v>688</v>
      </c>
      <c r="H63" s="437">
        <v>150</v>
      </c>
      <c r="I63" s="411" t="s">
        <v>788</v>
      </c>
      <c r="J63" s="433" t="s">
        <v>695</v>
      </c>
      <c r="K63" s="438">
        <v>0.08</v>
      </c>
      <c r="L63" s="440">
        <f>H63*K63</f>
        <v>12</v>
      </c>
      <c r="M63" s="435"/>
    </row>
    <row r="64" spans="1:13" ht="46.5" customHeight="1" x14ac:dyDescent="0.2">
      <c r="A64" s="90">
        <v>55</v>
      </c>
      <c r="B64" s="564" t="s">
        <v>912</v>
      </c>
      <c r="C64" s="463" t="s">
        <v>686</v>
      </c>
      <c r="D64" s="435" t="s">
        <v>720</v>
      </c>
      <c r="E64" s="467">
        <v>415093320</v>
      </c>
      <c r="F64" s="436" t="s">
        <v>687</v>
      </c>
      <c r="G64" s="435" t="s">
        <v>688</v>
      </c>
      <c r="H64" s="437">
        <v>150</v>
      </c>
      <c r="I64" s="411" t="s">
        <v>787</v>
      </c>
      <c r="J64" s="433" t="s">
        <v>695</v>
      </c>
      <c r="K64" s="438">
        <v>0.08</v>
      </c>
      <c r="L64" s="440">
        <f t="shared" ref="L64:L91" si="3">K64*H64</f>
        <v>12</v>
      </c>
      <c r="M64" s="435"/>
    </row>
    <row r="65" spans="1:13" ht="46.5" customHeight="1" x14ac:dyDescent="0.2">
      <c r="A65" s="90">
        <v>56</v>
      </c>
      <c r="B65" s="564" t="s">
        <v>912</v>
      </c>
      <c r="C65" s="463" t="s">
        <v>686</v>
      </c>
      <c r="D65" s="435" t="s">
        <v>720</v>
      </c>
      <c r="E65" s="467">
        <v>415093320</v>
      </c>
      <c r="F65" s="436" t="s">
        <v>687</v>
      </c>
      <c r="G65" s="435" t="s">
        <v>688</v>
      </c>
      <c r="H65" s="437">
        <v>150</v>
      </c>
      <c r="I65" s="411" t="s">
        <v>707</v>
      </c>
      <c r="J65" s="433" t="s">
        <v>695</v>
      </c>
      <c r="K65" s="438">
        <v>0.08</v>
      </c>
      <c r="L65" s="440">
        <f t="shared" si="3"/>
        <v>12</v>
      </c>
      <c r="M65" s="435"/>
    </row>
    <row r="66" spans="1:13" ht="46.5" customHeight="1" x14ac:dyDescent="0.2">
      <c r="A66" s="90">
        <v>57</v>
      </c>
      <c r="B66" s="564" t="s">
        <v>912</v>
      </c>
      <c r="C66" s="463" t="s">
        <v>686</v>
      </c>
      <c r="D66" s="435" t="s">
        <v>720</v>
      </c>
      <c r="E66" s="467">
        <v>415093320</v>
      </c>
      <c r="F66" s="436" t="s">
        <v>687</v>
      </c>
      <c r="G66" s="435" t="s">
        <v>688</v>
      </c>
      <c r="H66" s="437">
        <v>150</v>
      </c>
      <c r="I66" s="411" t="s">
        <v>784</v>
      </c>
      <c r="J66" s="433" t="s">
        <v>695</v>
      </c>
      <c r="K66" s="438">
        <v>0.08</v>
      </c>
      <c r="L66" s="440">
        <f t="shared" si="3"/>
        <v>12</v>
      </c>
      <c r="M66" s="435"/>
    </row>
    <row r="67" spans="1:13" ht="46.5" customHeight="1" x14ac:dyDescent="0.2">
      <c r="A67" s="90">
        <v>58</v>
      </c>
      <c r="B67" s="564" t="s">
        <v>912</v>
      </c>
      <c r="C67" s="463" t="s">
        <v>686</v>
      </c>
      <c r="D67" s="435" t="s">
        <v>720</v>
      </c>
      <c r="E67" s="467">
        <v>415093320</v>
      </c>
      <c r="F67" s="436" t="s">
        <v>687</v>
      </c>
      <c r="G67" s="435" t="s">
        <v>688</v>
      </c>
      <c r="H67" s="437">
        <v>150</v>
      </c>
      <c r="I67" s="411" t="s">
        <v>759</v>
      </c>
      <c r="J67" s="433" t="s">
        <v>695</v>
      </c>
      <c r="K67" s="438">
        <v>0.08</v>
      </c>
      <c r="L67" s="440">
        <f t="shared" si="3"/>
        <v>12</v>
      </c>
      <c r="M67" s="435"/>
    </row>
    <row r="68" spans="1:13" ht="46.5" customHeight="1" x14ac:dyDescent="0.2">
      <c r="A68" s="90">
        <v>59</v>
      </c>
      <c r="B68" s="564" t="s">
        <v>912</v>
      </c>
      <c r="C68" s="463" t="s">
        <v>686</v>
      </c>
      <c r="D68" s="435" t="s">
        <v>720</v>
      </c>
      <c r="E68" s="467">
        <v>415093320</v>
      </c>
      <c r="F68" s="436" t="s">
        <v>687</v>
      </c>
      <c r="G68" s="435" t="s">
        <v>688</v>
      </c>
      <c r="H68" s="437">
        <v>100</v>
      </c>
      <c r="I68" s="411" t="s">
        <v>758</v>
      </c>
      <c r="J68" s="433" t="s">
        <v>695</v>
      </c>
      <c r="K68" s="438">
        <v>0.08</v>
      </c>
      <c r="L68" s="440">
        <f t="shared" si="3"/>
        <v>8</v>
      </c>
      <c r="M68" s="435"/>
    </row>
    <row r="69" spans="1:13" ht="46.5" customHeight="1" x14ac:dyDescent="0.2">
      <c r="A69" s="90">
        <v>60</v>
      </c>
      <c r="B69" s="564" t="s">
        <v>912</v>
      </c>
      <c r="C69" s="463" t="s">
        <v>686</v>
      </c>
      <c r="D69" s="435" t="s">
        <v>720</v>
      </c>
      <c r="E69" s="467">
        <v>415093320</v>
      </c>
      <c r="F69" s="436" t="s">
        <v>687</v>
      </c>
      <c r="G69" s="435" t="s">
        <v>688</v>
      </c>
      <c r="H69" s="437">
        <v>150</v>
      </c>
      <c r="I69" s="411" t="s">
        <v>761</v>
      </c>
      <c r="J69" s="433" t="s">
        <v>695</v>
      </c>
      <c r="K69" s="438">
        <v>0.08</v>
      </c>
      <c r="L69" s="440">
        <f t="shared" si="3"/>
        <v>12</v>
      </c>
      <c r="M69" s="435"/>
    </row>
    <row r="70" spans="1:13" ht="46.5" customHeight="1" x14ac:dyDescent="0.2">
      <c r="A70" s="90">
        <v>61</v>
      </c>
      <c r="B70" s="564" t="s">
        <v>912</v>
      </c>
      <c r="C70" s="463" t="s">
        <v>686</v>
      </c>
      <c r="D70" s="435" t="s">
        <v>720</v>
      </c>
      <c r="E70" s="467">
        <v>415093320</v>
      </c>
      <c r="F70" s="436" t="s">
        <v>687</v>
      </c>
      <c r="G70" s="435" t="s">
        <v>688</v>
      </c>
      <c r="H70" s="437">
        <v>150</v>
      </c>
      <c r="I70" s="411" t="s">
        <v>764</v>
      </c>
      <c r="J70" s="433" t="s">
        <v>695</v>
      </c>
      <c r="K70" s="438">
        <v>0.08</v>
      </c>
      <c r="L70" s="440">
        <f t="shared" si="3"/>
        <v>12</v>
      </c>
      <c r="M70" s="435"/>
    </row>
    <row r="71" spans="1:13" ht="46.5" customHeight="1" x14ac:dyDescent="0.2">
      <c r="A71" s="90">
        <v>62</v>
      </c>
      <c r="B71" s="564" t="s">
        <v>912</v>
      </c>
      <c r="C71" s="463" t="s">
        <v>686</v>
      </c>
      <c r="D71" s="435" t="s">
        <v>720</v>
      </c>
      <c r="E71" s="467">
        <v>415093320</v>
      </c>
      <c r="F71" s="436" t="s">
        <v>687</v>
      </c>
      <c r="G71" s="435" t="s">
        <v>688</v>
      </c>
      <c r="H71" s="437">
        <v>100</v>
      </c>
      <c r="I71" s="411" t="s">
        <v>698</v>
      </c>
      <c r="J71" s="433" t="s">
        <v>695</v>
      </c>
      <c r="K71" s="438">
        <v>0.08</v>
      </c>
      <c r="L71" s="440">
        <f t="shared" si="3"/>
        <v>8</v>
      </c>
      <c r="M71" s="435"/>
    </row>
    <row r="72" spans="1:13" ht="46.5" customHeight="1" x14ac:dyDescent="0.2">
      <c r="A72" s="90">
        <v>63</v>
      </c>
      <c r="B72" s="564" t="s">
        <v>912</v>
      </c>
      <c r="C72" s="463" t="s">
        <v>686</v>
      </c>
      <c r="D72" s="435" t="s">
        <v>720</v>
      </c>
      <c r="E72" s="467">
        <v>415093320</v>
      </c>
      <c r="F72" s="436" t="s">
        <v>687</v>
      </c>
      <c r="G72" s="435" t="s">
        <v>688</v>
      </c>
      <c r="H72" s="437">
        <v>200</v>
      </c>
      <c r="I72" s="411" t="s">
        <v>756</v>
      </c>
      <c r="J72" s="433" t="s">
        <v>695</v>
      </c>
      <c r="K72" s="438">
        <v>0.08</v>
      </c>
      <c r="L72" s="440">
        <f t="shared" si="3"/>
        <v>16</v>
      </c>
      <c r="M72" s="435"/>
    </row>
    <row r="73" spans="1:13" ht="46.5" customHeight="1" x14ac:dyDescent="0.2">
      <c r="A73" s="90">
        <v>64</v>
      </c>
      <c r="B73" s="564" t="s">
        <v>912</v>
      </c>
      <c r="C73" s="463" t="s">
        <v>686</v>
      </c>
      <c r="D73" s="435" t="s">
        <v>720</v>
      </c>
      <c r="E73" s="467">
        <v>415093320</v>
      </c>
      <c r="F73" s="436" t="s">
        <v>687</v>
      </c>
      <c r="G73" s="435" t="s">
        <v>688</v>
      </c>
      <c r="H73" s="437">
        <v>200</v>
      </c>
      <c r="I73" s="411" t="s">
        <v>479</v>
      </c>
      <c r="J73" s="433" t="s">
        <v>695</v>
      </c>
      <c r="K73" s="438">
        <v>0.08</v>
      </c>
      <c r="L73" s="440">
        <f t="shared" si="3"/>
        <v>16</v>
      </c>
      <c r="M73" s="435"/>
    </row>
    <row r="74" spans="1:13" ht="46.5" customHeight="1" x14ac:dyDescent="0.2">
      <c r="A74" s="90">
        <v>65</v>
      </c>
      <c r="B74" s="564" t="s">
        <v>912</v>
      </c>
      <c r="C74" s="463" t="s">
        <v>686</v>
      </c>
      <c r="D74" s="435" t="s">
        <v>720</v>
      </c>
      <c r="E74" s="467">
        <v>415093320</v>
      </c>
      <c r="F74" s="436" t="s">
        <v>687</v>
      </c>
      <c r="G74" s="435" t="s">
        <v>688</v>
      </c>
      <c r="H74" s="437">
        <v>50</v>
      </c>
      <c r="I74" s="411" t="s">
        <v>790</v>
      </c>
      <c r="J74" s="433" t="s">
        <v>695</v>
      </c>
      <c r="K74" s="438">
        <v>0.05</v>
      </c>
      <c r="L74" s="440">
        <f t="shared" si="3"/>
        <v>2.5</v>
      </c>
      <c r="M74" s="435"/>
    </row>
    <row r="75" spans="1:13" ht="46.5" customHeight="1" x14ac:dyDescent="0.2">
      <c r="A75" s="90">
        <v>66</v>
      </c>
      <c r="B75" s="564" t="s">
        <v>912</v>
      </c>
      <c r="C75" s="463" t="s">
        <v>686</v>
      </c>
      <c r="D75" s="435" t="s">
        <v>720</v>
      </c>
      <c r="E75" s="467">
        <v>415093320</v>
      </c>
      <c r="F75" s="436" t="s">
        <v>687</v>
      </c>
      <c r="G75" s="435" t="s">
        <v>688</v>
      </c>
      <c r="H75" s="437">
        <v>50</v>
      </c>
      <c r="I75" s="411" t="s">
        <v>791</v>
      </c>
      <c r="J75" s="433" t="s">
        <v>695</v>
      </c>
      <c r="K75" s="438">
        <v>0.05</v>
      </c>
      <c r="L75" s="440">
        <f>H75*K75</f>
        <v>2.5</v>
      </c>
      <c r="M75" s="435"/>
    </row>
    <row r="76" spans="1:13" ht="46.5" customHeight="1" x14ac:dyDescent="0.2">
      <c r="A76" s="90">
        <v>67</v>
      </c>
      <c r="B76" s="564" t="s">
        <v>912</v>
      </c>
      <c r="C76" s="463" t="s">
        <v>686</v>
      </c>
      <c r="D76" s="435" t="s">
        <v>720</v>
      </c>
      <c r="E76" s="467">
        <v>415093320</v>
      </c>
      <c r="F76" s="436" t="s">
        <v>687</v>
      </c>
      <c r="G76" s="435" t="s">
        <v>688</v>
      </c>
      <c r="H76" s="437">
        <v>25</v>
      </c>
      <c r="I76" s="411" t="s">
        <v>792</v>
      </c>
      <c r="J76" s="433" t="s">
        <v>695</v>
      </c>
      <c r="K76" s="438">
        <v>0.05</v>
      </c>
      <c r="L76" s="440">
        <f>H76*K76</f>
        <v>1.25</v>
      </c>
      <c r="M76" s="435"/>
    </row>
    <row r="77" spans="1:13" ht="46.5" customHeight="1" x14ac:dyDescent="0.2">
      <c r="A77" s="90">
        <v>68</v>
      </c>
      <c r="B77" s="564" t="s">
        <v>912</v>
      </c>
      <c r="C77" s="463" t="s">
        <v>686</v>
      </c>
      <c r="D77" s="435" t="s">
        <v>720</v>
      </c>
      <c r="E77" s="467">
        <v>415093320</v>
      </c>
      <c r="F77" s="436" t="s">
        <v>687</v>
      </c>
      <c r="G77" s="435" t="s">
        <v>688</v>
      </c>
      <c r="H77" s="437">
        <v>25</v>
      </c>
      <c r="I77" s="411" t="s">
        <v>793</v>
      </c>
      <c r="J77" s="433" t="s">
        <v>695</v>
      </c>
      <c r="K77" s="438">
        <v>0.05</v>
      </c>
      <c r="L77" s="440">
        <f t="shared" ref="L77:L78" si="4">H77*K77</f>
        <v>1.25</v>
      </c>
      <c r="M77" s="435"/>
    </row>
    <row r="78" spans="1:13" ht="46.5" customHeight="1" x14ac:dyDescent="0.2">
      <c r="A78" s="90">
        <v>69</v>
      </c>
      <c r="B78" s="564" t="s">
        <v>912</v>
      </c>
      <c r="C78" s="463" t="s">
        <v>686</v>
      </c>
      <c r="D78" s="435" t="s">
        <v>720</v>
      </c>
      <c r="E78" s="467">
        <v>415093320</v>
      </c>
      <c r="F78" s="436" t="s">
        <v>687</v>
      </c>
      <c r="G78" s="435" t="s">
        <v>688</v>
      </c>
      <c r="H78" s="437">
        <v>50</v>
      </c>
      <c r="I78" s="411" t="s">
        <v>794</v>
      </c>
      <c r="J78" s="433" t="s">
        <v>695</v>
      </c>
      <c r="K78" s="438">
        <v>0.05</v>
      </c>
      <c r="L78" s="440">
        <f t="shared" si="4"/>
        <v>2.5</v>
      </c>
      <c r="M78" s="435"/>
    </row>
    <row r="79" spans="1:13" ht="46.5" customHeight="1" x14ac:dyDescent="0.2">
      <c r="A79" s="90">
        <v>70</v>
      </c>
      <c r="B79" s="564" t="s">
        <v>912</v>
      </c>
      <c r="C79" s="463" t="s">
        <v>686</v>
      </c>
      <c r="D79" s="435" t="s">
        <v>720</v>
      </c>
      <c r="E79" s="467">
        <v>415093320</v>
      </c>
      <c r="F79" s="436" t="s">
        <v>687</v>
      </c>
      <c r="G79" s="435" t="s">
        <v>688</v>
      </c>
      <c r="H79" s="437">
        <v>50</v>
      </c>
      <c r="I79" s="411" t="s">
        <v>789</v>
      </c>
      <c r="J79" s="433" t="s">
        <v>695</v>
      </c>
      <c r="K79" s="438">
        <v>0.05</v>
      </c>
      <c r="L79" s="440">
        <f t="shared" ref="L79:L83" si="5">K79*H79</f>
        <v>2.5</v>
      </c>
      <c r="M79" s="435"/>
    </row>
    <row r="80" spans="1:13" ht="46.5" customHeight="1" x14ac:dyDescent="0.2">
      <c r="A80" s="90">
        <v>71</v>
      </c>
      <c r="B80" s="564" t="s">
        <v>912</v>
      </c>
      <c r="C80" s="463" t="s">
        <v>686</v>
      </c>
      <c r="D80" s="435" t="s">
        <v>720</v>
      </c>
      <c r="E80" s="467">
        <v>415093320</v>
      </c>
      <c r="F80" s="436" t="s">
        <v>687</v>
      </c>
      <c r="G80" s="435" t="s">
        <v>688</v>
      </c>
      <c r="H80" s="437">
        <v>50</v>
      </c>
      <c r="I80" s="411" t="s">
        <v>795</v>
      </c>
      <c r="J80" s="433" t="s">
        <v>695</v>
      </c>
      <c r="K80" s="438">
        <v>0.05</v>
      </c>
      <c r="L80" s="440">
        <f t="shared" si="5"/>
        <v>2.5</v>
      </c>
      <c r="M80" s="435"/>
    </row>
    <row r="81" spans="1:13" ht="46.5" customHeight="1" x14ac:dyDescent="0.2">
      <c r="A81" s="90">
        <v>72</v>
      </c>
      <c r="B81" s="564" t="s">
        <v>912</v>
      </c>
      <c r="C81" s="463" t="s">
        <v>686</v>
      </c>
      <c r="D81" s="435" t="s">
        <v>720</v>
      </c>
      <c r="E81" s="467">
        <v>415093320</v>
      </c>
      <c r="F81" s="436" t="s">
        <v>687</v>
      </c>
      <c r="G81" s="435" t="s">
        <v>688</v>
      </c>
      <c r="H81" s="437">
        <v>50</v>
      </c>
      <c r="I81" s="411" t="s">
        <v>796</v>
      </c>
      <c r="J81" s="433" t="s">
        <v>695</v>
      </c>
      <c r="K81" s="438">
        <v>0.05</v>
      </c>
      <c r="L81" s="440">
        <f t="shared" si="5"/>
        <v>2.5</v>
      </c>
      <c r="M81" s="435"/>
    </row>
    <row r="82" spans="1:13" ht="46.5" customHeight="1" x14ac:dyDescent="0.2">
      <c r="A82" s="90">
        <v>73</v>
      </c>
      <c r="B82" s="564" t="s">
        <v>912</v>
      </c>
      <c r="C82" s="463" t="s">
        <v>686</v>
      </c>
      <c r="D82" s="435" t="s">
        <v>720</v>
      </c>
      <c r="E82" s="467">
        <v>415093320</v>
      </c>
      <c r="F82" s="436" t="s">
        <v>687</v>
      </c>
      <c r="G82" s="435" t="s">
        <v>688</v>
      </c>
      <c r="H82" s="437">
        <v>50</v>
      </c>
      <c r="I82" s="411" t="s">
        <v>797</v>
      </c>
      <c r="J82" s="433" t="s">
        <v>695</v>
      </c>
      <c r="K82" s="438">
        <v>0.05</v>
      </c>
      <c r="L82" s="440">
        <f t="shared" si="5"/>
        <v>2.5</v>
      </c>
      <c r="M82" s="435"/>
    </row>
    <row r="83" spans="1:13" ht="46.5" customHeight="1" x14ac:dyDescent="0.2">
      <c r="A83" s="90">
        <v>74</v>
      </c>
      <c r="B83" s="564" t="s">
        <v>912</v>
      </c>
      <c r="C83" s="463" t="s">
        <v>686</v>
      </c>
      <c r="D83" s="435" t="s">
        <v>720</v>
      </c>
      <c r="E83" s="467">
        <v>415093320</v>
      </c>
      <c r="F83" s="436" t="s">
        <v>687</v>
      </c>
      <c r="G83" s="435" t="s">
        <v>688</v>
      </c>
      <c r="H83" s="437">
        <v>50</v>
      </c>
      <c r="I83" s="411" t="s">
        <v>798</v>
      </c>
      <c r="J83" s="433" t="s">
        <v>695</v>
      </c>
      <c r="K83" s="438">
        <v>0.05</v>
      </c>
      <c r="L83" s="440">
        <f t="shared" si="5"/>
        <v>2.5</v>
      </c>
      <c r="M83" s="435"/>
    </row>
    <row r="84" spans="1:13" ht="46.5" customHeight="1" x14ac:dyDescent="0.2">
      <c r="A84" s="90">
        <v>75</v>
      </c>
      <c r="B84" s="564" t="s">
        <v>912</v>
      </c>
      <c r="C84" s="463" t="s">
        <v>686</v>
      </c>
      <c r="D84" s="435" t="s">
        <v>720</v>
      </c>
      <c r="E84" s="467">
        <v>415093320</v>
      </c>
      <c r="F84" s="436" t="s">
        <v>687</v>
      </c>
      <c r="G84" s="435" t="s">
        <v>688</v>
      </c>
      <c r="H84" s="437">
        <v>50</v>
      </c>
      <c r="I84" s="411" t="s">
        <v>799</v>
      </c>
      <c r="J84" s="433" t="s">
        <v>695</v>
      </c>
      <c r="K84" s="438">
        <v>0.05</v>
      </c>
      <c r="L84" s="440">
        <f>K84*H84</f>
        <v>2.5</v>
      </c>
      <c r="M84" s="435"/>
    </row>
    <row r="85" spans="1:13" ht="46.5" customHeight="1" x14ac:dyDescent="0.2">
      <c r="A85" s="90">
        <v>76</v>
      </c>
      <c r="B85" s="564" t="s">
        <v>912</v>
      </c>
      <c r="C85" s="463" t="s">
        <v>686</v>
      </c>
      <c r="D85" s="435" t="s">
        <v>720</v>
      </c>
      <c r="E85" s="467">
        <v>415093320</v>
      </c>
      <c r="F85" s="436" t="s">
        <v>687</v>
      </c>
      <c r="G85" s="435" t="s">
        <v>688</v>
      </c>
      <c r="H85" s="437">
        <v>50</v>
      </c>
      <c r="I85" s="411" t="s">
        <v>800</v>
      </c>
      <c r="J85" s="433" t="s">
        <v>695</v>
      </c>
      <c r="K85" s="438">
        <v>0.05</v>
      </c>
      <c r="L85" s="440">
        <f t="shared" ref="L85:L88" si="6">K85*H85</f>
        <v>2.5</v>
      </c>
      <c r="M85" s="435"/>
    </row>
    <row r="86" spans="1:13" ht="46.5" customHeight="1" x14ac:dyDescent="0.2">
      <c r="A86" s="90">
        <v>77</v>
      </c>
      <c r="B86" s="564" t="s">
        <v>912</v>
      </c>
      <c r="C86" s="463" t="s">
        <v>686</v>
      </c>
      <c r="D86" s="435" t="s">
        <v>720</v>
      </c>
      <c r="E86" s="467">
        <v>415093320</v>
      </c>
      <c r="F86" s="436" t="s">
        <v>687</v>
      </c>
      <c r="G86" s="435" t="s">
        <v>688</v>
      </c>
      <c r="H86" s="437">
        <v>50</v>
      </c>
      <c r="I86" s="411" t="s">
        <v>801</v>
      </c>
      <c r="J86" s="433" t="s">
        <v>695</v>
      </c>
      <c r="K86" s="438">
        <v>0.05</v>
      </c>
      <c r="L86" s="440">
        <f t="shared" si="6"/>
        <v>2.5</v>
      </c>
      <c r="M86" s="435"/>
    </row>
    <row r="87" spans="1:13" ht="46.5" customHeight="1" x14ac:dyDescent="0.2">
      <c r="A87" s="90">
        <v>78</v>
      </c>
      <c r="B87" s="564" t="s">
        <v>912</v>
      </c>
      <c r="C87" s="463" t="s">
        <v>686</v>
      </c>
      <c r="D87" s="435" t="s">
        <v>720</v>
      </c>
      <c r="E87" s="467">
        <v>415093320</v>
      </c>
      <c r="F87" s="436" t="s">
        <v>687</v>
      </c>
      <c r="G87" s="435" t="s">
        <v>688</v>
      </c>
      <c r="H87" s="437">
        <v>50</v>
      </c>
      <c r="I87" s="411" t="s">
        <v>802</v>
      </c>
      <c r="J87" s="433" t="s">
        <v>695</v>
      </c>
      <c r="K87" s="438">
        <v>0.05</v>
      </c>
      <c r="L87" s="440">
        <f t="shared" si="6"/>
        <v>2.5</v>
      </c>
      <c r="M87" s="435"/>
    </row>
    <row r="88" spans="1:13" ht="46.5" customHeight="1" x14ac:dyDescent="0.2">
      <c r="A88" s="90">
        <v>79</v>
      </c>
      <c r="B88" s="564" t="s">
        <v>912</v>
      </c>
      <c r="C88" s="463" t="s">
        <v>686</v>
      </c>
      <c r="D88" s="435" t="s">
        <v>720</v>
      </c>
      <c r="E88" s="467">
        <v>415093320</v>
      </c>
      <c r="F88" s="436" t="s">
        <v>687</v>
      </c>
      <c r="G88" s="435" t="s">
        <v>688</v>
      </c>
      <c r="H88" s="437">
        <v>75</v>
      </c>
      <c r="I88" s="411" t="s">
        <v>803</v>
      </c>
      <c r="J88" s="433" t="s">
        <v>695</v>
      </c>
      <c r="K88" s="438">
        <v>0.05</v>
      </c>
      <c r="L88" s="440">
        <f t="shared" si="6"/>
        <v>3.75</v>
      </c>
      <c r="M88" s="435"/>
    </row>
    <row r="89" spans="1:13" ht="46.5" customHeight="1" x14ac:dyDescent="0.2">
      <c r="A89" s="90">
        <v>80</v>
      </c>
      <c r="B89" s="564" t="s">
        <v>912</v>
      </c>
      <c r="C89" s="463" t="s">
        <v>686</v>
      </c>
      <c r="D89" s="435" t="s">
        <v>720</v>
      </c>
      <c r="E89" s="467">
        <v>415093320</v>
      </c>
      <c r="F89" s="436" t="s">
        <v>687</v>
      </c>
      <c r="G89" s="435" t="s">
        <v>688</v>
      </c>
      <c r="H89" s="437">
        <v>50</v>
      </c>
      <c r="I89" s="411" t="s">
        <v>804</v>
      </c>
      <c r="J89" s="433" t="s">
        <v>695</v>
      </c>
      <c r="K89" s="438">
        <v>0.05</v>
      </c>
      <c r="L89" s="440">
        <f>K89*H89</f>
        <v>2.5</v>
      </c>
      <c r="M89" s="435"/>
    </row>
    <row r="90" spans="1:13" ht="46.5" customHeight="1" x14ac:dyDescent="0.2">
      <c r="A90" s="90">
        <v>81</v>
      </c>
      <c r="B90" s="564" t="s">
        <v>912</v>
      </c>
      <c r="C90" s="463" t="s">
        <v>686</v>
      </c>
      <c r="D90" s="435" t="s">
        <v>720</v>
      </c>
      <c r="E90" s="467">
        <v>415093320</v>
      </c>
      <c r="F90" s="436" t="s">
        <v>687</v>
      </c>
      <c r="G90" s="435" t="s">
        <v>688</v>
      </c>
      <c r="H90" s="437">
        <v>50</v>
      </c>
      <c r="I90" s="411" t="s">
        <v>805</v>
      </c>
      <c r="J90" s="433" t="s">
        <v>695</v>
      </c>
      <c r="K90" s="438">
        <v>0.05</v>
      </c>
      <c r="L90" s="440">
        <f t="shared" si="3"/>
        <v>2.5</v>
      </c>
      <c r="M90" s="435"/>
    </row>
    <row r="91" spans="1:13" ht="46.5" customHeight="1" x14ac:dyDescent="0.2">
      <c r="A91" s="90">
        <v>82</v>
      </c>
      <c r="B91" s="564" t="s">
        <v>912</v>
      </c>
      <c r="C91" s="463" t="s">
        <v>686</v>
      </c>
      <c r="D91" s="435" t="s">
        <v>720</v>
      </c>
      <c r="E91" s="467">
        <v>415093320</v>
      </c>
      <c r="F91" s="436" t="s">
        <v>687</v>
      </c>
      <c r="G91" s="435" t="s">
        <v>688</v>
      </c>
      <c r="H91" s="437">
        <v>50</v>
      </c>
      <c r="I91" s="411" t="s">
        <v>806</v>
      </c>
      <c r="J91" s="433" t="s">
        <v>695</v>
      </c>
      <c r="K91" s="438">
        <v>0.05</v>
      </c>
      <c r="L91" s="440">
        <f t="shared" si="3"/>
        <v>2.5</v>
      </c>
      <c r="M91" s="435"/>
    </row>
    <row r="92" spans="1:13" ht="46.5" customHeight="1" x14ac:dyDescent="0.2">
      <c r="A92" s="90">
        <v>83</v>
      </c>
      <c r="B92" s="564" t="s">
        <v>912</v>
      </c>
      <c r="C92" s="463" t="s">
        <v>686</v>
      </c>
      <c r="D92" s="435" t="s">
        <v>720</v>
      </c>
      <c r="E92" s="467">
        <v>415093320</v>
      </c>
      <c r="F92" s="436" t="s">
        <v>687</v>
      </c>
      <c r="G92" s="435" t="s">
        <v>688</v>
      </c>
      <c r="H92" s="437">
        <v>50</v>
      </c>
      <c r="I92" s="411" t="s">
        <v>807</v>
      </c>
      <c r="J92" s="433" t="s">
        <v>695</v>
      </c>
      <c r="K92" s="438">
        <v>0.05</v>
      </c>
      <c r="L92" s="440">
        <f t="shared" si="2"/>
        <v>2.5</v>
      </c>
      <c r="M92" s="435"/>
    </row>
    <row r="93" spans="1:13" ht="46.5" customHeight="1" x14ac:dyDescent="0.2">
      <c r="A93" s="90">
        <v>84</v>
      </c>
      <c r="B93" s="564" t="s">
        <v>912</v>
      </c>
      <c r="C93" s="463" t="s">
        <v>686</v>
      </c>
      <c r="D93" s="435" t="s">
        <v>720</v>
      </c>
      <c r="E93" s="467">
        <v>415093320</v>
      </c>
      <c r="F93" s="436" t="s">
        <v>687</v>
      </c>
      <c r="G93" s="435" t="s">
        <v>688</v>
      </c>
      <c r="H93" s="437">
        <v>200</v>
      </c>
      <c r="I93" s="411" t="s">
        <v>770</v>
      </c>
      <c r="J93" s="433" t="s">
        <v>695</v>
      </c>
      <c r="K93" s="438">
        <v>0.05</v>
      </c>
      <c r="L93" s="440">
        <f>H93*K93</f>
        <v>10</v>
      </c>
      <c r="M93" s="435"/>
    </row>
    <row r="94" spans="1:13" ht="46.5" customHeight="1" x14ac:dyDescent="0.2">
      <c r="A94" s="90">
        <v>85</v>
      </c>
      <c r="B94" s="564" t="s">
        <v>912</v>
      </c>
      <c r="C94" s="463" t="s">
        <v>686</v>
      </c>
      <c r="D94" s="435" t="s">
        <v>720</v>
      </c>
      <c r="E94" s="467">
        <v>415093320</v>
      </c>
      <c r="F94" s="436" t="s">
        <v>687</v>
      </c>
      <c r="G94" s="435" t="s">
        <v>688</v>
      </c>
      <c r="H94" s="437">
        <v>200</v>
      </c>
      <c r="I94" s="411" t="s">
        <v>765</v>
      </c>
      <c r="J94" s="433" t="s">
        <v>695</v>
      </c>
      <c r="K94" s="438">
        <v>0.05</v>
      </c>
      <c r="L94" s="440">
        <f>K94*H94</f>
        <v>10</v>
      </c>
      <c r="M94" s="435"/>
    </row>
    <row r="95" spans="1:13" ht="46.5" customHeight="1" x14ac:dyDescent="0.2">
      <c r="A95" s="90">
        <v>86</v>
      </c>
      <c r="B95" s="564" t="s">
        <v>912</v>
      </c>
      <c r="C95" s="463" t="s">
        <v>686</v>
      </c>
      <c r="D95" s="435" t="s">
        <v>720</v>
      </c>
      <c r="E95" s="467">
        <v>415093320</v>
      </c>
      <c r="F95" s="436" t="s">
        <v>687</v>
      </c>
      <c r="G95" s="435" t="s">
        <v>688</v>
      </c>
      <c r="H95" s="437">
        <v>200</v>
      </c>
      <c r="I95" s="411" t="s">
        <v>769</v>
      </c>
      <c r="J95" s="433" t="s">
        <v>695</v>
      </c>
      <c r="K95" s="438">
        <v>0.05</v>
      </c>
      <c r="L95" s="440">
        <f>K95*H95</f>
        <v>10</v>
      </c>
      <c r="M95" s="435"/>
    </row>
    <row r="96" spans="1:13" ht="46.5" customHeight="1" x14ac:dyDescent="0.2">
      <c r="A96" s="90">
        <v>87</v>
      </c>
      <c r="B96" s="564" t="s">
        <v>912</v>
      </c>
      <c r="C96" s="463" t="s">
        <v>686</v>
      </c>
      <c r="D96" s="435" t="s">
        <v>720</v>
      </c>
      <c r="E96" s="467">
        <v>415093320</v>
      </c>
      <c r="F96" s="436" t="s">
        <v>687</v>
      </c>
      <c r="G96" s="435" t="s">
        <v>688</v>
      </c>
      <c r="H96" s="437">
        <v>200</v>
      </c>
      <c r="I96" s="411" t="s">
        <v>766</v>
      </c>
      <c r="J96" s="433" t="s">
        <v>695</v>
      </c>
      <c r="K96" s="438">
        <v>0.05</v>
      </c>
      <c r="L96" s="440">
        <f t="shared" ref="L96:L99" si="7">K96*H96</f>
        <v>10</v>
      </c>
      <c r="M96" s="435"/>
    </row>
    <row r="97" spans="1:13" ht="46.5" customHeight="1" x14ac:dyDescent="0.2">
      <c r="A97" s="90">
        <v>88</v>
      </c>
      <c r="B97" s="564" t="s">
        <v>912</v>
      </c>
      <c r="C97" s="463" t="s">
        <v>686</v>
      </c>
      <c r="D97" s="435" t="s">
        <v>720</v>
      </c>
      <c r="E97" s="467">
        <v>415093320</v>
      </c>
      <c r="F97" s="436" t="s">
        <v>687</v>
      </c>
      <c r="G97" s="435" t="s">
        <v>688</v>
      </c>
      <c r="H97" s="437">
        <v>200</v>
      </c>
      <c r="I97" s="411" t="s">
        <v>767</v>
      </c>
      <c r="J97" s="433" t="s">
        <v>695</v>
      </c>
      <c r="K97" s="438">
        <v>0.05</v>
      </c>
      <c r="L97" s="440">
        <f t="shared" si="7"/>
        <v>10</v>
      </c>
      <c r="M97" s="435"/>
    </row>
    <row r="98" spans="1:13" ht="46.5" customHeight="1" x14ac:dyDescent="0.2">
      <c r="A98" s="90">
        <v>89</v>
      </c>
      <c r="B98" s="564" t="s">
        <v>912</v>
      </c>
      <c r="C98" s="463" t="s">
        <v>686</v>
      </c>
      <c r="D98" s="435" t="s">
        <v>720</v>
      </c>
      <c r="E98" s="467">
        <v>415093320</v>
      </c>
      <c r="F98" s="436" t="s">
        <v>687</v>
      </c>
      <c r="G98" s="435" t="s">
        <v>688</v>
      </c>
      <c r="H98" s="437">
        <v>200</v>
      </c>
      <c r="I98" s="411" t="s">
        <v>768</v>
      </c>
      <c r="J98" s="433" t="s">
        <v>695</v>
      </c>
      <c r="K98" s="438">
        <v>0.05</v>
      </c>
      <c r="L98" s="440">
        <f t="shared" si="7"/>
        <v>10</v>
      </c>
      <c r="M98" s="435"/>
    </row>
    <row r="99" spans="1:13" ht="46.5" customHeight="1" x14ac:dyDescent="0.2">
      <c r="A99" s="90">
        <v>90</v>
      </c>
      <c r="B99" s="564" t="s">
        <v>912</v>
      </c>
      <c r="C99" s="463" t="s">
        <v>686</v>
      </c>
      <c r="D99" s="435" t="s">
        <v>720</v>
      </c>
      <c r="E99" s="467">
        <v>415093320</v>
      </c>
      <c r="F99" s="436" t="s">
        <v>687</v>
      </c>
      <c r="G99" s="435" t="s">
        <v>688</v>
      </c>
      <c r="H99" s="437">
        <v>50</v>
      </c>
      <c r="I99" s="411" t="s">
        <v>808</v>
      </c>
      <c r="J99" s="433" t="s">
        <v>695</v>
      </c>
      <c r="K99" s="438">
        <v>0.05</v>
      </c>
      <c r="L99" s="440">
        <f t="shared" si="7"/>
        <v>2.5</v>
      </c>
      <c r="M99" s="435"/>
    </row>
    <row r="100" spans="1:13" ht="46.5" customHeight="1" x14ac:dyDescent="0.2">
      <c r="A100" s="90">
        <v>91</v>
      </c>
      <c r="B100" s="564" t="s">
        <v>912</v>
      </c>
      <c r="C100" s="463" t="s">
        <v>686</v>
      </c>
      <c r="D100" s="435" t="s">
        <v>720</v>
      </c>
      <c r="E100" s="467">
        <v>415093320</v>
      </c>
      <c r="F100" s="436" t="s">
        <v>687</v>
      </c>
      <c r="G100" s="435" t="s">
        <v>688</v>
      </c>
      <c r="H100" s="437">
        <v>50</v>
      </c>
      <c r="I100" s="411" t="s">
        <v>809</v>
      </c>
      <c r="J100" s="433" t="s">
        <v>695</v>
      </c>
      <c r="K100" s="438">
        <v>0.05</v>
      </c>
      <c r="L100" s="440">
        <f>H100*K100</f>
        <v>2.5</v>
      </c>
      <c r="M100" s="435"/>
    </row>
    <row r="101" spans="1:13" ht="46.5" customHeight="1" x14ac:dyDescent="0.2">
      <c r="A101" s="90">
        <v>92</v>
      </c>
      <c r="B101" s="564" t="s">
        <v>912</v>
      </c>
      <c r="C101" s="463" t="s">
        <v>686</v>
      </c>
      <c r="D101" s="435" t="s">
        <v>720</v>
      </c>
      <c r="E101" s="467">
        <v>415093320</v>
      </c>
      <c r="F101" s="436" t="s">
        <v>687</v>
      </c>
      <c r="G101" s="435" t="s">
        <v>688</v>
      </c>
      <c r="H101" s="437">
        <v>50</v>
      </c>
      <c r="I101" s="411" t="s">
        <v>810</v>
      </c>
      <c r="J101" s="433" t="s">
        <v>695</v>
      </c>
      <c r="K101" s="438">
        <v>0.05</v>
      </c>
      <c r="L101" s="440">
        <f>H101*K101</f>
        <v>2.5</v>
      </c>
      <c r="M101" s="435"/>
    </row>
    <row r="102" spans="1:13" ht="46.5" customHeight="1" x14ac:dyDescent="0.2">
      <c r="A102" s="90">
        <v>93</v>
      </c>
      <c r="B102" s="564" t="s">
        <v>912</v>
      </c>
      <c r="C102" s="463" t="s">
        <v>686</v>
      </c>
      <c r="D102" s="435" t="s">
        <v>720</v>
      </c>
      <c r="E102" s="467">
        <v>415093320</v>
      </c>
      <c r="F102" s="436" t="s">
        <v>687</v>
      </c>
      <c r="G102" s="435" t="s">
        <v>688</v>
      </c>
      <c r="H102" s="437">
        <v>100</v>
      </c>
      <c r="I102" s="411" t="s">
        <v>811</v>
      </c>
      <c r="J102" s="433" t="s">
        <v>695</v>
      </c>
      <c r="K102" s="438">
        <v>0.05</v>
      </c>
      <c r="L102" s="440">
        <f t="shared" ref="L102:L112" si="8">K102*H102</f>
        <v>5</v>
      </c>
      <c r="M102" s="435"/>
    </row>
    <row r="103" spans="1:13" ht="46.5" customHeight="1" x14ac:dyDescent="0.2">
      <c r="A103" s="90">
        <v>94</v>
      </c>
      <c r="B103" s="564" t="s">
        <v>912</v>
      </c>
      <c r="C103" s="463" t="s">
        <v>686</v>
      </c>
      <c r="D103" s="435" t="s">
        <v>720</v>
      </c>
      <c r="E103" s="467">
        <v>415093320</v>
      </c>
      <c r="F103" s="436" t="s">
        <v>687</v>
      </c>
      <c r="G103" s="435" t="s">
        <v>688</v>
      </c>
      <c r="H103" s="437">
        <v>100</v>
      </c>
      <c r="I103" s="411" t="s">
        <v>812</v>
      </c>
      <c r="J103" s="433" t="s">
        <v>695</v>
      </c>
      <c r="K103" s="438">
        <v>0.05</v>
      </c>
      <c r="L103" s="440">
        <f t="shared" si="8"/>
        <v>5</v>
      </c>
      <c r="M103" s="435"/>
    </row>
    <row r="104" spans="1:13" ht="46.5" customHeight="1" x14ac:dyDescent="0.2">
      <c r="A104" s="90">
        <v>95</v>
      </c>
      <c r="B104" s="564" t="s">
        <v>912</v>
      </c>
      <c r="C104" s="463" t="s">
        <v>686</v>
      </c>
      <c r="D104" s="435" t="s">
        <v>720</v>
      </c>
      <c r="E104" s="467">
        <v>415093320</v>
      </c>
      <c r="F104" s="436" t="s">
        <v>687</v>
      </c>
      <c r="G104" s="435" t="s">
        <v>688</v>
      </c>
      <c r="H104" s="437">
        <v>75</v>
      </c>
      <c r="I104" s="411" t="s">
        <v>691</v>
      </c>
      <c r="J104" s="433" t="s">
        <v>695</v>
      </c>
      <c r="K104" s="438">
        <v>0.05</v>
      </c>
      <c r="L104" s="440">
        <f t="shared" si="8"/>
        <v>3.75</v>
      </c>
      <c r="M104" s="435"/>
    </row>
    <row r="105" spans="1:13" ht="46.5" customHeight="1" x14ac:dyDescent="0.2">
      <c r="A105" s="90">
        <v>96</v>
      </c>
      <c r="B105" s="564" t="s">
        <v>912</v>
      </c>
      <c r="C105" s="463" t="s">
        <v>686</v>
      </c>
      <c r="D105" s="435" t="s">
        <v>720</v>
      </c>
      <c r="E105" s="467">
        <v>415093320</v>
      </c>
      <c r="F105" s="436" t="s">
        <v>687</v>
      </c>
      <c r="G105" s="435" t="s">
        <v>688</v>
      </c>
      <c r="H105" s="437">
        <v>100</v>
      </c>
      <c r="I105" s="411" t="s">
        <v>813</v>
      </c>
      <c r="J105" s="433" t="s">
        <v>695</v>
      </c>
      <c r="K105" s="438">
        <v>0.05</v>
      </c>
      <c r="L105" s="440">
        <f t="shared" si="8"/>
        <v>5</v>
      </c>
      <c r="M105" s="435"/>
    </row>
    <row r="106" spans="1:13" ht="46.5" customHeight="1" x14ac:dyDescent="0.2">
      <c r="A106" s="90">
        <v>97</v>
      </c>
      <c r="B106" s="564" t="s">
        <v>912</v>
      </c>
      <c r="C106" s="463" t="s">
        <v>686</v>
      </c>
      <c r="D106" s="435" t="s">
        <v>720</v>
      </c>
      <c r="E106" s="467">
        <v>415093320</v>
      </c>
      <c r="F106" s="436" t="s">
        <v>687</v>
      </c>
      <c r="G106" s="435" t="s">
        <v>688</v>
      </c>
      <c r="H106" s="437">
        <v>100</v>
      </c>
      <c r="I106" s="411" t="s">
        <v>693</v>
      </c>
      <c r="J106" s="433" t="s">
        <v>695</v>
      </c>
      <c r="K106" s="438">
        <v>0.05</v>
      </c>
      <c r="L106" s="440">
        <f t="shared" si="8"/>
        <v>5</v>
      </c>
      <c r="M106" s="435"/>
    </row>
    <row r="107" spans="1:13" ht="46.5" customHeight="1" x14ac:dyDescent="0.2">
      <c r="A107" s="90">
        <v>98</v>
      </c>
      <c r="B107" s="564" t="s">
        <v>912</v>
      </c>
      <c r="C107" s="463" t="s">
        <v>686</v>
      </c>
      <c r="D107" s="435" t="s">
        <v>720</v>
      </c>
      <c r="E107" s="467">
        <v>415093320</v>
      </c>
      <c r="F107" s="436" t="s">
        <v>687</v>
      </c>
      <c r="G107" s="435" t="s">
        <v>688</v>
      </c>
      <c r="H107" s="437">
        <v>100</v>
      </c>
      <c r="I107" s="411" t="s">
        <v>814</v>
      </c>
      <c r="J107" s="433" t="s">
        <v>695</v>
      </c>
      <c r="K107" s="438">
        <v>0.05</v>
      </c>
      <c r="L107" s="440">
        <f t="shared" si="8"/>
        <v>5</v>
      </c>
      <c r="M107" s="435"/>
    </row>
    <row r="108" spans="1:13" ht="46.5" customHeight="1" x14ac:dyDescent="0.2">
      <c r="A108" s="90">
        <v>99</v>
      </c>
      <c r="B108" s="564" t="s">
        <v>912</v>
      </c>
      <c r="C108" s="463" t="s">
        <v>686</v>
      </c>
      <c r="D108" s="435" t="s">
        <v>720</v>
      </c>
      <c r="E108" s="467">
        <v>415093320</v>
      </c>
      <c r="F108" s="436" t="s">
        <v>687</v>
      </c>
      <c r="G108" s="435" t="s">
        <v>688</v>
      </c>
      <c r="H108" s="437">
        <v>100</v>
      </c>
      <c r="I108" s="411" t="s">
        <v>815</v>
      </c>
      <c r="J108" s="433" t="s">
        <v>695</v>
      </c>
      <c r="K108" s="438">
        <v>0.05</v>
      </c>
      <c r="L108" s="440">
        <f t="shared" si="8"/>
        <v>5</v>
      </c>
      <c r="M108" s="435"/>
    </row>
    <row r="109" spans="1:13" ht="46.5" customHeight="1" x14ac:dyDescent="0.2">
      <c r="A109" s="90">
        <v>100</v>
      </c>
      <c r="B109" s="564" t="s">
        <v>912</v>
      </c>
      <c r="C109" s="463" t="s">
        <v>686</v>
      </c>
      <c r="D109" s="435" t="s">
        <v>720</v>
      </c>
      <c r="E109" s="467">
        <v>415093320</v>
      </c>
      <c r="F109" s="436" t="s">
        <v>687</v>
      </c>
      <c r="G109" s="435" t="s">
        <v>688</v>
      </c>
      <c r="H109" s="437">
        <v>100</v>
      </c>
      <c r="I109" s="411" t="s">
        <v>816</v>
      </c>
      <c r="J109" s="433" t="s">
        <v>695</v>
      </c>
      <c r="K109" s="438">
        <v>0.05</v>
      </c>
      <c r="L109" s="440">
        <f t="shared" si="8"/>
        <v>5</v>
      </c>
      <c r="M109" s="435"/>
    </row>
    <row r="110" spans="1:13" ht="46.5" customHeight="1" x14ac:dyDescent="0.2">
      <c r="A110" s="90">
        <v>101</v>
      </c>
      <c r="B110" s="564" t="s">
        <v>912</v>
      </c>
      <c r="C110" s="463" t="s">
        <v>686</v>
      </c>
      <c r="D110" s="435" t="s">
        <v>720</v>
      </c>
      <c r="E110" s="467">
        <v>415093320</v>
      </c>
      <c r="F110" s="436" t="s">
        <v>687</v>
      </c>
      <c r="G110" s="435" t="s">
        <v>688</v>
      </c>
      <c r="H110" s="437">
        <v>150</v>
      </c>
      <c r="I110" s="411" t="s">
        <v>760</v>
      </c>
      <c r="J110" s="433" t="s">
        <v>695</v>
      </c>
      <c r="K110" s="438">
        <v>0.08</v>
      </c>
      <c r="L110" s="440">
        <f t="shared" si="8"/>
        <v>12</v>
      </c>
      <c r="M110" s="435"/>
    </row>
    <row r="111" spans="1:13" ht="46.5" customHeight="1" x14ac:dyDescent="0.2">
      <c r="A111" s="90">
        <v>102</v>
      </c>
      <c r="B111" s="564" t="s">
        <v>912</v>
      </c>
      <c r="C111" s="463" t="s">
        <v>686</v>
      </c>
      <c r="D111" s="435" t="s">
        <v>720</v>
      </c>
      <c r="E111" s="467">
        <v>415093320</v>
      </c>
      <c r="F111" s="436" t="s">
        <v>687</v>
      </c>
      <c r="G111" s="435" t="s">
        <v>688</v>
      </c>
      <c r="H111" s="437">
        <v>150</v>
      </c>
      <c r="I111" s="411" t="s">
        <v>785</v>
      </c>
      <c r="J111" s="433" t="s">
        <v>695</v>
      </c>
      <c r="K111" s="438">
        <v>0.08</v>
      </c>
      <c r="L111" s="440">
        <f t="shared" si="8"/>
        <v>12</v>
      </c>
      <c r="M111" s="435"/>
    </row>
    <row r="112" spans="1:13" ht="46.5" customHeight="1" x14ac:dyDescent="0.2">
      <c r="A112" s="90">
        <v>103</v>
      </c>
      <c r="B112" s="564" t="s">
        <v>912</v>
      </c>
      <c r="C112" s="463" t="s">
        <v>686</v>
      </c>
      <c r="D112" s="435" t="s">
        <v>720</v>
      </c>
      <c r="E112" s="467">
        <v>415093320</v>
      </c>
      <c r="F112" s="436" t="s">
        <v>687</v>
      </c>
      <c r="G112" s="435" t="s">
        <v>688</v>
      </c>
      <c r="H112" s="437">
        <v>50</v>
      </c>
      <c r="I112" s="411" t="s">
        <v>786</v>
      </c>
      <c r="J112" s="433" t="s">
        <v>695</v>
      </c>
      <c r="K112" s="438">
        <v>0.08</v>
      </c>
      <c r="L112" s="440">
        <f t="shared" si="8"/>
        <v>4</v>
      </c>
      <c r="M112" s="435"/>
    </row>
    <row r="113" spans="1:13" ht="46.5" customHeight="1" x14ac:dyDescent="0.2">
      <c r="A113" s="90">
        <v>104</v>
      </c>
      <c r="B113" s="564" t="s">
        <v>912</v>
      </c>
      <c r="C113" s="463" t="s">
        <v>686</v>
      </c>
      <c r="D113" s="435" t="s">
        <v>720</v>
      </c>
      <c r="E113" s="467">
        <v>415093320</v>
      </c>
      <c r="F113" s="436" t="s">
        <v>687</v>
      </c>
      <c r="G113" s="435" t="s">
        <v>688</v>
      </c>
      <c r="H113" s="437">
        <v>100</v>
      </c>
      <c r="I113" s="411" t="s">
        <v>817</v>
      </c>
      <c r="J113" s="433" t="s">
        <v>695</v>
      </c>
      <c r="K113" s="438">
        <v>0.08</v>
      </c>
      <c r="L113" s="440">
        <f>H113*K113</f>
        <v>8</v>
      </c>
      <c r="M113" s="435"/>
    </row>
    <row r="114" spans="1:13" ht="46.5" customHeight="1" x14ac:dyDescent="0.2">
      <c r="A114" s="90">
        <v>105</v>
      </c>
      <c r="B114" s="564" t="s">
        <v>912</v>
      </c>
      <c r="C114" s="463" t="s">
        <v>686</v>
      </c>
      <c r="D114" s="435" t="s">
        <v>720</v>
      </c>
      <c r="E114" s="467">
        <v>415093320</v>
      </c>
      <c r="F114" s="436" t="s">
        <v>687</v>
      </c>
      <c r="G114" s="435" t="s">
        <v>688</v>
      </c>
      <c r="H114" s="437">
        <v>100</v>
      </c>
      <c r="I114" s="411" t="s">
        <v>818</v>
      </c>
      <c r="J114" s="433" t="s">
        <v>695</v>
      </c>
      <c r="K114" s="438">
        <v>0.08</v>
      </c>
      <c r="L114" s="440">
        <f>H114*K114</f>
        <v>8</v>
      </c>
      <c r="M114" s="435"/>
    </row>
    <row r="115" spans="1:13" ht="46.5" customHeight="1" x14ac:dyDescent="0.2">
      <c r="A115" s="90">
        <v>106</v>
      </c>
      <c r="B115" s="564" t="s">
        <v>912</v>
      </c>
      <c r="C115" s="463" t="s">
        <v>686</v>
      </c>
      <c r="D115" s="435" t="s">
        <v>720</v>
      </c>
      <c r="E115" s="467">
        <v>415093320</v>
      </c>
      <c r="F115" s="436" t="s">
        <v>687</v>
      </c>
      <c r="G115" s="435" t="s">
        <v>688</v>
      </c>
      <c r="H115" s="437">
        <v>100</v>
      </c>
      <c r="I115" s="411" t="s">
        <v>819</v>
      </c>
      <c r="J115" s="433" t="s">
        <v>695</v>
      </c>
      <c r="K115" s="438">
        <v>0.08</v>
      </c>
      <c r="L115" s="440">
        <f t="shared" ref="L115:L116" si="9">H115*K115</f>
        <v>8</v>
      </c>
      <c r="M115" s="435"/>
    </row>
    <row r="116" spans="1:13" ht="46.5" customHeight="1" x14ac:dyDescent="0.2">
      <c r="A116" s="90">
        <v>107</v>
      </c>
      <c r="B116" s="564" t="s">
        <v>912</v>
      </c>
      <c r="C116" s="463" t="s">
        <v>686</v>
      </c>
      <c r="D116" s="435" t="s">
        <v>720</v>
      </c>
      <c r="E116" s="467">
        <v>415093320</v>
      </c>
      <c r="F116" s="436" t="s">
        <v>687</v>
      </c>
      <c r="G116" s="435" t="s">
        <v>688</v>
      </c>
      <c r="H116" s="437">
        <v>100</v>
      </c>
      <c r="I116" s="411" t="s">
        <v>757</v>
      </c>
      <c r="J116" s="433" t="s">
        <v>695</v>
      </c>
      <c r="K116" s="438">
        <v>0.08</v>
      </c>
      <c r="L116" s="440">
        <f t="shared" si="9"/>
        <v>8</v>
      </c>
      <c r="M116" s="435"/>
    </row>
    <row r="117" spans="1:13" ht="46.5" customHeight="1" x14ac:dyDescent="0.2">
      <c r="A117" s="90">
        <v>108</v>
      </c>
      <c r="B117" s="564" t="s">
        <v>912</v>
      </c>
      <c r="C117" s="463" t="s">
        <v>686</v>
      </c>
      <c r="D117" s="435" t="s">
        <v>720</v>
      </c>
      <c r="E117" s="467">
        <v>415093320</v>
      </c>
      <c r="F117" s="436" t="s">
        <v>687</v>
      </c>
      <c r="G117" s="435" t="s">
        <v>688</v>
      </c>
      <c r="H117" s="437">
        <v>150</v>
      </c>
      <c r="I117" s="411" t="s">
        <v>763</v>
      </c>
      <c r="J117" s="433" t="s">
        <v>695</v>
      </c>
      <c r="K117" s="438">
        <v>0.08</v>
      </c>
      <c r="L117" s="440">
        <f t="shared" ref="L117:L138" si="10">K117*H117</f>
        <v>12</v>
      </c>
      <c r="M117" s="435"/>
    </row>
    <row r="118" spans="1:13" ht="46.5" customHeight="1" x14ac:dyDescent="0.2">
      <c r="A118" s="90">
        <v>109</v>
      </c>
      <c r="B118" s="564" t="s">
        <v>912</v>
      </c>
      <c r="C118" s="463" t="s">
        <v>686</v>
      </c>
      <c r="D118" s="435" t="s">
        <v>720</v>
      </c>
      <c r="E118" s="467">
        <v>415093320</v>
      </c>
      <c r="F118" s="436" t="s">
        <v>687</v>
      </c>
      <c r="G118" s="435" t="s">
        <v>688</v>
      </c>
      <c r="H118" s="437">
        <v>25</v>
      </c>
      <c r="I118" s="411" t="s">
        <v>694</v>
      </c>
      <c r="J118" s="433" t="s">
        <v>695</v>
      </c>
      <c r="K118" s="438">
        <v>0.08</v>
      </c>
      <c r="L118" s="440">
        <f t="shared" si="10"/>
        <v>2</v>
      </c>
      <c r="M118" s="435"/>
    </row>
    <row r="119" spans="1:13" ht="46.5" customHeight="1" x14ac:dyDescent="0.2">
      <c r="A119" s="90">
        <v>110</v>
      </c>
      <c r="B119" s="564" t="s">
        <v>912</v>
      </c>
      <c r="C119" s="463" t="s">
        <v>686</v>
      </c>
      <c r="D119" s="435" t="s">
        <v>720</v>
      </c>
      <c r="E119" s="467">
        <v>415093320</v>
      </c>
      <c r="F119" s="436" t="s">
        <v>687</v>
      </c>
      <c r="G119" s="435" t="s">
        <v>688</v>
      </c>
      <c r="H119" s="437">
        <v>50</v>
      </c>
      <c r="I119" s="411" t="s">
        <v>820</v>
      </c>
      <c r="J119" s="433" t="s">
        <v>695</v>
      </c>
      <c r="K119" s="438">
        <v>0.08</v>
      </c>
      <c r="L119" s="440">
        <f t="shared" si="10"/>
        <v>4</v>
      </c>
      <c r="M119" s="435"/>
    </row>
    <row r="120" spans="1:13" ht="46.5" customHeight="1" x14ac:dyDescent="0.2">
      <c r="A120" s="90">
        <v>111</v>
      </c>
      <c r="B120" s="564" t="s">
        <v>912</v>
      </c>
      <c r="C120" s="463" t="s">
        <v>686</v>
      </c>
      <c r="D120" s="435" t="s">
        <v>720</v>
      </c>
      <c r="E120" s="467">
        <v>415093320</v>
      </c>
      <c r="F120" s="436" t="s">
        <v>687</v>
      </c>
      <c r="G120" s="435" t="s">
        <v>688</v>
      </c>
      <c r="H120" s="437">
        <v>125</v>
      </c>
      <c r="I120" s="411" t="s">
        <v>693</v>
      </c>
      <c r="J120" s="433" t="s">
        <v>695</v>
      </c>
      <c r="K120" s="438">
        <v>0.08</v>
      </c>
      <c r="L120" s="440">
        <f t="shared" si="10"/>
        <v>10</v>
      </c>
      <c r="M120" s="435"/>
    </row>
    <row r="121" spans="1:13" ht="46.5" customHeight="1" x14ac:dyDescent="0.2">
      <c r="A121" s="90">
        <v>112</v>
      </c>
      <c r="B121" s="564" t="s">
        <v>912</v>
      </c>
      <c r="C121" s="463" t="s">
        <v>686</v>
      </c>
      <c r="D121" s="435" t="s">
        <v>720</v>
      </c>
      <c r="E121" s="467">
        <v>415093320</v>
      </c>
      <c r="F121" s="436" t="s">
        <v>687</v>
      </c>
      <c r="G121" s="435" t="s">
        <v>688</v>
      </c>
      <c r="H121" s="437">
        <v>125</v>
      </c>
      <c r="I121" s="411" t="s">
        <v>821</v>
      </c>
      <c r="J121" s="433" t="s">
        <v>695</v>
      </c>
      <c r="K121" s="438">
        <v>0.08</v>
      </c>
      <c r="L121" s="440">
        <f t="shared" si="10"/>
        <v>10</v>
      </c>
      <c r="M121" s="435"/>
    </row>
    <row r="122" spans="1:13" ht="46.5" customHeight="1" x14ac:dyDescent="0.2">
      <c r="A122" s="90">
        <v>113</v>
      </c>
      <c r="B122" s="564" t="s">
        <v>912</v>
      </c>
      <c r="C122" s="463" t="s">
        <v>686</v>
      </c>
      <c r="D122" s="435" t="s">
        <v>720</v>
      </c>
      <c r="E122" s="467">
        <v>415093320</v>
      </c>
      <c r="F122" s="436" t="s">
        <v>687</v>
      </c>
      <c r="G122" s="435" t="s">
        <v>688</v>
      </c>
      <c r="H122" s="437">
        <v>125</v>
      </c>
      <c r="I122" s="411" t="s">
        <v>822</v>
      </c>
      <c r="J122" s="433" t="s">
        <v>695</v>
      </c>
      <c r="K122" s="438">
        <v>0.08</v>
      </c>
      <c r="L122" s="440">
        <f t="shared" si="10"/>
        <v>10</v>
      </c>
      <c r="M122" s="435"/>
    </row>
    <row r="123" spans="1:13" ht="46.5" customHeight="1" x14ac:dyDescent="0.2">
      <c r="A123" s="90">
        <v>114</v>
      </c>
      <c r="B123" s="564" t="s">
        <v>912</v>
      </c>
      <c r="C123" s="463" t="s">
        <v>686</v>
      </c>
      <c r="D123" s="435" t="s">
        <v>720</v>
      </c>
      <c r="E123" s="467">
        <v>415093320</v>
      </c>
      <c r="F123" s="436" t="s">
        <v>687</v>
      </c>
      <c r="G123" s="435" t="s">
        <v>688</v>
      </c>
      <c r="H123" s="437">
        <v>125</v>
      </c>
      <c r="I123" s="411" t="s">
        <v>823</v>
      </c>
      <c r="J123" s="433" t="s">
        <v>695</v>
      </c>
      <c r="K123" s="438">
        <v>0.08</v>
      </c>
      <c r="L123" s="440">
        <f t="shared" si="10"/>
        <v>10</v>
      </c>
      <c r="M123" s="435"/>
    </row>
    <row r="124" spans="1:13" ht="46.5" customHeight="1" x14ac:dyDescent="0.2">
      <c r="A124" s="90">
        <v>115</v>
      </c>
      <c r="B124" s="564" t="s">
        <v>912</v>
      </c>
      <c r="C124" s="463" t="s">
        <v>686</v>
      </c>
      <c r="D124" s="435" t="s">
        <v>720</v>
      </c>
      <c r="E124" s="467">
        <v>415093320</v>
      </c>
      <c r="F124" s="436" t="s">
        <v>687</v>
      </c>
      <c r="G124" s="435" t="s">
        <v>688</v>
      </c>
      <c r="H124" s="437">
        <v>50</v>
      </c>
      <c r="I124" s="411" t="s">
        <v>820</v>
      </c>
      <c r="J124" s="433" t="s">
        <v>695</v>
      </c>
      <c r="K124" s="438">
        <v>0.08</v>
      </c>
      <c r="L124" s="440">
        <f t="shared" si="10"/>
        <v>4</v>
      </c>
      <c r="M124" s="435"/>
    </row>
    <row r="125" spans="1:13" ht="46.5" customHeight="1" x14ac:dyDescent="0.2">
      <c r="A125" s="90">
        <v>116</v>
      </c>
      <c r="B125" s="564" t="s">
        <v>912</v>
      </c>
      <c r="C125" s="463" t="s">
        <v>686</v>
      </c>
      <c r="D125" s="435" t="s">
        <v>720</v>
      </c>
      <c r="E125" s="467">
        <v>415093320</v>
      </c>
      <c r="F125" s="436" t="s">
        <v>687</v>
      </c>
      <c r="G125" s="435" t="s">
        <v>688</v>
      </c>
      <c r="H125" s="437">
        <v>200</v>
      </c>
      <c r="I125" s="411" t="s">
        <v>824</v>
      </c>
      <c r="J125" s="433" t="s">
        <v>695</v>
      </c>
      <c r="K125" s="438">
        <v>0.05</v>
      </c>
      <c r="L125" s="440">
        <f t="shared" si="10"/>
        <v>10</v>
      </c>
      <c r="M125" s="435"/>
    </row>
    <row r="126" spans="1:13" ht="46.5" customHeight="1" x14ac:dyDescent="0.2">
      <c r="A126" s="90">
        <v>117</v>
      </c>
      <c r="B126" s="564" t="s">
        <v>912</v>
      </c>
      <c r="C126" s="463" t="s">
        <v>686</v>
      </c>
      <c r="D126" s="435" t="s">
        <v>720</v>
      </c>
      <c r="E126" s="467">
        <v>415093320</v>
      </c>
      <c r="F126" s="436" t="s">
        <v>687</v>
      </c>
      <c r="G126" s="435" t="s">
        <v>688</v>
      </c>
      <c r="H126" s="437">
        <v>200</v>
      </c>
      <c r="I126" s="411" t="s">
        <v>825</v>
      </c>
      <c r="J126" s="433" t="s">
        <v>695</v>
      </c>
      <c r="K126" s="438">
        <v>0.05</v>
      </c>
      <c r="L126" s="440">
        <f t="shared" si="10"/>
        <v>10</v>
      </c>
      <c r="M126" s="435"/>
    </row>
    <row r="127" spans="1:13" ht="46.5" customHeight="1" x14ac:dyDescent="0.2">
      <c r="A127" s="90">
        <v>118</v>
      </c>
      <c r="B127" s="564" t="s">
        <v>912</v>
      </c>
      <c r="C127" s="463" t="s">
        <v>686</v>
      </c>
      <c r="D127" s="435" t="s">
        <v>720</v>
      </c>
      <c r="E127" s="467">
        <v>415093320</v>
      </c>
      <c r="F127" s="436" t="s">
        <v>687</v>
      </c>
      <c r="G127" s="435" t="s">
        <v>688</v>
      </c>
      <c r="H127" s="437">
        <v>200</v>
      </c>
      <c r="I127" s="411" t="s">
        <v>826</v>
      </c>
      <c r="J127" s="433" t="s">
        <v>695</v>
      </c>
      <c r="K127" s="438">
        <v>0.05</v>
      </c>
      <c r="L127" s="440">
        <f t="shared" si="10"/>
        <v>10</v>
      </c>
      <c r="M127" s="435"/>
    </row>
    <row r="128" spans="1:13" ht="46.5" customHeight="1" x14ac:dyDescent="0.2">
      <c r="A128" s="90">
        <v>119</v>
      </c>
      <c r="B128" s="564" t="s">
        <v>912</v>
      </c>
      <c r="C128" s="463" t="s">
        <v>686</v>
      </c>
      <c r="D128" s="435" t="s">
        <v>720</v>
      </c>
      <c r="E128" s="467">
        <v>415093320</v>
      </c>
      <c r="F128" s="436" t="s">
        <v>687</v>
      </c>
      <c r="G128" s="435" t="s">
        <v>688</v>
      </c>
      <c r="H128" s="437">
        <v>100</v>
      </c>
      <c r="I128" s="411" t="s">
        <v>827</v>
      </c>
      <c r="J128" s="433" t="s">
        <v>695</v>
      </c>
      <c r="K128" s="438">
        <v>0.05</v>
      </c>
      <c r="L128" s="440">
        <f t="shared" si="10"/>
        <v>5</v>
      </c>
      <c r="M128" s="435"/>
    </row>
    <row r="129" spans="1:13" ht="47.25" customHeight="1" x14ac:dyDescent="0.2">
      <c r="A129" s="90">
        <v>120</v>
      </c>
      <c r="B129" s="564" t="s">
        <v>912</v>
      </c>
      <c r="C129" s="463" t="s">
        <v>686</v>
      </c>
      <c r="D129" s="435" t="s">
        <v>720</v>
      </c>
      <c r="E129" s="467">
        <v>415093320</v>
      </c>
      <c r="F129" s="436" t="s">
        <v>687</v>
      </c>
      <c r="G129" s="435" t="s">
        <v>688</v>
      </c>
      <c r="H129" s="437">
        <v>200</v>
      </c>
      <c r="I129" s="411" t="s">
        <v>828</v>
      </c>
      <c r="J129" s="433" t="s">
        <v>695</v>
      </c>
      <c r="K129" s="438">
        <v>0.05</v>
      </c>
      <c r="L129" s="440">
        <f t="shared" si="10"/>
        <v>10</v>
      </c>
      <c r="M129" s="435"/>
    </row>
    <row r="130" spans="1:13" ht="47.25" customHeight="1" x14ac:dyDescent="0.2">
      <c r="A130" s="90">
        <v>121</v>
      </c>
      <c r="B130" s="564" t="s">
        <v>912</v>
      </c>
      <c r="C130" s="463" t="s">
        <v>686</v>
      </c>
      <c r="D130" s="435" t="s">
        <v>720</v>
      </c>
      <c r="E130" s="467">
        <v>415093320</v>
      </c>
      <c r="F130" s="436" t="s">
        <v>687</v>
      </c>
      <c r="G130" s="435" t="s">
        <v>688</v>
      </c>
      <c r="H130" s="437">
        <v>100</v>
      </c>
      <c r="I130" s="411" t="s">
        <v>829</v>
      </c>
      <c r="J130" s="433" t="s">
        <v>695</v>
      </c>
      <c r="K130" s="438">
        <v>0.05</v>
      </c>
      <c r="L130" s="440">
        <f t="shared" si="10"/>
        <v>5</v>
      </c>
      <c r="M130" s="435"/>
    </row>
    <row r="131" spans="1:13" ht="47.25" customHeight="1" x14ac:dyDescent="0.2">
      <c r="A131" s="90">
        <v>122</v>
      </c>
      <c r="B131" s="564" t="s">
        <v>912</v>
      </c>
      <c r="C131" s="463" t="s">
        <v>686</v>
      </c>
      <c r="D131" s="435" t="s">
        <v>720</v>
      </c>
      <c r="E131" s="467">
        <v>415093320</v>
      </c>
      <c r="F131" s="436" t="s">
        <v>687</v>
      </c>
      <c r="G131" s="435" t="s">
        <v>688</v>
      </c>
      <c r="H131" s="437">
        <v>400</v>
      </c>
      <c r="I131" s="411" t="s">
        <v>830</v>
      </c>
      <c r="J131" s="433" t="s">
        <v>695</v>
      </c>
      <c r="K131" s="438">
        <v>0.05</v>
      </c>
      <c r="L131" s="440">
        <f t="shared" si="10"/>
        <v>20</v>
      </c>
      <c r="M131" s="435"/>
    </row>
    <row r="132" spans="1:13" ht="47.25" customHeight="1" x14ac:dyDescent="0.2">
      <c r="A132" s="90">
        <v>123</v>
      </c>
      <c r="B132" s="564" t="s">
        <v>912</v>
      </c>
      <c r="C132" s="463" t="s">
        <v>686</v>
      </c>
      <c r="D132" s="435" t="s">
        <v>720</v>
      </c>
      <c r="E132" s="467">
        <v>415093320</v>
      </c>
      <c r="F132" s="436" t="s">
        <v>687</v>
      </c>
      <c r="G132" s="435" t="s">
        <v>688</v>
      </c>
      <c r="H132" s="437">
        <v>200</v>
      </c>
      <c r="I132" s="411" t="s">
        <v>831</v>
      </c>
      <c r="J132" s="433" t="s">
        <v>695</v>
      </c>
      <c r="K132" s="438">
        <v>0.05</v>
      </c>
      <c r="L132" s="440">
        <f t="shared" si="10"/>
        <v>10</v>
      </c>
      <c r="M132" s="435"/>
    </row>
    <row r="133" spans="1:13" ht="47.25" customHeight="1" x14ac:dyDescent="0.2">
      <c r="A133" s="90">
        <v>124</v>
      </c>
      <c r="B133" s="564" t="s">
        <v>912</v>
      </c>
      <c r="C133" s="463" t="s">
        <v>686</v>
      </c>
      <c r="D133" s="435" t="s">
        <v>720</v>
      </c>
      <c r="E133" s="467">
        <v>415093320</v>
      </c>
      <c r="F133" s="436" t="s">
        <v>687</v>
      </c>
      <c r="G133" s="435" t="s">
        <v>688</v>
      </c>
      <c r="H133" s="437">
        <v>400</v>
      </c>
      <c r="I133" s="411" t="s">
        <v>832</v>
      </c>
      <c r="J133" s="433" t="s">
        <v>695</v>
      </c>
      <c r="K133" s="438">
        <v>0.05</v>
      </c>
      <c r="L133" s="440">
        <f t="shared" si="10"/>
        <v>20</v>
      </c>
      <c r="M133" s="435"/>
    </row>
    <row r="134" spans="1:13" ht="47.25" customHeight="1" x14ac:dyDescent="0.2">
      <c r="A134" s="90">
        <v>125</v>
      </c>
      <c r="B134" s="564" t="s">
        <v>912</v>
      </c>
      <c r="C134" s="463" t="s">
        <v>686</v>
      </c>
      <c r="D134" s="435" t="s">
        <v>720</v>
      </c>
      <c r="E134" s="467">
        <v>415093320</v>
      </c>
      <c r="F134" s="436" t="s">
        <v>687</v>
      </c>
      <c r="G134" s="435" t="s">
        <v>688</v>
      </c>
      <c r="H134" s="437">
        <v>400</v>
      </c>
      <c r="I134" s="411" t="s">
        <v>833</v>
      </c>
      <c r="J134" s="433" t="s">
        <v>695</v>
      </c>
      <c r="K134" s="438">
        <v>0.05</v>
      </c>
      <c r="L134" s="440">
        <f t="shared" si="10"/>
        <v>20</v>
      </c>
      <c r="M134" s="435"/>
    </row>
    <row r="135" spans="1:13" ht="47.25" customHeight="1" x14ac:dyDescent="0.2">
      <c r="A135" s="90">
        <v>126</v>
      </c>
      <c r="B135" s="564" t="s">
        <v>912</v>
      </c>
      <c r="C135" s="463" t="s">
        <v>686</v>
      </c>
      <c r="D135" s="435" t="s">
        <v>720</v>
      </c>
      <c r="E135" s="467">
        <v>415093320</v>
      </c>
      <c r="F135" s="436" t="s">
        <v>687</v>
      </c>
      <c r="G135" s="435" t="s">
        <v>688</v>
      </c>
      <c r="H135" s="437">
        <v>400</v>
      </c>
      <c r="I135" s="411" t="s">
        <v>834</v>
      </c>
      <c r="J135" s="433" t="s">
        <v>695</v>
      </c>
      <c r="K135" s="438">
        <v>0.05</v>
      </c>
      <c r="L135" s="440">
        <f t="shared" si="10"/>
        <v>20</v>
      </c>
      <c r="M135" s="435"/>
    </row>
    <row r="136" spans="1:13" ht="47.25" customHeight="1" x14ac:dyDescent="0.2">
      <c r="A136" s="90">
        <v>127</v>
      </c>
      <c r="B136" s="564" t="s">
        <v>912</v>
      </c>
      <c r="C136" s="463" t="s">
        <v>686</v>
      </c>
      <c r="D136" s="435" t="s">
        <v>720</v>
      </c>
      <c r="E136" s="467">
        <v>415093320</v>
      </c>
      <c r="F136" s="436" t="s">
        <v>687</v>
      </c>
      <c r="G136" s="435" t="s">
        <v>688</v>
      </c>
      <c r="H136" s="437">
        <v>200</v>
      </c>
      <c r="I136" s="411" t="s">
        <v>835</v>
      </c>
      <c r="J136" s="433" t="s">
        <v>695</v>
      </c>
      <c r="K136" s="438">
        <v>0.05</v>
      </c>
      <c r="L136" s="440">
        <f t="shared" si="10"/>
        <v>10</v>
      </c>
      <c r="M136" s="435"/>
    </row>
    <row r="137" spans="1:13" ht="47.25" customHeight="1" x14ac:dyDescent="0.2">
      <c r="A137" s="90">
        <v>128</v>
      </c>
      <c r="B137" s="564" t="s">
        <v>912</v>
      </c>
      <c r="C137" s="463" t="s">
        <v>686</v>
      </c>
      <c r="D137" s="435" t="s">
        <v>720</v>
      </c>
      <c r="E137" s="467">
        <v>415093320</v>
      </c>
      <c r="F137" s="436" t="s">
        <v>687</v>
      </c>
      <c r="G137" s="435" t="s">
        <v>688</v>
      </c>
      <c r="H137" s="437">
        <v>200</v>
      </c>
      <c r="I137" s="411" t="s">
        <v>836</v>
      </c>
      <c r="J137" s="433" t="s">
        <v>695</v>
      </c>
      <c r="K137" s="438">
        <v>0.05</v>
      </c>
      <c r="L137" s="440">
        <f t="shared" si="10"/>
        <v>10</v>
      </c>
      <c r="M137" s="435"/>
    </row>
    <row r="138" spans="1:13" ht="47.25" customHeight="1" x14ac:dyDescent="0.2">
      <c r="A138" s="90">
        <v>129</v>
      </c>
      <c r="B138" s="564" t="s">
        <v>912</v>
      </c>
      <c r="C138" s="463" t="s">
        <v>686</v>
      </c>
      <c r="D138" s="435" t="s">
        <v>720</v>
      </c>
      <c r="E138" s="467">
        <v>415093320</v>
      </c>
      <c r="F138" s="436" t="s">
        <v>687</v>
      </c>
      <c r="G138" s="435" t="s">
        <v>688</v>
      </c>
      <c r="H138" s="437">
        <v>100</v>
      </c>
      <c r="I138" s="411" t="s">
        <v>694</v>
      </c>
      <c r="J138" s="433" t="s">
        <v>695</v>
      </c>
      <c r="K138" s="438">
        <v>0.05</v>
      </c>
      <c r="L138" s="440">
        <f t="shared" si="10"/>
        <v>5</v>
      </c>
      <c r="M138" s="435"/>
    </row>
    <row r="139" spans="1:13" ht="47.25" customHeight="1" x14ac:dyDescent="0.2">
      <c r="A139" s="90">
        <v>130</v>
      </c>
      <c r="B139" s="564" t="s">
        <v>912</v>
      </c>
      <c r="C139" s="463" t="s">
        <v>686</v>
      </c>
      <c r="D139" s="435" t="s">
        <v>720</v>
      </c>
      <c r="E139" s="467">
        <v>415093320</v>
      </c>
      <c r="F139" s="436" t="s">
        <v>687</v>
      </c>
      <c r="G139" s="435" t="s">
        <v>688</v>
      </c>
      <c r="H139" s="437">
        <v>150</v>
      </c>
      <c r="I139" s="411" t="s">
        <v>689</v>
      </c>
      <c r="J139" s="433" t="s">
        <v>695</v>
      </c>
      <c r="K139" s="438">
        <v>0.08</v>
      </c>
      <c r="L139" s="440">
        <f>K139*H139</f>
        <v>12</v>
      </c>
      <c r="M139" s="435"/>
    </row>
    <row r="140" spans="1:13" ht="47.25" customHeight="1" x14ac:dyDescent="0.2">
      <c r="A140" s="90">
        <v>131</v>
      </c>
      <c r="B140" s="564" t="s">
        <v>912</v>
      </c>
      <c r="C140" s="463" t="s">
        <v>686</v>
      </c>
      <c r="D140" s="435" t="s">
        <v>720</v>
      </c>
      <c r="E140" s="467">
        <v>415093320</v>
      </c>
      <c r="F140" s="436" t="s">
        <v>687</v>
      </c>
      <c r="G140" s="435" t="s">
        <v>688</v>
      </c>
      <c r="H140" s="437">
        <v>150</v>
      </c>
      <c r="I140" s="411" t="s">
        <v>692</v>
      </c>
      <c r="J140" s="433" t="s">
        <v>695</v>
      </c>
      <c r="K140" s="438">
        <v>0.08</v>
      </c>
      <c r="L140" s="440">
        <f t="shared" ref="L140:L176" si="11">K140*H140</f>
        <v>12</v>
      </c>
      <c r="M140" s="435"/>
    </row>
    <row r="141" spans="1:13" ht="47.25" customHeight="1" x14ac:dyDescent="0.2">
      <c r="A141" s="90">
        <v>132</v>
      </c>
      <c r="B141" s="564" t="s">
        <v>912</v>
      </c>
      <c r="C141" s="463" t="s">
        <v>686</v>
      </c>
      <c r="D141" s="435" t="s">
        <v>720</v>
      </c>
      <c r="E141" s="467">
        <v>415093320</v>
      </c>
      <c r="F141" s="436" t="s">
        <v>687</v>
      </c>
      <c r="G141" s="435" t="s">
        <v>688</v>
      </c>
      <c r="H141" s="437">
        <v>100</v>
      </c>
      <c r="I141" s="411" t="s">
        <v>837</v>
      </c>
      <c r="J141" s="433" t="s">
        <v>695</v>
      </c>
      <c r="K141" s="438">
        <v>0.08</v>
      </c>
      <c r="L141" s="440">
        <f t="shared" si="11"/>
        <v>8</v>
      </c>
      <c r="M141" s="435"/>
    </row>
    <row r="142" spans="1:13" ht="47.25" customHeight="1" x14ac:dyDescent="0.2">
      <c r="A142" s="90">
        <v>133</v>
      </c>
      <c r="B142" s="564" t="s">
        <v>912</v>
      </c>
      <c r="C142" s="463" t="s">
        <v>686</v>
      </c>
      <c r="D142" s="435" t="s">
        <v>720</v>
      </c>
      <c r="E142" s="467">
        <v>415093320</v>
      </c>
      <c r="F142" s="436" t="s">
        <v>687</v>
      </c>
      <c r="G142" s="435" t="s">
        <v>688</v>
      </c>
      <c r="H142" s="437">
        <v>100</v>
      </c>
      <c r="I142" s="411" t="s">
        <v>838</v>
      </c>
      <c r="J142" s="433" t="s">
        <v>695</v>
      </c>
      <c r="K142" s="438">
        <v>0.08</v>
      </c>
      <c r="L142" s="440">
        <f t="shared" si="11"/>
        <v>8</v>
      </c>
      <c r="M142" s="435"/>
    </row>
    <row r="143" spans="1:13" ht="47.25" customHeight="1" x14ac:dyDescent="0.2">
      <c r="A143" s="90">
        <v>134</v>
      </c>
      <c r="B143" s="564" t="s">
        <v>912</v>
      </c>
      <c r="C143" s="463" t="s">
        <v>686</v>
      </c>
      <c r="D143" s="435" t="s">
        <v>720</v>
      </c>
      <c r="E143" s="467">
        <v>415093320</v>
      </c>
      <c r="F143" s="436" t="s">
        <v>687</v>
      </c>
      <c r="G143" s="435" t="s">
        <v>688</v>
      </c>
      <c r="H143" s="437">
        <v>100</v>
      </c>
      <c r="I143" s="411" t="s">
        <v>839</v>
      </c>
      <c r="J143" s="433" t="s">
        <v>695</v>
      </c>
      <c r="K143" s="438">
        <v>0.08</v>
      </c>
      <c r="L143" s="440">
        <f t="shared" si="11"/>
        <v>8</v>
      </c>
      <c r="M143" s="435"/>
    </row>
    <row r="144" spans="1:13" ht="47.25" customHeight="1" x14ac:dyDescent="0.2">
      <c r="A144" s="90">
        <v>135</v>
      </c>
      <c r="B144" s="564" t="s">
        <v>912</v>
      </c>
      <c r="C144" s="463" t="s">
        <v>686</v>
      </c>
      <c r="D144" s="435" t="s">
        <v>720</v>
      </c>
      <c r="E144" s="467">
        <v>415093320</v>
      </c>
      <c r="F144" s="436" t="s">
        <v>687</v>
      </c>
      <c r="G144" s="435" t="s">
        <v>688</v>
      </c>
      <c r="H144" s="437">
        <v>150</v>
      </c>
      <c r="I144" s="411" t="s">
        <v>840</v>
      </c>
      <c r="J144" s="433" t="s">
        <v>695</v>
      </c>
      <c r="K144" s="438">
        <v>0.08</v>
      </c>
      <c r="L144" s="440">
        <f t="shared" si="11"/>
        <v>12</v>
      </c>
      <c r="M144" s="435"/>
    </row>
    <row r="145" spans="1:13" ht="47.25" customHeight="1" x14ac:dyDescent="0.2">
      <c r="A145" s="90">
        <v>136</v>
      </c>
      <c r="B145" s="564" t="s">
        <v>912</v>
      </c>
      <c r="C145" s="463" t="s">
        <v>686</v>
      </c>
      <c r="D145" s="435" t="s">
        <v>720</v>
      </c>
      <c r="E145" s="467">
        <v>415093320</v>
      </c>
      <c r="F145" s="436" t="s">
        <v>687</v>
      </c>
      <c r="G145" s="435" t="s">
        <v>688</v>
      </c>
      <c r="H145" s="437">
        <v>100</v>
      </c>
      <c r="I145" s="411" t="s">
        <v>841</v>
      </c>
      <c r="J145" s="433" t="s">
        <v>695</v>
      </c>
      <c r="K145" s="438">
        <v>0.08</v>
      </c>
      <c r="L145" s="440">
        <f t="shared" si="11"/>
        <v>8</v>
      </c>
      <c r="M145" s="435"/>
    </row>
    <row r="146" spans="1:13" ht="47.25" customHeight="1" x14ac:dyDescent="0.2">
      <c r="A146" s="90">
        <v>137</v>
      </c>
      <c r="B146" s="564" t="s">
        <v>912</v>
      </c>
      <c r="C146" s="463" t="s">
        <v>686</v>
      </c>
      <c r="D146" s="435" t="s">
        <v>720</v>
      </c>
      <c r="E146" s="467">
        <v>415093320</v>
      </c>
      <c r="F146" s="436" t="s">
        <v>687</v>
      </c>
      <c r="G146" s="435" t="s">
        <v>688</v>
      </c>
      <c r="H146" s="437">
        <v>100</v>
      </c>
      <c r="I146" s="411" t="s">
        <v>842</v>
      </c>
      <c r="J146" s="433" t="s">
        <v>695</v>
      </c>
      <c r="K146" s="438">
        <v>0.08</v>
      </c>
      <c r="L146" s="440">
        <f t="shared" si="11"/>
        <v>8</v>
      </c>
      <c r="M146" s="435"/>
    </row>
    <row r="147" spans="1:13" ht="47.25" customHeight="1" x14ac:dyDescent="0.2">
      <c r="A147" s="90">
        <v>138</v>
      </c>
      <c r="B147" s="564" t="s">
        <v>912</v>
      </c>
      <c r="C147" s="463" t="s">
        <v>686</v>
      </c>
      <c r="D147" s="435" t="s">
        <v>720</v>
      </c>
      <c r="E147" s="467">
        <v>415093320</v>
      </c>
      <c r="F147" s="436" t="s">
        <v>687</v>
      </c>
      <c r="G147" s="435" t="s">
        <v>688</v>
      </c>
      <c r="H147" s="437">
        <v>100</v>
      </c>
      <c r="I147" s="411" t="s">
        <v>843</v>
      </c>
      <c r="J147" s="433" t="s">
        <v>695</v>
      </c>
      <c r="K147" s="438">
        <v>0.08</v>
      </c>
      <c r="L147" s="440">
        <f t="shared" si="11"/>
        <v>8</v>
      </c>
      <c r="M147" s="435"/>
    </row>
    <row r="148" spans="1:13" ht="47.25" customHeight="1" x14ac:dyDescent="0.2">
      <c r="A148" s="90">
        <v>139</v>
      </c>
      <c r="B148" s="564" t="s">
        <v>912</v>
      </c>
      <c r="C148" s="463" t="s">
        <v>686</v>
      </c>
      <c r="D148" s="435" t="s">
        <v>720</v>
      </c>
      <c r="E148" s="467">
        <v>415093320</v>
      </c>
      <c r="F148" s="436" t="s">
        <v>687</v>
      </c>
      <c r="G148" s="435" t="s">
        <v>688</v>
      </c>
      <c r="H148" s="437">
        <v>100</v>
      </c>
      <c r="I148" s="411" t="s">
        <v>844</v>
      </c>
      <c r="J148" s="433" t="s">
        <v>695</v>
      </c>
      <c r="K148" s="438">
        <v>0.08</v>
      </c>
      <c r="L148" s="440">
        <f t="shared" si="11"/>
        <v>8</v>
      </c>
      <c r="M148" s="435"/>
    </row>
    <row r="149" spans="1:13" ht="47.25" customHeight="1" x14ac:dyDescent="0.2">
      <c r="A149" s="90">
        <v>140</v>
      </c>
      <c r="B149" s="564" t="s">
        <v>912</v>
      </c>
      <c r="C149" s="463" t="s">
        <v>686</v>
      </c>
      <c r="D149" s="435" t="s">
        <v>720</v>
      </c>
      <c r="E149" s="467">
        <v>415093320</v>
      </c>
      <c r="F149" s="436" t="s">
        <v>687</v>
      </c>
      <c r="G149" s="435" t="s">
        <v>688</v>
      </c>
      <c r="H149" s="437">
        <v>100</v>
      </c>
      <c r="I149" s="411" t="s">
        <v>845</v>
      </c>
      <c r="J149" s="433" t="s">
        <v>695</v>
      </c>
      <c r="K149" s="438">
        <v>0.05</v>
      </c>
      <c r="L149" s="440">
        <f t="shared" si="11"/>
        <v>5</v>
      </c>
      <c r="M149" s="435"/>
    </row>
    <row r="150" spans="1:13" ht="47.25" customHeight="1" x14ac:dyDescent="0.2">
      <c r="A150" s="90">
        <v>141</v>
      </c>
      <c r="B150" s="564" t="s">
        <v>912</v>
      </c>
      <c r="C150" s="463" t="s">
        <v>686</v>
      </c>
      <c r="D150" s="435" t="s">
        <v>720</v>
      </c>
      <c r="E150" s="467">
        <v>415093320</v>
      </c>
      <c r="F150" s="436" t="s">
        <v>687</v>
      </c>
      <c r="G150" s="435" t="s">
        <v>688</v>
      </c>
      <c r="H150" s="437">
        <v>100</v>
      </c>
      <c r="I150" s="411" t="s">
        <v>846</v>
      </c>
      <c r="J150" s="433" t="s">
        <v>695</v>
      </c>
      <c r="K150" s="438">
        <v>0.05</v>
      </c>
      <c r="L150" s="440">
        <f t="shared" si="11"/>
        <v>5</v>
      </c>
      <c r="M150" s="435"/>
    </row>
    <row r="151" spans="1:13" ht="47.25" customHeight="1" x14ac:dyDescent="0.2">
      <c r="A151" s="90">
        <v>142</v>
      </c>
      <c r="B151" s="564" t="s">
        <v>912</v>
      </c>
      <c r="C151" s="463" t="s">
        <v>686</v>
      </c>
      <c r="D151" s="435" t="s">
        <v>720</v>
      </c>
      <c r="E151" s="467">
        <v>415093320</v>
      </c>
      <c r="F151" s="436" t="s">
        <v>687</v>
      </c>
      <c r="G151" s="435" t="s">
        <v>688</v>
      </c>
      <c r="H151" s="437">
        <v>100</v>
      </c>
      <c r="I151" s="411" t="s">
        <v>847</v>
      </c>
      <c r="J151" s="433" t="s">
        <v>695</v>
      </c>
      <c r="K151" s="438">
        <v>0.05</v>
      </c>
      <c r="L151" s="440">
        <f t="shared" si="11"/>
        <v>5</v>
      </c>
      <c r="M151" s="435"/>
    </row>
    <row r="152" spans="1:13" ht="47.25" customHeight="1" x14ac:dyDescent="0.2">
      <c r="A152" s="90">
        <v>143</v>
      </c>
      <c r="B152" s="564" t="s">
        <v>912</v>
      </c>
      <c r="C152" s="463" t="s">
        <v>686</v>
      </c>
      <c r="D152" s="435" t="s">
        <v>720</v>
      </c>
      <c r="E152" s="467">
        <v>415093320</v>
      </c>
      <c r="F152" s="436" t="s">
        <v>687</v>
      </c>
      <c r="G152" s="435" t="s">
        <v>688</v>
      </c>
      <c r="H152" s="437">
        <v>100</v>
      </c>
      <c r="I152" s="411" t="s">
        <v>848</v>
      </c>
      <c r="J152" s="433" t="s">
        <v>695</v>
      </c>
      <c r="K152" s="438">
        <v>0.05</v>
      </c>
      <c r="L152" s="440">
        <f t="shared" si="11"/>
        <v>5</v>
      </c>
      <c r="M152" s="435"/>
    </row>
    <row r="153" spans="1:13" ht="47.25" customHeight="1" x14ac:dyDescent="0.2">
      <c r="A153" s="90">
        <v>144</v>
      </c>
      <c r="B153" s="564" t="s">
        <v>912</v>
      </c>
      <c r="C153" s="463" t="s">
        <v>686</v>
      </c>
      <c r="D153" s="435" t="s">
        <v>720</v>
      </c>
      <c r="E153" s="467">
        <v>415093320</v>
      </c>
      <c r="F153" s="436" t="s">
        <v>687</v>
      </c>
      <c r="G153" s="435" t="s">
        <v>688</v>
      </c>
      <c r="H153" s="437">
        <v>100</v>
      </c>
      <c r="I153" s="411" t="s">
        <v>849</v>
      </c>
      <c r="J153" s="433" t="s">
        <v>695</v>
      </c>
      <c r="K153" s="438">
        <v>0.05</v>
      </c>
      <c r="L153" s="440">
        <f t="shared" si="11"/>
        <v>5</v>
      </c>
      <c r="M153" s="435"/>
    </row>
    <row r="154" spans="1:13" ht="47.25" customHeight="1" x14ac:dyDescent="0.2">
      <c r="A154" s="90">
        <v>145</v>
      </c>
      <c r="B154" s="564" t="s">
        <v>912</v>
      </c>
      <c r="C154" s="463" t="s">
        <v>686</v>
      </c>
      <c r="D154" s="435" t="s">
        <v>720</v>
      </c>
      <c r="E154" s="467">
        <v>415093320</v>
      </c>
      <c r="F154" s="436" t="s">
        <v>687</v>
      </c>
      <c r="G154" s="435" t="s">
        <v>688</v>
      </c>
      <c r="H154" s="437">
        <v>200</v>
      </c>
      <c r="I154" s="411" t="s">
        <v>850</v>
      </c>
      <c r="J154" s="433" t="s">
        <v>695</v>
      </c>
      <c r="K154" s="438">
        <v>0.05</v>
      </c>
      <c r="L154" s="440">
        <f t="shared" si="11"/>
        <v>10</v>
      </c>
      <c r="M154" s="435"/>
    </row>
    <row r="155" spans="1:13" ht="47.25" customHeight="1" x14ac:dyDescent="0.2">
      <c r="A155" s="90">
        <v>146</v>
      </c>
      <c r="B155" s="564" t="s">
        <v>912</v>
      </c>
      <c r="C155" s="463" t="s">
        <v>686</v>
      </c>
      <c r="D155" s="435" t="s">
        <v>720</v>
      </c>
      <c r="E155" s="467">
        <v>415093320</v>
      </c>
      <c r="F155" s="436" t="s">
        <v>687</v>
      </c>
      <c r="G155" s="435" t="s">
        <v>688</v>
      </c>
      <c r="H155" s="437">
        <v>100</v>
      </c>
      <c r="I155" s="411" t="s">
        <v>851</v>
      </c>
      <c r="J155" s="433" t="s">
        <v>695</v>
      </c>
      <c r="K155" s="438">
        <v>0.05</v>
      </c>
      <c r="L155" s="440">
        <f t="shared" si="11"/>
        <v>5</v>
      </c>
      <c r="M155" s="435"/>
    </row>
    <row r="156" spans="1:13" ht="47.25" customHeight="1" x14ac:dyDescent="0.2">
      <c r="A156" s="90">
        <v>147</v>
      </c>
      <c r="B156" s="564" t="s">
        <v>912</v>
      </c>
      <c r="C156" s="463" t="s">
        <v>686</v>
      </c>
      <c r="D156" s="435" t="s">
        <v>720</v>
      </c>
      <c r="E156" s="467">
        <v>415093320</v>
      </c>
      <c r="F156" s="436" t="s">
        <v>687</v>
      </c>
      <c r="G156" s="435" t="s">
        <v>688</v>
      </c>
      <c r="H156" s="437">
        <v>200</v>
      </c>
      <c r="I156" s="411" t="s">
        <v>852</v>
      </c>
      <c r="J156" s="433" t="s">
        <v>695</v>
      </c>
      <c r="K156" s="438">
        <v>0.05</v>
      </c>
      <c r="L156" s="440">
        <f t="shared" si="11"/>
        <v>10</v>
      </c>
      <c r="M156" s="435"/>
    </row>
    <row r="157" spans="1:13" ht="47.25" customHeight="1" x14ac:dyDescent="0.2">
      <c r="A157" s="90">
        <v>148</v>
      </c>
      <c r="B157" s="564" t="s">
        <v>912</v>
      </c>
      <c r="C157" s="463" t="s">
        <v>686</v>
      </c>
      <c r="D157" s="435" t="s">
        <v>720</v>
      </c>
      <c r="E157" s="467">
        <v>415093320</v>
      </c>
      <c r="F157" s="436" t="s">
        <v>687</v>
      </c>
      <c r="G157" s="435" t="s">
        <v>688</v>
      </c>
      <c r="H157" s="437">
        <v>100</v>
      </c>
      <c r="I157" s="411" t="s">
        <v>853</v>
      </c>
      <c r="J157" s="433" t="s">
        <v>695</v>
      </c>
      <c r="K157" s="438">
        <v>0.08</v>
      </c>
      <c r="L157" s="440">
        <f t="shared" si="11"/>
        <v>8</v>
      </c>
      <c r="M157" s="435"/>
    </row>
    <row r="158" spans="1:13" ht="47.25" customHeight="1" x14ac:dyDescent="0.2">
      <c r="A158" s="90">
        <v>149</v>
      </c>
      <c r="B158" s="564" t="s">
        <v>912</v>
      </c>
      <c r="C158" s="463" t="s">
        <v>686</v>
      </c>
      <c r="D158" s="435" t="s">
        <v>720</v>
      </c>
      <c r="E158" s="467">
        <v>415093320</v>
      </c>
      <c r="F158" s="436" t="s">
        <v>687</v>
      </c>
      <c r="G158" s="435" t="s">
        <v>688</v>
      </c>
      <c r="H158" s="437">
        <v>150</v>
      </c>
      <c r="I158" s="411" t="s">
        <v>854</v>
      </c>
      <c r="J158" s="433" t="s">
        <v>695</v>
      </c>
      <c r="K158" s="438">
        <v>0.05</v>
      </c>
      <c r="L158" s="440">
        <f t="shared" si="11"/>
        <v>7.5</v>
      </c>
      <c r="M158" s="435"/>
    </row>
    <row r="159" spans="1:13" ht="47.25" customHeight="1" x14ac:dyDescent="0.2">
      <c r="A159" s="90">
        <v>150</v>
      </c>
      <c r="B159" s="564" t="s">
        <v>912</v>
      </c>
      <c r="C159" s="463" t="s">
        <v>686</v>
      </c>
      <c r="D159" s="435" t="s">
        <v>720</v>
      </c>
      <c r="E159" s="467">
        <v>415093320</v>
      </c>
      <c r="F159" s="436" t="s">
        <v>687</v>
      </c>
      <c r="G159" s="435" t="s">
        <v>688</v>
      </c>
      <c r="H159" s="437">
        <v>100</v>
      </c>
      <c r="I159" s="411" t="s">
        <v>855</v>
      </c>
      <c r="J159" s="433" t="s">
        <v>695</v>
      </c>
      <c r="K159" s="438">
        <v>0.05</v>
      </c>
      <c r="L159" s="440">
        <f t="shared" si="11"/>
        <v>5</v>
      </c>
      <c r="M159" s="435"/>
    </row>
    <row r="160" spans="1:13" ht="47.25" customHeight="1" x14ac:dyDescent="0.2">
      <c r="A160" s="90">
        <v>151</v>
      </c>
      <c r="B160" s="564" t="s">
        <v>912</v>
      </c>
      <c r="C160" s="463" t="s">
        <v>686</v>
      </c>
      <c r="D160" s="435" t="s">
        <v>720</v>
      </c>
      <c r="E160" s="467">
        <v>415093320</v>
      </c>
      <c r="F160" s="436" t="s">
        <v>687</v>
      </c>
      <c r="G160" s="435" t="s">
        <v>688</v>
      </c>
      <c r="H160" s="437">
        <v>100</v>
      </c>
      <c r="I160" s="411" t="s">
        <v>856</v>
      </c>
      <c r="J160" s="433" t="s">
        <v>695</v>
      </c>
      <c r="K160" s="438">
        <v>0.05</v>
      </c>
      <c r="L160" s="440">
        <f t="shared" si="11"/>
        <v>5</v>
      </c>
      <c r="M160" s="435"/>
    </row>
    <row r="161" spans="1:13" ht="47.25" customHeight="1" x14ac:dyDescent="0.2">
      <c r="A161" s="90">
        <v>152</v>
      </c>
      <c r="B161" s="564" t="s">
        <v>912</v>
      </c>
      <c r="C161" s="463" t="s">
        <v>686</v>
      </c>
      <c r="D161" s="435" t="s">
        <v>720</v>
      </c>
      <c r="E161" s="467">
        <v>415093320</v>
      </c>
      <c r="F161" s="436" t="s">
        <v>687</v>
      </c>
      <c r="G161" s="435" t="s">
        <v>688</v>
      </c>
      <c r="H161" s="437">
        <v>100</v>
      </c>
      <c r="I161" s="411" t="s">
        <v>857</v>
      </c>
      <c r="J161" s="433" t="s">
        <v>695</v>
      </c>
      <c r="K161" s="438">
        <v>0.05</v>
      </c>
      <c r="L161" s="440">
        <f t="shared" si="11"/>
        <v>5</v>
      </c>
      <c r="M161" s="435"/>
    </row>
    <row r="162" spans="1:13" ht="47.25" customHeight="1" x14ac:dyDescent="0.2">
      <c r="A162" s="90">
        <v>153</v>
      </c>
      <c r="B162" s="564" t="s">
        <v>912</v>
      </c>
      <c r="C162" s="463" t="s">
        <v>686</v>
      </c>
      <c r="D162" s="435" t="s">
        <v>720</v>
      </c>
      <c r="E162" s="467">
        <v>415093320</v>
      </c>
      <c r="F162" s="436" t="s">
        <v>687</v>
      </c>
      <c r="G162" s="435" t="s">
        <v>688</v>
      </c>
      <c r="H162" s="437">
        <v>100</v>
      </c>
      <c r="I162" s="411" t="s">
        <v>667</v>
      </c>
      <c r="J162" s="433" t="s">
        <v>695</v>
      </c>
      <c r="K162" s="438">
        <v>0.05</v>
      </c>
      <c r="L162" s="440">
        <f t="shared" si="11"/>
        <v>5</v>
      </c>
      <c r="M162" s="435"/>
    </row>
    <row r="163" spans="1:13" ht="47.25" customHeight="1" x14ac:dyDescent="0.2">
      <c r="A163" s="90">
        <v>154</v>
      </c>
      <c r="B163" s="564" t="s">
        <v>912</v>
      </c>
      <c r="C163" s="463" t="s">
        <v>686</v>
      </c>
      <c r="D163" s="435" t="s">
        <v>720</v>
      </c>
      <c r="E163" s="467">
        <v>415093320</v>
      </c>
      <c r="F163" s="436" t="s">
        <v>687</v>
      </c>
      <c r="G163" s="435" t="s">
        <v>688</v>
      </c>
      <c r="H163" s="437">
        <v>100</v>
      </c>
      <c r="I163" s="411" t="s">
        <v>858</v>
      </c>
      <c r="J163" s="433" t="s">
        <v>695</v>
      </c>
      <c r="K163" s="438">
        <v>0.05</v>
      </c>
      <c r="L163" s="440">
        <f t="shared" si="11"/>
        <v>5</v>
      </c>
      <c r="M163" s="435"/>
    </row>
    <row r="164" spans="1:13" ht="47.25" customHeight="1" x14ac:dyDescent="0.2">
      <c r="A164" s="90">
        <v>155</v>
      </c>
      <c r="B164" s="564" t="s">
        <v>912</v>
      </c>
      <c r="C164" s="463" t="s">
        <v>686</v>
      </c>
      <c r="D164" s="435" t="s">
        <v>720</v>
      </c>
      <c r="E164" s="467">
        <v>415093320</v>
      </c>
      <c r="F164" s="436" t="s">
        <v>687</v>
      </c>
      <c r="G164" s="435" t="s">
        <v>688</v>
      </c>
      <c r="H164" s="437">
        <v>200</v>
      </c>
      <c r="I164" s="411" t="s">
        <v>697</v>
      </c>
      <c r="J164" s="433" t="s">
        <v>695</v>
      </c>
      <c r="K164" s="438">
        <v>0.05</v>
      </c>
      <c r="L164" s="440">
        <f t="shared" si="11"/>
        <v>10</v>
      </c>
      <c r="M164" s="435"/>
    </row>
    <row r="165" spans="1:13" ht="47.25" customHeight="1" x14ac:dyDescent="0.2">
      <c r="A165" s="90">
        <v>156</v>
      </c>
      <c r="B165" s="564" t="s">
        <v>912</v>
      </c>
      <c r="C165" s="463" t="s">
        <v>686</v>
      </c>
      <c r="D165" s="435" t="s">
        <v>720</v>
      </c>
      <c r="E165" s="467">
        <v>415093320</v>
      </c>
      <c r="F165" s="436" t="s">
        <v>687</v>
      </c>
      <c r="G165" s="435" t="s">
        <v>688</v>
      </c>
      <c r="H165" s="437">
        <v>100</v>
      </c>
      <c r="I165" s="411" t="s">
        <v>859</v>
      </c>
      <c r="J165" s="433" t="s">
        <v>695</v>
      </c>
      <c r="K165" s="438">
        <v>0.05</v>
      </c>
      <c r="L165" s="440">
        <f t="shared" si="11"/>
        <v>5</v>
      </c>
      <c r="M165" s="435"/>
    </row>
    <row r="166" spans="1:13" ht="47.25" customHeight="1" x14ac:dyDescent="0.2">
      <c r="A166" s="90">
        <v>157</v>
      </c>
      <c r="B166" s="564" t="s">
        <v>912</v>
      </c>
      <c r="C166" s="463" t="s">
        <v>686</v>
      </c>
      <c r="D166" s="435" t="s">
        <v>720</v>
      </c>
      <c r="E166" s="467">
        <v>415093320</v>
      </c>
      <c r="F166" s="436" t="s">
        <v>687</v>
      </c>
      <c r="G166" s="435" t="s">
        <v>688</v>
      </c>
      <c r="H166" s="437">
        <v>100</v>
      </c>
      <c r="I166" s="411" t="s">
        <v>860</v>
      </c>
      <c r="J166" s="433" t="s">
        <v>695</v>
      </c>
      <c r="K166" s="438">
        <v>0.05</v>
      </c>
      <c r="L166" s="440">
        <f t="shared" si="11"/>
        <v>5</v>
      </c>
      <c r="M166" s="435"/>
    </row>
    <row r="167" spans="1:13" ht="47.25" customHeight="1" x14ac:dyDescent="0.2">
      <c r="A167" s="90">
        <v>158</v>
      </c>
      <c r="B167" s="564" t="s">
        <v>912</v>
      </c>
      <c r="C167" s="463" t="s">
        <v>686</v>
      </c>
      <c r="D167" s="435" t="s">
        <v>720</v>
      </c>
      <c r="E167" s="467">
        <v>415093320</v>
      </c>
      <c r="F167" s="436" t="s">
        <v>687</v>
      </c>
      <c r="G167" s="435" t="s">
        <v>688</v>
      </c>
      <c r="H167" s="437">
        <v>100</v>
      </c>
      <c r="I167" s="411" t="s">
        <v>861</v>
      </c>
      <c r="J167" s="433" t="s">
        <v>695</v>
      </c>
      <c r="K167" s="438">
        <v>0.05</v>
      </c>
      <c r="L167" s="440">
        <f t="shared" si="11"/>
        <v>5</v>
      </c>
      <c r="M167" s="435"/>
    </row>
    <row r="168" spans="1:13" ht="47.25" customHeight="1" x14ac:dyDescent="0.2">
      <c r="A168" s="90">
        <v>159</v>
      </c>
      <c r="B168" s="564" t="s">
        <v>912</v>
      </c>
      <c r="C168" s="463" t="s">
        <v>686</v>
      </c>
      <c r="D168" s="435" t="s">
        <v>720</v>
      </c>
      <c r="E168" s="467">
        <v>415093320</v>
      </c>
      <c r="F168" s="436" t="s">
        <v>687</v>
      </c>
      <c r="G168" s="435" t="s">
        <v>688</v>
      </c>
      <c r="H168" s="437">
        <v>100</v>
      </c>
      <c r="I168" s="411" t="s">
        <v>862</v>
      </c>
      <c r="J168" s="433" t="s">
        <v>695</v>
      </c>
      <c r="K168" s="438">
        <v>0.05</v>
      </c>
      <c r="L168" s="440">
        <f t="shared" si="11"/>
        <v>5</v>
      </c>
      <c r="M168" s="435"/>
    </row>
    <row r="169" spans="1:13" ht="47.25" customHeight="1" x14ac:dyDescent="0.2">
      <c r="A169" s="90">
        <v>160</v>
      </c>
      <c r="B169" s="564" t="s">
        <v>912</v>
      </c>
      <c r="C169" s="463" t="s">
        <v>686</v>
      </c>
      <c r="D169" s="435" t="s">
        <v>720</v>
      </c>
      <c r="E169" s="467">
        <v>415093320</v>
      </c>
      <c r="F169" s="436" t="s">
        <v>687</v>
      </c>
      <c r="G169" s="435" t="s">
        <v>688</v>
      </c>
      <c r="H169" s="437">
        <v>100</v>
      </c>
      <c r="I169" s="411" t="s">
        <v>863</v>
      </c>
      <c r="J169" s="433" t="s">
        <v>695</v>
      </c>
      <c r="K169" s="438">
        <v>0.05</v>
      </c>
      <c r="L169" s="440">
        <f t="shared" si="11"/>
        <v>5</v>
      </c>
      <c r="M169" s="435"/>
    </row>
    <row r="170" spans="1:13" ht="47.25" customHeight="1" x14ac:dyDescent="0.2">
      <c r="A170" s="90">
        <v>161</v>
      </c>
      <c r="B170" s="564" t="s">
        <v>912</v>
      </c>
      <c r="C170" s="463" t="s">
        <v>686</v>
      </c>
      <c r="D170" s="435" t="s">
        <v>720</v>
      </c>
      <c r="E170" s="467">
        <v>415093320</v>
      </c>
      <c r="F170" s="436" t="s">
        <v>687</v>
      </c>
      <c r="G170" s="435" t="s">
        <v>688</v>
      </c>
      <c r="H170" s="437">
        <v>100</v>
      </c>
      <c r="I170" s="411" t="s">
        <v>864</v>
      </c>
      <c r="J170" s="433" t="s">
        <v>695</v>
      </c>
      <c r="K170" s="438">
        <v>0.05</v>
      </c>
      <c r="L170" s="440">
        <f t="shared" si="11"/>
        <v>5</v>
      </c>
      <c r="M170" s="435"/>
    </row>
    <row r="171" spans="1:13" ht="47.25" customHeight="1" x14ac:dyDescent="0.2">
      <c r="A171" s="90">
        <v>162</v>
      </c>
      <c r="B171" s="564" t="s">
        <v>912</v>
      </c>
      <c r="C171" s="463" t="s">
        <v>686</v>
      </c>
      <c r="D171" s="435" t="s">
        <v>720</v>
      </c>
      <c r="E171" s="467">
        <v>415093320</v>
      </c>
      <c r="F171" s="436" t="s">
        <v>687</v>
      </c>
      <c r="G171" s="435" t="s">
        <v>688</v>
      </c>
      <c r="H171" s="437">
        <v>100</v>
      </c>
      <c r="I171" s="411" t="s">
        <v>865</v>
      </c>
      <c r="J171" s="433" t="s">
        <v>695</v>
      </c>
      <c r="K171" s="438">
        <v>0.05</v>
      </c>
      <c r="L171" s="440">
        <f t="shared" si="11"/>
        <v>5</v>
      </c>
      <c r="M171" s="435"/>
    </row>
    <row r="172" spans="1:13" ht="47.25" customHeight="1" x14ac:dyDescent="0.2">
      <c r="A172" s="90">
        <v>163</v>
      </c>
      <c r="B172" s="564" t="s">
        <v>912</v>
      </c>
      <c r="C172" s="463" t="s">
        <v>686</v>
      </c>
      <c r="D172" s="435" t="s">
        <v>720</v>
      </c>
      <c r="E172" s="467">
        <v>415093320</v>
      </c>
      <c r="F172" s="436" t="s">
        <v>687</v>
      </c>
      <c r="G172" s="435" t="s">
        <v>688</v>
      </c>
      <c r="H172" s="437">
        <v>100</v>
      </c>
      <c r="I172" s="411" t="s">
        <v>866</v>
      </c>
      <c r="J172" s="433" t="s">
        <v>695</v>
      </c>
      <c r="K172" s="438">
        <v>0.05</v>
      </c>
      <c r="L172" s="440">
        <f t="shared" si="11"/>
        <v>5</v>
      </c>
      <c r="M172" s="435"/>
    </row>
    <row r="173" spans="1:13" ht="47.25" customHeight="1" x14ac:dyDescent="0.2">
      <c r="A173" s="90">
        <v>164</v>
      </c>
      <c r="B173" s="564" t="s">
        <v>912</v>
      </c>
      <c r="C173" s="463" t="s">
        <v>686</v>
      </c>
      <c r="D173" s="435" t="s">
        <v>720</v>
      </c>
      <c r="E173" s="467">
        <v>415093320</v>
      </c>
      <c r="F173" s="436" t="s">
        <v>687</v>
      </c>
      <c r="G173" s="435" t="s">
        <v>688</v>
      </c>
      <c r="H173" s="437">
        <v>200</v>
      </c>
      <c r="I173" s="411" t="s">
        <v>867</v>
      </c>
      <c r="J173" s="433" t="s">
        <v>695</v>
      </c>
      <c r="K173" s="438">
        <v>0.05</v>
      </c>
      <c r="L173" s="440">
        <f t="shared" si="11"/>
        <v>10</v>
      </c>
      <c r="M173" s="435"/>
    </row>
    <row r="174" spans="1:13" ht="47.25" customHeight="1" x14ac:dyDescent="0.2">
      <c r="A174" s="90">
        <v>165</v>
      </c>
      <c r="B174" s="564" t="s">
        <v>912</v>
      </c>
      <c r="C174" s="463" t="s">
        <v>686</v>
      </c>
      <c r="D174" s="435" t="s">
        <v>720</v>
      </c>
      <c r="E174" s="467">
        <v>415093320</v>
      </c>
      <c r="F174" s="436" t="s">
        <v>687</v>
      </c>
      <c r="G174" s="435" t="s">
        <v>688</v>
      </c>
      <c r="H174" s="437">
        <v>100</v>
      </c>
      <c r="I174" s="411" t="s">
        <v>868</v>
      </c>
      <c r="J174" s="433" t="s">
        <v>695</v>
      </c>
      <c r="K174" s="438">
        <v>0.05</v>
      </c>
      <c r="L174" s="440">
        <f t="shared" si="11"/>
        <v>5</v>
      </c>
      <c r="M174" s="435"/>
    </row>
    <row r="175" spans="1:13" ht="47.25" customHeight="1" x14ac:dyDescent="0.2">
      <c r="A175" s="90">
        <v>166</v>
      </c>
      <c r="B175" s="564" t="s">
        <v>912</v>
      </c>
      <c r="C175" s="463" t="s">
        <v>686</v>
      </c>
      <c r="D175" s="435" t="s">
        <v>720</v>
      </c>
      <c r="E175" s="467">
        <v>415093320</v>
      </c>
      <c r="F175" s="436" t="s">
        <v>687</v>
      </c>
      <c r="G175" s="435" t="s">
        <v>688</v>
      </c>
      <c r="H175" s="437">
        <v>100</v>
      </c>
      <c r="I175" s="411" t="s">
        <v>869</v>
      </c>
      <c r="J175" s="433" t="s">
        <v>695</v>
      </c>
      <c r="K175" s="438">
        <v>0.05</v>
      </c>
      <c r="L175" s="440">
        <f t="shared" si="11"/>
        <v>5</v>
      </c>
      <c r="M175" s="435"/>
    </row>
    <row r="176" spans="1:13" ht="47.25" customHeight="1" x14ac:dyDescent="0.2">
      <c r="A176" s="90">
        <v>167</v>
      </c>
      <c r="B176" s="564" t="s">
        <v>912</v>
      </c>
      <c r="C176" s="463" t="s">
        <v>686</v>
      </c>
      <c r="D176" s="435" t="s">
        <v>720</v>
      </c>
      <c r="E176" s="467">
        <v>415093320</v>
      </c>
      <c r="F176" s="436" t="s">
        <v>687</v>
      </c>
      <c r="G176" s="435" t="s">
        <v>688</v>
      </c>
      <c r="H176" s="437">
        <v>200</v>
      </c>
      <c r="I176" s="411" t="s">
        <v>870</v>
      </c>
      <c r="J176" s="433" t="s">
        <v>695</v>
      </c>
      <c r="K176" s="438">
        <v>0.05</v>
      </c>
      <c r="L176" s="440">
        <f t="shared" si="11"/>
        <v>10</v>
      </c>
      <c r="M176" s="435"/>
    </row>
    <row r="177" spans="1:13" ht="47.25" customHeight="1" x14ac:dyDescent="0.2">
      <c r="A177" s="90">
        <v>168</v>
      </c>
      <c r="B177" s="564" t="s">
        <v>912</v>
      </c>
      <c r="C177" s="463" t="s">
        <v>686</v>
      </c>
      <c r="D177" s="435" t="s">
        <v>720</v>
      </c>
      <c r="E177" s="467">
        <v>415093320</v>
      </c>
      <c r="F177" s="436" t="s">
        <v>687</v>
      </c>
      <c r="G177" s="435" t="s">
        <v>688</v>
      </c>
      <c r="H177" s="437">
        <v>100</v>
      </c>
      <c r="I177" s="411" t="s">
        <v>871</v>
      </c>
      <c r="J177" s="433" t="s">
        <v>695</v>
      </c>
      <c r="K177" s="438">
        <v>0.05</v>
      </c>
      <c r="L177" s="440">
        <f>K177*H177</f>
        <v>5</v>
      </c>
      <c r="M177" s="435"/>
    </row>
    <row r="178" spans="1:13" ht="47.25" customHeight="1" x14ac:dyDescent="0.2">
      <c r="A178" s="90">
        <v>169</v>
      </c>
      <c r="B178" s="564" t="s">
        <v>912</v>
      </c>
      <c r="C178" s="463" t="s">
        <v>686</v>
      </c>
      <c r="D178" s="435" t="s">
        <v>720</v>
      </c>
      <c r="E178" s="467">
        <v>415093320</v>
      </c>
      <c r="F178" s="436" t="s">
        <v>687</v>
      </c>
      <c r="G178" s="435" t="s">
        <v>688</v>
      </c>
      <c r="H178" s="437">
        <v>1000</v>
      </c>
      <c r="I178" s="464" t="s">
        <v>872</v>
      </c>
      <c r="J178" s="433" t="s">
        <v>695</v>
      </c>
      <c r="K178" s="438">
        <v>0.05</v>
      </c>
      <c r="L178" s="440">
        <f>K178*H178</f>
        <v>50</v>
      </c>
      <c r="M178" s="435"/>
    </row>
    <row r="179" spans="1:13" ht="47.25" customHeight="1" x14ac:dyDescent="0.2">
      <c r="A179" s="90">
        <v>170</v>
      </c>
      <c r="B179" s="564" t="s">
        <v>912</v>
      </c>
      <c r="C179" s="463" t="s">
        <v>686</v>
      </c>
      <c r="D179" s="435" t="s">
        <v>718</v>
      </c>
      <c r="E179" s="467">
        <v>205166210</v>
      </c>
      <c r="F179" s="436" t="s">
        <v>687</v>
      </c>
      <c r="G179" s="435" t="s">
        <v>688</v>
      </c>
      <c r="H179" s="437">
        <v>1.6</v>
      </c>
      <c r="I179" s="411" t="s">
        <v>761</v>
      </c>
      <c r="J179" s="433" t="s">
        <v>690</v>
      </c>
      <c r="K179" s="439">
        <v>16</v>
      </c>
      <c r="L179" s="440">
        <v>26</v>
      </c>
      <c r="M179" s="435"/>
    </row>
    <row r="180" spans="1:13" ht="47.25" customHeight="1" x14ac:dyDescent="0.2">
      <c r="A180" s="90">
        <v>171</v>
      </c>
      <c r="B180" s="564" t="s">
        <v>912</v>
      </c>
      <c r="C180" s="463" t="s">
        <v>686</v>
      </c>
      <c r="D180" s="435" t="s">
        <v>873</v>
      </c>
      <c r="E180" s="467">
        <v>405161426</v>
      </c>
      <c r="F180" s="436" t="s">
        <v>687</v>
      </c>
      <c r="G180" s="435" t="s">
        <v>688</v>
      </c>
      <c r="H180" s="434">
        <v>8</v>
      </c>
      <c r="I180" s="434" t="s">
        <v>804</v>
      </c>
      <c r="J180" s="434" t="s">
        <v>690</v>
      </c>
      <c r="K180" s="465">
        <v>28.75</v>
      </c>
      <c r="L180" s="440">
        <f>K180*H180</f>
        <v>230</v>
      </c>
      <c r="M180" s="435"/>
    </row>
    <row r="181" spans="1:13" ht="47.25" customHeight="1" x14ac:dyDescent="0.2">
      <c r="A181" s="90">
        <v>172</v>
      </c>
      <c r="B181" s="564" t="s">
        <v>912</v>
      </c>
      <c r="C181" s="463" t="s">
        <v>686</v>
      </c>
      <c r="D181" s="435" t="s">
        <v>873</v>
      </c>
      <c r="E181" s="467">
        <v>405161426</v>
      </c>
      <c r="F181" s="436" t="s">
        <v>687</v>
      </c>
      <c r="G181" s="435" t="s">
        <v>688</v>
      </c>
      <c r="H181" s="434">
        <v>8</v>
      </c>
      <c r="I181" s="434" t="s">
        <v>803</v>
      </c>
      <c r="J181" s="434" t="s">
        <v>690</v>
      </c>
      <c r="K181" s="465">
        <v>28.75</v>
      </c>
      <c r="L181" s="440">
        <f t="shared" ref="L181:L182" si="12">K181*H181</f>
        <v>230</v>
      </c>
      <c r="M181" s="435"/>
    </row>
    <row r="182" spans="1:13" ht="47.25" customHeight="1" x14ac:dyDescent="0.2">
      <c r="A182" s="90">
        <v>173</v>
      </c>
      <c r="B182" s="564" t="s">
        <v>912</v>
      </c>
      <c r="C182" s="463" t="s">
        <v>686</v>
      </c>
      <c r="D182" s="435" t="s">
        <v>873</v>
      </c>
      <c r="E182" s="467">
        <v>405161426</v>
      </c>
      <c r="F182" s="436" t="s">
        <v>687</v>
      </c>
      <c r="G182" s="435" t="s">
        <v>688</v>
      </c>
      <c r="H182" s="434">
        <v>8</v>
      </c>
      <c r="I182" s="434" t="s">
        <v>806</v>
      </c>
      <c r="J182" s="434" t="s">
        <v>690</v>
      </c>
      <c r="K182" s="465">
        <v>28.75</v>
      </c>
      <c r="L182" s="440">
        <f t="shared" si="12"/>
        <v>230</v>
      </c>
      <c r="M182" s="435"/>
    </row>
    <row r="183" spans="1:13" ht="47.25" customHeight="1" x14ac:dyDescent="0.2">
      <c r="A183" s="90">
        <v>174</v>
      </c>
      <c r="B183" s="564" t="s">
        <v>912</v>
      </c>
      <c r="C183" s="463" t="s">
        <v>686</v>
      </c>
      <c r="D183" s="435" t="s">
        <v>874</v>
      </c>
      <c r="E183" s="467">
        <v>441994585</v>
      </c>
      <c r="F183" s="436" t="s">
        <v>687</v>
      </c>
      <c r="G183" s="435" t="s">
        <v>688</v>
      </c>
      <c r="H183" s="434">
        <v>7600</v>
      </c>
      <c r="I183" s="434" t="s">
        <v>698</v>
      </c>
      <c r="J183" s="434" t="s">
        <v>695</v>
      </c>
      <c r="K183" s="465">
        <v>0.21049999999999999</v>
      </c>
      <c r="L183" s="440">
        <f>K183*H183</f>
        <v>1599.8</v>
      </c>
      <c r="M183" s="435"/>
    </row>
    <row r="184" spans="1:13" ht="47.25" customHeight="1" x14ac:dyDescent="0.2">
      <c r="A184" s="90">
        <v>175</v>
      </c>
      <c r="B184" s="564" t="s">
        <v>914</v>
      </c>
      <c r="C184" s="463" t="s">
        <v>686</v>
      </c>
      <c r="D184" s="435" t="s">
        <v>875</v>
      </c>
      <c r="E184" s="467">
        <v>220359733</v>
      </c>
      <c r="F184" s="436" t="s">
        <v>687</v>
      </c>
      <c r="G184" s="435" t="s">
        <v>688</v>
      </c>
      <c r="H184" s="437">
        <v>100</v>
      </c>
      <c r="I184" s="411" t="s">
        <v>762</v>
      </c>
      <c r="J184" s="433" t="s">
        <v>695</v>
      </c>
      <c r="K184" s="438">
        <v>2.5</v>
      </c>
      <c r="L184" s="440">
        <f>K184*H184</f>
        <v>250</v>
      </c>
      <c r="M184" s="435"/>
    </row>
    <row r="185" spans="1:13" ht="47.25" customHeight="1" x14ac:dyDescent="0.2">
      <c r="A185" s="90">
        <v>176</v>
      </c>
      <c r="B185" s="564" t="s">
        <v>914</v>
      </c>
      <c r="C185" s="463" t="s">
        <v>876</v>
      </c>
      <c r="D185" s="435" t="s">
        <v>875</v>
      </c>
      <c r="E185" s="467">
        <v>220359733</v>
      </c>
      <c r="F185" s="436" t="s">
        <v>687</v>
      </c>
      <c r="G185" s="435" t="s">
        <v>877</v>
      </c>
      <c r="H185" s="437">
        <v>6</v>
      </c>
      <c r="I185" s="411" t="s">
        <v>762</v>
      </c>
      <c r="J185" s="433" t="s">
        <v>878</v>
      </c>
      <c r="K185" s="466">
        <v>8.3333999999999993</v>
      </c>
      <c r="L185" s="440">
        <v>50</v>
      </c>
      <c r="M185" s="435"/>
    </row>
    <row r="186" spans="1:13" ht="47.25" customHeight="1" x14ac:dyDescent="0.2">
      <c r="A186" s="90">
        <v>177</v>
      </c>
      <c r="B186" s="564" t="s">
        <v>913</v>
      </c>
      <c r="C186" s="463" t="s">
        <v>686</v>
      </c>
      <c r="D186" s="435" t="s">
        <v>720</v>
      </c>
      <c r="E186" s="467">
        <v>415093320</v>
      </c>
      <c r="F186" s="436" t="s">
        <v>687</v>
      </c>
      <c r="G186" s="435" t="s">
        <v>688</v>
      </c>
      <c r="H186" s="437">
        <v>400</v>
      </c>
      <c r="I186" s="411" t="s">
        <v>879</v>
      </c>
      <c r="J186" s="433" t="s">
        <v>695</v>
      </c>
      <c r="K186" s="438">
        <v>0.05</v>
      </c>
      <c r="L186" s="440">
        <f>K186*H186</f>
        <v>20</v>
      </c>
      <c r="M186" s="435"/>
    </row>
    <row r="187" spans="1:13" ht="47.25" customHeight="1" x14ac:dyDescent="0.2">
      <c r="A187" s="90">
        <v>178</v>
      </c>
      <c r="B187" s="564" t="s">
        <v>913</v>
      </c>
      <c r="C187" s="463" t="s">
        <v>686</v>
      </c>
      <c r="D187" s="435" t="s">
        <v>720</v>
      </c>
      <c r="E187" s="467">
        <v>415093320</v>
      </c>
      <c r="F187" s="436" t="s">
        <v>687</v>
      </c>
      <c r="G187" s="435" t="s">
        <v>688</v>
      </c>
      <c r="H187" s="437">
        <v>400</v>
      </c>
      <c r="I187" s="411" t="s">
        <v>880</v>
      </c>
      <c r="J187" s="433" t="s">
        <v>695</v>
      </c>
      <c r="K187" s="438">
        <v>0.05</v>
      </c>
      <c r="L187" s="440">
        <f t="shared" ref="L187:L214" si="13">K187*H187</f>
        <v>20</v>
      </c>
      <c r="M187" s="435"/>
    </row>
    <row r="188" spans="1:13" ht="47.25" customHeight="1" x14ac:dyDescent="0.2">
      <c r="A188" s="90">
        <v>179</v>
      </c>
      <c r="B188" s="564" t="s">
        <v>913</v>
      </c>
      <c r="C188" s="463" t="s">
        <v>686</v>
      </c>
      <c r="D188" s="435" t="s">
        <v>720</v>
      </c>
      <c r="E188" s="467">
        <v>415093320</v>
      </c>
      <c r="F188" s="436" t="s">
        <v>687</v>
      </c>
      <c r="G188" s="435" t="s">
        <v>688</v>
      </c>
      <c r="H188" s="437">
        <v>400</v>
      </c>
      <c r="I188" s="411" t="s">
        <v>881</v>
      </c>
      <c r="J188" s="433" t="s">
        <v>695</v>
      </c>
      <c r="K188" s="438">
        <v>0.05</v>
      </c>
      <c r="L188" s="440">
        <f t="shared" si="13"/>
        <v>20</v>
      </c>
      <c r="M188" s="435"/>
    </row>
    <row r="189" spans="1:13" ht="47.25" customHeight="1" x14ac:dyDescent="0.2">
      <c r="A189" s="90">
        <v>180</v>
      </c>
      <c r="B189" s="564" t="s">
        <v>913</v>
      </c>
      <c r="C189" s="463" t="s">
        <v>686</v>
      </c>
      <c r="D189" s="435" t="s">
        <v>720</v>
      </c>
      <c r="E189" s="467">
        <v>415093320</v>
      </c>
      <c r="F189" s="436" t="s">
        <v>687</v>
      </c>
      <c r="G189" s="435" t="s">
        <v>688</v>
      </c>
      <c r="H189" s="437">
        <v>400</v>
      </c>
      <c r="I189" s="411" t="s">
        <v>882</v>
      </c>
      <c r="J189" s="433" t="s">
        <v>695</v>
      </c>
      <c r="K189" s="438">
        <v>0.05</v>
      </c>
      <c r="L189" s="440">
        <f t="shared" si="13"/>
        <v>20</v>
      </c>
      <c r="M189" s="435"/>
    </row>
    <row r="190" spans="1:13" ht="47.25" customHeight="1" x14ac:dyDescent="0.2">
      <c r="A190" s="90">
        <v>181</v>
      </c>
      <c r="B190" s="564" t="s">
        <v>913</v>
      </c>
      <c r="C190" s="463" t="s">
        <v>686</v>
      </c>
      <c r="D190" s="435" t="s">
        <v>720</v>
      </c>
      <c r="E190" s="467">
        <v>415093320</v>
      </c>
      <c r="F190" s="436" t="s">
        <v>687</v>
      </c>
      <c r="G190" s="435" t="s">
        <v>688</v>
      </c>
      <c r="H190" s="437">
        <v>400</v>
      </c>
      <c r="I190" s="411" t="s">
        <v>883</v>
      </c>
      <c r="J190" s="433" t="s">
        <v>695</v>
      </c>
      <c r="K190" s="438">
        <v>0.05</v>
      </c>
      <c r="L190" s="440">
        <f t="shared" si="13"/>
        <v>20</v>
      </c>
      <c r="M190" s="435"/>
    </row>
    <row r="191" spans="1:13" ht="47.25" customHeight="1" x14ac:dyDescent="0.2">
      <c r="A191" s="90">
        <v>182</v>
      </c>
      <c r="B191" s="564" t="s">
        <v>913</v>
      </c>
      <c r="C191" s="463" t="s">
        <v>686</v>
      </c>
      <c r="D191" s="435" t="s">
        <v>720</v>
      </c>
      <c r="E191" s="467">
        <v>415093320</v>
      </c>
      <c r="F191" s="436" t="s">
        <v>687</v>
      </c>
      <c r="G191" s="435" t="s">
        <v>688</v>
      </c>
      <c r="H191" s="437">
        <v>400</v>
      </c>
      <c r="I191" s="411" t="s">
        <v>884</v>
      </c>
      <c r="J191" s="433" t="s">
        <v>695</v>
      </c>
      <c r="K191" s="438">
        <v>0.05</v>
      </c>
      <c r="L191" s="440">
        <f t="shared" si="13"/>
        <v>20</v>
      </c>
      <c r="M191" s="435"/>
    </row>
    <row r="192" spans="1:13" ht="47.25" customHeight="1" x14ac:dyDescent="0.2">
      <c r="A192" s="90">
        <v>183</v>
      </c>
      <c r="B192" s="564" t="s">
        <v>913</v>
      </c>
      <c r="C192" s="463" t="s">
        <v>686</v>
      </c>
      <c r="D192" s="435" t="s">
        <v>720</v>
      </c>
      <c r="E192" s="467">
        <v>415093320</v>
      </c>
      <c r="F192" s="436" t="s">
        <v>687</v>
      </c>
      <c r="G192" s="435" t="s">
        <v>688</v>
      </c>
      <c r="H192" s="437">
        <v>400</v>
      </c>
      <c r="I192" s="411" t="s">
        <v>772</v>
      </c>
      <c r="J192" s="433" t="s">
        <v>695</v>
      </c>
      <c r="K192" s="438">
        <v>0.05</v>
      </c>
      <c r="L192" s="440">
        <f t="shared" si="13"/>
        <v>20</v>
      </c>
      <c r="M192" s="435"/>
    </row>
    <row r="193" spans="1:13" ht="47.25" customHeight="1" x14ac:dyDescent="0.2">
      <c r="A193" s="90">
        <v>184</v>
      </c>
      <c r="B193" s="564" t="s">
        <v>913</v>
      </c>
      <c r="C193" s="463" t="s">
        <v>686</v>
      </c>
      <c r="D193" s="435" t="s">
        <v>720</v>
      </c>
      <c r="E193" s="467">
        <v>415093320</v>
      </c>
      <c r="F193" s="436" t="s">
        <v>687</v>
      </c>
      <c r="G193" s="435" t="s">
        <v>688</v>
      </c>
      <c r="H193" s="437">
        <v>400</v>
      </c>
      <c r="I193" s="411" t="s">
        <v>762</v>
      </c>
      <c r="J193" s="433" t="s">
        <v>695</v>
      </c>
      <c r="K193" s="438">
        <v>0.05</v>
      </c>
      <c r="L193" s="440">
        <f t="shared" si="13"/>
        <v>20</v>
      </c>
      <c r="M193" s="435"/>
    </row>
    <row r="194" spans="1:13" ht="47.25" customHeight="1" x14ac:dyDescent="0.2">
      <c r="A194" s="90">
        <v>185</v>
      </c>
      <c r="B194" s="564" t="s">
        <v>913</v>
      </c>
      <c r="C194" s="463" t="s">
        <v>686</v>
      </c>
      <c r="D194" s="435" t="s">
        <v>720</v>
      </c>
      <c r="E194" s="467">
        <v>415093320</v>
      </c>
      <c r="F194" s="436" t="s">
        <v>687</v>
      </c>
      <c r="G194" s="435" t="s">
        <v>688</v>
      </c>
      <c r="H194" s="437">
        <v>400</v>
      </c>
      <c r="I194" s="411" t="s">
        <v>885</v>
      </c>
      <c r="J194" s="433" t="s">
        <v>695</v>
      </c>
      <c r="K194" s="438">
        <v>0.05</v>
      </c>
      <c r="L194" s="440">
        <f t="shared" si="13"/>
        <v>20</v>
      </c>
      <c r="M194" s="435"/>
    </row>
    <row r="195" spans="1:13" ht="47.25" customHeight="1" x14ac:dyDescent="0.2">
      <c r="A195" s="90">
        <v>186</v>
      </c>
      <c r="B195" s="564" t="s">
        <v>913</v>
      </c>
      <c r="C195" s="463" t="s">
        <v>686</v>
      </c>
      <c r="D195" s="435" t="s">
        <v>720</v>
      </c>
      <c r="E195" s="467">
        <v>415093320</v>
      </c>
      <c r="F195" s="436" t="s">
        <v>687</v>
      </c>
      <c r="G195" s="435" t="s">
        <v>688</v>
      </c>
      <c r="H195" s="437">
        <v>500</v>
      </c>
      <c r="I195" s="411" t="s">
        <v>815</v>
      </c>
      <c r="J195" s="433" t="s">
        <v>695</v>
      </c>
      <c r="K195" s="438">
        <v>1.4999999999999999E-2</v>
      </c>
      <c r="L195" s="440">
        <f t="shared" si="13"/>
        <v>7.5</v>
      </c>
      <c r="M195" s="435"/>
    </row>
    <row r="196" spans="1:13" ht="47.25" customHeight="1" x14ac:dyDescent="0.2">
      <c r="A196" s="90">
        <v>187</v>
      </c>
      <c r="B196" s="564" t="s">
        <v>913</v>
      </c>
      <c r="C196" s="463" t="s">
        <v>686</v>
      </c>
      <c r="D196" s="435" t="s">
        <v>720</v>
      </c>
      <c r="E196" s="467">
        <v>415093320</v>
      </c>
      <c r="F196" s="436" t="s">
        <v>687</v>
      </c>
      <c r="G196" s="435" t="s">
        <v>688</v>
      </c>
      <c r="H196" s="437">
        <v>500</v>
      </c>
      <c r="I196" s="411" t="s">
        <v>886</v>
      </c>
      <c r="J196" s="433" t="s">
        <v>695</v>
      </c>
      <c r="K196" s="438">
        <v>1.4999999999999999E-2</v>
      </c>
      <c r="L196" s="440">
        <f t="shared" si="13"/>
        <v>7.5</v>
      </c>
      <c r="M196" s="435"/>
    </row>
    <row r="197" spans="1:13" ht="47.25" customHeight="1" x14ac:dyDescent="0.2">
      <c r="A197" s="90">
        <v>188</v>
      </c>
      <c r="B197" s="564" t="s">
        <v>913</v>
      </c>
      <c r="C197" s="463" t="s">
        <v>686</v>
      </c>
      <c r="D197" s="435" t="s">
        <v>720</v>
      </c>
      <c r="E197" s="467">
        <v>415093320</v>
      </c>
      <c r="F197" s="436" t="s">
        <v>687</v>
      </c>
      <c r="G197" s="435" t="s">
        <v>688</v>
      </c>
      <c r="H197" s="437">
        <v>300</v>
      </c>
      <c r="I197" s="411" t="s">
        <v>859</v>
      </c>
      <c r="J197" s="433" t="s">
        <v>695</v>
      </c>
      <c r="K197" s="438">
        <v>1.4999999999999999E-2</v>
      </c>
      <c r="L197" s="440">
        <f t="shared" si="13"/>
        <v>4.5</v>
      </c>
      <c r="M197" s="435"/>
    </row>
    <row r="198" spans="1:13" ht="47.25" customHeight="1" x14ac:dyDescent="0.2">
      <c r="A198" s="90">
        <v>189</v>
      </c>
      <c r="B198" s="564" t="s">
        <v>913</v>
      </c>
      <c r="C198" s="463" t="s">
        <v>686</v>
      </c>
      <c r="D198" s="435" t="s">
        <v>720</v>
      </c>
      <c r="E198" s="467">
        <v>415093320</v>
      </c>
      <c r="F198" s="436" t="s">
        <v>687</v>
      </c>
      <c r="G198" s="435" t="s">
        <v>688</v>
      </c>
      <c r="H198" s="437">
        <v>300</v>
      </c>
      <c r="I198" s="411" t="s">
        <v>865</v>
      </c>
      <c r="J198" s="433" t="s">
        <v>695</v>
      </c>
      <c r="K198" s="438">
        <v>1.4999999999999999E-2</v>
      </c>
      <c r="L198" s="440">
        <f t="shared" si="13"/>
        <v>4.5</v>
      </c>
      <c r="M198" s="435"/>
    </row>
    <row r="199" spans="1:13" ht="47.25" customHeight="1" x14ac:dyDescent="0.2">
      <c r="A199" s="90">
        <v>190</v>
      </c>
      <c r="B199" s="564" t="s">
        <v>913</v>
      </c>
      <c r="C199" s="463" t="s">
        <v>686</v>
      </c>
      <c r="D199" s="435" t="s">
        <v>720</v>
      </c>
      <c r="E199" s="467">
        <v>415093320</v>
      </c>
      <c r="F199" s="436" t="s">
        <v>687</v>
      </c>
      <c r="G199" s="435" t="s">
        <v>688</v>
      </c>
      <c r="H199" s="437">
        <v>300</v>
      </c>
      <c r="I199" s="411" t="s">
        <v>808</v>
      </c>
      <c r="J199" s="433" t="s">
        <v>695</v>
      </c>
      <c r="K199" s="438">
        <v>1.4999999999999999E-2</v>
      </c>
      <c r="L199" s="440">
        <f t="shared" si="13"/>
        <v>4.5</v>
      </c>
      <c r="M199" s="435"/>
    </row>
    <row r="200" spans="1:13" ht="47.25" customHeight="1" x14ac:dyDescent="0.2">
      <c r="A200" s="90">
        <v>191</v>
      </c>
      <c r="B200" s="564" t="s">
        <v>913</v>
      </c>
      <c r="C200" s="463" t="s">
        <v>686</v>
      </c>
      <c r="D200" s="435" t="s">
        <v>720</v>
      </c>
      <c r="E200" s="467">
        <v>415093320</v>
      </c>
      <c r="F200" s="436" t="s">
        <v>687</v>
      </c>
      <c r="G200" s="435" t="s">
        <v>688</v>
      </c>
      <c r="H200" s="437">
        <v>300</v>
      </c>
      <c r="I200" s="411" t="s">
        <v>810</v>
      </c>
      <c r="J200" s="433" t="s">
        <v>695</v>
      </c>
      <c r="K200" s="438">
        <v>1.4999999999999999E-2</v>
      </c>
      <c r="L200" s="440">
        <f t="shared" si="13"/>
        <v>4.5</v>
      </c>
      <c r="M200" s="435"/>
    </row>
    <row r="201" spans="1:13" ht="47.25" customHeight="1" x14ac:dyDescent="0.2">
      <c r="A201" s="90">
        <v>192</v>
      </c>
      <c r="B201" s="564" t="s">
        <v>913</v>
      </c>
      <c r="C201" s="463" t="s">
        <v>686</v>
      </c>
      <c r="D201" s="435" t="s">
        <v>720</v>
      </c>
      <c r="E201" s="467">
        <v>415093320</v>
      </c>
      <c r="F201" s="436" t="s">
        <v>687</v>
      </c>
      <c r="G201" s="435" t="s">
        <v>688</v>
      </c>
      <c r="H201" s="437">
        <v>300</v>
      </c>
      <c r="I201" s="411" t="s">
        <v>887</v>
      </c>
      <c r="J201" s="433" t="s">
        <v>695</v>
      </c>
      <c r="K201" s="438">
        <v>1.4999999999999999E-2</v>
      </c>
      <c r="L201" s="440">
        <f t="shared" si="13"/>
        <v>4.5</v>
      </c>
      <c r="M201" s="435"/>
    </row>
    <row r="202" spans="1:13" ht="47.25" customHeight="1" x14ac:dyDescent="0.2">
      <c r="A202" s="90">
        <v>193</v>
      </c>
      <c r="B202" s="564" t="s">
        <v>913</v>
      </c>
      <c r="C202" s="463" t="s">
        <v>686</v>
      </c>
      <c r="D202" s="435" t="s">
        <v>720</v>
      </c>
      <c r="E202" s="467">
        <v>415093320</v>
      </c>
      <c r="F202" s="436" t="s">
        <v>687</v>
      </c>
      <c r="G202" s="435" t="s">
        <v>688</v>
      </c>
      <c r="H202" s="437">
        <v>300</v>
      </c>
      <c r="I202" s="411" t="s">
        <v>863</v>
      </c>
      <c r="J202" s="433" t="s">
        <v>695</v>
      </c>
      <c r="K202" s="438">
        <v>1.4999999999999999E-2</v>
      </c>
      <c r="L202" s="440">
        <f t="shared" si="13"/>
        <v>4.5</v>
      </c>
      <c r="M202" s="435"/>
    </row>
    <row r="203" spans="1:13" ht="47.25" customHeight="1" x14ac:dyDescent="0.2">
      <c r="A203" s="90">
        <v>194</v>
      </c>
      <c r="B203" s="564" t="s">
        <v>913</v>
      </c>
      <c r="C203" s="463" t="s">
        <v>686</v>
      </c>
      <c r="D203" s="435" t="s">
        <v>720</v>
      </c>
      <c r="E203" s="467">
        <v>415093320</v>
      </c>
      <c r="F203" s="436" t="s">
        <v>687</v>
      </c>
      <c r="G203" s="435" t="s">
        <v>688</v>
      </c>
      <c r="H203" s="437">
        <v>300</v>
      </c>
      <c r="I203" s="411" t="s">
        <v>857</v>
      </c>
      <c r="J203" s="433" t="s">
        <v>695</v>
      </c>
      <c r="K203" s="438">
        <v>1.4999999999999999E-2</v>
      </c>
      <c r="L203" s="440">
        <f t="shared" si="13"/>
        <v>4.5</v>
      </c>
      <c r="M203" s="435"/>
    </row>
    <row r="204" spans="1:13" ht="47.25" customHeight="1" x14ac:dyDescent="0.2">
      <c r="A204" s="90">
        <v>195</v>
      </c>
      <c r="B204" s="564" t="s">
        <v>913</v>
      </c>
      <c r="C204" s="463" t="s">
        <v>686</v>
      </c>
      <c r="D204" s="435" t="s">
        <v>720</v>
      </c>
      <c r="E204" s="467">
        <v>415093320</v>
      </c>
      <c r="F204" s="436" t="s">
        <v>687</v>
      </c>
      <c r="G204" s="435" t="s">
        <v>688</v>
      </c>
      <c r="H204" s="437">
        <v>300</v>
      </c>
      <c r="I204" s="411" t="s">
        <v>667</v>
      </c>
      <c r="J204" s="433" t="s">
        <v>695</v>
      </c>
      <c r="K204" s="438">
        <v>1.4999999999999999E-2</v>
      </c>
      <c r="L204" s="440">
        <f t="shared" si="13"/>
        <v>4.5</v>
      </c>
      <c r="M204" s="435"/>
    </row>
    <row r="205" spans="1:13" ht="47.25" customHeight="1" x14ac:dyDescent="0.2">
      <c r="A205" s="90">
        <v>196</v>
      </c>
      <c r="B205" s="564" t="s">
        <v>913</v>
      </c>
      <c r="C205" s="463" t="s">
        <v>686</v>
      </c>
      <c r="D205" s="435" t="s">
        <v>720</v>
      </c>
      <c r="E205" s="467">
        <v>415093320</v>
      </c>
      <c r="F205" s="436" t="s">
        <v>687</v>
      </c>
      <c r="G205" s="435" t="s">
        <v>688</v>
      </c>
      <c r="H205" s="437">
        <v>300</v>
      </c>
      <c r="I205" s="411" t="s">
        <v>864</v>
      </c>
      <c r="J205" s="433" t="s">
        <v>695</v>
      </c>
      <c r="K205" s="438">
        <v>1.4999999999999999E-2</v>
      </c>
      <c r="L205" s="440">
        <f t="shared" si="13"/>
        <v>4.5</v>
      </c>
      <c r="M205" s="435"/>
    </row>
    <row r="206" spans="1:13" ht="47.25" customHeight="1" x14ac:dyDescent="0.2">
      <c r="A206" s="90">
        <v>197</v>
      </c>
      <c r="B206" s="564" t="s">
        <v>913</v>
      </c>
      <c r="C206" s="463" t="s">
        <v>686</v>
      </c>
      <c r="D206" s="435" t="s">
        <v>720</v>
      </c>
      <c r="E206" s="467">
        <v>415093320</v>
      </c>
      <c r="F206" s="436" t="s">
        <v>687</v>
      </c>
      <c r="G206" s="435" t="s">
        <v>688</v>
      </c>
      <c r="H206" s="437">
        <v>300</v>
      </c>
      <c r="I206" s="411" t="s">
        <v>866</v>
      </c>
      <c r="J206" s="433" t="s">
        <v>695</v>
      </c>
      <c r="K206" s="438">
        <v>1.4999999999999999E-2</v>
      </c>
      <c r="L206" s="440">
        <f t="shared" si="13"/>
        <v>4.5</v>
      </c>
      <c r="M206" s="435"/>
    </row>
    <row r="207" spans="1:13" ht="47.25" customHeight="1" x14ac:dyDescent="0.2">
      <c r="A207" s="90">
        <v>198</v>
      </c>
      <c r="B207" s="564" t="s">
        <v>913</v>
      </c>
      <c r="C207" s="463" t="s">
        <v>686</v>
      </c>
      <c r="D207" s="435" t="s">
        <v>720</v>
      </c>
      <c r="E207" s="467">
        <v>415093320</v>
      </c>
      <c r="F207" s="436" t="s">
        <v>687</v>
      </c>
      <c r="G207" s="435" t="s">
        <v>688</v>
      </c>
      <c r="H207" s="437">
        <v>300</v>
      </c>
      <c r="I207" s="411" t="s">
        <v>860</v>
      </c>
      <c r="J207" s="433" t="s">
        <v>695</v>
      </c>
      <c r="K207" s="438">
        <v>1.4999999999999999E-2</v>
      </c>
      <c r="L207" s="440">
        <f t="shared" si="13"/>
        <v>4.5</v>
      </c>
      <c r="M207" s="435"/>
    </row>
    <row r="208" spans="1:13" ht="47.25" customHeight="1" x14ac:dyDescent="0.2">
      <c r="A208" s="90">
        <v>199</v>
      </c>
      <c r="B208" s="564" t="s">
        <v>913</v>
      </c>
      <c r="C208" s="463" t="s">
        <v>686</v>
      </c>
      <c r="D208" s="435" t="s">
        <v>720</v>
      </c>
      <c r="E208" s="467">
        <v>415093320</v>
      </c>
      <c r="F208" s="436" t="s">
        <v>687</v>
      </c>
      <c r="G208" s="435" t="s">
        <v>688</v>
      </c>
      <c r="H208" s="437">
        <v>300</v>
      </c>
      <c r="I208" s="411" t="s">
        <v>862</v>
      </c>
      <c r="J208" s="433" t="s">
        <v>695</v>
      </c>
      <c r="K208" s="438">
        <v>1.4999999999999999E-2</v>
      </c>
      <c r="L208" s="440">
        <f t="shared" si="13"/>
        <v>4.5</v>
      </c>
      <c r="M208" s="435"/>
    </row>
    <row r="209" spans="1:13" ht="47.25" customHeight="1" x14ac:dyDescent="0.2">
      <c r="A209" s="90">
        <v>200</v>
      </c>
      <c r="B209" s="564" t="s">
        <v>913</v>
      </c>
      <c r="C209" s="463" t="s">
        <v>686</v>
      </c>
      <c r="D209" s="435" t="s">
        <v>720</v>
      </c>
      <c r="E209" s="467">
        <v>415093320</v>
      </c>
      <c r="F209" s="436" t="s">
        <v>687</v>
      </c>
      <c r="G209" s="435" t="s">
        <v>688</v>
      </c>
      <c r="H209" s="437">
        <v>300</v>
      </c>
      <c r="I209" s="411" t="s">
        <v>885</v>
      </c>
      <c r="J209" s="433" t="s">
        <v>695</v>
      </c>
      <c r="K209" s="438">
        <v>1.4999999999999999E-2</v>
      </c>
      <c r="L209" s="440">
        <f t="shared" si="13"/>
        <v>4.5</v>
      </c>
      <c r="M209" s="435"/>
    </row>
    <row r="210" spans="1:13" ht="47.25" customHeight="1" x14ac:dyDescent="0.2">
      <c r="A210" s="90">
        <v>201</v>
      </c>
      <c r="B210" s="564" t="s">
        <v>913</v>
      </c>
      <c r="C210" s="463" t="s">
        <v>686</v>
      </c>
      <c r="D210" s="435" t="s">
        <v>720</v>
      </c>
      <c r="E210" s="467">
        <v>415093320</v>
      </c>
      <c r="F210" s="436" t="s">
        <v>687</v>
      </c>
      <c r="G210" s="435" t="s">
        <v>688</v>
      </c>
      <c r="H210" s="437">
        <v>300</v>
      </c>
      <c r="I210" s="411" t="s">
        <v>858</v>
      </c>
      <c r="J210" s="433" t="s">
        <v>695</v>
      </c>
      <c r="K210" s="438">
        <v>1.4999999999999999E-2</v>
      </c>
      <c r="L210" s="440">
        <f t="shared" si="13"/>
        <v>4.5</v>
      </c>
      <c r="M210" s="435"/>
    </row>
    <row r="211" spans="1:13" ht="47.25" customHeight="1" x14ac:dyDescent="0.2">
      <c r="A211" s="90">
        <v>202</v>
      </c>
      <c r="B211" s="564" t="s">
        <v>913</v>
      </c>
      <c r="C211" s="463" t="s">
        <v>686</v>
      </c>
      <c r="D211" s="435" t="s">
        <v>720</v>
      </c>
      <c r="E211" s="467">
        <v>415093320</v>
      </c>
      <c r="F211" s="436" t="s">
        <v>687</v>
      </c>
      <c r="G211" s="435" t="s">
        <v>688</v>
      </c>
      <c r="H211" s="437">
        <v>300</v>
      </c>
      <c r="I211" s="411" t="s">
        <v>829</v>
      </c>
      <c r="J211" s="433" t="s">
        <v>695</v>
      </c>
      <c r="K211" s="438">
        <v>1.4999999999999999E-2</v>
      </c>
      <c r="L211" s="440">
        <f t="shared" si="13"/>
        <v>4.5</v>
      </c>
      <c r="M211" s="435"/>
    </row>
    <row r="212" spans="1:13" ht="47.25" customHeight="1" x14ac:dyDescent="0.2">
      <c r="A212" s="90">
        <v>203</v>
      </c>
      <c r="B212" s="564" t="s">
        <v>913</v>
      </c>
      <c r="C212" s="463" t="s">
        <v>686</v>
      </c>
      <c r="D212" s="435" t="s">
        <v>720</v>
      </c>
      <c r="E212" s="467">
        <v>415093320</v>
      </c>
      <c r="F212" s="436" t="s">
        <v>687</v>
      </c>
      <c r="G212" s="435" t="s">
        <v>688</v>
      </c>
      <c r="H212" s="437">
        <v>300</v>
      </c>
      <c r="I212" s="411" t="s">
        <v>888</v>
      </c>
      <c r="J212" s="433" t="s">
        <v>695</v>
      </c>
      <c r="K212" s="438">
        <v>1.4999999999999999E-2</v>
      </c>
      <c r="L212" s="440">
        <f t="shared" si="13"/>
        <v>4.5</v>
      </c>
      <c r="M212" s="435"/>
    </row>
    <row r="213" spans="1:13" ht="47.25" customHeight="1" x14ac:dyDescent="0.2">
      <c r="A213" s="90">
        <v>204</v>
      </c>
      <c r="B213" s="564" t="s">
        <v>913</v>
      </c>
      <c r="C213" s="463" t="s">
        <v>686</v>
      </c>
      <c r="D213" s="435" t="s">
        <v>720</v>
      </c>
      <c r="E213" s="467">
        <v>415093320</v>
      </c>
      <c r="F213" s="436" t="s">
        <v>687</v>
      </c>
      <c r="G213" s="435" t="s">
        <v>688</v>
      </c>
      <c r="H213" s="437">
        <v>200</v>
      </c>
      <c r="I213" s="411" t="s">
        <v>848</v>
      </c>
      <c r="J213" s="433" t="s">
        <v>695</v>
      </c>
      <c r="K213" s="438">
        <v>1.4999999999999999E-2</v>
      </c>
      <c r="L213" s="440">
        <f t="shared" si="13"/>
        <v>3</v>
      </c>
      <c r="M213" s="435"/>
    </row>
    <row r="214" spans="1:13" ht="47.25" customHeight="1" x14ac:dyDescent="0.2">
      <c r="A214" s="90">
        <v>205</v>
      </c>
      <c r="B214" s="564" t="s">
        <v>913</v>
      </c>
      <c r="C214" s="463" t="s">
        <v>686</v>
      </c>
      <c r="D214" s="435" t="s">
        <v>720</v>
      </c>
      <c r="E214" s="467">
        <v>415093320</v>
      </c>
      <c r="F214" s="436" t="s">
        <v>687</v>
      </c>
      <c r="G214" s="435" t="s">
        <v>688</v>
      </c>
      <c r="H214" s="437">
        <v>200</v>
      </c>
      <c r="I214" s="411" t="s">
        <v>889</v>
      </c>
      <c r="J214" s="433" t="s">
        <v>695</v>
      </c>
      <c r="K214" s="438">
        <v>1.4999999999999999E-2</v>
      </c>
      <c r="L214" s="440">
        <f t="shared" si="13"/>
        <v>3</v>
      </c>
      <c r="M214" s="435"/>
    </row>
    <row r="215" spans="1:13" ht="47.25" customHeight="1" x14ac:dyDescent="0.2">
      <c r="A215" s="90">
        <v>206</v>
      </c>
      <c r="B215" s="564" t="s">
        <v>913</v>
      </c>
      <c r="C215" s="463" t="s">
        <v>686</v>
      </c>
      <c r="D215" s="435" t="s">
        <v>720</v>
      </c>
      <c r="E215" s="467">
        <v>415093320</v>
      </c>
      <c r="F215" s="436" t="s">
        <v>687</v>
      </c>
      <c r="G215" s="435" t="s">
        <v>688</v>
      </c>
      <c r="H215" s="437">
        <v>500</v>
      </c>
      <c r="I215" s="411" t="s">
        <v>890</v>
      </c>
      <c r="J215" s="433" t="s">
        <v>695</v>
      </c>
      <c r="K215" s="438">
        <v>1.4999999999999999E-2</v>
      </c>
      <c r="L215" s="440">
        <f>K215*H215</f>
        <v>7.5</v>
      </c>
      <c r="M215" s="435"/>
    </row>
    <row r="216" spans="1:13" ht="47.25" customHeight="1" x14ac:dyDescent="0.2">
      <c r="A216" s="90">
        <v>207</v>
      </c>
      <c r="B216" s="564" t="s">
        <v>913</v>
      </c>
      <c r="C216" s="463" t="s">
        <v>686</v>
      </c>
      <c r="D216" s="435" t="s">
        <v>720</v>
      </c>
      <c r="E216" s="467">
        <v>415093320</v>
      </c>
      <c r="F216" s="436" t="s">
        <v>687</v>
      </c>
      <c r="G216" s="435" t="s">
        <v>688</v>
      </c>
      <c r="H216" s="437">
        <v>300</v>
      </c>
      <c r="I216" s="411" t="s">
        <v>861</v>
      </c>
      <c r="J216" s="433" t="s">
        <v>695</v>
      </c>
      <c r="K216" s="438">
        <v>1.4999999999999999E-2</v>
      </c>
      <c r="L216" s="440">
        <f t="shared" ref="L216:L279" si="14">K216*H216</f>
        <v>4.5</v>
      </c>
      <c r="M216" s="435"/>
    </row>
    <row r="217" spans="1:13" ht="47.25" customHeight="1" x14ac:dyDescent="0.2">
      <c r="A217" s="90">
        <v>208</v>
      </c>
      <c r="B217" s="564" t="s">
        <v>913</v>
      </c>
      <c r="C217" s="463" t="s">
        <v>686</v>
      </c>
      <c r="D217" s="435" t="s">
        <v>720</v>
      </c>
      <c r="E217" s="467">
        <v>415093320</v>
      </c>
      <c r="F217" s="436" t="s">
        <v>687</v>
      </c>
      <c r="G217" s="435" t="s">
        <v>688</v>
      </c>
      <c r="H217" s="437">
        <v>200</v>
      </c>
      <c r="I217" s="411" t="s">
        <v>827</v>
      </c>
      <c r="J217" s="433" t="s">
        <v>695</v>
      </c>
      <c r="K217" s="438">
        <v>1.4999999999999999E-2</v>
      </c>
      <c r="L217" s="440">
        <f t="shared" si="14"/>
        <v>3</v>
      </c>
      <c r="M217" s="435"/>
    </row>
    <row r="218" spans="1:13" ht="47.25" customHeight="1" x14ac:dyDescent="0.2">
      <c r="A218" s="90">
        <v>209</v>
      </c>
      <c r="B218" s="564" t="s">
        <v>913</v>
      </c>
      <c r="C218" s="463" t="s">
        <v>686</v>
      </c>
      <c r="D218" s="435" t="s">
        <v>720</v>
      </c>
      <c r="E218" s="467">
        <v>415093320</v>
      </c>
      <c r="F218" s="436" t="s">
        <v>687</v>
      </c>
      <c r="G218" s="435" t="s">
        <v>688</v>
      </c>
      <c r="H218" s="437">
        <v>300</v>
      </c>
      <c r="I218" s="411" t="s">
        <v>891</v>
      </c>
      <c r="J218" s="433" t="s">
        <v>695</v>
      </c>
      <c r="K218" s="438">
        <v>1.4999999999999999E-2</v>
      </c>
      <c r="L218" s="440">
        <f t="shared" si="14"/>
        <v>4.5</v>
      </c>
      <c r="M218" s="435"/>
    </row>
    <row r="219" spans="1:13" ht="47.25" customHeight="1" x14ac:dyDescent="0.2">
      <c r="A219" s="90">
        <v>210</v>
      </c>
      <c r="B219" s="564" t="s">
        <v>913</v>
      </c>
      <c r="C219" s="463" t="s">
        <v>686</v>
      </c>
      <c r="D219" s="435" t="s">
        <v>720</v>
      </c>
      <c r="E219" s="467">
        <v>415093320</v>
      </c>
      <c r="F219" s="436" t="s">
        <v>687</v>
      </c>
      <c r="G219" s="435" t="s">
        <v>688</v>
      </c>
      <c r="H219" s="437">
        <v>200</v>
      </c>
      <c r="I219" s="411" t="s">
        <v>831</v>
      </c>
      <c r="J219" s="433" t="s">
        <v>695</v>
      </c>
      <c r="K219" s="438">
        <v>1.4999999999999999E-2</v>
      </c>
      <c r="L219" s="440">
        <f t="shared" si="14"/>
        <v>3</v>
      </c>
      <c r="M219" s="435"/>
    </row>
    <row r="220" spans="1:13" ht="47.25" customHeight="1" x14ac:dyDescent="0.2">
      <c r="A220" s="90">
        <v>211</v>
      </c>
      <c r="B220" s="564" t="s">
        <v>913</v>
      </c>
      <c r="C220" s="463" t="s">
        <v>686</v>
      </c>
      <c r="D220" s="435" t="s">
        <v>720</v>
      </c>
      <c r="E220" s="467">
        <v>415093320</v>
      </c>
      <c r="F220" s="436" t="s">
        <v>687</v>
      </c>
      <c r="G220" s="435" t="s">
        <v>688</v>
      </c>
      <c r="H220" s="437">
        <v>200</v>
      </c>
      <c r="I220" s="411" t="s">
        <v>892</v>
      </c>
      <c r="J220" s="433" t="s">
        <v>695</v>
      </c>
      <c r="K220" s="438">
        <v>1.4999999999999999E-2</v>
      </c>
      <c r="L220" s="440">
        <f t="shared" si="14"/>
        <v>3</v>
      </c>
      <c r="M220" s="435"/>
    </row>
    <row r="221" spans="1:13" ht="47.25" customHeight="1" x14ac:dyDescent="0.2">
      <c r="A221" s="90">
        <v>212</v>
      </c>
      <c r="B221" s="564" t="s">
        <v>913</v>
      </c>
      <c r="C221" s="463" t="s">
        <v>686</v>
      </c>
      <c r="D221" s="435" t="s">
        <v>720</v>
      </c>
      <c r="E221" s="467">
        <v>415093320</v>
      </c>
      <c r="F221" s="436" t="s">
        <v>687</v>
      </c>
      <c r="G221" s="435" t="s">
        <v>688</v>
      </c>
      <c r="H221" s="437">
        <v>250</v>
      </c>
      <c r="I221" s="411" t="s">
        <v>869</v>
      </c>
      <c r="J221" s="433" t="s">
        <v>695</v>
      </c>
      <c r="K221" s="438">
        <v>1.4999999999999999E-2</v>
      </c>
      <c r="L221" s="440">
        <f t="shared" si="14"/>
        <v>3.75</v>
      </c>
      <c r="M221" s="435"/>
    </row>
    <row r="222" spans="1:13" ht="47.25" customHeight="1" x14ac:dyDescent="0.2">
      <c r="A222" s="90">
        <v>213</v>
      </c>
      <c r="B222" s="564" t="s">
        <v>913</v>
      </c>
      <c r="C222" s="463" t="s">
        <v>686</v>
      </c>
      <c r="D222" s="435" t="s">
        <v>720</v>
      </c>
      <c r="E222" s="467">
        <v>415093320</v>
      </c>
      <c r="F222" s="436" t="s">
        <v>687</v>
      </c>
      <c r="G222" s="435" t="s">
        <v>688</v>
      </c>
      <c r="H222" s="437">
        <v>250</v>
      </c>
      <c r="I222" s="411" t="s">
        <v>868</v>
      </c>
      <c r="J222" s="433" t="s">
        <v>695</v>
      </c>
      <c r="K222" s="438">
        <v>1.4999999999999999E-2</v>
      </c>
      <c r="L222" s="440">
        <f t="shared" si="14"/>
        <v>3.75</v>
      </c>
      <c r="M222" s="435"/>
    </row>
    <row r="223" spans="1:13" ht="47.25" customHeight="1" x14ac:dyDescent="0.2">
      <c r="A223" s="90">
        <v>214</v>
      </c>
      <c r="B223" s="564" t="s">
        <v>913</v>
      </c>
      <c r="C223" s="463" t="s">
        <v>686</v>
      </c>
      <c r="D223" s="435" t="s">
        <v>720</v>
      </c>
      <c r="E223" s="467">
        <v>415093320</v>
      </c>
      <c r="F223" s="436" t="s">
        <v>687</v>
      </c>
      <c r="G223" s="435" t="s">
        <v>688</v>
      </c>
      <c r="H223" s="437">
        <v>250</v>
      </c>
      <c r="I223" s="411" t="s">
        <v>893</v>
      </c>
      <c r="J223" s="433" t="s">
        <v>695</v>
      </c>
      <c r="K223" s="438">
        <v>1.4999999999999999E-2</v>
      </c>
      <c r="L223" s="440">
        <f t="shared" si="14"/>
        <v>3.75</v>
      </c>
      <c r="M223" s="435"/>
    </row>
    <row r="224" spans="1:13" ht="47.25" customHeight="1" x14ac:dyDescent="0.2">
      <c r="A224" s="90">
        <v>215</v>
      </c>
      <c r="B224" s="564" t="s">
        <v>913</v>
      </c>
      <c r="C224" s="463" t="s">
        <v>686</v>
      </c>
      <c r="D224" s="435" t="s">
        <v>720</v>
      </c>
      <c r="E224" s="467">
        <v>415093320</v>
      </c>
      <c r="F224" s="436" t="s">
        <v>687</v>
      </c>
      <c r="G224" s="435" t="s">
        <v>688</v>
      </c>
      <c r="H224" s="437">
        <v>250</v>
      </c>
      <c r="I224" s="411" t="s">
        <v>839</v>
      </c>
      <c r="J224" s="433" t="s">
        <v>695</v>
      </c>
      <c r="K224" s="438">
        <v>1.4999999999999999E-2</v>
      </c>
      <c r="L224" s="440">
        <f t="shared" si="14"/>
        <v>3.75</v>
      </c>
      <c r="M224" s="435"/>
    </row>
    <row r="225" spans="1:13" ht="47.25" customHeight="1" x14ac:dyDescent="0.2">
      <c r="A225" s="90">
        <v>216</v>
      </c>
      <c r="B225" s="564" t="s">
        <v>913</v>
      </c>
      <c r="C225" s="463" t="s">
        <v>686</v>
      </c>
      <c r="D225" s="435" t="s">
        <v>720</v>
      </c>
      <c r="E225" s="467">
        <v>415093320</v>
      </c>
      <c r="F225" s="436" t="s">
        <v>687</v>
      </c>
      <c r="G225" s="435" t="s">
        <v>688</v>
      </c>
      <c r="H225" s="437">
        <v>250</v>
      </c>
      <c r="I225" s="411" t="s">
        <v>844</v>
      </c>
      <c r="J225" s="433" t="s">
        <v>695</v>
      </c>
      <c r="K225" s="438">
        <v>1.4999999999999999E-2</v>
      </c>
      <c r="L225" s="440">
        <f t="shared" si="14"/>
        <v>3.75</v>
      </c>
      <c r="M225" s="435"/>
    </row>
    <row r="226" spans="1:13" ht="47.25" customHeight="1" x14ac:dyDescent="0.2">
      <c r="A226" s="90">
        <v>217</v>
      </c>
      <c r="B226" s="564" t="s">
        <v>913</v>
      </c>
      <c r="C226" s="463" t="s">
        <v>686</v>
      </c>
      <c r="D226" s="435" t="s">
        <v>720</v>
      </c>
      <c r="E226" s="467">
        <v>415093320</v>
      </c>
      <c r="F226" s="436" t="s">
        <v>687</v>
      </c>
      <c r="G226" s="435" t="s">
        <v>688</v>
      </c>
      <c r="H226" s="437">
        <v>200</v>
      </c>
      <c r="I226" s="411" t="s">
        <v>805</v>
      </c>
      <c r="J226" s="433" t="s">
        <v>695</v>
      </c>
      <c r="K226" s="438">
        <v>1.4999999999999999E-2</v>
      </c>
      <c r="L226" s="440">
        <f t="shared" si="14"/>
        <v>3</v>
      </c>
      <c r="M226" s="435"/>
    </row>
    <row r="227" spans="1:13" ht="47.25" customHeight="1" x14ac:dyDescent="0.2">
      <c r="A227" s="90">
        <v>218</v>
      </c>
      <c r="B227" s="564" t="s">
        <v>913</v>
      </c>
      <c r="C227" s="463" t="s">
        <v>686</v>
      </c>
      <c r="D227" s="435" t="s">
        <v>720</v>
      </c>
      <c r="E227" s="467">
        <v>415093320</v>
      </c>
      <c r="F227" s="436" t="s">
        <v>687</v>
      </c>
      <c r="G227" s="435" t="s">
        <v>688</v>
      </c>
      <c r="H227" s="437">
        <v>250</v>
      </c>
      <c r="I227" s="411" t="s">
        <v>836</v>
      </c>
      <c r="J227" s="433" t="s">
        <v>695</v>
      </c>
      <c r="K227" s="438">
        <v>1.4999999999999999E-2</v>
      </c>
      <c r="L227" s="440">
        <f t="shared" si="14"/>
        <v>3.75</v>
      </c>
      <c r="M227" s="435"/>
    </row>
    <row r="228" spans="1:13" ht="47.25" customHeight="1" x14ac:dyDescent="0.2">
      <c r="A228" s="90">
        <v>219</v>
      </c>
      <c r="B228" s="564" t="s">
        <v>913</v>
      </c>
      <c r="C228" s="463" t="s">
        <v>686</v>
      </c>
      <c r="D228" s="435" t="s">
        <v>720</v>
      </c>
      <c r="E228" s="467">
        <v>415093320</v>
      </c>
      <c r="F228" s="436" t="s">
        <v>687</v>
      </c>
      <c r="G228" s="435" t="s">
        <v>688</v>
      </c>
      <c r="H228" s="437">
        <v>300</v>
      </c>
      <c r="I228" s="411" t="s">
        <v>797</v>
      </c>
      <c r="J228" s="433" t="s">
        <v>695</v>
      </c>
      <c r="K228" s="438">
        <v>1.4999999999999999E-2</v>
      </c>
      <c r="L228" s="440">
        <f t="shared" si="14"/>
        <v>4.5</v>
      </c>
      <c r="M228" s="435"/>
    </row>
    <row r="229" spans="1:13" ht="47.25" customHeight="1" x14ac:dyDescent="0.2">
      <c r="A229" s="90">
        <v>220</v>
      </c>
      <c r="B229" s="564" t="s">
        <v>913</v>
      </c>
      <c r="C229" s="463" t="s">
        <v>686</v>
      </c>
      <c r="D229" s="435" t="s">
        <v>720</v>
      </c>
      <c r="E229" s="467">
        <v>415093320</v>
      </c>
      <c r="F229" s="436" t="s">
        <v>687</v>
      </c>
      <c r="G229" s="435" t="s">
        <v>688</v>
      </c>
      <c r="H229" s="437">
        <v>300</v>
      </c>
      <c r="I229" s="411" t="s">
        <v>799</v>
      </c>
      <c r="J229" s="433" t="s">
        <v>695</v>
      </c>
      <c r="K229" s="438">
        <v>1.4999999999999999E-2</v>
      </c>
      <c r="L229" s="440">
        <f t="shared" si="14"/>
        <v>4.5</v>
      </c>
      <c r="M229" s="435"/>
    </row>
    <row r="230" spans="1:13" ht="47.25" customHeight="1" x14ac:dyDescent="0.2">
      <c r="A230" s="90">
        <v>221</v>
      </c>
      <c r="B230" s="564" t="s">
        <v>913</v>
      </c>
      <c r="C230" s="463" t="s">
        <v>686</v>
      </c>
      <c r="D230" s="435" t="s">
        <v>720</v>
      </c>
      <c r="E230" s="467">
        <v>415093320</v>
      </c>
      <c r="F230" s="436" t="s">
        <v>687</v>
      </c>
      <c r="G230" s="435" t="s">
        <v>688</v>
      </c>
      <c r="H230" s="437">
        <v>300</v>
      </c>
      <c r="I230" s="411" t="s">
        <v>880</v>
      </c>
      <c r="J230" s="433" t="s">
        <v>695</v>
      </c>
      <c r="K230" s="438">
        <v>1.4999999999999999E-2</v>
      </c>
      <c r="L230" s="440">
        <f t="shared" si="14"/>
        <v>4.5</v>
      </c>
      <c r="M230" s="435"/>
    </row>
    <row r="231" spans="1:13" ht="47.25" customHeight="1" x14ac:dyDescent="0.2">
      <c r="A231" s="90">
        <v>222</v>
      </c>
      <c r="B231" s="564" t="s">
        <v>913</v>
      </c>
      <c r="C231" s="463" t="s">
        <v>686</v>
      </c>
      <c r="D231" s="435" t="s">
        <v>720</v>
      </c>
      <c r="E231" s="467">
        <v>415093320</v>
      </c>
      <c r="F231" s="436" t="s">
        <v>687</v>
      </c>
      <c r="G231" s="435" t="s">
        <v>688</v>
      </c>
      <c r="H231" s="437">
        <v>300</v>
      </c>
      <c r="I231" s="411" t="s">
        <v>825</v>
      </c>
      <c r="J231" s="433" t="s">
        <v>695</v>
      </c>
      <c r="K231" s="438">
        <v>1.4999999999999999E-2</v>
      </c>
      <c r="L231" s="440">
        <f t="shared" si="14"/>
        <v>4.5</v>
      </c>
      <c r="M231" s="435"/>
    </row>
    <row r="232" spans="1:13" ht="47.25" customHeight="1" x14ac:dyDescent="0.2">
      <c r="A232" s="90">
        <v>223</v>
      </c>
      <c r="B232" s="564" t="s">
        <v>913</v>
      </c>
      <c r="C232" s="463" t="s">
        <v>686</v>
      </c>
      <c r="D232" s="435" t="s">
        <v>720</v>
      </c>
      <c r="E232" s="467">
        <v>415093320</v>
      </c>
      <c r="F232" s="436" t="s">
        <v>687</v>
      </c>
      <c r="G232" s="435" t="s">
        <v>688</v>
      </c>
      <c r="H232" s="437">
        <v>300</v>
      </c>
      <c r="I232" s="411" t="s">
        <v>881</v>
      </c>
      <c r="J232" s="433" t="s">
        <v>695</v>
      </c>
      <c r="K232" s="438">
        <v>1.4999999999999999E-2</v>
      </c>
      <c r="L232" s="440">
        <f t="shared" si="14"/>
        <v>4.5</v>
      </c>
      <c r="M232" s="435"/>
    </row>
    <row r="233" spans="1:13" ht="47.25" customHeight="1" x14ac:dyDescent="0.2">
      <c r="A233" s="90">
        <v>224</v>
      </c>
      <c r="B233" s="564" t="s">
        <v>913</v>
      </c>
      <c r="C233" s="463" t="s">
        <v>686</v>
      </c>
      <c r="D233" s="435" t="s">
        <v>720</v>
      </c>
      <c r="E233" s="467">
        <v>415093320</v>
      </c>
      <c r="F233" s="436" t="s">
        <v>687</v>
      </c>
      <c r="G233" s="435" t="s">
        <v>688</v>
      </c>
      <c r="H233" s="437">
        <v>300</v>
      </c>
      <c r="I233" s="411" t="s">
        <v>837</v>
      </c>
      <c r="J233" s="433" t="s">
        <v>695</v>
      </c>
      <c r="K233" s="438">
        <v>1.4999999999999999E-2</v>
      </c>
      <c r="L233" s="440">
        <f t="shared" si="14"/>
        <v>4.5</v>
      </c>
      <c r="M233" s="435"/>
    </row>
    <row r="234" spans="1:13" ht="47.25" customHeight="1" x14ac:dyDescent="0.2">
      <c r="A234" s="90">
        <v>225</v>
      </c>
      <c r="B234" s="564" t="s">
        <v>913</v>
      </c>
      <c r="C234" s="463" t="s">
        <v>686</v>
      </c>
      <c r="D234" s="435" t="s">
        <v>720</v>
      </c>
      <c r="E234" s="467">
        <v>415093320</v>
      </c>
      <c r="F234" s="436" t="s">
        <v>687</v>
      </c>
      <c r="G234" s="435" t="s">
        <v>688</v>
      </c>
      <c r="H234" s="437">
        <v>300</v>
      </c>
      <c r="I234" s="411" t="s">
        <v>852</v>
      </c>
      <c r="J234" s="433" t="s">
        <v>695</v>
      </c>
      <c r="K234" s="438">
        <v>1.4999999999999999E-2</v>
      </c>
      <c r="L234" s="440">
        <f t="shared" si="14"/>
        <v>4.5</v>
      </c>
      <c r="M234" s="435"/>
    </row>
    <row r="235" spans="1:13" ht="47.25" customHeight="1" x14ac:dyDescent="0.2">
      <c r="A235" s="90">
        <v>226</v>
      </c>
      <c r="B235" s="564" t="s">
        <v>913</v>
      </c>
      <c r="C235" s="463" t="s">
        <v>686</v>
      </c>
      <c r="D235" s="435" t="s">
        <v>720</v>
      </c>
      <c r="E235" s="467">
        <v>415093320</v>
      </c>
      <c r="F235" s="436" t="s">
        <v>687</v>
      </c>
      <c r="G235" s="435" t="s">
        <v>688</v>
      </c>
      <c r="H235" s="437">
        <v>250</v>
      </c>
      <c r="I235" s="411" t="s">
        <v>838</v>
      </c>
      <c r="J235" s="433" t="s">
        <v>695</v>
      </c>
      <c r="K235" s="438">
        <v>1.4999999999999999E-2</v>
      </c>
      <c r="L235" s="440">
        <f t="shared" si="14"/>
        <v>3.75</v>
      </c>
      <c r="M235" s="435"/>
    </row>
    <row r="236" spans="1:13" ht="47.25" customHeight="1" x14ac:dyDescent="0.2">
      <c r="A236" s="90">
        <v>227</v>
      </c>
      <c r="B236" s="564" t="s">
        <v>913</v>
      </c>
      <c r="C236" s="463" t="s">
        <v>686</v>
      </c>
      <c r="D236" s="435" t="s">
        <v>720</v>
      </c>
      <c r="E236" s="467">
        <v>415093320</v>
      </c>
      <c r="F236" s="436" t="s">
        <v>687</v>
      </c>
      <c r="G236" s="435" t="s">
        <v>688</v>
      </c>
      <c r="H236" s="437">
        <v>250</v>
      </c>
      <c r="I236" s="411" t="s">
        <v>796</v>
      </c>
      <c r="J236" s="433" t="s">
        <v>695</v>
      </c>
      <c r="K236" s="438">
        <v>1.4999999999999999E-2</v>
      </c>
      <c r="L236" s="440">
        <f t="shared" si="14"/>
        <v>3.75</v>
      </c>
      <c r="M236" s="435"/>
    </row>
    <row r="237" spans="1:13" ht="47.25" customHeight="1" x14ac:dyDescent="0.2">
      <c r="A237" s="90">
        <v>228</v>
      </c>
      <c r="B237" s="564" t="s">
        <v>913</v>
      </c>
      <c r="C237" s="463" t="s">
        <v>686</v>
      </c>
      <c r="D237" s="435" t="s">
        <v>720</v>
      </c>
      <c r="E237" s="467">
        <v>415093320</v>
      </c>
      <c r="F237" s="436" t="s">
        <v>687</v>
      </c>
      <c r="G237" s="435" t="s">
        <v>688</v>
      </c>
      <c r="H237" s="437">
        <v>500</v>
      </c>
      <c r="I237" s="411" t="s">
        <v>845</v>
      </c>
      <c r="J237" s="433" t="s">
        <v>695</v>
      </c>
      <c r="K237" s="438">
        <v>1.4999999999999999E-2</v>
      </c>
      <c r="L237" s="440">
        <f t="shared" si="14"/>
        <v>7.5</v>
      </c>
      <c r="M237" s="435"/>
    </row>
    <row r="238" spans="1:13" ht="47.25" customHeight="1" x14ac:dyDescent="0.2">
      <c r="A238" s="90">
        <v>229</v>
      </c>
      <c r="B238" s="564" t="s">
        <v>913</v>
      </c>
      <c r="C238" s="463" t="s">
        <v>686</v>
      </c>
      <c r="D238" s="435" t="s">
        <v>720</v>
      </c>
      <c r="E238" s="467">
        <v>415093320</v>
      </c>
      <c r="F238" s="436" t="s">
        <v>687</v>
      </c>
      <c r="G238" s="435" t="s">
        <v>688</v>
      </c>
      <c r="H238" s="437">
        <v>500</v>
      </c>
      <c r="I238" s="411" t="s">
        <v>798</v>
      </c>
      <c r="J238" s="433" t="s">
        <v>695</v>
      </c>
      <c r="K238" s="438">
        <v>1.4999999999999999E-2</v>
      </c>
      <c r="L238" s="440">
        <f t="shared" si="14"/>
        <v>7.5</v>
      </c>
      <c r="M238" s="435"/>
    </row>
    <row r="239" spans="1:13" ht="47.25" customHeight="1" x14ac:dyDescent="0.2">
      <c r="A239" s="90">
        <v>230</v>
      </c>
      <c r="B239" s="564" t="s">
        <v>913</v>
      </c>
      <c r="C239" s="463" t="s">
        <v>686</v>
      </c>
      <c r="D239" s="435" t="s">
        <v>720</v>
      </c>
      <c r="E239" s="467">
        <v>415093320</v>
      </c>
      <c r="F239" s="436" t="s">
        <v>687</v>
      </c>
      <c r="G239" s="435" t="s">
        <v>688</v>
      </c>
      <c r="H239" s="437">
        <v>300</v>
      </c>
      <c r="I239" s="411" t="s">
        <v>813</v>
      </c>
      <c r="J239" s="433" t="s">
        <v>695</v>
      </c>
      <c r="K239" s="438">
        <v>1.4999999999999999E-2</v>
      </c>
      <c r="L239" s="440">
        <f t="shared" si="14"/>
        <v>4.5</v>
      </c>
      <c r="M239" s="435"/>
    </row>
    <row r="240" spans="1:13" ht="47.25" customHeight="1" x14ac:dyDescent="0.2">
      <c r="A240" s="90">
        <v>231</v>
      </c>
      <c r="B240" s="564" t="s">
        <v>913</v>
      </c>
      <c r="C240" s="463" t="s">
        <v>686</v>
      </c>
      <c r="D240" s="435" t="s">
        <v>720</v>
      </c>
      <c r="E240" s="467">
        <v>415093320</v>
      </c>
      <c r="F240" s="436" t="s">
        <v>687</v>
      </c>
      <c r="G240" s="435" t="s">
        <v>688</v>
      </c>
      <c r="H240" s="437">
        <v>350</v>
      </c>
      <c r="I240" s="411" t="s">
        <v>870</v>
      </c>
      <c r="J240" s="433" t="s">
        <v>695</v>
      </c>
      <c r="K240" s="438">
        <v>1.4999999999999999E-2</v>
      </c>
      <c r="L240" s="440">
        <f t="shared" si="14"/>
        <v>5.25</v>
      </c>
      <c r="M240" s="435"/>
    </row>
    <row r="241" spans="1:13" ht="47.25" customHeight="1" x14ac:dyDescent="0.2">
      <c r="A241" s="90">
        <v>232</v>
      </c>
      <c r="B241" s="564" t="s">
        <v>913</v>
      </c>
      <c r="C241" s="463" t="s">
        <v>686</v>
      </c>
      <c r="D241" s="435" t="s">
        <v>720</v>
      </c>
      <c r="E241" s="467">
        <v>415093320</v>
      </c>
      <c r="F241" s="436" t="s">
        <v>687</v>
      </c>
      <c r="G241" s="435" t="s">
        <v>688</v>
      </c>
      <c r="H241" s="437">
        <v>200</v>
      </c>
      <c r="I241" s="411" t="s">
        <v>842</v>
      </c>
      <c r="J241" s="433" t="s">
        <v>695</v>
      </c>
      <c r="K241" s="438">
        <v>1.4999999999999999E-2</v>
      </c>
      <c r="L241" s="440">
        <f t="shared" si="14"/>
        <v>3</v>
      </c>
      <c r="M241" s="435"/>
    </row>
    <row r="242" spans="1:13" ht="47.25" customHeight="1" x14ac:dyDescent="0.2">
      <c r="A242" s="90">
        <v>233</v>
      </c>
      <c r="B242" s="564" t="s">
        <v>913</v>
      </c>
      <c r="C242" s="463" t="s">
        <v>686</v>
      </c>
      <c r="D242" s="435" t="s">
        <v>720</v>
      </c>
      <c r="E242" s="467">
        <v>415093320</v>
      </c>
      <c r="F242" s="436" t="s">
        <v>687</v>
      </c>
      <c r="G242" s="435" t="s">
        <v>688</v>
      </c>
      <c r="H242" s="437">
        <v>300</v>
      </c>
      <c r="I242" s="411" t="s">
        <v>697</v>
      </c>
      <c r="J242" s="433" t="s">
        <v>695</v>
      </c>
      <c r="K242" s="438">
        <v>1.4999999999999999E-2</v>
      </c>
      <c r="L242" s="440">
        <f t="shared" si="14"/>
        <v>4.5</v>
      </c>
      <c r="M242" s="435"/>
    </row>
    <row r="243" spans="1:13" ht="47.25" customHeight="1" x14ac:dyDescent="0.2">
      <c r="A243" s="90">
        <v>234</v>
      </c>
      <c r="B243" s="564" t="s">
        <v>913</v>
      </c>
      <c r="C243" s="463" t="s">
        <v>686</v>
      </c>
      <c r="D243" s="435" t="s">
        <v>720</v>
      </c>
      <c r="E243" s="467">
        <v>415093320</v>
      </c>
      <c r="F243" s="436" t="s">
        <v>687</v>
      </c>
      <c r="G243" s="435" t="s">
        <v>688</v>
      </c>
      <c r="H243" s="437">
        <v>500</v>
      </c>
      <c r="I243" s="411" t="s">
        <v>791</v>
      </c>
      <c r="J243" s="433" t="s">
        <v>695</v>
      </c>
      <c r="K243" s="438">
        <v>1.4999999999999999E-2</v>
      </c>
      <c r="L243" s="440">
        <f t="shared" si="14"/>
        <v>7.5</v>
      </c>
      <c r="M243" s="435"/>
    </row>
    <row r="244" spans="1:13" ht="47.25" customHeight="1" x14ac:dyDescent="0.2">
      <c r="A244" s="90">
        <v>235</v>
      </c>
      <c r="B244" s="564" t="s">
        <v>913</v>
      </c>
      <c r="C244" s="463" t="s">
        <v>686</v>
      </c>
      <c r="D244" s="435" t="s">
        <v>720</v>
      </c>
      <c r="E244" s="467">
        <v>415093320</v>
      </c>
      <c r="F244" s="436" t="s">
        <v>687</v>
      </c>
      <c r="G244" s="435" t="s">
        <v>688</v>
      </c>
      <c r="H244" s="437">
        <v>500</v>
      </c>
      <c r="I244" s="411" t="s">
        <v>817</v>
      </c>
      <c r="J244" s="433" t="s">
        <v>695</v>
      </c>
      <c r="K244" s="438">
        <v>1.4999999999999999E-2</v>
      </c>
      <c r="L244" s="440">
        <f t="shared" si="14"/>
        <v>7.5</v>
      </c>
      <c r="M244" s="435"/>
    </row>
    <row r="245" spans="1:13" ht="47.25" customHeight="1" x14ac:dyDescent="0.2">
      <c r="A245" s="90">
        <v>236</v>
      </c>
      <c r="B245" s="564" t="s">
        <v>913</v>
      </c>
      <c r="C245" s="463" t="s">
        <v>686</v>
      </c>
      <c r="D245" s="435" t="s">
        <v>720</v>
      </c>
      <c r="E245" s="467">
        <v>415093320</v>
      </c>
      <c r="F245" s="436" t="s">
        <v>687</v>
      </c>
      <c r="G245" s="435" t="s">
        <v>688</v>
      </c>
      <c r="H245" s="437">
        <v>1000</v>
      </c>
      <c r="I245" s="411" t="s">
        <v>821</v>
      </c>
      <c r="J245" s="433" t="s">
        <v>695</v>
      </c>
      <c r="K245" s="438">
        <v>1.4999999999999999E-2</v>
      </c>
      <c r="L245" s="440">
        <f t="shared" si="14"/>
        <v>15</v>
      </c>
      <c r="M245" s="435"/>
    </row>
    <row r="246" spans="1:13" ht="47.25" customHeight="1" x14ac:dyDescent="0.2">
      <c r="A246" s="90">
        <v>237</v>
      </c>
      <c r="B246" s="564" t="s">
        <v>913</v>
      </c>
      <c r="C246" s="463" t="s">
        <v>686</v>
      </c>
      <c r="D246" s="435" t="s">
        <v>720</v>
      </c>
      <c r="E246" s="467">
        <v>415093320</v>
      </c>
      <c r="F246" s="436" t="s">
        <v>687</v>
      </c>
      <c r="G246" s="435" t="s">
        <v>688</v>
      </c>
      <c r="H246" s="437">
        <v>1000</v>
      </c>
      <c r="I246" s="411" t="s">
        <v>823</v>
      </c>
      <c r="J246" s="433" t="s">
        <v>695</v>
      </c>
      <c r="K246" s="438">
        <v>1.4999999999999999E-2</v>
      </c>
      <c r="L246" s="440">
        <f t="shared" si="14"/>
        <v>15</v>
      </c>
      <c r="M246" s="435"/>
    </row>
    <row r="247" spans="1:13" ht="47.25" customHeight="1" x14ac:dyDescent="0.2">
      <c r="A247" s="90">
        <v>238</v>
      </c>
      <c r="B247" s="564" t="s">
        <v>913</v>
      </c>
      <c r="C247" s="463" t="s">
        <v>686</v>
      </c>
      <c r="D247" s="435" t="s">
        <v>720</v>
      </c>
      <c r="E247" s="467">
        <v>415093320</v>
      </c>
      <c r="F247" s="436" t="s">
        <v>687</v>
      </c>
      <c r="G247" s="435" t="s">
        <v>688</v>
      </c>
      <c r="H247" s="437">
        <v>1000</v>
      </c>
      <c r="I247" s="411" t="s">
        <v>693</v>
      </c>
      <c r="J247" s="433" t="s">
        <v>695</v>
      </c>
      <c r="K247" s="438">
        <v>1.4999999999999999E-2</v>
      </c>
      <c r="L247" s="440">
        <f t="shared" si="14"/>
        <v>15</v>
      </c>
      <c r="M247" s="435"/>
    </row>
    <row r="248" spans="1:13" ht="47.25" customHeight="1" x14ac:dyDescent="0.2">
      <c r="A248" s="90">
        <v>239</v>
      </c>
      <c r="B248" s="564" t="s">
        <v>913</v>
      </c>
      <c r="C248" s="463" t="s">
        <v>686</v>
      </c>
      <c r="D248" s="435" t="s">
        <v>720</v>
      </c>
      <c r="E248" s="467">
        <v>415093320</v>
      </c>
      <c r="F248" s="436" t="s">
        <v>687</v>
      </c>
      <c r="G248" s="435" t="s">
        <v>688</v>
      </c>
      <c r="H248" s="437">
        <v>1000</v>
      </c>
      <c r="I248" s="411" t="s">
        <v>793</v>
      </c>
      <c r="J248" s="433" t="s">
        <v>695</v>
      </c>
      <c r="K248" s="438">
        <v>1.4999999999999999E-2</v>
      </c>
      <c r="L248" s="440">
        <f t="shared" si="14"/>
        <v>15</v>
      </c>
      <c r="M248" s="435"/>
    </row>
    <row r="249" spans="1:13" ht="47.25" customHeight="1" x14ac:dyDescent="0.2">
      <c r="A249" s="90">
        <v>240</v>
      </c>
      <c r="B249" s="564" t="s">
        <v>913</v>
      </c>
      <c r="C249" s="463" t="s">
        <v>686</v>
      </c>
      <c r="D249" s="435" t="s">
        <v>720</v>
      </c>
      <c r="E249" s="467">
        <v>415093320</v>
      </c>
      <c r="F249" s="436" t="s">
        <v>687</v>
      </c>
      <c r="G249" s="435" t="s">
        <v>688</v>
      </c>
      <c r="H249" s="437">
        <v>1000</v>
      </c>
      <c r="I249" s="411" t="s">
        <v>814</v>
      </c>
      <c r="J249" s="433" t="s">
        <v>695</v>
      </c>
      <c r="K249" s="438">
        <v>1.4999999999999999E-2</v>
      </c>
      <c r="L249" s="440">
        <f t="shared" si="14"/>
        <v>15</v>
      </c>
      <c r="M249" s="435"/>
    </row>
    <row r="250" spans="1:13" ht="47.25" customHeight="1" x14ac:dyDescent="0.2">
      <c r="A250" s="90">
        <v>241</v>
      </c>
      <c r="B250" s="564" t="s">
        <v>913</v>
      </c>
      <c r="C250" s="463" t="s">
        <v>686</v>
      </c>
      <c r="D250" s="435" t="s">
        <v>720</v>
      </c>
      <c r="E250" s="467">
        <v>415093320</v>
      </c>
      <c r="F250" s="436" t="s">
        <v>687</v>
      </c>
      <c r="G250" s="435" t="s">
        <v>688</v>
      </c>
      <c r="H250" s="437">
        <v>1000</v>
      </c>
      <c r="I250" s="411" t="s">
        <v>840</v>
      </c>
      <c r="J250" s="433" t="s">
        <v>695</v>
      </c>
      <c r="K250" s="438">
        <v>1.4999999999999999E-2</v>
      </c>
      <c r="L250" s="440">
        <f t="shared" si="14"/>
        <v>15</v>
      </c>
      <c r="M250" s="435"/>
    </row>
    <row r="251" spans="1:13" ht="47.25" customHeight="1" x14ac:dyDescent="0.2">
      <c r="A251" s="90">
        <v>242</v>
      </c>
      <c r="B251" s="564" t="s">
        <v>913</v>
      </c>
      <c r="C251" s="463" t="s">
        <v>686</v>
      </c>
      <c r="D251" s="435" t="s">
        <v>720</v>
      </c>
      <c r="E251" s="467">
        <v>415093320</v>
      </c>
      <c r="F251" s="436" t="s">
        <v>687</v>
      </c>
      <c r="G251" s="435" t="s">
        <v>688</v>
      </c>
      <c r="H251" s="437">
        <v>300</v>
      </c>
      <c r="I251" s="411" t="s">
        <v>884</v>
      </c>
      <c r="J251" s="433" t="s">
        <v>695</v>
      </c>
      <c r="K251" s="438">
        <v>1.4999999999999999E-2</v>
      </c>
      <c r="L251" s="440">
        <f t="shared" si="14"/>
        <v>4.5</v>
      </c>
      <c r="M251" s="435"/>
    </row>
    <row r="252" spans="1:13" ht="47.25" customHeight="1" x14ac:dyDescent="0.2">
      <c r="A252" s="90">
        <v>243</v>
      </c>
      <c r="B252" s="564" t="s">
        <v>913</v>
      </c>
      <c r="C252" s="463" t="s">
        <v>686</v>
      </c>
      <c r="D252" s="435" t="s">
        <v>720</v>
      </c>
      <c r="E252" s="467">
        <v>415093320</v>
      </c>
      <c r="F252" s="436" t="s">
        <v>687</v>
      </c>
      <c r="G252" s="435" t="s">
        <v>688</v>
      </c>
      <c r="H252" s="437">
        <v>300</v>
      </c>
      <c r="I252" s="411" t="s">
        <v>802</v>
      </c>
      <c r="J252" s="433" t="s">
        <v>695</v>
      </c>
      <c r="K252" s="438">
        <v>1.4999999999999999E-2</v>
      </c>
      <c r="L252" s="440">
        <f t="shared" si="14"/>
        <v>4.5</v>
      </c>
      <c r="M252" s="435"/>
    </row>
    <row r="253" spans="1:13" ht="47.25" customHeight="1" x14ac:dyDescent="0.2">
      <c r="A253" s="90">
        <v>244</v>
      </c>
      <c r="B253" s="564" t="s">
        <v>913</v>
      </c>
      <c r="C253" s="463" t="s">
        <v>686</v>
      </c>
      <c r="D253" s="435" t="s">
        <v>720</v>
      </c>
      <c r="E253" s="467">
        <v>415093320</v>
      </c>
      <c r="F253" s="436" t="s">
        <v>687</v>
      </c>
      <c r="G253" s="435" t="s">
        <v>688</v>
      </c>
      <c r="H253" s="437">
        <v>300</v>
      </c>
      <c r="I253" s="411" t="s">
        <v>807</v>
      </c>
      <c r="J253" s="433" t="s">
        <v>695</v>
      </c>
      <c r="K253" s="438">
        <v>1.4999999999999999E-2</v>
      </c>
      <c r="L253" s="440">
        <f t="shared" si="14"/>
        <v>4.5</v>
      </c>
      <c r="M253" s="435"/>
    </row>
    <row r="254" spans="1:13" ht="47.25" customHeight="1" x14ac:dyDescent="0.2">
      <c r="A254" s="90">
        <v>245</v>
      </c>
      <c r="B254" s="564" t="s">
        <v>913</v>
      </c>
      <c r="C254" s="463" t="s">
        <v>686</v>
      </c>
      <c r="D254" s="435" t="s">
        <v>720</v>
      </c>
      <c r="E254" s="467">
        <v>415093320</v>
      </c>
      <c r="F254" s="436" t="s">
        <v>687</v>
      </c>
      <c r="G254" s="435" t="s">
        <v>688</v>
      </c>
      <c r="H254" s="437">
        <v>500</v>
      </c>
      <c r="I254" s="411" t="s">
        <v>804</v>
      </c>
      <c r="J254" s="433" t="s">
        <v>695</v>
      </c>
      <c r="K254" s="438">
        <v>1.4999999999999999E-2</v>
      </c>
      <c r="L254" s="440">
        <f t="shared" si="14"/>
        <v>7.5</v>
      </c>
      <c r="M254" s="435"/>
    </row>
    <row r="255" spans="1:13" ht="47.25" customHeight="1" x14ac:dyDescent="0.2">
      <c r="A255" s="90">
        <v>246</v>
      </c>
      <c r="B255" s="564" t="s">
        <v>913</v>
      </c>
      <c r="C255" s="463" t="s">
        <v>686</v>
      </c>
      <c r="D255" s="435" t="s">
        <v>720</v>
      </c>
      <c r="E255" s="467">
        <v>415093320</v>
      </c>
      <c r="F255" s="436" t="s">
        <v>687</v>
      </c>
      <c r="G255" s="435" t="s">
        <v>688</v>
      </c>
      <c r="H255" s="437">
        <v>500</v>
      </c>
      <c r="I255" s="411" t="s">
        <v>806</v>
      </c>
      <c r="J255" s="433" t="s">
        <v>695</v>
      </c>
      <c r="K255" s="438">
        <v>1.4999999999999999E-2</v>
      </c>
      <c r="L255" s="440">
        <f t="shared" si="14"/>
        <v>7.5</v>
      </c>
      <c r="M255" s="435"/>
    </row>
    <row r="256" spans="1:13" ht="47.25" customHeight="1" x14ac:dyDescent="0.2">
      <c r="A256" s="90">
        <v>247</v>
      </c>
      <c r="B256" s="564" t="s">
        <v>913</v>
      </c>
      <c r="C256" s="463" t="s">
        <v>686</v>
      </c>
      <c r="D256" s="435" t="s">
        <v>720</v>
      </c>
      <c r="E256" s="467">
        <v>415093320</v>
      </c>
      <c r="F256" s="436" t="s">
        <v>687</v>
      </c>
      <c r="G256" s="435" t="s">
        <v>688</v>
      </c>
      <c r="H256" s="437">
        <v>500</v>
      </c>
      <c r="I256" s="411" t="s">
        <v>849</v>
      </c>
      <c r="J256" s="433" t="s">
        <v>695</v>
      </c>
      <c r="K256" s="438">
        <v>1.4999999999999999E-2</v>
      </c>
      <c r="L256" s="440">
        <f t="shared" si="14"/>
        <v>7.5</v>
      </c>
      <c r="M256" s="435"/>
    </row>
    <row r="257" spans="1:13" ht="47.25" customHeight="1" x14ac:dyDescent="0.2">
      <c r="A257" s="90">
        <v>248</v>
      </c>
      <c r="B257" s="564" t="s">
        <v>913</v>
      </c>
      <c r="C257" s="463" t="s">
        <v>686</v>
      </c>
      <c r="D257" s="435" t="s">
        <v>720</v>
      </c>
      <c r="E257" s="467">
        <v>415093320</v>
      </c>
      <c r="F257" s="436" t="s">
        <v>687</v>
      </c>
      <c r="G257" s="435" t="s">
        <v>688</v>
      </c>
      <c r="H257" s="437">
        <v>250</v>
      </c>
      <c r="I257" s="411" t="s">
        <v>882</v>
      </c>
      <c r="J257" s="433" t="s">
        <v>695</v>
      </c>
      <c r="K257" s="438">
        <v>1.4999999999999999E-2</v>
      </c>
      <c r="L257" s="440">
        <f t="shared" si="14"/>
        <v>3.75</v>
      </c>
      <c r="M257" s="435"/>
    </row>
    <row r="258" spans="1:13" ht="47.25" customHeight="1" x14ac:dyDescent="0.2">
      <c r="A258" s="90">
        <v>249</v>
      </c>
      <c r="B258" s="564" t="s">
        <v>913</v>
      </c>
      <c r="C258" s="463" t="s">
        <v>686</v>
      </c>
      <c r="D258" s="435" t="s">
        <v>720</v>
      </c>
      <c r="E258" s="467">
        <v>415093320</v>
      </c>
      <c r="F258" s="436" t="s">
        <v>687</v>
      </c>
      <c r="G258" s="435" t="s">
        <v>688</v>
      </c>
      <c r="H258" s="437">
        <v>250</v>
      </c>
      <c r="I258" s="411" t="s">
        <v>867</v>
      </c>
      <c r="J258" s="433" t="s">
        <v>695</v>
      </c>
      <c r="K258" s="438">
        <v>1.4999999999999999E-2</v>
      </c>
      <c r="L258" s="440">
        <f t="shared" si="14"/>
        <v>3.75</v>
      </c>
      <c r="M258" s="435"/>
    </row>
    <row r="259" spans="1:13" ht="47.25" customHeight="1" x14ac:dyDescent="0.2">
      <c r="A259" s="90">
        <v>250</v>
      </c>
      <c r="B259" s="564" t="s">
        <v>913</v>
      </c>
      <c r="C259" s="463" t="s">
        <v>686</v>
      </c>
      <c r="D259" s="435" t="s">
        <v>720</v>
      </c>
      <c r="E259" s="467">
        <v>415093320</v>
      </c>
      <c r="F259" s="436" t="s">
        <v>687</v>
      </c>
      <c r="G259" s="435" t="s">
        <v>688</v>
      </c>
      <c r="H259" s="437">
        <v>300</v>
      </c>
      <c r="I259" s="411" t="s">
        <v>790</v>
      </c>
      <c r="J259" s="433" t="s">
        <v>695</v>
      </c>
      <c r="K259" s="438">
        <v>1.4999999999999999E-2</v>
      </c>
      <c r="L259" s="440">
        <f t="shared" si="14"/>
        <v>4.5</v>
      </c>
      <c r="M259" s="435"/>
    </row>
    <row r="260" spans="1:13" ht="47.25" customHeight="1" x14ac:dyDescent="0.2">
      <c r="A260" s="90">
        <v>251</v>
      </c>
      <c r="B260" s="564" t="s">
        <v>913</v>
      </c>
      <c r="C260" s="463" t="s">
        <v>686</v>
      </c>
      <c r="D260" s="435" t="s">
        <v>720</v>
      </c>
      <c r="E260" s="467">
        <v>415093320</v>
      </c>
      <c r="F260" s="436" t="s">
        <v>687</v>
      </c>
      <c r="G260" s="435" t="s">
        <v>688</v>
      </c>
      <c r="H260" s="437">
        <v>200</v>
      </c>
      <c r="I260" s="411" t="s">
        <v>894</v>
      </c>
      <c r="J260" s="433" t="s">
        <v>695</v>
      </c>
      <c r="K260" s="438">
        <v>1.4999999999999999E-2</v>
      </c>
      <c r="L260" s="440">
        <f t="shared" si="14"/>
        <v>3</v>
      </c>
      <c r="M260" s="435"/>
    </row>
    <row r="261" spans="1:13" ht="47.25" customHeight="1" x14ac:dyDescent="0.2">
      <c r="A261" s="90">
        <v>252</v>
      </c>
      <c r="B261" s="564" t="s">
        <v>913</v>
      </c>
      <c r="C261" s="463" t="s">
        <v>686</v>
      </c>
      <c r="D261" s="435" t="s">
        <v>720</v>
      </c>
      <c r="E261" s="467">
        <v>415093320</v>
      </c>
      <c r="F261" s="436" t="s">
        <v>687</v>
      </c>
      <c r="G261" s="435" t="s">
        <v>688</v>
      </c>
      <c r="H261" s="437">
        <v>400</v>
      </c>
      <c r="I261" s="411" t="s">
        <v>895</v>
      </c>
      <c r="J261" s="433" t="s">
        <v>695</v>
      </c>
      <c r="K261" s="438">
        <v>1.4999999999999999E-2</v>
      </c>
      <c r="L261" s="440">
        <f t="shared" si="14"/>
        <v>6</v>
      </c>
      <c r="M261" s="435"/>
    </row>
    <row r="262" spans="1:13" ht="47.25" customHeight="1" x14ac:dyDescent="0.2">
      <c r="A262" s="90">
        <v>253</v>
      </c>
      <c r="B262" s="564" t="s">
        <v>913</v>
      </c>
      <c r="C262" s="463" t="s">
        <v>686</v>
      </c>
      <c r="D262" s="435" t="s">
        <v>720</v>
      </c>
      <c r="E262" s="467">
        <v>415093320</v>
      </c>
      <c r="F262" s="436" t="s">
        <v>687</v>
      </c>
      <c r="G262" s="435" t="s">
        <v>688</v>
      </c>
      <c r="H262" s="437">
        <v>400</v>
      </c>
      <c r="I262" s="411" t="s">
        <v>832</v>
      </c>
      <c r="J262" s="433" t="s">
        <v>695</v>
      </c>
      <c r="K262" s="438">
        <v>1.4999999999999999E-2</v>
      </c>
      <c r="L262" s="440">
        <f t="shared" si="14"/>
        <v>6</v>
      </c>
      <c r="M262" s="435"/>
    </row>
    <row r="263" spans="1:13" ht="47.25" customHeight="1" x14ac:dyDescent="0.2">
      <c r="A263" s="90">
        <v>254</v>
      </c>
      <c r="B263" s="564" t="s">
        <v>913</v>
      </c>
      <c r="C263" s="463" t="s">
        <v>686</v>
      </c>
      <c r="D263" s="435" t="s">
        <v>720</v>
      </c>
      <c r="E263" s="467">
        <v>415093320</v>
      </c>
      <c r="F263" s="436" t="s">
        <v>687</v>
      </c>
      <c r="G263" s="435" t="s">
        <v>688</v>
      </c>
      <c r="H263" s="437">
        <v>400</v>
      </c>
      <c r="I263" s="411" t="s">
        <v>896</v>
      </c>
      <c r="J263" s="433" t="s">
        <v>695</v>
      </c>
      <c r="K263" s="438">
        <v>1.4999999999999999E-2</v>
      </c>
      <c r="L263" s="440">
        <f t="shared" si="14"/>
        <v>6</v>
      </c>
      <c r="M263" s="435"/>
    </row>
    <row r="264" spans="1:13" ht="47.25" customHeight="1" x14ac:dyDescent="0.2">
      <c r="A264" s="90">
        <v>255</v>
      </c>
      <c r="B264" s="564" t="s">
        <v>913</v>
      </c>
      <c r="C264" s="463" t="s">
        <v>686</v>
      </c>
      <c r="D264" s="435" t="s">
        <v>720</v>
      </c>
      <c r="E264" s="467">
        <v>415093320</v>
      </c>
      <c r="F264" s="436" t="s">
        <v>687</v>
      </c>
      <c r="G264" s="435" t="s">
        <v>688</v>
      </c>
      <c r="H264" s="437">
        <v>300</v>
      </c>
      <c r="I264" s="411" t="s">
        <v>897</v>
      </c>
      <c r="J264" s="433" t="s">
        <v>695</v>
      </c>
      <c r="K264" s="438">
        <v>1.4999999999999999E-2</v>
      </c>
      <c r="L264" s="440">
        <f t="shared" si="14"/>
        <v>4.5</v>
      </c>
      <c r="M264" s="435"/>
    </row>
    <row r="265" spans="1:13" ht="47.25" customHeight="1" x14ac:dyDescent="0.2">
      <c r="A265" s="90">
        <v>256</v>
      </c>
      <c r="B265" s="564" t="s">
        <v>913</v>
      </c>
      <c r="C265" s="463" t="s">
        <v>686</v>
      </c>
      <c r="D265" s="435" t="s">
        <v>720</v>
      </c>
      <c r="E265" s="467">
        <v>415093320</v>
      </c>
      <c r="F265" s="436" t="s">
        <v>687</v>
      </c>
      <c r="G265" s="435" t="s">
        <v>688</v>
      </c>
      <c r="H265" s="437">
        <v>300</v>
      </c>
      <c r="I265" s="411" t="s">
        <v>828</v>
      </c>
      <c r="J265" s="433" t="s">
        <v>695</v>
      </c>
      <c r="K265" s="438">
        <v>1.4999999999999999E-2</v>
      </c>
      <c r="L265" s="440">
        <f t="shared" si="14"/>
        <v>4.5</v>
      </c>
      <c r="M265" s="435"/>
    </row>
    <row r="266" spans="1:13" ht="47.25" customHeight="1" x14ac:dyDescent="0.2">
      <c r="A266" s="90">
        <v>257</v>
      </c>
      <c r="B266" s="564" t="s">
        <v>913</v>
      </c>
      <c r="C266" s="463" t="s">
        <v>686</v>
      </c>
      <c r="D266" s="435" t="s">
        <v>720</v>
      </c>
      <c r="E266" s="467">
        <v>415093320</v>
      </c>
      <c r="F266" s="436" t="s">
        <v>687</v>
      </c>
      <c r="G266" s="435" t="s">
        <v>688</v>
      </c>
      <c r="H266" s="437">
        <v>500</v>
      </c>
      <c r="I266" s="411" t="s">
        <v>834</v>
      </c>
      <c r="J266" s="433" t="s">
        <v>695</v>
      </c>
      <c r="K266" s="438">
        <v>1.4999999999999999E-2</v>
      </c>
      <c r="L266" s="440">
        <f t="shared" si="14"/>
        <v>7.5</v>
      </c>
      <c r="M266" s="435"/>
    </row>
    <row r="267" spans="1:13" ht="47.25" customHeight="1" x14ac:dyDescent="0.2">
      <c r="A267" s="90">
        <v>258</v>
      </c>
      <c r="B267" s="564" t="s">
        <v>913</v>
      </c>
      <c r="C267" s="463" t="s">
        <v>686</v>
      </c>
      <c r="D267" s="435" t="s">
        <v>720</v>
      </c>
      <c r="E267" s="467">
        <v>415093320</v>
      </c>
      <c r="F267" s="436" t="s">
        <v>687</v>
      </c>
      <c r="G267" s="435" t="s">
        <v>688</v>
      </c>
      <c r="H267" s="437">
        <v>700</v>
      </c>
      <c r="I267" s="411" t="s">
        <v>846</v>
      </c>
      <c r="J267" s="433" t="s">
        <v>695</v>
      </c>
      <c r="K267" s="438">
        <v>1.4999999999999999E-2</v>
      </c>
      <c r="L267" s="440">
        <f t="shared" si="14"/>
        <v>10.5</v>
      </c>
      <c r="M267" s="435"/>
    </row>
    <row r="268" spans="1:13" ht="47.25" customHeight="1" x14ac:dyDescent="0.2">
      <c r="A268" s="90">
        <v>259</v>
      </c>
      <c r="B268" s="564" t="s">
        <v>913</v>
      </c>
      <c r="C268" s="463" t="s">
        <v>686</v>
      </c>
      <c r="D268" s="435" t="s">
        <v>720</v>
      </c>
      <c r="E268" s="467">
        <v>415093320</v>
      </c>
      <c r="F268" s="436" t="s">
        <v>687</v>
      </c>
      <c r="G268" s="435" t="s">
        <v>688</v>
      </c>
      <c r="H268" s="437">
        <v>700</v>
      </c>
      <c r="I268" s="411" t="s">
        <v>851</v>
      </c>
      <c r="J268" s="433" t="s">
        <v>695</v>
      </c>
      <c r="K268" s="438">
        <v>1.4999999999999999E-2</v>
      </c>
      <c r="L268" s="440">
        <f t="shared" si="14"/>
        <v>10.5</v>
      </c>
      <c r="M268" s="435"/>
    </row>
    <row r="269" spans="1:13" ht="47.25" customHeight="1" x14ac:dyDescent="0.2">
      <c r="A269" s="90">
        <v>260</v>
      </c>
      <c r="B269" s="564" t="s">
        <v>913</v>
      </c>
      <c r="C269" s="463" t="s">
        <v>686</v>
      </c>
      <c r="D269" s="435" t="s">
        <v>720</v>
      </c>
      <c r="E269" s="467">
        <v>415093320</v>
      </c>
      <c r="F269" s="436" t="s">
        <v>687</v>
      </c>
      <c r="G269" s="435" t="s">
        <v>688</v>
      </c>
      <c r="H269" s="437">
        <v>700</v>
      </c>
      <c r="I269" s="411" t="s">
        <v>847</v>
      </c>
      <c r="J269" s="433" t="s">
        <v>695</v>
      </c>
      <c r="K269" s="438">
        <v>1.4999999999999999E-2</v>
      </c>
      <c r="L269" s="440">
        <f t="shared" si="14"/>
        <v>10.5</v>
      </c>
      <c r="M269" s="90"/>
    </row>
    <row r="270" spans="1:13" ht="47.25" customHeight="1" x14ac:dyDescent="0.2">
      <c r="A270" s="90">
        <v>261</v>
      </c>
      <c r="B270" s="564" t="s">
        <v>913</v>
      </c>
      <c r="C270" s="463" t="s">
        <v>686</v>
      </c>
      <c r="D270" s="435" t="s">
        <v>720</v>
      </c>
      <c r="E270" s="467">
        <v>415093320</v>
      </c>
      <c r="F270" s="436" t="s">
        <v>687</v>
      </c>
      <c r="G270" s="435" t="s">
        <v>688</v>
      </c>
      <c r="H270" s="437">
        <v>700</v>
      </c>
      <c r="I270" s="411" t="s">
        <v>856</v>
      </c>
      <c r="J270" s="433" t="s">
        <v>695</v>
      </c>
      <c r="K270" s="438">
        <v>1.4999999999999999E-2</v>
      </c>
      <c r="L270" s="440">
        <f t="shared" si="14"/>
        <v>10.5</v>
      </c>
      <c r="M270" s="79"/>
    </row>
    <row r="271" spans="1:13" ht="47.25" customHeight="1" x14ac:dyDescent="0.2">
      <c r="A271" s="90">
        <v>262</v>
      </c>
      <c r="B271" s="564" t="s">
        <v>913</v>
      </c>
      <c r="C271" s="463" t="s">
        <v>686</v>
      </c>
      <c r="D271" s="435" t="s">
        <v>720</v>
      </c>
      <c r="E271" s="467">
        <v>415093320</v>
      </c>
      <c r="F271" s="436" t="s">
        <v>687</v>
      </c>
      <c r="G271" s="435" t="s">
        <v>688</v>
      </c>
      <c r="H271" s="437">
        <v>700</v>
      </c>
      <c r="I271" s="411" t="s">
        <v>898</v>
      </c>
      <c r="J271" s="433" t="s">
        <v>695</v>
      </c>
      <c r="K271" s="438">
        <v>1.4999999999999999E-2</v>
      </c>
      <c r="L271" s="440">
        <f t="shared" si="14"/>
        <v>10.5</v>
      </c>
      <c r="M271" s="411"/>
    </row>
    <row r="272" spans="1:13" ht="47.25" customHeight="1" x14ac:dyDescent="0.2">
      <c r="A272" s="90">
        <v>263</v>
      </c>
      <c r="B272" s="564" t="s">
        <v>913</v>
      </c>
      <c r="C272" s="463" t="s">
        <v>686</v>
      </c>
      <c r="D272" s="435" t="s">
        <v>720</v>
      </c>
      <c r="E272" s="467">
        <v>415093320</v>
      </c>
      <c r="F272" s="436" t="s">
        <v>687</v>
      </c>
      <c r="G272" s="435" t="s">
        <v>688</v>
      </c>
      <c r="H272" s="437">
        <v>700</v>
      </c>
      <c r="I272" s="411" t="s">
        <v>899</v>
      </c>
      <c r="J272" s="433" t="s">
        <v>695</v>
      </c>
      <c r="K272" s="438">
        <v>1.4999999999999999E-2</v>
      </c>
      <c r="L272" s="440">
        <f t="shared" si="14"/>
        <v>10.5</v>
      </c>
      <c r="M272" s="79"/>
    </row>
    <row r="273" spans="1:13" ht="47.25" customHeight="1" x14ac:dyDescent="0.2">
      <c r="A273" s="90">
        <v>264</v>
      </c>
      <c r="B273" s="564" t="s">
        <v>913</v>
      </c>
      <c r="C273" s="463" t="s">
        <v>686</v>
      </c>
      <c r="D273" s="435" t="s">
        <v>720</v>
      </c>
      <c r="E273" s="467">
        <v>415093320</v>
      </c>
      <c r="F273" s="436" t="s">
        <v>687</v>
      </c>
      <c r="G273" s="435" t="s">
        <v>688</v>
      </c>
      <c r="H273" s="437">
        <v>300</v>
      </c>
      <c r="I273" s="411" t="s">
        <v>803</v>
      </c>
      <c r="J273" s="433" t="s">
        <v>695</v>
      </c>
      <c r="K273" s="438">
        <v>1.4999999999999999E-2</v>
      </c>
      <c r="L273" s="440">
        <f t="shared" si="14"/>
        <v>4.5</v>
      </c>
      <c r="M273" s="79"/>
    </row>
    <row r="274" spans="1:13" ht="47.25" customHeight="1" x14ac:dyDescent="0.2">
      <c r="A274" s="90">
        <v>265</v>
      </c>
      <c r="B274" s="564" t="s">
        <v>913</v>
      </c>
      <c r="C274" s="463" t="s">
        <v>686</v>
      </c>
      <c r="D274" s="435" t="s">
        <v>720</v>
      </c>
      <c r="E274" s="467">
        <v>415093320</v>
      </c>
      <c r="F274" s="436" t="s">
        <v>687</v>
      </c>
      <c r="G274" s="435" t="s">
        <v>688</v>
      </c>
      <c r="H274" s="437">
        <v>300</v>
      </c>
      <c r="I274" s="411" t="s">
        <v>819</v>
      </c>
      <c r="J274" s="433" t="s">
        <v>695</v>
      </c>
      <c r="K274" s="438">
        <v>1.4999999999999999E-2</v>
      </c>
      <c r="L274" s="440">
        <f t="shared" si="14"/>
        <v>4.5</v>
      </c>
      <c r="M274" s="79"/>
    </row>
    <row r="275" spans="1:13" ht="47.25" customHeight="1" x14ac:dyDescent="0.2">
      <c r="A275" s="90">
        <v>266</v>
      </c>
      <c r="B275" s="564" t="s">
        <v>913</v>
      </c>
      <c r="C275" s="463" t="s">
        <v>686</v>
      </c>
      <c r="D275" s="435" t="s">
        <v>720</v>
      </c>
      <c r="E275" s="467">
        <v>415093320</v>
      </c>
      <c r="F275" s="436" t="s">
        <v>687</v>
      </c>
      <c r="G275" s="435" t="s">
        <v>688</v>
      </c>
      <c r="H275" s="437">
        <v>500</v>
      </c>
      <c r="I275" s="411" t="s">
        <v>843</v>
      </c>
      <c r="J275" s="433" t="s">
        <v>695</v>
      </c>
      <c r="K275" s="438">
        <v>1.4999999999999999E-2</v>
      </c>
      <c r="L275" s="440">
        <f t="shared" si="14"/>
        <v>7.5</v>
      </c>
      <c r="M275" s="79"/>
    </row>
    <row r="276" spans="1:13" ht="47.25" customHeight="1" x14ac:dyDescent="0.2">
      <c r="A276" s="90">
        <v>267</v>
      </c>
      <c r="B276" s="564" t="s">
        <v>913</v>
      </c>
      <c r="C276" s="463" t="s">
        <v>686</v>
      </c>
      <c r="D276" s="435" t="s">
        <v>720</v>
      </c>
      <c r="E276" s="467">
        <v>415093320</v>
      </c>
      <c r="F276" s="436" t="s">
        <v>687</v>
      </c>
      <c r="G276" s="435" t="s">
        <v>688</v>
      </c>
      <c r="H276" s="437">
        <v>500</v>
      </c>
      <c r="I276" s="411" t="s">
        <v>822</v>
      </c>
      <c r="J276" s="433" t="s">
        <v>695</v>
      </c>
      <c r="K276" s="438">
        <v>1.4999999999999999E-2</v>
      </c>
      <c r="L276" s="440">
        <f t="shared" si="14"/>
        <v>7.5</v>
      </c>
      <c r="M276" s="79"/>
    </row>
    <row r="277" spans="1:13" ht="47.25" customHeight="1" x14ac:dyDescent="0.2">
      <c r="A277" s="90">
        <v>268</v>
      </c>
      <c r="B277" s="564" t="s">
        <v>913</v>
      </c>
      <c r="C277" s="463" t="s">
        <v>686</v>
      </c>
      <c r="D277" s="435" t="s">
        <v>720</v>
      </c>
      <c r="E277" s="467">
        <v>415093320</v>
      </c>
      <c r="F277" s="436" t="s">
        <v>687</v>
      </c>
      <c r="G277" s="435" t="s">
        <v>688</v>
      </c>
      <c r="H277" s="437">
        <v>5000</v>
      </c>
      <c r="I277" s="411" t="s">
        <v>692</v>
      </c>
      <c r="J277" s="433" t="s">
        <v>695</v>
      </c>
      <c r="K277" s="438">
        <v>1.4999999999999999E-2</v>
      </c>
      <c r="L277" s="440">
        <f t="shared" si="14"/>
        <v>75</v>
      </c>
      <c r="M277" s="411"/>
    </row>
    <row r="278" spans="1:13" ht="47.25" customHeight="1" x14ac:dyDescent="0.2">
      <c r="A278" s="90">
        <v>269</v>
      </c>
      <c r="B278" s="564" t="s">
        <v>913</v>
      </c>
      <c r="C278" s="463" t="s">
        <v>686</v>
      </c>
      <c r="D278" s="435" t="s">
        <v>720</v>
      </c>
      <c r="E278" s="467">
        <v>415093320</v>
      </c>
      <c r="F278" s="436" t="s">
        <v>687</v>
      </c>
      <c r="G278" s="435" t="s">
        <v>688</v>
      </c>
      <c r="H278" s="437">
        <v>5000</v>
      </c>
      <c r="I278" s="411" t="s">
        <v>719</v>
      </c>
      <c r="J278" s="433" t="s">
        <v>695</v>
      </c>
      <c r="K278" s="438">
        <v>1.4999999999999999E-2</v>
      </c>
      <c r="L278" s="440">
        <f t="shared" si="14"/>
        <v>75</v>
      </c>
      <c r="M278" s="411"/>
    </row>
    <row r="279" spans="1:13" ht="66" customHeight="1" x14ac:dyDescent="0.2">
      <c r="A279" s="90">
        <v>270</v>
      </c>
      <c r="B279" s="564" t="s">
        <v>913</v>
      </c>
      <c r="C279" s="463" t="s">
        <v>686</v>
      </c>
      <c r="D279" s="435" t="s">
        <v>720</v>
      </c>
      <c r="E279" s="467">
        <v>415093320</v>
      </c>
      <c r="F279" s="436" t="s">
        <v>687</v>
      </c>
      <c r="G279" s="435" t="s">
        <v>688</v>
      </c>
      <c r="H279" s="437">
        <v>14540</v>
      </c>
      <c r="I279" s="411" t="s">
        <v>696</v>
      </c>
      <c r="J279" s="433" t="s">
        <v>695</v>
      </c>
      <c r="K279" s="438">
        <v>0.05</v>
      </c>
      <c r="L279" s="440">
        <f t="shared" si="14"/>
        <v>727</v>
      </c>
      <c r="M279" s="79"/>
    </row>
    <row r="280" spans="1:13" ht="63.75" customHeight="1" x14ac:dyDescent="0.2">
      <c r="A280" s="90">
        <v>271</v>
      </c>
      <c r="B280" s="564" t="s">
        <v>913</v>
      </c>
      <c r="C280" s="463" t="s">
        <v>686</v>
      </c>
      <c r="D280" s="435" t="s">
        <v>720</v>
      </c>
      <c r="E280" s="467">
        <v>415093320</v>
      </c>
      <c r="F280" s="436" t="s">
        <v>687</v>
      </c>
      <c r="G280" s="435" t="s">
        <v>688</v>
      </c>
      <c r="H280" s="437">
        <v>8000</v>
      </c>
      <c r="I280" s="464" t="s">
        <v>900</v>
      </c>
      <c r="J280" s="433" t="s">
        <v>695</v>
      </c>
      <c r="K280" s="438">
        <v>0.05</v>
      </c>
      <c r="L280" s="440">
        <f>K280*H280</f>
        <v>400</v>
      </c>
      <c r="M280" s="79"/>
    </row>
    <row r="281" spans="1:13" ht="33.75" customHeight="1" x14ac:dyDescent="0.2">
      <c r="A281" s="90">
        <v>272</v>
      </c>
      <c r="B281" s="564" t="s">
        <v>914</v>
      </c>
      <c r="C281" s="463" t="s">
        <v>686</v>
      </c>
      <c r="D281" s="435" t="s">
        <v>718</v>
      </c>
      <c r="E281" s="467">
        <v>205166210</v>
      </c>
      <c r="F281" s="436" t="s">
        <v>687</v>
      </c>
      <c r="G281" s="435" t="s">
        <v>688</v>
      </c>
      <c r="H281" s="437">
        <v>18</v>
      </c>
      <c r="I281" s="411" t="s">
        <v>719</v>
      </c>
      <c r="J281" s="433" t="s">
        <v>690</v>
      </c>
      <c r="K281" s="439">
        <v>16</v>
      </c>
      <c r="L281" s="440">
        <v>288</v>
      </c>
      <c r="M281" s="79"/>
    </row>
    <row r="282" spans="1:13" ht="66" customHeight="1" x14ac:dyDescent="0.2">
      <c r="A282" s="90">
        <v>273</v>
      </c>
      <c r="B282" s="564" t="s">
        <v>960</v>
      </c>
      <c r="C282" s="463" t="s">
        <v>686</v>
      </c>
      <c r="D282" s="435" t="s">
        <v>901</v>
      </c>
      <c r="E282" s="467">
        <v>212899434</v>
      </c>
      <c r="F282" s="436" t="s">
        <v>687</v>
      </c>
      <c r="G282" s="435" t="s">
        <v>688</v>
      </c>
      <c r="H282" s="437">
        <v>2000</v>
      </c>
      <c r="I282" s="411" t="s">
        <v>902</v>
      </c>
      <c r="J282" s="433" t="s">
        <v>695</v>
      </c>
      <c r="K282" s="440">
        <v>0.32500000000000001</v>
      </c>
      <c r="L282" s="440">
        <f>K282*H282</f>
        <v>650</v>
      </c>
      <c r="M282" s="79"/>
    </row>
    <row r="283" spans="1:13" ht="44.25" customHeight="1" x14ac:dyDescent="0.2">
      <c r="A283" s="90">
        <v>274</v>
      </c>
      <c r="B283" s="564" t="s">
        <v>910</v>
      </c>
      <c r="C283" s="565" t="s">
        <v>904</v>
      </c>
      <c r="D283" s="472" t="s">
        <v>903</v>
      </c>
      <c r="E283" s="469" t="s">
        <v>609</v>
      </c>
      <c r="F283" s="433" t="s">
        <v>687</v>
      </c>
      <c r="G283" s="433" t="s">
        <v>688</v>
      </c>
      <c r="H283" s="480" t="s">
        <v>907</v>
      </c>
      <c r="I283" s="480" t="s">
        <v>689</v>
      </c>
      <c r="J283" s="470" t="s">
        <v>908</v>
      </c>
      <c r="K283" s="566">
        <v>750</v>
      </c>
      <c r="L283" s="554">
        <v>750</v>
      </c>
      <c r="M283" s="437"/>
    </row>
    <row r="284" spans="1:13" ht="45" customHeight="1" x14ac:dyDescent="0.2">
      <c r="A284" s="90">
        <v>275</v>
      </c>
      <c r="B284" s="564" t="s">
        <v>906</v>
      </c>
      <c r="C284" s="565" t="s">
        <v>905</v>
      </c>
      <c r="D284" s="472" t="s">
        <v>903</v>
      </c>
      <c r="E284" s="469" t="s">
        <v>609</v>
      </c>
      <c r="F284" s="436" t="s">
        <v>687</v>
      </c>
      <c r="G284" s="435" t="s">
        <v>688</v>
      </c>
      <c r="H284" s="480">
        <v>5</v>
      </c>
      <c r="I284" s="480" t="s">
        <v>689</v>
      </c>
      <c r="J284" s="471" t="s">
        <v>909</v>
      </c>
      <c r="K284" s="566">
        <v>100</v>
      </c>
      <c r="L284" s="554">
        <v>500</v>
      </c>
      <c r="M284" s="79"/>
    </row>
    <row r="285" spans="1:13" ht="33.75" customHeight="1" x14ac:dyDescent="0.2">
      <c r="A285" s="90">
        <v>276</v>
      </c>
      <c r="B285" s="564"/>
      <c r="C285" s="565"/>
      <c r="D285" s="435"/>
      <c r="E285" s="467"/>
      <c r="F285" s="436"/>
      <c r="G285" s="435"/>
      <c r="H285" s="437"/>
      <c r="I285" s="411"/>
      <c r="J285" s="433"/>
      <c r="K285" s="439"/>
      <c r="L285" s="440"/>
      <c r="M285" s="79"/>
    </row>
    <row r="286" spans="1:13" ht="25.5" customHeight="1" x14ac:dyDescent="0.2">
      <c r="A286" s="90">
        <v>277</v>
      </c>
      <c r="B286" s="343"/>
      <c r="C286" s="567"/>
      <c r="D286" s="79"/>
      <c r="E286" s="206"/>
      <c r="F286" s="79"/>
      <c r="G286" s="79"/>
      <c r="H286" s="79"/>
      <c r="I286" s="79"/>
      <c r="J286" s="476"/>
      <c r="K286" s="352"/>
      <c r="L286" s="568"/>
      <c r="M286" s="79"/>
    </row>
    <row r="287" spans="1:13" ht="15" x14ac:dyDescent="0.2">
      <c r="A287" s="79" t="s">
        <v>259</v>
      </c>
      <c r="B287" s="344"/>
      <c r="C287" s="567"/>
      <c r="D287" s="79"/>
      <c r="E287" s="206"/>
      <c r="F287" s="79"/>
      <c r="G287" s="79"/>
      <c r="H287" s="79"/>
      <c r="I287" s="79"/>
      <c r="J287" s="476"/>
      <c r="K287" s="352"/>
      <c r="L287" s="568"/>
      <c r="M287" s="79"/>
    </row>
    <row r="288" spans="1:13" ht="27" customHeight="1" x14ac:dyDescent="0.3">
      <c r="A288" s="79"/>
      <c r="B288" s="344"/>
      <c r="C288" s="567"/>
      <c r="D288" s="91"/>
      <c r="E288" s="451"/>
      <c r="F288" s="91"/>
      <c r="G288" s="91"/>
      <c r="H288" s="79"/>
      <c r="I288" s="79"/>
      <c r="J288" s="476"/>
      <c r="K288" s="79" t="s">
        <v>420</v>
      </c>
      <c r="L288" s="569">
        <f>SUM(L10:L287)</f>
        <v>9230.7999999999993</v>
      </c>
      <c r="M288" s="79"/>
    </row>
    <row r="289" spans="1:12" ht="15" x14ac:dyDescent="0.3">
      <c r="A289" s="195"/>
      <c r="B289" s="195"/>
      <c r="C289" s="195"/>
      <c r="D289" s="195"/>
      <c r="E289" s="560"/>
      <c r="F289" s="195"/>
      <c r="G289" s="195"/>
      <c r="H289" s="195"/>
      <c r="I289" s="195"/>
      <c r="J289" s="170"/>
      <c r="K289" s="195"/>
      <c r="L289" s="555"/>
    </row>
    <row r="290" spans="1:12" ht="15" x14ac:dyDescent="0.3">
      <c r="A290" s="196" t="s">
        <v>421</v>
      </c>
      <c r="B290" s="196"/>
      <c r="C290" s="196"/>
      <c r="D290" s="195"/>
      <c r="E290" s="560"/>
      <c r="F290" s="195"/>
      <c r="G290" s="195"/>
      <c r="H290" s="195"/>
      <c r="I290" s="195"/>
      <c r="J290" s="170"/>
      <c r="K290" s="195"/>
      <c r="L290" s="555"/>
    </row>
    <row r="291" spans="1:12" ht="15" x14ac:dyDescent="0.3">
      <c r="A291" s="196" t="s">
        <v>422</v>
      </c>
      <c r="B291" s="196"/>
      <c r="C291" s="196"/>
      <c r="D291" s="195"/>
      <c r="E291" s="560"/>
      <c r="F291" s="195"/>
      <c r="G291" s="195"/>
      <c r="H291" s="195"/>
      <c r="I291" s="195"/>
      <c r="J291" s="170"/>
      <c r="K291" s="195"/>
      <c r="L291" s="555"/>
    </row>
    <row r="292" spans="1:12" ht="15" x14ac:dyDescent="0.3">
      <c r="A292" s="185" t="s">
        <v>423</v>
      </c>
      <c r="B292" s="185"/>
      <c r="C292" s="196"/>
      <c r="D292" s="168"/>
      <c r="E292" s="561"/>
      <c r="F292" s="168"/>
      <c r="G292" s="168"/>
      <c r="H292" s="174"/>
      <c r="I292" s="174"/>
      <c r="J292" s="477"/>
      <c r="K292" s="168"/>
      <c r="L292" s="555"/>
    </row>
    <row r="293" spans="1:12" ht="15" x14ac:dyDescent="0.3">
      <c r="A293" s="185" t="s">
        <v>424</v>
      </c>
      <c r="B293" s="185"/>
      <c r="C293" s="196"/>
      <c r="D293" s="168"/>
      <c r="E293" s="561"/>
      <c r="F293" s="168"/>
      <c r="G293" s="168"/>
      <c r="H293" s="174"/>
      <c r="I293" s="174"/>
      <c r="J293" s="477"/>
      <c r="K293" s="168"/>
      <c r="L293" s="555"/>
    </row>
    <row r="294" spans="1:12" ht="15" customHeight="1" x14ac:dyDescent="0.2">
      <c r="A294" s="633" t="s">
        <v>439</v>
      </c>
      <c r="B294" s="633"/>
      <c r="C294" s="633"/>
      <c r="D294" s="633"/>
      <c r="E294" s="633"/>
      <c r="F294" s="633"/>
      <c r="G294" s="633"/>
      <c r="H294" s="633"/>
      <c r="I294" s="633"/>
      <c r="J294" s="633"/>
      <c r="K294" s="633"/>
      <c r="L294" s="633"/>
    </row>
    <row r="295" spans="1:12" ht="15" customHeight="1" x14ac:dyDescent="0.2">
      <c r="A295" s="633"/>
      <c r="B295" s="633"/>
      <c r="C295" s="633"/>
      <c r="D295" s="633"/>
      <c r="E295" s="633"/>
      <c r="F295" s="633"/>
      <c r="G295" s="633"/>
      <c r="H295" s="633"/>
      <c r="I295" s="633"/>
      <c r="J295" s="633"/>
      <c r="K295" s="633"/>
      <c r="L295" s="633"/>
    </row>
    <row r="296" spans="1:12" ht="12.75" customHeight="1" x14ac:dyDescent="0.2">
      <c r="A296" s="287"/>
      <c r="B296" s="287"/>
      <c r="C296" s="287"/>
      <c r="D296" s="287"/>
      <c r="E296" s="562"/>
      <c r="F296" s="287"/>
      <c r="G296" s="287"/>
      <c r="H296" s="481"/>
      <c r="I296" s="481"/>
      <c r="J296" s="478"/>
      <c r="K296" s="287"/>
      <c r="L296" s="556"/>
    </row>
    <row r="297" spans="1:12" ht="15" x14ac:dyDescent="0.3">
      <c r="A297" s="629" t="s">
        <v>96</v>
      </c>
      <c r="B297" s="629"/>
      <c r="C297" s="629"/>
      <c r="D297" s="274"/>
      <c r="E297" s="468"/>
      <c r="F297" s="275"/>
      <c r="G297" s="274"/>
      <c r="H297" s="277"/>
      <c r="I297" s="277"/>
      <c r="J297" s="276"/>
      <c r="K297" s="274"/>
      <c r="L297" s="555"/>
    </row>
    <row r="298" spans="1:12" ht="15" x14ac:dyDescent="0.3">
      <c r="A298" s="274"/>
      <c r="B298" s="274"/>
      <c r="C298" s="275"/>
      <c r="D298" s="274"/>
      <c r="E298" s="468"/>
      <c r="F298" s="275"/>
      <c r="G298" s="274"/>
      <c r="H298" s="277"/>
      <c r="I298" s="277"/>
      <c r="J298" s="276"/>
      <c r="K298" s="276"/>
      <c r="L298" s="555"/>
    </row>
    <row r="299" spans="1:12" ht="15" customHeight="1" x14ac:dyDescent="0.3">
      <c r="A299" s="274"/>
      <c r="B299" s="274"/>
      <c r="C299" s="275"/>
      <c r="D299" s="630" t="s">
        <v>251</v>
      </c>
      <c r="E299" s="630"/>
      <c r="F299" s="417"/>
      <c r="G299" s="277"/>
      <c r="H299" s="631" t="s">
        <v>425</v>
      </c>
      <c r="I299" s="631"/>
      <c r="J299" s="631"/>
      <c r="K299" s="278"/>
      <c r="L299" s="555"/>
    </row>
    <row r="300" spans="1:12" ht="15" x14ac:dyDescent="0.3">
      <c r="A300" s="274"/>
      <c r="B300" s="274"/>
      <c r="C300" s="275"/>
      <c r="D300" s="274"/>
      <c r="E300" s="468"/>
      <c r="F300" s="275"/>
      <c r="G300" s="274"/>
      <c r="H300" s="632"/>
      <c r="I300" s="632"/>
      <c r="J300" s="632"/>
      <c r="K300" s="278"/>
      <c r="L300" s="555"/>
    </row>
    <row r="301" spans="1:12" ht="15" x14ac:dyDescent="0.3">
      <c r="A301" s="274"/>
      <c r="B301" s="274"/>
      <c r="C301" s="275"/>
      <c r="D301" s="627" t="s">
        <v>127</v>
      </c>
      <c r="E301" s="627"/>
      <c r="F301" s="417"/>
      <c r="G301" s="277"/>
      <c r="H301" s="277"/>
      <c r="I301" s="277"/>
      <c r="J301" s="276"/>
      <c r="K301" s="274"/>
      <c r="L301" s="555"/>
    </row>
  </sheetData>
  <mergeCells count="7">
    <mergeCell ref="D301:E301"/>
    <mergeCell ref="A2:E2"/>
    <mergeCell ref="L3:M3"/>
    <mergeCell ref="A297:C297"/>
    <mergeCell ref="D299:E299"/>
    <mergeCell ref="H299:J300"/>
    <mergeCell ref="A294:L295"/>
  </mergeCells>
  <dataValidations count="1">
    <dataValidation type="list" allowBlank="1" showInputMessage="1" showErrorMessage="1" sqref="C10:C288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93"/>
  <sheetViews>
    <sheetView showGridLines="0" tabSelected="1" view="pageBreakPreview" zoomScale="80" zoomScaleNormal="100" zoomScaleSheetLayoutView="80" workbookViewId="0">
      <selection activeCell="C14" sqref="C14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6" t="s">
        <v>212</v>
      </c>
      <c r="B1" s="111"/>
      <c r="C1" s="634" t="s">
        <v>186</v>
      </c>
      <c r="D1" s="634"/>
      <c r="E1" s="97"/>
    </row>
    <row r="2" spans="1:5" x14ac:dyDescent="0.3">
      <c r="A2" s="68" t="s">
        <v>128</v>
      </c>
      <c r="B2" s="111"/>
      <c r="C2" s="635" t="str">
        <f>'ფორმა N1'!L2</f>
        <v>10.03.2017-10.21.2017</v>
      </c>
      <c r="D2" s="636"/>
      <c r="E2" s="97"/>
    </row>
    <row r="3" spans="1:5" x14ac:dyDescent="0.3">
      <c r="A3" s="108"/>
      <c r="B3" s="111"/>
      <c r="C3" s="69"/>
      <c r="D3" s="69"/>
      <c r="E3" s="97"/>
    </row>
    <row r="4" spans="1: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100"/>
    </row>
    <row r="5" spans="1:5" x14ac:dyDescent="0.3">
      <c r="A5" s="109" t="str">
        <f>'ფორმა N1'!A5</f>
        <v>მოქალაქეთა პოლიტიკური გაერთიანება"ეროვნული ფორუმი"</v>
      </c>
      <c r="B5" s="110"/>
      <c r="C5" s="110"/>
      <c r="D5" s="53"/>
      <c r="E5" s="100"/>
    </row>
    <row r="6" spans="1:5" x14ac:dyDescent="0.3">
      <c r="A6" s="69"/>
      <c r="B6" s="68"/>
      <c r="C6" s="68"/>
      <c r="D6" s="68"/>
      <c r="E6" s="100"/>
    </row>
    <row r="7" spans="1:5" x14ac:dyDescent="0.3">
      <c r="A7" s="107"/>
      <c r="B7" s="112"/>
      <c r="C7" s="113"/>
      <c r="D7" s="113"/>
      <c r="E7" s="97"/>
    </row>
    <row r="8" spans="1:5" ht="45" x14ac:dyDescent="0.3">
      <c r="A8" s="114" t="s">
        <v>101</v>
      </c>
      <c r="B8" s="114" t="s">
        <v>178</v>
      </c>
      <c r="C8" s="114" t="s">
        <v>286</v>
      </c>
      <c r="D8" s="114" t="s">
        <v>240</v>
      </c>
      <c r="E8" s="97"/>
    </row>
    <row r="9" spans="1:5" x14ac:dyDescent="0.3">
      <c r="A9" s="43"/>
      <c r="B9" s="44"/>
      <c r="C9" s="142"/>
      <c r="D9" s="142"/>
      <c r="E9" s="97"/>
    </row>
    <row r="10" spans="1:5" x14ac:dyDescent="0.3">
      <c r="A10" s="45" t="s">
        <v>179</v>
      </c>
      <c r="B10" s="46"/>
      <c r="C10" s="375">
        <f>SUM(C11,C34)</f>
        <v>5688.9400000000005</v>
      </c>
      <c r="D10" s="375">
        <f>SUM(D11,D34)</f>
        <v>243497.12</v>
      </c>
      <c r="E10" s="97"/>
    </row>
    <row r="11" spans="1:5" x14ac:dyDescent="0.3">
      <c r="A11" s="47" t="s">
        <v>180</v>
      </c>
      <c r="B11" s="48"/>
      <c r="C11" s="348">
        <f>SUM(C12:C32)</f>
        <v>1414.8400000000001</v>
      </c>
      <c r="D11" s="348">
        <f>SUM(D12:D32)</f>
        <v>238567.59</v>
      </c>
      <c r="E11" s="97"/>
    </row>
    <row r="12" spans="1:5" x14ac:dyDescent="0.3">
      <c r="A12" s="51">
        <v>1110</v>
      </c>
      <c r="B12" s="50" t="s">
        <v>130</v>
      </c>
      <c r="C12" s="349">
        <v>948.35</v>
      </c>
      <c r="D12" s="349">
        <v>181.35</v>
      </c>
      <c r="E12" s="97"/>
    </row>
    <row r="13" spans="1:5" x14ac:dyDescent="0.3">
      <c r="A13" s="51">
        <v>1120</v>
      </c>
      <c r="B13" s="50" t="s">
        <v>131</v>
      </c>
      <c r="C13" s="349"/>
      <c r="D13" s="349"/>
      <c r="E13" s="97"/>
    </row>
    <row r="14" spans="1:5" x14ac:dyDescent="0.3">
      <c r="A14" s="51">
        <v>1211</v>
      </c>
      <c r="B14" s="50" t="s">
        <v>132</v>
      </c>
      <c r="C14" s="349">
        <v>131.56</v>
      </c>
      <c r="D14" s="349">
        <v>216650.74</v>
      </c>
      <c r="E14" s="97"/>
    </row>
    <row r="15" spans="1:5" x14ac:dyDescent="0.3">
      <c r="A15" s="51">
        <v>1212</v>
      </c>
      <c r="B15" s="50" t="s">
        <v>133</v>
      </c>
      <c r="C15" s="349"/>
      <c r="D15" s="349"/>
      <c r="E15" s="97"/>
    </row>
    <row r="16" spans="1:5" x14ac:dyDescent="0.3">
      <c r="A16" s="51">
        <v>1213</v>
      </c>
      <c r="B16" s="50" t="s">
        <v>134</v>
      </c>
      <c r="C16" s="349"/>
      <c r="D16" s="349"/>
      <c r="E16" s="97"/>
    </row>
    <row r="17" spans="1:5" x14ac:dyDescent="0.3">
      <c r="A17" s="51">
        <v>1214</v>
      </c>
      <c r="B17" s="50" t="s">
        <v>135</v>
      </c>
      <c r="C17" s="349"/>
      <c r="D17" s="349"/>
      <c r="E17" s="97"/>
    </row>
    <row r="18" spans="1:5" x14ac:dyDescent="0.3">
      <c r="A18" s="51">
        <v>1215</v>
      </c>
      <c r="B18" s="50" t="s">
        <v>136</v>
      </c>
      <c r="C18" s="349"/>
      <c r="D18" s="349"/>
      <c r="E18" s="97"/>
    </row>
    <row r="19" spans="1:5" x14ac:dyDescent="0.3">
      <c r="A19" s="51">
        <v>1300</v>
      </c>
      <c r="B19" s="50" t="s">
        <v>137</v>
      </c>
      <c r="C19" s="349"/>
      <c r="D19" s="349"/>
      <c r="E19" s="97"/>
    </row>
    <row r="20" spans="1:5" x14ac:dyDescent="0.3">
      <c r="A20" s="51">
        <v>1410</v>
      </c>
      <c r="B20" s="50" t="s">
        <v>138</v>
      </c>
      <c r="C20" s="349"/>
      <c r="D20" s="349"/>
      <c r="E20" s="97"/>
    </row>
    <row r="21" spans="1:5" x14ac:dyDescent="0.3">
      <c r="A21" s="51">
        <v>1421</v>
      </c>
      <c r="B21" s="50" t="s">
        <v>139</v>
      </c>
      <c r="C21" s="349"/>
      <c r="D21" s="349"/>
      <c r="E21" s="97"/>
    </row>
    <row r="22" spans="1:5" x14ac:dyDescent="0.3">
      <c r="A22" s="51">
        <v>1422</v>
      </c>
      <c r="B22" s="50" t="s">
        <v>140</v>
      </c>
      <c r="C22" s="349"/>
      <c r="D22" s="349"/>
      <c r="E22" s="97"/>
    </row>
    <row r="23" spans="1:5" x14ac:dyDescent="0.3">
      <c r="A23" s="51">
        <v>1423</v>
      </c>
      <c r="B23" s="50" t="s">
        <v>141</v>
      </c>
      <c r="C23" s="349"/>
      <c r="D23" s="349"/>
      <c r="E23" s="97"/>
    </row>
    <row r="24" spans="1:5" x14ac:dyDescent="0.3">
      <c r="A24" s="51">
        <v>1431</v>
      </c>
      <c r="B24" s="50" t="s">
        <v>142</v>
      </c>
      <c r="C24" s="349"/>
      <c r="D24" s="349"/>
      <c r="E24" s="97"/>
    </row>
    <row r="25" spans="1:5" x14ac:dyDescent="0.3">
      <c r="A25" s="51">
        <v>1432</v>
      </c>
      <c r="B25" s="50" t="s">
        <v>143</v>
      </c>
      <c r="C25" s="349"/>
      <c r="D25" s="349"/>
      <c r="E25" s="97"/>
    </row>
    <row r="26" spans="1:5" x14ac:dyDescent="0.3">
      <c r="A26" s="51">
        <v>1433</v>
      </c>
      <c r="B26" s="50" t="s">
        <v>144</v>
      </c>
      <c r="C26" s="349">
        <v>334.93</v>
      </c>
      <c r="D26" s="349">
        <v>0</v>
      </c>
      <c r="E26" s="97"/>
    </row>
    <row r="27" spans="1:5" x14ac:dyDescent="0.3">
      <c r="A27" s="51">
        <v>1441</v>
      </c>
      <c r="B27" s="50" t="s">
        <v>145</v>
      </c>
      <c r="C27" s="349">
        <v>0</v>
      </c>
      <c r="D27" s="349">
        <f>8268+1625</f>
        <v>9893</v>
      </c>
      <c r="E27" s="97"/>
    </row>
    <row r="28" spans="1:5" x14ac:dyDescent="0.3">
      <c r="A28" s="51">
        <v>1442</v>
      </c>
      <c r="B28" s="50" t="s">
        <v>146</v>
      </c>
      <c r="C28" s="349">
        <v>0</v>
      </c>
      <c r="D28" s="349">
        <v>9625</v>
      </c>
      <c r="E28" s="97"/>
    </row>
    <row r="29" spans="1:5" x14ac:dyDescent="0.3">
      <c r="A29" s="51">
        <v>1443</v>
      </c>
      <c r="B29" s="50" t="s">
        <v>147</v>
      </c>
      <c r="C29" s="349"/>
      <c r="D29" s="349"/>
      <c r="E29" s="97"/>
    </row>
    <row r="30" spans="1:5" x14ac:dyDescent="0.3">
      <c r="A30" s="51">
        <v>1444</v>
      </c>
      <c r="B30" s="50" t="s">
        <v>148</v>
      </c>
      <c r="C30" s="349"/>
      <c r="D30" s="349"/>
      <c r="E30" s="97"/>
    </row>
    <row r="31" spans="1:5" x14ac:dyDescent="0.3">
      <c r="A31" s="51">
        <v>1445</v>
      </c>
      <c r="B31" s="50" t="s">
        <v>149</v>
      </c>
      <c r="C31" s="349"/>
      <c r="D31" s="349"/>
      <c r="E31" s="97"/>
    </row>
    <row r="32" spans="1:5" x14ac:dyDescent="0.3">
      <c r="A32" s="51">
        <v>1446</v>
      </c>
      <c r="B32" s="50" t="s">
        <v>150</v>
      </c>
      <c r="C32" s="349"/>
      <c r="D32" s="349">
        <v>2217.5</v>
      </c>
      <c r="E32" s="97"/>
    </row>
    <row r="33" spans="1:5" x14ac:dyDescent="0.3">
      <c r="A33" s="31"/>
      <c r="C33" s="376"/>
      <c r="D33" s="376"/>
      <c r="E33" s="97"/>
    </row>
    <row r="34" spans="1:5" x14ac:dyDescent="0.3">
      <c r="A34" s="52" t="s">
        <v>181</v>
      </c>
      <c r="B34" s="50"/>
      <c r="C34" s="348">
        <f>SUM(C35:C42)</f>
        <v>4274.1000000000004</v>
      </c>
      <c r="D34" s="348">
        <f>SUM(D35:D42)</f>
        <v>4929.5300000000007</v>
      </c>
      <c r="E34" s="97"/>
    </row>
    <row r="35" spans="1:5" x14ac:dyDescent="0.3">
      <c r="A35" s="51">
        <v>2110</v>
      </c>
      <c r="B35" s="50" t="s">
        <v>89</v>
      </c>
      <c r="C35" s="349"/>
      <c r="D35" s="349"/>
      <c r="E35" s="97"/>
    </row>
    <row r="36" spans="1:5" x14ac:dyDescent="0.3">
      <c r="A36" s="51">
        <v>2120</v>
      </c>
      <c r="B36" s="50" t="s">
        <v>151</v>
      </c>
      <c r="C36" s="349">
        <v>3503.83</v>
      </c>
      <c r="D36" s="349">
        <v>3503.83</v>
      </c>
      <c r="E36" s="97"/>
    </row>
    <row r="37" spans="1:5" x14ac:dyDescent="0.3">
      <c r="A37" s="51">
        <v>2130</v>
      </c>
      <c r="B37" s="50" t="s">
        <v>90</v>
      </c>
      <c r="C37" s="349">
        <v>386.3</v>
      </c>
      <c r="D37" s="349">
        <v>386.3</v>
      </c>
      <c r="E37" s="97"/>
    </row>
    <row r="38" spans="1:5" x14ac:dyDescent="0.3">
      <c r="A38" s="51">
        <v>2140</v>
      </c>
      <c r="B38" s="50" t="s">
        <v>363</v>
      </c>
      <c r="C38" s="349"/>
      <c r="D38" s="349"/>
      <c r="E38" s="97"/>
    </row>
    <row r="39" spans="1:5" x14ac:dyDescent="0.3">
      <c r="A39" s="51">
        <v>2150</v>
      </c>
      <c r="B39" s="50" t="s">
        <v>366</v>
      </c>
      <c r="C39" s="349"/>
      <c r="D39" s="349"/>
      <c r="E39" s="97"/>
    </row>
    <row r="40" spans="1:5" x14ac:dyDescent="0.3">
      <c r="A40" s="51">
        <v>2220</v>
      </c>
      <c r="B40" s="50" t="s">
        <v>91</v>
      </c>
      <c r="C40" s="349">
        <v>383.97</v>
      </c>
      <c r="D40" s="349">
        <v>1039.4000000000001</v>
      </c>
      <c r="E40" s="97"/>
    </row>
    <row r="41" spans="1:5" x14ac:dyDescent="0.3">
      <c r="A41" s="51">
        <v>2300</v>
      </c>
      <c r="B41" s="50" t="s">
        <v>152</v>
      </c>
      <c r="C41" s="349"/>
      <c r="D41" s="349"/>
      <c r="E41" s="97"/>
    </row>
    <row r="42" spans="1:5" x14ac:dyDescent="0.3">
      <c r="A42" s="51">
        <v>2400</v>
      </c>
      <c r="B42" s="50" t="s">
        <v>153</v>
      </c>
      <c r="C42" s="349"/>
      <c r="D42" s="349"/>
      <c r="E42" s="97"/>
    </row>
    <row r="43" spans="1:5" x14ac:dyDescent="0.3">
      <c r="A43" s="32"/>
      <c r="C43" s="376"/>
      <c r="D43" s="376"/>
      <c r="E43" s="97"/>
    </row>
    <row r="44" spans="1:5" x14ac:dyDescent="0.3">
      <c r="A44" s="49" t="s">
        <v>185</v>
      </c>
      <c r="B44" s="50"/>
      <c r="C44" s="348">
        <f>SUM(C45,C64)</f>
        <v>5688.9400000000023</v>
      </c>
      <c r="D44" s="348">
        <f>SUM(D45,D64)</f>
        <v>243497.12</v>
      </c>
      <c r="E44" s="97"/>
    </row>
    <row r="45" spans="1:5" x14ac:dyDescent="0.3">
      <c r="A45" s="52" t="s">
        <v>182</v>
      </c>
      <c r="B45" s="50"/>
      <c r="C45" s="348">
        <f>SUM(C46:C61)</f>
        <v>156085.12</v>
      </c>
      <c r="D45" s="348">
        <f>SUM(D46:D61)</f>
        <v>157262.44</v>
      </c>
      <c r="E45" s="97"/>
    </row>
    <row r="46" spans="1:5" x14ac:dyDescent="0.3">
      <c r="A46" s="51">
        <v>3100</v>
      </c>
      <c r="B46" s="50" t="s">
        <v>154</v>
      </c>
      <c r="C46" s="349"/>
      <c r="D46" s="349"/>
      <c r="E46" s="97"/>
    </row>
    <row r="47" spans="1:5" x14ac:dyDescent="0.3">
      <c r="A47" s="51">
        <v>3210</v>
      </c>
      <c r="B47" s="50" t="s">
        <v>155</v>
      </c>
      <c r="C47" s="349">
        <v>156085.12</v>
      </c>
      <c r="D47" s="349">
        <f>'ფორმა N 9.7'!I29</f>
        <v>157262.44</v>
      </c>
      <c r="E47" s="97"/>
    </row>
    <row r="48" spans="1:5" x14ac:dyDescent="0.3">
      <c r="A48" s="51">
        <v>3221</v>
      </c>
      <c r="B48" s="50" t="s">
        <v>156</v>
      </c>
      <c r="C48" s="349"/>
      <c r="D48" s="349"/>
      <c r="E48" s="97"/>
    </row>
    <row r="49" spans="1:5" x14ac:dyDescent="0.3">
      <c r="A49" s="51">
        <v>3222</v>
      </c>
      <c r="B49" s="50" t="s">
        <v>157</v>
      </c>
      <c r="C49" s="349"/>
      <c r="D49" s="349"/>
      <c r="E49" s="97"/>
    </row>
    <row r="50" spans="1:5" x14ac:dyDescent="0.3">
      <c r="A50" s="51">
        <v>3223</v>
      </c>
      <c r="B50" s="50" t="s">
        <v>158</v>
      </c>
      <c r="C50" s="349"/>
      <c r="D50" s="349"/>
      <c r="E50" s="97"/>
    </row>
    <row r="51" spans="1:5" x14ac:dyDescent="0.3">
      <c r="A51" s="51">
        <v>3224</v>
      </c>
      <c r="B51" s="50" t="s">
        <v>159</v>
      </c>
      <c r="C51" s="349"/>
      <c r="D51" s="349"/>
      <c r="E51" s="97"/>
    </row>
    <row r="52" spans="1:5" x14ac:dyDescent="0.3">
      <c r="A52" s="51">
        <v>3231</v>
      </c>
      <c r="B52" s="50" t="s">
        <v>160</v>
      </c>
      <c r="C52" s="349"/>
      <c r="D52" s="349"/>
      <c r="E52" s="97"/>
    </row>
    <row r="53" spans="1:5" x14ac:dyDescent="0.3">
      <c r="A53" s="51">
        <v>3232</v>
      </c>
      <c r="B53" s="50" t="s">
        <v>161</v>
      </c>
      <c r="C53" s="349"/>
      <c r="D53" s="349"/>
      <c r="E53" s="97"/>
    </row>
    <row r="54" spans="1:5" x14ac:dyDescent="0.3">
      <c r="A54" s="51">
        <v>3234</v>
      </c>
      <c r="B54" s="50" t="s">
        <v>162</v>
      </c>
      <c r="C54" s="349"/>
      <c r="D54" s="349"/>
      <c r="E54" s="97"/>
    </row>
    <row r="55" spans="1:5" ht="30" x14ac:dyDescent="0.3">
      <c r="A55" s="51">
        <v>3236</v>
      </c>
      <c r="B55" s="50" t="s">
        <v>177</v>
      </c>
      <c r="C55" s="349"/>
      <c r="D55" s="349"/>
      <c r="E55" s="97"/>
    </row>
    <row r="56" spans="1:5" ht="45" x14ac:dyDescent="0.3">
      <c r="A56" s="51">
        <v>3237</v>
      </c>
      <c r="B56" s="50" t="s">
        <v>163</v>
      </c>
      <c r="C56" s="349"/>
      <c r="D56" s="349"/>
      <c r="E56" s="97"/>
    </row>
    <row r="57" spans="1:5" x14ac:dyDescent="0.3">
      <c r="A57" s="51">
        <v>3241</v>
      </c>
      <c r="B57" s="50" t="s">
        <v>164</v>
      </c>
      <c r="C57" s="349"/>
      <c r="D57" s="349"/>
      <c r="E57" s="97"/>
    </row>
    <row r="58" spans="1:5" x14ac:dyDescent="0.3">
      <c r="A58" s="51">
        <v>3242</v>
      </c>
      <c r="B58" s="50" t="s">
        <v>165</v>
      </c>
      <c r="C58" s="349"/>
      <c r="D58" s="349"/>
      <c r="E58" s="97"/>
    </row>
    <row r="59" spans="1:5" x14ac:dyDescent="0.3">
      <c r="A59" s="51">
        <v>3243</v>
      </c>
      <c r="B59" s="50" t="s">
        <v>166</v>
      </c>
      <c r="C59" s="349"/>
      <c r="D59" s="349"/>
      <c r="E59" s="97"/>
    </row>
    <row r="60" spans="1:5" x14ac:dyDescent="0.3">
      <c r="A60" s="51">
        <v>3245</v>
      </c>
      <c r="B60" s="50" t="s">
        <v>167</v>
      </c>
      <c r="C60" s="349"/>
      <c r="D60" s="349"/>
      <c r="E60" s="97"/>
    </row>
    <row r="61" spans="1:5" x14ac:dyDescent="0.3">
      <c r="A61" s="51">
        <v>3246</v>
      </c>
      <c r="B61" s="50" t="s">
        <v>168</v>
      </c>
      <c r="C61" s="349"/>
      <c r="D61" s="349"/>
      <c r="E61" s="97"/>
    </row>
    <row r="62" spans="1:5" x14ac:dyDescent="0.3">
      <c r="A62" s="32"/>
      <c r="C62" s="376"/>
      <c r="D62" s="376"/>
      <c r="E62" s="97"/>
    </row>
    <row r="63" spans="1:5" x14ac:dyDescent="0.3">
      <c r="A63" s="33"/>
      <c r="C63" s="376"/>
      <c r="D63" s="376"/>
      <c r="E63" s="97"/>
    </row>
    <row r="64" spans="1:5" x14ac:dyDescent="0.3">
      <c r="A64" s="52" t="s">
        <v>183</v>
      </c>
      <c r="B64" s="50"/>
      <c r="C64" s="348">
        <f>SUM(C65:C67)</f>
        <v>-150396.18</v>
      </c>
      <c r="D64" s="348">
        <f>SUM(D65:D67)</f>
        <v>86234.68</v>
      </c>
      <c r="E64" s="97"/>
    </row>
    <row r="65" spans="1:5" x14ac:dyDescent="0.3">
      <c r="A65" s="51">
        <v>5100</v>
      </c>
      <c r="B65" s="50" t="s">
        <v>238</v>
      </c>
      <c r="C65" s="349"/>
      <c r="D65" s="349"/>
      <c r="E65" s="97"/>
    </row>
    <row r="66" spans="1:5" x14ac:dyDescent="0.3">
      <c r="A66" s="51">
        <v>5220</v>
      </c>
      <c r="B66" s="50" t="s">
        <v>375</v>
      </c>
      <c r="C66" s="349"/>
      <c r="D66" s="349"/>
      <c r="E66" s="97"/>
    </row>
    <row r="67" spans="1:5" x14ac:dyDescent="0.3">
      <c r="A67" s="51">
        <v>5230</v>
      </c>
      <c r="B67" s="50" t="s">
        <v>376</v>
      </c>
      <c r="C67" s="349">
        <v>-150396.18</v>
      </c>
      <c r="D67" s="349">
        <v>86234.68</v>
      </c>
      <c r="E67" s="97"/>
    </row>
    <row r="68" spans="1:5" x14ac:dyDescent="0.3">
      <c r="A68" s="32"/>
      <c r="C68" s="376"/>
      <c r="D68" s="376"/>
      <c r="E68" s="97"/>
    </row>
    <row r="69" spans="1:5" x14ac:dyDescent="0.3">
      <c r="A69" s="2"/>
      <c r="C69" s="376"/>
      <c r="D69" s="376"/>
      <c r="E69" s="97"/>
    </row>
    <row r="70" spans="1:5" x14ac:dyDescent="0.3">
      <c r="A70" s="49" t="s">
        <v>184</v>
      </c>
      <c r="B70" s="50"/>
      <c r="C70" s="349"/>
      <c r="D70" s="349"/>
      <c r="E70" s="97"/>
    </row>
    <row r="71" spans="1:5" ht="30" x14ac:dyDescent="0.3">
      <c r="A71" s="51">
        <v>1</v>
      </c>
      <c r="B71" s="50" t="s">
        <v>169</v>
      </c>
      <c r="C71" s="349"/>
      <c r="D71" s="349"/>
      <c r="E71" s="97"/>
    </row>
    <row r="72" spans="1:5" x14ac:dyDescent="0.3">
      <c r="A72" s="51">
        <v>2</v>
      </c>
      <c r="B72" s="50" t="s">
        <v>170</v>
      </c>
      <c r="C72" s="349"/>
      <c r="D72" s="349"/>
      <c r="E72" s="97"/>
    </row>
    <row r="73" spans="1:5" x14ac:dyDescent="0.3">
      <c r="A73" s="51">
        <v>3</v>
      </c>
      <c r="B73" s="50" t="s">
        <v>171</v>
      </c>
      <c r="C73" s="349"/>
      <c r="D73" s="349"/>
      <c r="E73" s="97"/>
    </row>
    <row r="74" spans="1:5" x14ac:dyDescent="0.3">
      <c r="A74" s="51">
        <v>4</v>
      </c>
      <c r="B74" s="50" t="s">
        <v>332</v>
      </c>
      <c r="C74" s="349"/>
      <c r="D74" s="349"/>
      <c r="E74" s="97"/>
    </row>
    <row r="75" spans="1:5" x14ac:dyDescent="0.3">
      <c r="A75" s="51">
        <v>5</v>
      </c>
      <c r="B75" s="50" t="s">
        <v>172</v>
      </c>
      <c r="C75" s="349"/>
      <c r="D75" s="349"/>
      <c r="E75" s="97"/>
    </row>
    <row r="76" spans="1:5" x14ac:dyDescent="0.3">
      <c r="A76" s="51">
        <v>6</v>
      </c>
      <c r="B76" s="50" t="s">
        <v>173</v>
      </c>
      <c r="C76" s="349"/>
      <c r="D76" s="349"/>
      <c r="E76" s="97"/>
    </row>
    <row r="77" spans="1:5" x14ac:dyDescent="0.3">
      <c r="A77" s="51">
        <v>7</v>
      </c>
      <c r="B77" s="50" t="s">
        <v>174</v>
      </c>
      <c r="C77" s="8"/>
      <c r="D77" s="8"/>
      <c r="E77" s="97"/>
    </row>
    <row r="78" spans="1:5" x14ac:dyDescent="0.3">
      <c r="A78" s="51">
        <v>8</v>
      </c>
      <c r="B78" s="50" t="s">
        <v>175</v>
      </c>
      <c r="C78" s="8"/>
      <c r="D78" s="8"/>
      <c r="E78" s="97"/>
    </row>
    <row r="79" spans="1:5" x14ac:dyDescent="0.3">
      <c r="A79" s="51">
        <v>9</v>
      </c>
      <c r="B79" s="50" t="s">
        <v>176</v>
      </c>
      <c r="C79" s="8"/>
      <c r="D79" s="8"/>
      <c r="E79" s="97"/>
    </row>
    <row r="83" spans="1:6" x14ac:dyDescent="0.3">
      <c r="A83" s="2"/>
      <c r="B83" s="2"/>
    </row>
    <row r="84" spans="1:6" x14ac:dyDescent="0.3">
      <c r="A84" s="61" t="s">
        <v>96</v>
      </c>
      <c r="B84" s="2"/>
      <c r="E84" s="5"/>
    </row>
    <row r="85" spans="1:6" x14ac:dyDescent="0.3">
      <c r="A85" s="2"/>
      <c r="B85" s="2"/>
      <c r="E85"/>
      <c r="F85"/>
    </row>
    <row r="86" spans="1:6" x14ac:dyDescent="0.3">
      <c r="A86" s="2"/>
      <c r="B86" s="2"/>
      <c r="D86" s="12"/>
      <c r="E86"/>
      <c r="F86"/>
    </row>
    <row r="87" spans="1:6" x14ac:dyDescent="0.3">
      <c r="A87"/>
      <c r="B87" s="61" t="s">
        <v>383</v>
      </c>
      <c r="D87" s="12"/>
      <c r="E87"/>
      <c r="F87"/>
    </row>
    <row r="88" spans="1:6" x14ac:dyDescent="0.3">
      <c r="A88"/>
      <c r="B88" s="2" t="s">
        <v>384</v>
      </c>
      <c r="D88" s="12"/>
      <c r="E88"/>
      <c r="F88"/>
    </row>
    <row r="89" spans="1:6" customFormat="1" ht="12.75" x14ac:dyDescent="0.2">
      <c r="B89" s="58" t="s">
        <v>127</v>
      </c>
    </row>
    <row r="90" spans="1:6" customFormat="1" ht="12.75" x14ac:dyDescent="0.2"/>
    <row r="91" spans="1:6" customFormat="1" ht="12.75" x14ac:dyDescent="0.2"/>
    <row r="92" spans="1:6" customFormat="1" ht="12.75" x14ac:dyDescent="0.2"/>
    <row r="93" spans="1:6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V18" sqref="V18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6" t="s">
        <v>389</v>
      </c>
      <c r="B1" s="68"/>
      <c r="C1" s="68"/>
      <c r="D1" s="68"/>
      <c r="E1" s="68"/>
      <c r="F1" s="68"/>
      <c r="G1" s="68"/>
      <c r="H1" s="68"/>
      <c r="I1" s="618" t="s">
        <v>97</v>
      </c>
      <c r="J1" s="618"/>
      <c r="K1" s="97"/>
    </row>
    <row r="2" spans="1:11" x14ac:dyDescent="0.3">
      <c r="A2" s="68" t="s">
        <v>128</v>
      </c>
      <c r="B2" s="68"/>
      <c r="C2" s="68"/>
      <c r="D2" s="68"/>
      <c r="E2" s="68"/>
      <c r="F2" s="68"/>
      <c r="G2" s="68"/>
      <c r="H2" s="68"/>
      <c r="I2" s="622" t="str">
        <f>'ფორმა N1'!L2</f>
        <v>10.03.2017-10.21.2017</v>
      </c>
      <c r="J2" s="637"/>
      <c r="K2" s="97"/>
    </row>
    <row r="3" spans="1:11" x14ac:dyDescent="0.3">
      <c r="A3" s="68"/>
      <c r="B3" s="68"/>
      <c r="C3" s="68"/>
      <c r="D3" s="68"/>
      <c r="E3" s="68"/>
      <c r="F3" s="68"/>
      <c r="G3" s="68"/>
      <c r="H3" s="68"/>
      <c r="I3" s="67"/>
      <c r="J3" s="67"/>
      <c r="K3" s="97"/>
    </row>
    <row r="4" spans="1:11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115"/>
      <c r="G4" s="68"/>
      <c r="H4" s="68"/>
      <c r="I4" s="68"/>
      <c r="J4" s="68"/>
      <c r="K4" s="97"/>
    </row>
    <row r="5" spans="1:11" x14ac:dyDescent="0.3">
      <c r="A5" s="190" t="str">
        <f>'ფორმა N1'!A5</f>
        <v>მოქალაქეთა პოლიტიკური გაერთიანება"ეროვნული ფორუმი"</v>
      </c>
      <c r="B5" s="283"/>
      <c r="C5" s="283"/>
      <c r="D5" s="283"/>
      <c r="E5" s="283"/>
      <c r="F5" s="284"/>
      <c r="G5" s="283"/>
      <c r="H5" s="283"/>
      <c r="I5" s="283"/>
      <c r="J5" s="283"/>
      <c r="K5" s="97"/>
    </row>
    <row r="6" spans="1:11" x14ac:dyDescent="0.3">
      <c r="A6" s="69"/>
      <c r="B6" s="69"/>
      <c r="C6" s="68"/>
      <c r="D6" s="68"/>
      <c r="E6" s="68"/>
      <c r="F6" s="115"/>
      <c r="G6" s="68"/>
      <c r="H6" s="68"/>
      <c r="I6" s="68"/>
      <c r="J6" s="68"/>
      <c r="K6" s="97"/>
    </row>
    <row r="7" spans="1:11" x14ac:dyDescent="0.3">
      <c r="A7" s="116"/>
      <c r="B7" s="113"/>
      <c r="C7" s="113"/>
      <c r="D7" s="113"/>
      <c r="E7" s="113"/>
      <c r="F7" s="113"/>
      <c r="G7" s="113"/>
      <c r="H7" s="113"/>
      <c r="I7" s="113"/>
      <c r="J7" s="113"/>
      <c r="K7" s="97"/>
    </row>
    <row r="8" spans="1:11" s="27" customFormat="1" ht="45" x14ac:dyDescent="0.3">
      <c r="A8" s="118" t="s">
        <v>64</v>
      </c>
      <c r="B8" s="118" t="s">
        <v>99</v>
      </c>
      <c r="C8" s="119" t="s">
        <v>101</v>
      </c>
      <c r="D8" s="119" t="s">
        <v>258</v>
      </c>
      <c r="E8" s="119" t="s">
        <v>100</v>
      </c>
      <c r="F8" s="117" t="s">
        <v>239</v>
      </c>
      <c r="G8" s="117" t="s">
        <v>277</v>
      </c>
      <c r="H8" s="117" t="s">
        <v>278</v>
      </c>
      <c r="I8" s="117" t="s">
        <v>240</v>
      </c>
      <c r="J8" s="120" t="s">
        <v>102</v>
      </c>
      <c r="K8" s="97"/>
    </row>
    <row r="9" spans="1:11" s="27" customFormat="1" x14ac:dyDescent="0.3">
      <c r="A9" s="143">
        <v>1</v>
      </c>
      <c r="B9" s="143">
        <v>2</v>
      </c>
      <c r="C9" s="144">
        <v>3</v>
      </c>
      <c r="D9" s="144">
        <v>4</v>
      </c>
      <c r="E9" s="144">
        <v>5</v>
      </c>
      <c r="F9" s="144">
        <v>6</v>
      </c>
      <c r="G9" s="144">
        <v>7</v>
      </c>
      <c r="H9" s="144">
        <v>8</v>
      </c>
      <c r="I9" s="144">
        <v>9</v>
      </c>
      <c r="J9" s="144">
        <v>10</v>
      </c>
      <c r="K9" s="97"/>
    </row>
    <row r="10" spans="1:11" s="27" customFormat="1" ht="39.75" customHeight="1" x14ac:dyDescent="0.3">
      <c r="A10" s="359">
        <v>1</v>
      </c>
      <c r="B10" s="354" t="s">
        <v>480</v>
      </c>
      <c r="C10" s="355" t="s">
        <v>543</v>
      </c>
      <c r="D10" s="356" t="s">
        <v>209</v>
      </c>
      <c r="E10" s="357" t="s">
        <v>544</v>
      </c>
      <c r="F10" s="358">
        <v>131.56</v>
      </c>
      <c r="G10" s="358">
        <v>434691</v>
      </c>
      <c r="H10" s="358">
        <v>218171.82</v>
      </c>
      <c r="I10" s="358">
        <f>F10+G10-H10</f>
        <v>216650.74</v>
      </c>
      <c r="J10" s="28"/>
      <c r="K10" s="97"/>
    </row>
    <row r="11" spans="1:11" x14ac:dyDescent="0.3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1" x14ac:dyDescent="0.3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spans="1:11" x14ac:dyDescent="0.3">
      <c r="A13" s="96"/>
      <c r="B13" s="96"/>
      <c r="C13" s="96"/>
      <c r="D13" s="96"/>
      <c r="E13" s="96"/>
      <c r="F13" s="96"/>
      <c r="G13" s="96"/>
      <c r="H13" s="96"/>
      <c r="I13" s="96"/>
      <c r="J13" s="96"/>
    </row>
    <row r="14" spans="1:11" x14ac:dyDescent="0.3">
      <c r="A14" s="96"/>
      <c r="B14" s="96"/>
      <c r="C14" s="96"/>
      <c r="D14" s="96"/>
      <c r="E14" s="96"/>
      <c r="F14" s="96"/>
      <c r="G14" s="96"/>
      <c r="H14" s="96"/>
      <c r="I14" s="96"/>
      <c r="J14" s="96"/>
    </row>
    <row r="15" spans="1:11" x14ac:dyDescent="0.3">
      <c r="A15" s="96"/>
      <c r="B15" s="199" t="s">
        <v>96</v>
      </c>
      <c r="C15" s="96"/>
      <c r="D15" s="96"/>
      <c r="E15" s="96"/>
      <c r="F15" s="200"/>
      <c r="G15" s="96"/>
      <c r="H15" s="96"/>
      <c r="I15" s="96"/>
      <c r="J15" s="96"/>
    </row>
    <row r="16" spans="1:11" x14ac:dyDescent="0.3">
      <c r="A16" s="96"/>
      <c r="B16" s="96"/>
      <c r="C16" s="96"/>
      <c r="D16" s="96"/>
      <c r="E16" s="96"/>
      <c r="F16" s="93"/>
      <c r="G16" s="93"/>
      <c r="H16" s="93"/>
      <c r="I16" s="93"/>
      <c r="J16" s="93"/>
    </row>
    <row r="17" spans="1:10" x14ac:dyDescent="0.3">
      <c r="A17" s="96"/>
      <c r="B17" s="96"/>
      <c r="C17" s="235"/>
      <c r="D17" s="96"/>
      <c r="E17" s="96"/>
      <c r="F17" s="235"/>
      <c r="G17" s="236"/>
      <c r="H17" s="236"/>
      <c r="I17" s="93"/>
      <c r="J17" s="93"/>
    </row>
    <row r="18" spans="1:10" x14ac:dyDescent="0.3">
      <c r="A18" s="93"/>
      <c r="B18" s="96"/>
      <c r="C18" s="201" t="s">
        <v>251</v>
      </c>
      <c r="D18" s="201"/>
      <c r="E18" s="96"/>
      <c r="F18" s="96" t="s">
        <v>256</v>
      </c>
      <c r="G18" s="93"/>
      <c r="H18" s="93"/>
      <c r="I18" s="93"/>
      <c r="J18" s="93"/>
    </row>
    <row r="19" spans="1:10" x14ac:dyDescent="0.3">
      <c r="A19" s="93"/>
      <c r="B19" s="96"/>
      <c r="C19" s="202" t="s">
        <v>127</v>
      </c>
      <c r="D19" s="96"/>
      <c r="E19" s="96"/>
      <c r="F19" s="96" t="s">
        <v>252</v>
      </c>
      <c r="G19" s="93"/>
      <c r="H19" s="93"/>
      <c r="I19" s="93"/>
      <c r="J19" s="93"/>
    </row>
    <row r="20" spans="1:10" customFormat="1" x14ac:dyDescent="0.3">
      <c r="A20" s="93"/>
      <c r="B20" s="96"/>
      <c r="C20" s="96"/>
      <c r="D20" s="202"/>
      <c r="E20" s="93"/>
      <c r="F20" s="93"/>
      <c r="G20" s="93"/>
      <c r="H20" s="93"/>
      <c r="I20" s="93"/>
      <c r="J20" s="93"/>
    </row>
    <row r="21" spans="1:10" customFormat="1" ht="12.75" x14ac:dyDescent="0.2">
      <c r="A21" s="93"/>
      <c r="B21" s="93"/>
      <c r="C21" s="93"/>
      <c r="D21" s="93"/>
      <c r="E21" s="93"/>
      <c r="F21" s="93"/>
      <c r="G21" s="93"/>
      <c r="H21" s="93"/>
      <c r="I21" s="93"/>
      <c r="J21" s="9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view="pageBreakPreview" topLeftCell="A49" zoomScale="80" zoomScaleNormal="100" zoomScaleSheetLayoutView="80" workbookViewId="0">
      <selection activeCell="G64" sqref="G64"/>
    </sheetView>
  </sheetViews>
  <sheetFormatPr defaultRowHeight="15" x14ac:dyDescent="0.3"/>
  <cols>
    <col min="1" max="1" width="12" style="168" customWidth="1"/>
    <col min="2" max="2" width="13.28515625" style="168" customWidth="1"/>
    <col min="3" max="3" width="21.42578125" style="168" customWidth="1"/>
    <col min="4" max="4" width="17.85546875" style="168" customWidth="1"/>
    <col min="5" max="5" width="12.7109375" style="168" customWidth="1"/>
    <col min="6" max="6" width="36.85546875" style="168" customWidth="1"/>
    <col min="7" max="7" width="22.28515625" style="168" customWidth="1"/>
    <col min="8" max="8" width="0.5703125" style="168" customWidth="1"/>
    <col min="9" max="16384" width="9.140625" style="168"/>
  </cols>
  <sheetData>
    <row r="1" spans="1:8" x14ac:dyDescent="0.3">
      <c r="A1" s="66" t="s">
        <v>335</v>
      </c>
      <c r="B1" s="68"/>
      <c r="C1" s="68"/>
      <c r="D1" s="68"/>
      <c r="E1" s="68"/>
      <c r="F1" s="68"/>
      <c r="G1" s="147" t="s">
        <v>97</v>
      </c>
      <c r="H1" s="148"/>
    </row>
    <row r="2" spans="1:8" x14ac:dyDescent="0.3">
      <c r="A2" s="68" t="s">
        <v>128</v>
      </c>
      <c r="B2" s="68"/>
      <c r="C2" s="68"/>
      <c r="D2" s="68"/>
      <c r="E2" s="68"/>
      <c r="F2" s="68"/>
      <c r="G2" s="149" t="str">
        <f>'ფორმა N1'!L2</f>
        <v>10.03.2017-10.21.2017</v>
      </c>
      <c r="H2" s="148"/>
    </row>
    <row r="3" spans="1:8" x14ac:dyDescent="0.3">
      <c r="A3" s="68"/>
      <c r="B3" s="68"/>
      <c r="C3" s="68"/>
      <c r="D3" s="68"/>
      <c r="E3" s="68"/>
      <c r="F3" s="68"/>
      <c r="G3" s="94"/>
      <c r="H3" s="148"/>
    </row>
    <row r="4" spans="1:8" x14ac:dyDescent="0.3">
      <c r="A4" s="69" t="str">
        <f>'[2]ფორმა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8"/>
      <c r="H4" s="96"/>
    </row>
    <row r="5" spans="1:8" x14ac:dyDescent="0.3">
      <c r="A5" s="190" t="str">
        <f>'ფორმა N1'!A5</f>
        <v>მოქალაქეთა პოლიტიკური გაერთიანება"ეროვნული ფორუმი"</v>
      </c>
      <c r="B5" s="190"/>
      <c r="C5" s="190"/>
      <c r="D5" s="190"/>
      <c r="E5" s="190"/>
      <c r="F5" s="190"/>
      <c r="G5" s="190"/>
      <c r="H5" s="96"/>
    </row>
    <row r="6" spans="1:8" x14ac:dyDescent="0.3">
      <c r="A6" s="69"/>
      <c r="B6" s="68"/>
      <c r="C6" s="68"/>
      <c r="D6" s="68"/>
      <c r="E6" s="68"/>
      <c r="F6" s="68"/>
      <c r="G6" s="68"/>
      <c r="H6" s="96"/>
    </row>
    <row r="7" spans="1:8" x14ac:dyDescent="0.3">
      <c r="A7" s="68"/>
      <c r="B7" s="68"/>
      <c r="C7" s="68"/>
      <c r="D7" s="68"/>
      <c r="E7" s="68"/>
      <c r="F7" s="68"/>
      <c r="G7" s="68"/>
      <c r="H7" s="97"/>
    </row>
    <row r="8" spans="1:8" ht="45.75" customHeight="1" x14ac:dyDescent="0.3">
      <c r="A8" s="150" t="s">
        <v>295</v>
      </c>
      <c r="B8" s="150" t="s">
        <v>129</v>
      </c>
      <c r="C8" s="151" t="s">
        <v>333</v>
      </c>
      <c r="D8" s="151" t="s">
        <v>334</v>
      </c>
      <c r="E8" s="151" t="s">
        <v>258</v>
      </c>
      <c r="F8" s="150" t="s">
        <v>300</v>
      </c>
      <c r="G8" s="151" t="s">
        <v>296</v>
      </c>
      <c r="H8" s="97"/>
    </row>
    <row r="9" spans="1:8" x14ac:dyDescent="0.3">
      <c r="A9" s="152" t="s">
        <v>297</v>
      </c>
      <c r="B9" s="153"/>
      <c r="C9" s="154"/>
      <c r="D9" s="155"/>
      <c r="E9" s="155"/>
      <c r="F9" s="155"/>
      <c r="G9" s="156">
        <v>948.35</v>
      </c>
      <c r="H9" s="97"/>
    </row>
    <row r="10" spans="1:8" ht="22.5" customHeight="1" x14ac:dyDescent="0.3">
      <c r="A10" s="153">
        <v>1</v>
      </c>
      <c r="B10" s="360">
        <v>43013</v>
      </c>
      <c r="C10" s="361">
        <v>900</v>
      </c>
      <c r="D10" s="361"/>
      <c r="E10" s="158" t="s">
        <v>209</v>
      </c>
      <c r="F10" s="157" t="s">
        <v>684</v>
      </c>
      <c r="G10" s="159">
        <f>IF(ISBLANK(B10),"",G9+C10-D10)</f>
        <v>1848.35</v>
      </c>
      <c r="H10" s="97"/>
    </row>
    <row r="11" spans="1:8" ht="22.5" customHeight="1" x14ac:dyDescent="0.3">
      <c r="A11" s="153">
        <v>2</v>
      </c>
      <c r="B11" s="360">
        <v>43013</v>
      </c>
      <c r="C11" s="361"/>
      <c r="D11" s="361">
        <v>420</v>
      </c>
      <c r="E11" s="158" t="s">
        <v>209</v>
      </c>
      <c r="F11" s="157" t="s">
        <v>457</v>
      </c>
      <c r="G11" s="159">
        <f t="shared" ref="G11:G20" si="0">IF(ISBLANK(B11),"",G10+C11-D11)</f>
        <v>1428.35</v>
      </c>
      <c r="H11" s="97"/>
    </row>
    <row r="12" spans="1:8" ht="22.5" customHeight="1" x14ac:dyDescent="0.3">
      <c r="A12" s="153">
        <v>3</v>
      </c>
      <c r="B12" s="360">
        <v>43013</v>
      </c>
      <c r="C12" s="361"/>
      <c r="D12" s="361">
        <v>480</v>
      </c>
      <c r="E12" s="158" t="s">
        <v>209</v>
      </c>
      <c r="F12" s="157" t="s">
        <v>317</v>
      </c>
      <c r="G12" s="159">
        <f t="shared" si="0"/>
        <v>948.34999999999991</v>
      </c>
      <c r="H12" s="97"/>
    </row>
    <row r="13" spans="1:8" ht="22.5" customHeight="1" x14ac:dyDescent="0.3">
      <c r="A13" s="153">
        <v>4</v>
      </c>
      <c r="B13" s="360">
        <v>43022</v>
      </c>
      <c r="C13" s="153">
        <v>3000</v>
      </c>
      <c r="D13" s="361"/>
      <c r="E13" s="158" t="s">
        <v>209</v>
      </c>
      <c r="F13" s="157" t="s">
        <v>684</v>
      </c>
      <c r="G13" s="159">
        <f t="shared" si="0"/>
        <v>3948.35</v>
      </c>
      <c r="H13" s="97"/>
    </row>
    <row r="14" spans="1:8" ht="22.5" customHeight="1" x14ac:dyDescent="0.3">
      <c r="A14" s="153">
        <v>5</v>
      </c>
      <c r="B14" s="360">
        <v>43024</v>
      </c>
      <c r="C14" s="153"/>
      <c r="D14" s="361">
        <v>315</v>
      </c>
      <c r="E14" s="158" t="s">
        <v>209</v>
      </c>
      <c r="F14" s="157" t="s">
        <v>317</v>
      </c>
      <c r="G14" s="159">
        <f t="shared" si="0"/>
        <v>3633.35</v>
      </c>
      <c r="H14" s="97"/>
    </row>
    <row r="15" spans="1:8" ht="22.5" customHeight="1" x14ac:dyDescent="0.3">
      <c r="A15" s="153">
        <v>6</v>
      </c>
      <c r="B15" s="360">
        <v>43024</v>
      </c>
      <c r="C15" s="153"/>
      <c r="D15" s="361">
        <v>480</v>
      </c>
      <c r="E15" s="158" t="s">
        <v>209</v>
      </c>
      <c r="F15" s="157" t="s">
        <v>317</v>
      </c>
      <c r="G15" s="159">
        <f t="shared" si="0"/>
        <v>3153.35</v>
      </c>
      <c r="H15" s="97"/>
    </row>
    <row r="16" spans="1:8" ht="22.5" customHeight="1" x14ac:dyDescent="0.3">
      <c r="A16" s="153">
        <v>7</v>
      </c>
      <c r="B16" s="360">
        <v>43024</v>
      </c>
      <c r="C16" s="153"/>
      <c r="D16" s="361">
        <v>200</v>
      </c>
      <c r="E16" s="158" t="s">
        <v>209</v>
      </c>
      <c r="F16" s="157" t="s">
        <v>545</v>
      </c>
      <c r="G16" s="159">
        <f t="shared" si="0"/>
        <v>2953.35</v>
      </c>
      <c r="H16" s="97"/>
    </row>
    <row r="17" spans="1:8" ht="22.5" customHeight="1" x14ac:dyDescent="0.3">
      <c r="A17" s="153">
        <v>8</v>
      </c>
      <c r="B17" s="360">
        <v>43024</v>
      </c>
      <c r="C17" s="153"/>
      <c r="D17" s="361">
        <v>2205</v>
      </c>
      <c r="E17" s="158" t="s">
        <v>209</v>
      </c>
      <c r="F17" s="157" t="s">
        <v>457</v>
      </c>
      <c r="G17" s="159">
        <f t="shared" si="0"/>
        <v>748.34999999999991</v>
      </c>
      <c r="H17" s="97"/>
    </row>
    <row r="18" spans="1:8" ht="22.5" customHeight="1" x14ac:dyDescent="0.3">
      <c r="A18" s="153">
        <v>9</v>
      </c>
      <c r="B18" s="360">
        <v>43024</v>
      </c>
      <c r="C18" s="153">
        <v>25000</v>
      </c>
      <c r="D18" s="361"/>
      <c r="E18" s="158" t="s">
        <v>209</v>
      </c>
      <c r="F18" s="157" t="s">
        <v>684</v>
      </c>
      <c r="G18" s="159">
        <f t="shared" si="0"/>
        <v>25748.35</v>
      </c>
      <c r="H18" s="97"/>
    </row>
    <row r="19" spans="1:8" ht="22.5" customHeight="1" x14ac:dyDescent="0.3">
      <c r="A19" s="153">
        <v>10</v>
      </c>
      <c r="B19" s="360">
        <v>43025</v>
      </c>
      <c r="C19" s="153"/>
      <c r="D19" s="361">
        <v>300</v>
      </c>
      <c r="E19" s="158" t="s">
        <v>209</v>
      </c>
      <c r="F19" s="157" t="s">
        <v>545</v>
      </c>
      <c r="G19" s="159">
        <f t="shared" si="0"/>
        <v>25448.35</v>
      </c>
      <c r="H19" s="97"/>
    </row>
    <row r="20" spans="1:8" ht="22.5" customHeight="1" x14ac:dyDescent="0.3">
      <c r="A20" s="153">
        <v>11</v>
      </c>
      <c r="B20" s="360">
        <v>43025</v>
      </c>
      <c r="C20" s="153">
        <v>20000</v>
      </c>
      <c r="D20" s="361"/>
      <c r="E20" s="158" t="s">
        <v>209</v>
      </c>
      <c r="F20" s="157" t="s">
        <v>684</v>
      </c>
      <c r="G20" s="159">
        <f t="shared" si="0"/>
        <v>45448.35</v>
      </c>
      <c r="H20" s="97"/>
    </row>
    <row r="21" spans="1:8" ht="22.5" customHeight="1" x14ac:dyDescent="0.3">
      <c r="A21" s="153">
        <v>12</v>
      </c>
      <c r="B21" s="360">
        <v>43026</v>
      </c>
      <c r="C21" s="153">
        <v>25000</v>
      </c>
      <c r="D21" s="361"/>
      <c r="E21" s="158" t="s">
        <v>209</v>
      </c>
      <c r="F21" s="157" t="s">
        <v>684</v>
      </c>
      <c r="G21" s="159">
        <f t="shared" ref="G21:G27" si="1">IF(ISBLANK(B21),"",G20+C21-D21)</f>
        <v>70448.350000000006</v>
      </c>
      <c r="H21" s="97"/>
    </row>
    <row r="22" spans="1:8" ht="22.5" customHeight="1" x14ac:dyDescent="0.3">
      <c r="A22" s="153">
        <v>13</v>
      </c>
      <c r="B22" s="360">
        <v>43026</v>
      </c>
      <c r="C22" s="153"/>
      <c r="D22" s="361">
        <v>7080</v>
      </c>
      <c r="E22" s="158" t="s">
        <v>209</v>
      </c>
      <c r="F22" s="157" t="s">
        <v>958</v>
      </c>
      <c r="G22" s="159">
        <f t="shared" si="1"/>
        <v>63368.350000000006</v>
      </c>
      <c r="H22" s="97"/>
    </row>
    <row r="23" spans="1:8" ht="22.5" customHeight="1" x14ac:dyDescent="0.3">
      <c r="A23" s="153">
        <v>14</v>
      </c>
      <c r="B23" s="360">
        <v>43026</v>
      </c>
      <c r="C23" s="153"/>
      <c r="D23" s="361">
        <v>5160</v>
      </c>
      <c r="E23" s="158" t="s">
        <v>209</v>
      </c>
      <c r="F23" s="157" t="s">
        <v>958</v>
      </c>
      <c r="G23" s="159">
        <f t="shared" si="1"/>
        <v>58208.350000000006</v>
      </c>
      <c r="H23" s="97"/>
    </row>
    <row r="24" spans="1:8" ht="22.5" customHeight="1" x14ac:dyDescent="0.3">
      <c r="A24" s="153">
        <v>15</v>
      </c>
      <c r="B24" s="360">
        <v>43026</v>
      </c>
      <c r="C24" s="153"/>
      <c r="D24" s="361">
        <v>5080</v>
      </c>
      <c r="E24" s="158" t="s">
        <v>209</v>
      </c>
      <c r="F24" s="157" t="s">
        <v>958</v>
      </c>
      <c r="G24" s="159">
        <f t="shared" si="1"/>
        <v>53128.350000000006</v>
      </c>
      <c r="H24" s="97"/>
    </row>
    <row r="25" spans="1:8" ht="22.5" customHeight="1" x14ac:dyDescent="0.3">
      <c r="A25" s="153">
        <v>16</v>
      </c>
      <c r="B25" s="360">
        <v>43026</v>
      </c>
      <c r="C25" s="153"/>
      <c r="D25" s="361">
        <v>3400</v>
      </c>
      <c r="E25" s="158" t="s">
        <v>209</v>
      </c>
      <c r="F25" s="157" t="s">
        <v>958</v>
      </c>
      <c r="G25" s="159">
        <f t="shared" si="1"/>
        <v>49728.350000000006</v>
      </c>
      <c r="H25" s="97"/>
    </row>
    <row r="26" spans="1:8" ht="22.5" customHeight="1" x14ac:dyDescent="0.3">
      <c r="A26" s="153">
        <v>17</v>
      </c>
      <c r="B26" s="360">
        <v>43026</v>
      </c>
      <c r="C26" s="153"/>
      <c r="D26" s="361">
        <v>4280</v>
      </c>
      <c r="E26" s="158" t="s">
        <v>209</v>
      </c>
      <c r="F26" s="157" t="s">
        <v>958</v>
      </c>
      <c r="G26" s="159">
        <f t="shared" si="1"/>
        <v>45448.350000000006</v>
      </c>
      <c r="H26" s="97"/>
    </row>
    <row r="27" spans="1:8" ht="22.5" customHeight="1" x14ac:dyDescent="0.3">
      <c r="A27" s="153">
        <v>18</v>
      </c>
      <c r="B27" s="360">
        <v>43026</v>
      </c>
      <c r="C27" s="153"/>
      <c r="D27" s="361">
        <v>3800</v>
      </c>
      <c r="E27" s="158" t="s">
        <v>209</v>
      </c>
      <c r="F27" s="157" t="s">
        <v>958</v>
      </c>
      <c r="G27" s="159">
        <f t="shared" si="1"/>
        <v>41648.350000000006</v>
      </c>
      <c r="H27" s="97"/>
    </row>
    <row r="28" spans="1:8" ht="22.5" customHeight="1" x14ac:dyDescent="0.3">
      <c r="A28" s="153">
        <v>19</v>
      </c>
      <c r="B28" s="360">
        <v>43026</v>
      </c>
      <c r="C28" s="153"/>
      <c r="D28" s="361">
        <v>4120</v>
      </c>
      <c r="E28" s="158" t="s">
        <v>209</v>
      </c>
      <c r="F28" s="157" t="s">
        <v>958</v>
      </c>
      <c r="G28" s="159">
        <f t="shared" ref="G28:G62" si="2">IF(ISBLANK(B28),"",G27+C28-D28)</f>
        <v>37528.350000000006</v>
      </c>
      <c r="H28" s="97"/>
    </row>
    <row r="29" spans="1:8" ht="22.5" customHeight="1" x14ac:dyDescent="0.3">
      <c r="A29" s="153">
        <v>20</v>
      </c>
      <c r="B29" s="360">
        <v>43026</v>
      </c>
      <c r="C29" s="153"/>
      <c r="D29" s="361">
        <v>3160</v>
      </c>
      <c r="E29" s="158" t="s">
        <v>209</v>
      </c>
      <c r="F29" s="157" t="s">
        <v>958</v>
      </c>
      <c r="G29" s="159">
        <f t="shared" si="2"/>
        <v>34368.350000000006</v>
      </c>
      <c r="H29" s="97"/>
    </row>
    <row r="30" spans="1:8" ht="22.5" customHeight="1" x14ac:dyDescent="0.3">
      <c r="A30" s="153">
        <v>21</v>
      </c>
      <c r="B30" s="360">
        <v>43026</v>
      </c>
      <c r="C30" s="153"/>
      <c r="D30" s="361">
        <v>2520</v>
      </c>
      <c r="E30" s="158" t="s">
        <v>209</v>
      </c>
      <c r="F30" s="157" t="s">
        <v>958</v>
      </c>
      <c r="G30" s="159">
        <f t="shared" si="2"/>
        <v>31848.350000000006</v>
      </c>
      <c r="H30" s="97"/>
    </row>
    <row r="31" spans="1:8" ht="22.5" customHeight="1" x14ac:dyDescent="0.3">
      <c r="A31" s="153">
        <v>22</v>
      </c>
      <c r="B31" s="360">
        <v>43026</v>
      </c>
      <c r="C31" s="153"/>
      <c r="D31" s="361">
        <v>5720</v>
      </c>
      <c r="E31" s="158" t="s">
        <v>209</v>
      </c>
      <c r="F31" s="157" t="s">
        <v>958</v>
      </c>
      <c r="G31" s="159">
        <f t="shared" si="2"/>
        <v>26128.350000000006</v>
      </c>
      <c r="H31" s="97"/>
    </row>
    <row r="32" spans="1:8" ht="22.5" customHeight="1" x14ac:dyDescent="0.3">
      <c r="A32" s="153">
        <v>23</v>
      </c>
      <c r="B32" s="360">
        <v>43026</v>
      </c>
      <c r="C32" s="153"/>
      <c r="D32" s="361">
        <v>2920</v>
      </c>
      <c r="E32" s="158" t="s">
        <v>209</v>
      </c>
      <c r="F32" s="157" t="s">
        <v>958</v>
      </c>
      <c r="G32" s="159">
        <f t="shared" si="2"/>
        <v>23208.350000000006</v>
      </c>
      <c r="H32" s="97"/>
    </row>
    <row r="33" spans="1:8" ht="22.5" customHeight="1" x14ac:dyDescent="0.3">
      <c r="A33" s="153">
        <v>24</v>
      </c>
      <c r="B33" s="360">
        <v>43027</v>
      </c>
      <c r="C33" s="153">
        <v>25000</v>
      </c>
      <c r="D33" s="361"/>
      <c r="E33" s="158" t="s">
        <v>209</v>
      </c>
      <c r="F33" s="157" t="s">
        <v>684</v>
      </c>
      <c r="G33" s="159">
        <f t="shared" si="2"/>
        <v>48208.350000000006</v>
      </c>
      <c r="H33" s="97"/>
    </row>
    <row r="34" spans="1:8" ht="22.5" customHeight="1" x14ac:dyDescent="0.3">
      <c r="A34" s="153">
        <v>25</v>
      </c>
      <c r="B34" s="360">
        <v>43027</v>
      </c>
      <c r="C34" s="153">
        <v>21040</v>
      </c>
      <c r="D34" s="361"/>
      <c r="E34" s="158" t="s">
        <v>209</v>
      </c>
      <c r="F34" s="157" t="s">
        <v>684</v>
      </c>
      <c r="G34" s="159">
        <f t="shared" si="2"/>
        <v>69248.350000000006</v>
      </c>
      <c r="H34" s="97"/>
    </row>
    <row r="35" spans="1:8" ht="22.5" customHeight="1" x14ac:dyDescent="0.3">
      <c r="A35" s="153">
        <v>26</v>
      </c>
      <c r="B35" s="360">
        <v>43027</v>
      </c>
      <c r="C35" s="153"/>
      <c r="D35" s="361">
        <v>2680</v>
      </c>
      <c r="E35" s="158" t="s">
        <v>209</v>
      </c>
      <c r="F35" s="157" t="s">
        <v>958</v>
      </c>
      <c r="G35" s="159">
        <f t="shared" si="2"/>
        <v>66568.350000000006</v>
      </c>
      <c r="H35" s="97"/>
    </row>
    <row r="36" spans="1:8" ht="22.5" customHeight="1" x14ac:dyDescent="0.3">
      <c r="A36" s="153">
        <v>27</v>
      </c>
      <c r="B36" s="360">
        <v>43027</v>
      </c>
      <c r="C36" s="153"/>
      <c r="D36" s="361">
        <v>1440</v>
      </c>
      <c r="E36" s="158" t="s">
        <v>209</v>
      </c>
      <c r="F36" s="157" t="s">
        <v>958</v>
      </c>
      <c r="G36" s="159">
        <f t="shared" si="2"/>
        <v>65128.350000000006</v>
      </c>
      <c r="H36" s="97"/>
    </row>
    <row r="37" spans="1:8" ht="22.5" customHeight="1" x14ac:dyDescent="0.3">
      <c r="A37" s="153">
        <v>28</v>
      </c>
      <c r="B37" s="360">
        <v>43027</v>
      </c>
      <c r="C37" s="153"/>
      <c r="D37" s="361">
        <v>4200</v>
      </c>
      <c r="E37" s="158" t="s">
        <v>209</v>
      </c>
      <c r="F37" s="157" t="s">
        <v>958</v>
      </c>
      <c r="G37" s="159">
        <f t="shared" si="2"/>
        <v>60928.350000000006</v>
      </c>
      <c r="H37" s="97"/>
    </row>
    <row r="38" spans="1:8" ht="22.5" customHeight="1" x14ac:dyDescent="0.3">
      <c r="A38" s="153">
        <v>29</v>
      </c>
      <c r="B38" s="360">
        <v>43027</v>
      </c>
      <c r="C38" s="153"/>
      <c r="D38" s="361">
        <v>2920</v>
      </c>
      <c r="E38" s="158" t="s">
        <v>209</v>
      </c>
      <c r="F38" s="157" t="s">
        <v>958</v>
      </c>
      <c r="G38" s="159">
        <f t="shared" si="2"/>
        <v>58008.350000000006</v>
      </c>
      <c r="H38" s="97"/>
    </row>
    <row r="39" spans="1:8" ht="22.5" customHeight="1" x14ac:dyDescent="0.3">
      <c r="A39" s="153">
        <v>30</v>
      </c>
      <c r="B39" s="360">
        <v>43027</v>
      </c>
      <c r="C39" s="153"/>
      <c r="D39" s="361">
        <v>3080</v>
      </c>
      <c r="E39" s="158" t="s">
        <v>209</v>
      </c>
      <c r="F39" s="157" t="s">
        <v>958</v>
      </c>
      <c r="G39" s="159">
        <f t="shared" si="2"/>
        <v>54928.350000000006</v>
      </c>
      <c r="H39" s="97"/>
    </row>
    <row r="40" spans="1:8" ht="22.5" customHeight="1" x14ac:dyDescent="0.3">
      <c r="A40" s="153">
        <v>31</v>
      </c>
      <c r="B40" s="360">
        <v>43027</v>
      </c>
      <c r="C40" s="153"/>
      <c r="D40" s="361">
        <v>2520</v>
      </c>
      <c r="E40" s="158" t="s">
        <v>209</v>
      </c>
      <c r="F40" s="157" t="s">
        <v>958</v>
      </c>
      <c r="G40" s="159">
        <f t="shared" si="2"/>
        <v>52408.350000000006</v>
      </c>
      <c r="H40" s="97"/>
    </row>
    <row r="41" spans="1:8" ht="22.5" customHeight="1" x14ac:dyDescent="0.3">
      <c r="A41" s="153">
        <v>32</v>
      </c>
      <c r="B41" s="360">
        <v>43027</v>
      </c>
      <c r="C41" s="153"/>
      <c r="D41" s="361">
        <v>2440</v>
      </c>
      <c r="E41" s="158" t="s">
        <v>209</v>
      </c>
      <c r="F41" s="157" t="s">
        <v>958</v>
      </c>
      <c r="G41" s="159">
        <f t="shared" si="2"/>
        <v>49968.350000000006</v>
      </c>
      <c r="H41" s="97"/>
    </row>
    <row r="42" spans="1:8" ht="22.5" customHeight="1" x14ac:dyDescent="0.3">
      <c r="A42" s="153">
        <v>33</v>
      </c>
      <c r="B42" s="360">
        <v>43027</v>
      </c>
      <c r="C42" s="153"/>
      <c r="D42" s="361">
        <v>1720</v>
      </c>
      <c r="E42" s="158" t="s">
        <v>209</v>
      </c>
      <c r="F42" s="157" t="s">
        <v>958</v>
      </c>
      <c r="G42" s="159">
        <f t="shared" si="2"/>
        <v>48248.350000000006</v>
      </c>
      <c r="H42" s="97"/>
    </row>
    <row r="43" spans="1:8" ht="22.5" customHeight="1" x14ac:dyDescent="0.3">
      <c r="A43" s="153">
        <v>34</v>
      </c>
      <c r="B43" s="360">
        <v>43027</v>
      </c>
      <c r="C43" s="153"/>
      <c r="D43" s="361">
        <v>3080</v>
      </c>
      <c r="E43" s="158" t="s">
        <v>209</v>
      </c>
      <c r="F43" s="157" t="s">
        <v>958</v>
      </c>
      <c r="G43" s="159">
        <f t="shared" si="2"/>
        <v>45168.350000000006</v>
      </c>
      <c r="H43" s="97"/>
    </row>
    <row r="44" spans="1:8" ht="22.5" customHeight="1" x14ac:dyDescent="0.3">
      <c r="A44" s="153">
        <v>35</v>
      </c>
      <c r="B44" s="360">
        <v>43027</v>
      </c>
      <c r="C44" s="153"/>
      <c r="D44" s="361">
        <v>3080</v>
      </c>
      <c r="E44" s="158" t="s">
        <v>209</v>
      </c>
      <c r="F44" s="157" t="s">
        <v>958</v>
      </c>
      <c r="G44" s="159">
        <f t="shared" si="2"/>
        <v>42088.350000000006</v>
      </c>
      <c r="H44" s="97"/>
    </row>
    <row r="45" spans="1:8" ht="22.5" customHeight="1" x14ac:dyDescent="0.3">
      <c r="A45" s="153">
        <v>36</v>
      </c>
      <c r="B45" s="360">
        <v>43027</v>
      </c>
      <c r="C45" s="153"/>
      <c r="D45" s="361">
        <v>5480</v>
      </c>
      <c r="E45" s="158" t="s">
        <v>209</v>
      </c>
      <c r="F45" s="157" t="s">
        <v>958</v>
      </c>
      <c r="G45" s="159">
        <f t="shared" si="2"/>
        <v>36608.350000000006</v>
      </c>
      <c r="H45" s="97"/>
    </row>
    <row r="46" spans="1:8" ht="22.5" customHeight="1" x14ac:dyDescent="0.3">
      <c r="A46" s="153">
        <v>37</v>
      </c>
      <c r="B46" s="360">
        <v>43027</v>
      </c>
      <c r="C46" s="153"/>
      <c r="D46" s="361">
        <v>2040</v>
      </c>
      <c r="E46" s="158" t="s">
        <v>209</v>
      </c>
      <c r="F46" s="157" t="s">
        <v>958</v>
      </c>
      <c r="G46" s="159">
        <f t="shared" si="2"/>
        <v>34568.350000000006</v>
      </c>
      <c r="H46" s="97"/>
    </row>
    <row r="47" spans="1:8" ht="22.5" customHeight="1" x14ac:dyDescent="0.3">
      <c r="A47" s="153">
        <v>38</v>
      </c>
      <c r="B47" s="360">
        <v>43027</v>
      </c>
      <c r="C47" s="153"/>
      <c r="D47" s="361">
        <v>3640</v>
      </c>
      <c r="E47" s="158" t="s">
        <v>209</v>
      </c>
      <c r="F47" s="157" t="s">
        <v>958</v>
      </c>
      <c r="G47" s="159">
        <f t="shared" si="2"/>
        <v>30928.350000000006</v>
      </c>
      <c r="H47" s="97"/>
    </row>
    <row r="48" spans="1:8" ht="22.5" customHeight="1" x14ac:dyDescent="0.3">
      <c r="A48" s="153">
        <v>39</v>
      </c>
      <c r="B48" s="360">
        <v>43027</v>
      </c>
      <c r="C48" s="153"/>
      <c r="D48" s="361">
        <v>1560</v>
      </c>
      <c r="E48" s="158" t="s">
        <v>209</v>
      </c>
      <c r="F48" s="157" t="s">
        <v>958</v>
      </c>
      <c r="G48" s="159">
        <f t="shared" si="2"/>
        <v>29368.350000000006</v>
      </c>
      <c r="H48" s="97"/>
    </row>
    <row r="49" spans="1:8" ht="22.5" customHeight="1" x14ac:dyDescent="0.3">
      <c r="A49" s="153">
        <v>40</v>
      </c>
      <c r="B49" s="360">
        <v>43027</v>
      </c>
      <c r="C49" s="153"/>
      <c r="D49" s="361">
        <v>3080</v>
      </c>
      <c r="E49" s="158" t="s">
        <v>209</v>
      </c>
      <c r="F49" s="157" t="s">
        <v>958</v>
      </c>
      <c r="G49" s="159">
        <f t="shared" si="2"/>
        <v>26288.350000000006</v>
      </c>
      <c r="H49" s="97"/>
    </row>
    <row r="50" spans="1:8" ht="22.5" customHeight="1" x14ac:dyDescent="0.3">
      <c r="A50" s="153">
        <v>41</v>
      </c>
      <c r="B50" s="360">
        <v>43027</v>
      </c>
      <c r="C50" s="153"/>
      <c r="D50" s="361">
        <v>1960</v>
      </c>
      <c r="E50" s="158" t="s">
        <v>209</v>
      </c>
      <c r="F50" s="157" t="s">
        <v>958</v>
      </c>
      <c r="G50" s="159">
        <f t="shared" si="2"/>
        <v>24328.350000000006</v>
      </c>
      <c r="H50" s="97"/>
    </row>
    <row r="51" spans="1:8" ht="22.5" customHeight="1" x14ac:dyDescent="0.3">
      <c r="A51" s="153">
        <v>42</v>
      </c>
      <c r="B51" s="360">
        <v>43027</v>
      </c>
      <c r="C51" s="153"/>
      <c r="D51" s="361">
        <v>3320</v>
      </c>
      <c r="E51" s="158" t="s">
        <v>209</v>
      </c>
      <c r="F51" s="157" t="s">
        <v>958</v>
      </c>
      <c r="G51" s="159">
        <f t="shared" si="2"/>
        <v>21008.350000000006</v>
      </c>
      <c r="H51" s="97"/>
    </row>
    <row r="52" spans="1:8" ht="22.5" customHeight="1" x14ac:dyDescent="0.3">
      <c r="A52" s="153">
        <v>43</v>
      </c>
      <c r="B52" s="360">
        <v>43027</v>
      </c>
      <c r="C52" s="153"/>
      <c r="D52" s="361">
        <v>4760</v>
      </c>
      <c r="E52" s="158" t="s">
        <v>209</v>
      </c>
      <c r="F52" s="157" t="s">
        <v>958</v>
      </c>
      <c r="G52" s="159">
        <f t="shared" si="2"/>
        <v>16248.350000000006</v>
      </c>
      <c r="H52" s="97"/>
    </row>
    <row r="53" spans="1:8" ht="22.5" customHeight="1" x14ac:dyDescent="0.3">
      <c r="A53" s="153">
        <v>44</v>
      </c>
      <c r="B53" s="360">
        <v>43027</v>
      </c>
      <c r="C53" s="153"/>
      <c r="D53" s="361">
        <v>3240</v>
      </c>
      <c r="E53" s="158" t="s">
        <v>209</v>
      </c>
      <c r="F53" s="157" t="s">
        <v>958</v>
      </c>
      <c r="G53" s="159">
        <f t="shared" si="2"/>
        <v>13008.350000000006</v>
      </c>
      <c r="H53" s="97"/>
    </row>
    <row r="54" spans="1:8" ht="22.5" customHeight="1" x14ac:dyDescent="0.3">
      <c r="A54" s="153">
        <v>45</v>
      </c>
      <c r="B54" s="360">
        <v>43027</v>
      </c>
      <c r="C54" s="153"/>
      <c r="D54" s="361">
        <v>1960</v>
      </c>
      <c r="E54" s="158" t="s">
        <v>209</v>
      </c>
      <c r="F54" s="157" t="s">
        <v>958</v>
      </c>
      <c r="G54" s="159">
        <f t="shared" si="2"/>
        <v>11048.350000000006</v>
      </c>
      <c r="H54" s="97"/>
    </row>
    <row r="55" spans="1:8" ht="22.5" customHeight="1" x14ac:dyDescent="0.3">
      <c r="A55" s="153">
        <v>46</v>
      </c>
      <c r="B55" s="360">
        <v>43027</v>
      </c>
      <c r="C55" s="153"/>
      <c r="D55" s="361">
        <v>2760</v>
      </c>
      <c r="E55" s="158" t="s">
        <v>209</v>
      </c>
      <c r="F55" s="157" t="s">
        <v>958</v>
      </c>
      <c r="G55" s="159">
        <f t="shared" si="2"/>
        <v>8288.3500000000058</v>
      </c>
      <c r="H55" s="97"/>
    </row>
    <row r="56" spans="1:8" ht="22.5" customHeight="1" x14ac:dyDescent="0.3">
      <c r="A56" s="153">
        <v>47</v>
      </c>
      <c r="B56" s="360">
        <v>43027</v>
      </c>
      <c r="C56" s="153"/>
      <c r="D56" s="361">
        <v>3160</v>
      </c>
      <c r="E56" s="158" t="s">
        <v>209</v>
      </c>
      <c r="F56" s="157" t="s">
        <v>958</v>
      </c>
      <c r="G56" s="159">
        <f t="shared" si="2"/>
        <v>5128.3500000000058</v>
      </c>
      <c r="H56" s="97"/>
    </row>
    <row r="57" spans="1:8" ht="22.5" customHeight="1" x14ac:dyDescent="0.3">
      <c r="A57" s="153">
        <v>48</v>
      </c>
      <c r="B57" s="360">
        <v>43027</v>
      </c>
      <c r="C57" s="153"/>
      <c r="D57" s="361">
        <v>4680</v>
      </c>
      <c r="E57" s="158" t="s">
        <v>209</v>
      </c>
      <c r="F57" s="157" t="s">
        <v>958</v>
      </c>
      <c r="G57" s="159">
        <f t="shared" si="2"/>
        <v>448.35000000000582</v>
      </c>
      <c r="H57" s="97"/>
    </row>
    <row r="58" spans="1:8" ht="22.5" customHeight="1" x14ac:dyDescent="0.3">
      <c r="A58" s="153">
        <v>49</v>
      </c>
      <c r="B58" s="360">
        <v>43028</v>
      </c>
      <c r="C58" s="153">
        <v>25000</v>
      </c>
      <c r="D58" s="361"/>
      <c r="E58" s="158" t="s">
        <v>209</v>
      </c>
      <c r="F58" s="157" t="s">
        <v>684</v>
      </c>
      <c r="G58" s="159">
        <f t="shared" si="2"/>
        <v>25448.350000000006</v>
      </c>
      <c r="H58" s="97"/>
    </row>
    <row r="59" spans="1:8" ht="22.5" customHeight="1" x14ac:dyDescent="0.3">
      <c r="A59" s="153">
        <v>50</v>
      </c>
      <c r="B59" s="360">
        <v>43028</v>
      </c>
      <c r="C59" s="153"/>
      <c r="D59" s="361">
        <v>9320</v>
      </c>
      <c r="E59" s="158" t="s">
        <v>209</v>
      </c>
      <c r="F59" s="157" t="s">
        <v>958</v>
      </c>
      <c r="G59" s="159">
        <f t="shared" si="2"/>
        <v>16128.350000000006</v>
      </c>
      <c r="H59" s="97"/>
    </row>
    <row r="60" spans="1:8" ht="22.5" customHeight="1" x14ac:dyDescent="0.3">
      <c r="A60" s="153">
        <v>51</v>
      </c>
      <c r="B60" s="360">
        <v>43028</v>
      </c>
      <c r="C60" s="153"/>
      <c r="D60" s="361">
        <v>7240</v>
      </c>
      <c r="E60" s="158" t="s">
        <v>209</v>
      </c>
      <c r="F60" s="157" t="s">
        <v>958</v>
      </c>
      <c r="G60" s="159">
        <f t="shared" si="2"/>
        <v>8888.3500000000058</v>
      </c>
      <c r="H60" s="97"/>
    </row>
    <row r="61" spans="1:8" ht="22.5" customHeight="1" x14ac:dyDescent="0.3">
      <c r="A61" s="153">
        <v>52</v>
      </c>
      <c r="B61" s="360">
        <v>43028</v>
      </c>
      <c r="C61" s="153"/>
      <c r="D61" s="361">
        <v>8520</v>
      </c>
      <c r="E61" s="158" t="s">
        <v>209</v>
      </c>
      <c r="F61" s="157" t="s">
        <v>958</v>
      </c>
      <c r="G61" s="159">
        <f t="shared" si="2"/>
        <v>368.35000000000582</v>
      </c>
      <c r="H61" s="97"/>
    </row>
    <row r="62" spans="1:8" ht="22.5" customHeight="1" x14ac:dyDescent="0.3">
      <c r="A62" s="153">
        <v>53</v>
      </c>
      <c r="B62" s="360">
        <v>43029</v>
      </c>
      <c r="C62" s="153"/>
      <c r="D62" s="361">
        <v>187</v>
      </c>
      <c r="E62" s="158" t="s">
        <v>209</v>
      </c>
      <c r="F62" s="157" t="s">
        <v>958</v>
      </c>
      <c r="G62" s="159">
        <f t="shared" si="2"/>
        <v>181.35000000000582</v>
      </c>
      <c r="H62" s="97"/>
    </row>
    <row r="63" spans="1:8" ht="15.75" x14ac:dyDescent="0.3">
      <c r="A63" s="153" t="s">
        <v>261</v>
      </c>
      <c r="B63" s="141"/>
      <c r="C63" s="160"/>
      <c r="D63" s="161"/>
      <c r="E63" s="161"/>
      <c r="F63" s="161"/>
      <c r="G63" s="159" t="str">
        <f>IF(ISBLANK(B63),"",#REF!+C63-D63)</f>
        <v/>
      </c>
      <c r="H63" s="97"/>
    </row>
    <row r="64" spans="1:8" x14ac:dyDescent="0.3">
      <c r="A64" s="162" t="s">
        <v>298</v>
      </c>
      <c r="B64" s="163"/>
      <c r="C64" s="164"/>
      <c r="D64" s="165"/>
      <c r="E64" s="165"/>
      <c r="F64" s="166"/>
      <c r="G64" s="167">
        <f>G62</f>
        <v>181.35000000000582</v>
      </c>
      <c r="H64" s="97"/>
    </row>
    <row r="68" spans="1:10" x14ac:dyDescent="0.3">
      <c r="B68" s="170" t="s">
        <v>96</v>
      </c>
      <c r="F68" s="171"/>
    </row>
    <row r="69" spans="1:10" x14ac:dyDescent="0.3">
      <c r="F69" s="169"/>
      <c r="G69" s="169"/>
      <c r="H69" s="169"/>
      <c r="I69" s="169"/>
      <c r="J69" s="169"/>
    </row>
    <row r="70" spans="1:10" x14ac:dyDescent="0.3">
      <c r="C70" s="172"/>
      <c r="F70" s="172"/>
      <c r="G70" s="173"/>
      <c r="H70" s="169"/>
      <c r="I70" s="169"/>
      <c r="J70" s="169"/>
    </row>
    <row r="71" spans="1:10" x14ac:dyDescent="0.3">
      <c r="A71" s="169"/>
      <c r="C71" s="174" t="s">
        <v>251</v>
      </c>
      <c r="F71" s="175" t="s">
        <v>256</v>
      </c>
      <c r="G71" s="173"/>
      <c r="H71" s="169"/>
      <c r="I71" s="169"/>
      <c r="J71" s="169"/>
    </row>
    <row r="72" spans="1:10" x14ac:dyDescent="0.3">
      <c r="A72" s="169"/>
      <c r="C72" s="176" t="s">
        <v>127</v>
      </c>
      <c r="F72" s="168" t="s">
        <v>252</v>
      </c>
      <c r="G72" s="169"/>
      <c r="H72" s="169"/>
      <c r="I72" s="169"/>
      <c r="J72" s="169"/>
    </row>
    <row r="73" spans="1:10" s="169" customFormat="1" x14ac:dyDescent="0.3">
      <c r="B73" s="168"/>
    </row>
    <row r="74" spans="1:10" s="169" customFormat="1" ht="12.75" x14ac:dyDescent="0.2"/>
    <row r="75" spans="1:10" s="169" customFormat="1" ht="12.75" x14ac:dyDescent="0.2"/>
    <row r="76" spans="1:10" s="169" customFormat="1" ht="12.75" x14ac:dyDescent="0.2"/>
    <row r="77" spans="1:10" s="169" customFormat="1" ht="12.75" x14ac:dyDescent="0.2"/>
  </sheetData>
  <dataValidations count="1">
    <dataValidation allowBlank="1" showInputMessage="1" showErrorMessage="1" prompt="თვე/დღე/წელი" sqref="B10:B63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4" zoomScale="80" zoomScaleNormal="100" zoomScaleSheetLayoutView="80" workbookViewId="0">
      <selection activeCell="Q33" sqref="Q33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26" t="s">
        <v>287</v>
      </c>
      <c r="B1" s="127"/>
      <c r="C1" s="127"/>
      <c r="D1" s="127"/>
      <c r="E1" s="127"/>
      <c r="F1" s="70"/>
      <c r="G1" s="70"/>
      <c r="H1" s="70"/>
      <c r="I1" s="623" t="s">
        <v>97</v>
      </c>
      <c r="J1" s="623"/>
      <c r="K1" s="133"/>
    </row>
    <row r="2" spans="1:12" s="23" customFormat="1" ht="15" x14ac:dyDescent="0.3">
      <c r="A2" s="97" t="s">
        <v>128</v>
      </c>
      <c r="B2" s="127"/>
      <c r="C2" s="127"/>
      <c r="D2" s="127"/>
      <c r="E2" s="127"/>
      <c r="F2" s="128"/>
      <c r="G2" s="129"/>
      <c r="H2" s="129"/>
      <c r="I2" s="622" t="str">
        <f>'ფორმა N1'!L2</f>
        <v>10.03.2017-10.21.2017</v>
      </c>
      <c r="J2" s="637"/>
      <c r="K2" s="133"/>
    </row>
    <row r="3" spans="1:12" s="23" customFormat="1" ht="15" x14ac:dyDescent="0.2">
      <c r="A3" s="127"/>
      <c r="B3" s="127"/>
      <c r="C3" s="127"/>
      <c r="D3" s="127"/>
      <c r="E3" s="127"/>
      <c r="F3" s="128"/>
      <c r="G3" s="129"/>
      <c r="H3" s="129"/>
      <c r="I3" s="130"/>
      <c r="J3" s="67"/>
      <c r="K3" s="133"/>
    </row>
    <row r="4" spans="1:12" s="2" customFormat="1" ht="1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69"/>
      <c r="G4" s="69"/>
      <c r="H4" s="69"/>
      <c r="I4" s="115"/>
      <c r="J4" s="68"/>
      <c r="K4" s="97"/>
      <c r="L4" s="23"/>
    </row>
    <row r="5" spans="1:12" s="2" customFormat="1" ht="15" x14ac:dyDescent="0.3">
      <c r="A5" s="109" t="str">
        <f>'ფორმა N1'!A5</f>
        <v>მოქალაქეთა პოლიტიკური გაერთიანება"ეროვნული ფორუმი"</v>
      </c>
      <c r="B5" s="110"/>
      <c r="C5" s="110"/>
      <c r="D5" s="110"/>
      <c r="E5" s="110"/>
      <c r="F5" s="53"/>
      <c r="G5" s="53"/>
      <c r="H5" s="53"/>
      <c r="I5" s="121"/>
      <c r="J5" s="53"/>
      <c r="K5" s="97"/>
    </row>
    <row r="6" spans="1:12" s="23" customFormat="1" ht="13.5" x14ac:dyDescent="0.2">
      <c r="A6" s="131"/>
      <c r="B6" s="132"/>
      <c r="C6" s="132"/>
      <c r="D6" s="127"/>
      <c r="E6" s="127"/>
      <c r="F6" s="127"/>
      <c r="G6" s="127"/>
      <c r="H6" s="127"/>
      <c r="I6" s="127"/>
      <c r="J6" s="127"/>
      <c r="K6" s="133"/>
    </row>
    <row r="7" spans="1:12" ht="45" x14ac:dyDescent="0.2">
      <c r="A7" s="122"/>
      <c r="B7" s="638" t="s">
        <v>208</v>
      </c>
      <c r="C7" s="638"/>
      <c r="D7" s="638" t="s">
        <v>275</v>
      </c>
      <c r="E7" s="638"/>
      <c r="F7" s="638" t="s">
        <v>276</v>
      </c>
      <c r="G7" s="638"/>
      <c r="H7" s="140" t="s">
        <v>262</v>
      </c>
      <c r="I7" s="638" t="s">
        <v>211</v>
      </c>
      <c r="J7" s="638"/>
      <c r="K7" s="134"/>
    </row>
    <row r="8" spans="1:12" ht="15" x14ac:dyDescent="0.2">
      <c r="A8" s="123" t="s">
        <v>103</v>
      </c>
      <c r="B8" s="124" t="s">
        <v>210</v>
      </c>
      <c r="C8" s="125" t="s">
        <v>209</v>
      </c>
      <c r="D8" s="124" t="s">
        <v>210</v>
      </c>
      <c r="E8" s="125" t="s">
        <v>209</v>
      </c>
      <c r="F8" s="124" t="s">
        <v>210</v>
      </c>
      <c r="G8" s="125" t="s">
        <v>209</v>
      </c>
      <c r="H8" s="125" t="s">
        <v>209</v>
      </c>
      <c r="I8" s="124" t="s">
        <v>210</v>
      </c>
      <c r="J8" s="125" t="s">
        <v>209</v>
      </c>
      <c r="K8" s="134"/>
    </row>
    <row r="9" spans="1:12" ht="15" x14ac:dyDescent="0.2">
      <c r="A9" s="54" t="s">
        <v>104</v>
      </c>
      <c r="B9" s="74">
        <f>SUM(B10,B14,B17)</f>
        <v>11</v>
      </c>
      <c r="C9" s="74">
        <f>SUM(C10,C14,C17)</f>
        <v>3890.13</v>
      </c>
      <c r="D9" s="74">
        <f t="shared" ref="D9:J9" si="0">SUM(D10,D14,D17)</f>
        <v>0</v>
      </c>
      <c r="E9" s="74">
        <f>SUM(E10,E14,E17)</f>
        <v>0</v>
      </c>
      <c r="F9" s="74">
        <f t="shared" si="0"/>
        <v>0</v>
      </c>
      <c r="G9" s="74">
        <f>SUM(G10,G14,G17)</f>
        <v>0</v>
      </c>
      <c r="H9" s="74">
        <f>SUM(H10,H14,H17)</f>
        <v>0</v>
      </c>
      <c r="I9" s="74">
        <f>SUM(I10,I14,I17)</f>
        <v>11</v>
      </c>
      <c r="J9" s="74">
        <f t="shared" si="0"/>
        <v>3890.13</v>
      </c>
      <c r="K9" s="134"/>
    </row>
    <row r="10" spans="1:12" ht="15" x14ac:dyDescent="0.2">
      <c r="A10" s="55" t="s">
        <v>105</v>
      </c>
      <c r="B10" s="362">
        <f>SUM(B11:B13)</f>
        <v>0</v>
      </c>
      <c r="C10" s="362">
        <f>SUM(C11:C13)</f>
        <v>0</v>
      </c>
      <c r="D10" s="362">
        <f t="shared" ref="D10:J10" si="1">SUM(D11:D13)</f>
        <v>0</v>
      </c>
      <c r="E10" s="362">
        <f>SUM(E11:E13)</f>
        <v>0</v>
      </c>
      <c r="F10" s="362">
        <f t="shared" si="1"/>
        <v>0</v>
      </c>
      <c r="G10" s="362">
        <f>SUM(G11:G13)</f>
        <v>0</v>
      </c>
      <c r="H10" s="362">
        <f>SUM(H11:H13)</f>
        <v>0</v>
      </c>
      <c r="I10" s="362">
        <f>SUM(I11:I13)</f>
        <v>0</v>
      </c>
      <c r="J10" s="362">
        <f t="shared" si="1"/>
        <v>0</v>
      </c>
      <c r="K10" s="134"/>
    </row>
    <row r="11" spans="1:12" ht="15" x14ac:dyDescent="0.2">
      <c r="A11" s="55" t="s">
        <v>106</v>
      </c>
      <c r="B11" s="306"/>
      <c r="C11" s="306"/>
      <c r="D11" s="306"/>
      <c r="E11" s="306"/>
      <c r="F11" s="306"/>
      <c r="G11" s="306"/>
      <c r="H11" s="306"/>
      <c r="I11" s="306"/>
      <c r="J11" s="306"/>
      <c r="K11" s="134"/>
    </row>
    <row r="12" spans="1:12" ht="15" x14ac:dyDescent="0.2">
      <c r="A12" s="55" t="s">
        <v>107</v>
      </c>
      <c r="B12" s="306"/>
      <c r="C12" s="306"/>
      <c r="D12" s="306"/>
      <c r="E12" s="306"/>
      <c r="F12" s="306"/>
      <c r="G12" s="306"/>
      <c r="H12" s="306"/>
      <c r="I12" s="306"/>
      <c r="J12" s="306"/>
      <c r="K12" s="134"/>
    </row>
    <row r="13" spans="1:12" ht="15" x14ac:dyDescent="0.2">
      <c r="A13" s="55" t="s">
        <v>108</v>
      </c>
      <c r="B13" s="306"/>
      <c r="C13" s="306"/>
      <c r="D13" s="306"/>
      <c r="E13" s="306"/>
      <c r="F13" s="306"/>
      <c r="G13" s="306"/>
      <c r="H13" s="306"/>
      <c r="I13" s="306"/>
      <c r="J13" s="306"/>
      <c r="K13" s="134"/>
    </row>
    <row r="14" spans="1:12" ht="15" x14ac:dyDescent="0.2">
      <c r="A14" s="55" t="s">
        <v>109</v>
      </c>
      <c r="B14" s="362">
        <f>SUM(B15:B16)</f>
        <v>10</v>
      </c>
      <c r="C14" s="362">
        <f>SUM(C15:C16)</f>
        <v>3503.83</v>
      </c>
      <c r="D14" s="362">
        <f t="shared" ref="D14:J14" si="2">SUM(D15:D16)</f>
        <v>0</v>
      </c>
      <c r="E14" s="362">
        <f>SUM(E15:E16)</f>
        <v>0</v>
      </c>
      <c r="F14" s="362">
        <f t="shared" si="2"/>
        <v>0</v>
      </c>
      <c r="G14" s="362">
        <f>SUM(G15:G16)</f>
        <v>0</v>
      </c>
      <c r="H14" s="362">
        <f>SUM(H15:H16)</f>
        <v>0</v>
      </c>
      <c r="I14" s="362">
        <f>SUM(I15:I16)</f>
        <v>10</v>
      </c>
      <c r="J14" s="362">
        <f t="shared" si="2"/>
        <v>3503.83</v>
      </c>
      <c r="K14" s="134"/>
    </row>
    <row r="15" spans="1:12" ht="15" x14ac:dyDescent="0.2">
      <c r="A15" s="55" t="s">
        <v>110</v>
      </c>
      <c r="B15" s="306"/>
      <c r="C15" s="306"/>
      <c r="D15" s="306"/>
      <c r="E15" s="306"/>
      <c r="F15" s="306"/>
      <c r="G15" s="306"/>
      <c r="H15" s="306"/>
      <c r="I15" s="306"/>
      <c r="J15" s="306"/>
      <c r="K15" s="134"/>
    </row>
    <row r="16" spans="1:12" ht="15" x14ac:dyDescent="0.2">
      <c r="A16" s="55" t="s">
        <v>111</v>
      </c>
      <c r="B16" s="306">
        <v>10</v>
      </c>
      <c r="C16" s="306">
        <v>3503.83</v>
      </c>
      <c r="D16" s="306"/>
      <c r="E16" s="306"/>
      <c r="F16" s="306"/>
      <c r="G16" s="306"/>
      <c r="H16" s="306"/>
      <c r="I16" s="306">
        <v>10</v>
      </c>
      <c r="J16" s="306">
        <v>3503.83</v>
      </c>
      <c r="K16" s="134"/>
    </row>
    <row r="17" spans="1:11" ht="15" x14ac:dyDescent="0.2">
      <c r="A17" s="55" t="s">
        <v>112</v>
      </c>
      <c r="B17" s="362">
        <f>SUM(B18:B19,B22,B23)</f>
        <v>1</v>
      </c>
      <c r="C17" s="362">
        <f>SUM(C18:C19,C22,C23)</f>
        <v>386.3</v>
      </c>
      <c r="D17" s="362">
        <f t="shared" ref="D17:J17" si="3">SUM(D18:D19,D22,D23)</f>
        <v>0</v>
      </c>
      <c r="E17" s="362">
        <f>SUM(E18:E19,E22,E23)</f>
        <v>0</v>
      </c>
      <c r="F17" s="362">
        <f t="shared" si="3"/>
        <v>0</v>
      </c>
      <c r="G17" s="362">
        <f>SUM(G18:G19,G22,G23)</f>
        <v>0</v>
      </c>
      <c r="H17" s="362">
        <f>SUM(H18:H19,H22,H23)</f>
        <v>0</v>
      </c>
      <c r="I17" s="362">
        <f>SUM(I18:I19,I22,I23)</f>
        <v>1</v>
      </c>
      <c r="J17" s="362">
        <f t="shared" si="3"/>
        <v>386.3</v>
      </c>
      <c r="K17" s="134"/>
    </row>
    <row r="18" spans="1:11" ht="15" x14ac:dyDescent="0.2">
      <c r="A18" s="55" t="s">
        <v>113</v>
      </c>
      <c r="B18" s="306"/>
      <c r="C18" s="306"/>
      <c r="D18" s="306"/>
      <c r="E18" s="306"/>
      <c r="F18" s="306"/>
      <c r="G18" s="306"/>
      <c r="H18" s="306"/>
      <c r="I18" s="306"/>
      <c r="J18" s="306"/>
      <c r="K18" s="134"/>
    </row>
    <row r="19" spans="1:11" ht="15" x14ac:dyDescent="0.2">
      <c r="A19" s="55" t="s">
        <v>114</v>
      </c>
      <c r="B19" s="362">
        <f>SUM(B20:B21)</f>
        <v>1</v>
      </c>
      <c r="C19" s="362">
        <f>SUM(C20:C21)</f>
        <v>386.3</v>
      </c>
      <c r="D19" s="362">
        <f t="shared" ref="D19:J19" si="4">SUM(D20:D21)</f>
        <v>0</v>
      </c>
      <c r="E19" s="362">
        <f>SUM(E20:E21)</f>
        <v>0</v>
      </c>
      <c r="F19" s="362">
        <f t="shared" si="4"/>
        <v>0</v>
      </c>
      <c r="G19" s="362">
        <f>SUM(G20:G21)</f>
        <v>0</v>
      </c>
      <c r="H19" s="362">
        <f>SUM(H20:H21)</f>
        <v>0</v>
      </c>
      <c r="I19" s="362">
        <f>SUM(I20:I21)</f>
        <v>1</v>
      </c>
      <c r="J19" s="362">
        <f t="shared" si="4"/>
        <v>386.3</v>
      </c>
      <c r="K19" s="134"/>
    </row>
    <row r="20" spans="1:11" ht="15" x14ac:dyDescent="0.2">
      <c r="A20" s="55" t="s">
        <v>115</v>
      </c>
      <c r="B20" s="306"/>
      <c r="C20" s="306"/>
      <c r="D20" s="306"/>
      <c r="E20" s="306"/>
      <c r="F20" s="306"/>
      <c r="G20" s="306"/>
      <c r="H20" s="306"/>
      <c r="I20" s="306"/>
      <c r="J20" s="306"/>
      <c r="K20" s="134"/>
    </row>
    <row r="21" spans="1:11" ht="15" x14ac:dyDescent="0.2">
      <c r="A21" s="55" t="s">
        <v>116</v>
      </c>
      <c r="B21" s="306">
        <v>1</v>
      </c>
      <c r="C21" s="306">
        <v>386.3</v>
      </c>
      <c r="D21" s="306"/>
      <c r="E21" s="306"/>
      <c r="F21" s="306"/>
      <c r="G21" s="306"/>
      <c r="H21" s="306"/>
      <c r="I21" s="306">
        <v>1</v>
      </c>
      <c r="J21" s="306">
        <v>386.3</v>
      </c>
      <c r="K21" s="134"/>
    </row>
    <row r="22" spans="1:11" ht="15" x14ac:dyDescent="0.2">
      <c r="A22" s="55" t="s">
        <v>117</v>
      </c>
      <c r="B22" s="363"/>
      <c r="C22" s="363"/>
      <c r="D22" s="363"/>
      <c r="E22" s="363"/>
      <c r="F22" s="306"/>
      <c r="G22" s="306"/>
      <c r="H22" s="306"/>
      <c r="I22" s="306"/>
      <c r="J22" s="306"/>
      <c r="K22" s="134"/>
    </row>
    <row r="23" spans="1:11" ht="15" x14ac:dyDescent="0.2">
      <c r="A23" s="55" t="s">
        <v>118</v>
      </c>
      <c r="B23" s="363"/>
      <c r="C23" s="363"/>
      <c r="D23" s="363"/>
      <c r="E23" s="363"/>
      <c r="F23" s="306"/>
      <c r="G23" s="306"/>
      <c r="H23" s="306"/>
      <c r="I23" s="306"/>
      <c r="J23" s="306"/>
      <c r="K23" s="134"/>
    </row>
    <row r="24" spans="1:11" ht="15" x14ac:dyDescent="0.2">
      <c r="A24" s="54" t="s">
        <v>119</v>
      </c>
      <c r="B24" s="364">
        <f t="shared" ref="B24:J24" si="5">SUM(B25:B32)</f>
        <v>170</v>
      </c>
      <c r="C24" s="364">
        <f t="shared" si="5"/>
        <v>383.97</v>
      </c>
      <c r="D24" s="364">
        <f t="shared" si="5"/>
        <v>1700</v>
      </c>
      <c r="E24" s="364">
        <f t="shared" si="5"/>
        <v>3927</v>
      </c>
      <c r="F24" s="74">
        <f t="shared" si="5"/>
        <v>1420</v>
      </c>
      <c r="G24" s="74">
        <f t="shared" si="5"/>
        <v>3271.57</v>
      </c>
      <c r="H24" s="74">
        <f t="shared" si="5"/>
        <v>0</v>
      </c>
      <c r="I24" s="74">
        <f t="shared" si="5"/>
        <v>450</v>
      </c>
      <c r="J24" s="74">
        <f t="shared" si="5"/>
        <v>1039.4000000000001</v>
      </c>
      <c r="K24" s="134"/>
    </row>
    <row r="25" spans="1:11" ht="15" x14ac:dyDescent="0.2">
      <c r="A25" s="55" t="s">
        <v>241</v>
      </c>
      <c r="B25" s="363"/>
      <c r="C25" s="363"/>
      <c r="D25" s="363">
        <v>0</v>
      </c>
      <c r="E25" s="363">
        <v>0</v>
      </c>
      <c r="F25" s="306">
        <v>0</v>
      </c>
      <c r="G25" s="306">
        <v>0</v>
      </c>
      <c r="H25" s="306"/>
      <c r="I25" s="306"/>
      <c r="J25" s="306"/>
      <c r="K25" s="134"/>
    </row>
    <row r="26" spans="1:11" ht="15" x14ac:dyDescent="0.2">
      <c r="A26" s="55" t="s">
        <v>242</v>
      </c>
      <c r="B26" s="363"/>
      <c r="C26" s="363"/>
      <c r="D26" s="363"/>
      <c r="E26" s="363"/>
      <c r="F26" s="306"/>
      <c r="G26" s="306"/>
      <c r="H26" s="306"/>
      <c r="I26" s="306"/>
      <c r="J26" s="306"/>
      <c r="K26" s="134"/>
    </row>
    <row r="27" spans="1:11" ht="15" x14ac:dyDescent="0.2">
      <c r="A27" s="55" t="s">
        <v>243</v>
      </c>
      <c r="B27" s="363"/>
      <c r="C27" s="363"/>
      <c r="D27" s="363"/>
      <c r="E27" s="363"/>
      <c r="F27" s="306"/>
      <c r="G27" s="306"/>
      <c r="H27" s="306"/>
      <c r="I27" s="306"/>
      <c r="J27" s="306"/>
      <c r="K27" s="134"/>
    </row>
    <row r="28" spans="1:11" ht="15" x14ac:dyDescent="0.2">
      <c r="A28" s="55" t="s">
        <v>244</v>
      </c>
      <c r="B28" s="363"/>
      <c r="C28" s="363"/>
      <c r="D28" s="363"/>
      <c r="E28" s="363"/>
      <c r="F28" s="306"/>
      <c r="G28" s="306"/>
      <c r="H28" s="306"/>
      <c r="I28" s="306"/>
      <c r="J28" s="306"/>
      <c r="K28" s="134"/>
    </row>
    <row r="29" spans="1:11" ht="15" x14ac:dyDescent="0.2">
      <c r="A29" s="55" t="s">
        <v>245</v>
      </c>
      <c r="B29" s="365"/>
      <c r="C29" s="365"/>
      <c r="D29" s="365"/>
      <c r="E29" s="365"/>
      <c r="F29" s="366"/>
      <c r="G29" s="366"/>
      <c r="H29" s="366"/>
      <c r="I29" s="306"/>
      <c r="J29" s="306"/>
      <c r="K29" s="134"/>
    </row>
    <row r="30" spans="1:11" ht="15" x14ac:dyDescent="0.2">
      <c r="A30" s="55" t="s">
        <v>246</v>
      </c>
      <c r="B30" s="365"/>
      <c r="C30" s="365"/>
      <c r="D30" s="365"/>
      <c r="E30" s="365"/>
      <c r="F30" s="366"/>
      <c r="G30" s="366"/>
      <c r="H30" s="366"/>
      <c r="I30" s="306"/>
      <c r="J30" s="306"/>
      <c r="K30" s="134"/>
    </row>
    <row r="31" spans="1:11" ht="15" x14ac:dyDescent="0.2">
      <c r="A31" s="55" t="s">
        <v>247</v>
      </c>
      <c r="B31" s="365"/>
      <c r="C31" s="365"/>
      <c r="D31" s="365"/>
      <c r="E31" s="365"/>
      <c r="F31" s="366"/>
      <c r="G31" s="366"/>
      <c r="H31" s="366"/>
      <c r="I31" s="306"/>
      <c r="J31" s="306"/>
      <c r="K31" s="134"/>
    </row>
    <row r="32" spans="1:11" ht="15" x14ac:dyDescent="0.2">
      <c r="A32" s="54" t="s">
        <v>120</v>
      </c>
      <c r="B32" s="363">
        <v>170</v>
      </c>
      <c r="C32" s="363">
        <v>383.97</v>
      </c>
      <c r="D32" s="365">
        <v>1700</v>
      </c>
      <c r="E32" s="365">
        <v>3927</v>
      </c>
      <c r="F32" s="366">
        <v>1420</v>
      </c>
      <c r="G32" s="366">
        <v>3271.57</v>
      </c>
      <c r="H32" s="365">
        <v>0</v>
      </c>
      <c r="I32" s="363">
        <v>450</v>
      </c>
      <c r="J32" s="363">
        <v>1039.4000000000001</v>
      </c>
      <c r="K32" s="134"/>
    </row>
    <row r="33" spans="1:11" ht="15" x14ac:dyDescent="0.2">
      <c r="A33" s="55" t="s">
        <v>248</v>
      </c>
      <c r="B33" s="363"/>
      <c r="C33" s="363"/>
      <c r="D33" s="364">
        <f t="shared" ref="D33:J33" si="6">SUM(D34:D36)</f>
        <v>0</v>
      </c>
      <c r="E33" s="364">
        <f>SUM(E34:E36)</f>
        <v>0</v>
      </c>
      <c r="F33" s="74">
        <f t="shared" si="6"/>
        <v>0</v>
      </c>
      <c r="G33" s="74">
        <f>SUM(G34:G36)</f>
        <v>0</v>
      </c>
      <c r="H33" s="74">
        <f>SUM(H34:H36)</f>
        <v>0</v>
      </c>
      <c r="I33" s="74">
        <f>SUM(I34:I36)</f>
        <v>0</v>
      </c>
      <c r="J33" s="74">
        <f t="shared" si="6"/>
        <v>0</v>
      </c>
      <c r="K33" s="134"/>
    </row>
    <row r="34" spans="1:11" ht="15" x14ac:dyDescent="0.2">
      <c r="A34" s="55" t="s">
        <v>249</v>
      </c>
      <c r="B34" s="74">
        <f t="shared" ref="B34:C34" si="7">SUM(B35:B37,B40)</f>
        <v>0</v>
      </c>
      <c r="C34" s="74">
        <f t="shared" si="7"/>
        <v>0</v>
      </c>
      <c r="D34" s="306"/>
      <c r="E34" s="306"/>
      <c r="F34" s="306"/>
      <c r="G34" s="306"/>
      <c r="H34" s="306"/>
      <c r="I34" s="306"/>
      <c r="J34" s="306"/>
      <c r="K34" s="134"/>
    </row>
    <row r="35" spans="1:11" ht="15" x14ac:dyDescent="0.2">
      <c r="A35" s="55" t="s">
        <v>250</v>
      </c>
      <c r="B35" s="306"/>
      <c r="C35" s="306"/>
      <c r="D35" s="306"/>
      <c r="E35" s="306"/>
      <c r="F35" s="306"/>
      <c r="G35" s="306"/>
      <c r="H35" s="306"/>
      <c r="I35" s="306"/>
      <c r="J35" s="306"/>
      <c r="K35" s="134"/>
    </row>
    <row r="36" spans="1:11" ht="15" x14ac:dyDescent="0.2">
      <c r="A36" s="54" t="s">
        <v>121</v>
      </c>
      <c r="B36" s="306"/>
      <c r="C36" s="306"/>
      <c r="D36" s="306"/>
      <c r="E36" s="306"/>
      <c r="F36" s="306"/>
      <c r="G36" s="306"/>
      <c r="H36" s="306"/>
      <c r="I36" s="306"/>
      <c r="J36" s="306"/>
      <c r="K36" s="134"/>
    </row>
    <row r="37" spans="1:11" ht="15" x14ac:dyDescent="0.2">
      <c r="A37" s="55" t="s">
        <v>122</v>
      </c>
      <c r="B37" s="362">
        <f t="shared" ref="B37:C37" si="8">SUM(B38:B39)</f>
        <v>0</v>
      </c>
      <c r="C37" s="362">
        <f t="shared" si="8"/>
        <v>0</v>
      </c>
      <c r="D37" s="74">
        <f t="shared" ref="D37:J37" si="9">SUM(D38:D40,D43)</f>
        <v>0</v>
      </c>
      <c r="E37" s="74">
        <f t="shared" si="9"/>
        <v>0</v>
      </c>
      <c r="F37" s="74">
        <f t="shared" si="9"/>
        <v>0</v>
      </c>
      <c r="G37" s="74">
        <f t="shared" si="9"/>
        <v>0</v>
      </c>
      <c r="H37" s="74">
        <f t="shared" si="9"/>
        <v>0</v>
      </c>
      <c r="I37" s="74">
        <f t="shared" si="9"/>
        <v>0</v>
      </c>
      <c r="J37" s="74">
        <f t="shared" si="9"/>
        <v>0</v>
      </c>
      <c r="K37" s="134"/>
    </row>
    <row r="38" spans="1:11" ht="15" x14ac:dyDescent="0.2">
      <c r="A38" s="55" t="s">
        <v>123</v>
      </c>
      <c r="B38" s="306"/>
      <c r="C38" s="306"/>
      <c r="D38" s="306"/>
      <c r="E38" s="306"/>
      <c r="F38" s="306"/>
      <c r="G38" s="306"/>
      <c r="H38" s="306"/>
      <c r="I38" s="306"/>
      <c r="J38" s="306"/>
      <c r="K38" s="134"/>
    </row>
    <row r="39" spans="1:11" ht="15" x14ac:dyDescent="0.2">
      <c r="A39" s="55" t="s">
        <v>124</v>
      </c>
      <c r="B39" s="306"/>
      <c r="C39" s="306"/>
      <c r="D39" s="306"/>
      <c r="E39" s="306"/>
      <c r="F39" s="306"/>
      <c r="G39" s="306"/>
      <c r="H39" s="306"/>
      <c r="I39" s="306"/>
      <c r="J39" s="306"/>
      <c r="K39" s="134"/>
    </row>
    <row r="40" spans="1:11" ht="30" x14ac:dyDescent="0.2">
      <c r="A40" s="55" t="s">
        <v>377</v>
      </c>
      <c r="B40" s="306"/>
      <c r="C40" s="306"/>
      <c r="D40" s="362">
        <f t="shared" ref="D40:J40" si="10">SUM(D41:D42)</f>
        <v>0</v>
      </c>
      <c r="E40" s="362">
        <f t="shared" si="10"/>
        <v>0</v>
      </c>
      <c r="F40" s="362">
        <f t="shared" si="10"/>
        <v>0</v>
      </c>
      <c r="G40" s="362">
        <f t="shared" si="10"/>
        <v>0</v>
      </c>
      <c r="H40" s="362">
        <f t="shared" si="10"/>
        <v>0</v>
      </c>
      <c r="I40" s="362">
        <f t="shared" si="10"/>
        <v>0</v>
      </c>
      <c r="J40" s="362">
        <f t="shared" si="10"/>
        <v>0</v>
      </c>
      <c r="K40" s="134"/>
    </row>
    <row r="41" spans="1:11" ht="15" x14ac:dyDescent="0.2">
      <c r="A41" s="55" t="s">
        <v>125</v>
      </c>
      <c r="B41" s="306"/>
      <c r="C41" s="306"/>
      <c r="D41" s="306"/>
      <c r="E41" s="306"/>
      <c r="F41" s="306"/>
      <c r="G41" s="306"/>
      <c r="H41" s="306"/>
      <c r="I41" s="306"/>
      <c r="J41" s="306"/>
      <c r="K41" s="134"/>
    </row>
    <row r="42" spans="1:11" ht="15" x14ac:dyDescent="0.2">
      <c r="A42" s="55" t="s">
        <v>126</v>
      </c>
      <c r="B42" s="306"/>
      <c r="C42" s="306"/>
      <c r="D42" s="306"/>
      <c r="E42" s="306"/>
      <c r="F42" s="306"/>
      <c r="G42" s="306"/>
      <c r="H42" s="306"/>
      <c r="I42" s="306"/>
      <c r="J42" s="306"/>
      <c r="K42" s="134"/>
    </row>
    <row r="43" spans="1:11" ht="15" x14ac:dyDescent="0.2">
      <c r="A43" s="24"/>
      <c r="B43" s="306"/>
      <c r="C43" s="306"/>
      <c r="D43" s="306"/>
      <c r="E43" s="306"/>
      <c r="F43" s="306"/>
      <c r="G43" s="306"/>
      <c r="H43" s="306"/>
      <c r="I43" s="306"/>
      <c r="J43" s="306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63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2"/>
      <c r="C48" s="62"/>
      <c r="F48" s="62"/>
      <c r="G48" s="65"/>
      <c r="H48" s="62"/>
      <c r="I48"/>
      <c r="J48"/>
    </row>
    <row r="49" spans="1:10" s="2" customFormat="1" ht="15" x14ac:dyDescent="0.3">
      <c r="B49" s="61" t="s">
        <v>251</v>
      </c>
      <c r="F49" s="12" t="s">
        <v>256</v>
      </c>
      <c r="G49" s="64"/>
      <c r="I49"/>
      <c r="J49"/>
    </row>
    <row r="50" spans="1:10" s="2" customFormat="1" ht="15" x14ac:dyDescent="0.3">
      <c r="B50" s="58" t="s">
        <v>127</v>
      </c>
      <c r="F50" s="2" t="s">
        <v>252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view="pageBreakPreview" topLeftCell="A19" zoomScale="80" zoomScaleNormal="80" zoomScaleSheetLayoutView="80" workbookViewId="0">
      <selection activeCell="E35" sqref="E35"/>
    </sheetView>
  </sheetViews>
  <sheetFormatPr defaultRowHeight="12.75" x14ac:dyDescent="0.2"/>
  <cols>
    <col min="1" max="1" width="6" style="184" customWidth="1"/>
    <col min="2" max="2" width="21.140625" style="184" customWidth="1"/>
    <col min="3" max="3" width="25.140625" style="184" bestFit="1" customWidth="1"/>
    <col min="4" max="4" width="19.140625" style="184" customWidth="1"/>
    <col min="5" max="5" width="18.42578125" style="184" customWidth="1"/>
    <col min="6" max="6" width="20.85546875" style="184" customWidth="1"/>
    <col min="7" max="7" width="31.85546875" style="184" customWidth="1"/>
    <col min="8" max="8" width="16.85546875" style="184" customWidth="1"/>
    <col min="9" max="9" width="20.85546875" style="184" customWidth="1"/>
    <col min="10" max="16384" width="9.140625" style="184"/>
  </cols>
  <sheetData>
    <row r="1" spans="1:9" ht="15" x14ac:dyDescent="0.2">
      <c r="A1" s="177" t="s">
        <v>473</v>
      </c>
      <c r="B1" s="177"/>
      <c r="C1" s="178"/>
      <c r="D1" s="178"/>
      <c r="E1" s="178"/>
      <c r="F1" s="178"/>
      <c r="G1" s="178"/>
      <c r="H1" s="178"/>
      <c r="I1" s="291" t="s">
        <v>97</v>
      </c>
    </row>
    <row r="2" spans="1:9" ht="15" x14ac:dyDescent="0.3">
      <c r="A2" s="137" t="s">
        <v>128</v>
      </c>
      <c r="B2" s="137"/>
      <c r="C2" s="178"/>
      <c r="D2" s="178"/>
      <c r="E2" s="178"/>
      <c r="F2" s="178"/>
      <c r="G2" s="178"/>
      <c r="H2" s="178"/>
      <c r="I2" s="288" t="str">
        <f>'ფორმა N1'!L2</f>
        <v>10.03.2017-10.21.2017</v>
      </c>
    </row>
    <row r="3" spans="1:9" ht="15" x14ac:dyDescent="0.2">
      <c r="A3" s="178"/>
      <c r="B3" s="178"/>
      <c r="C3" s="178"/>
      <c r="D3" s="178"/>
      <c r="E3" s="178"/>
      <c r="F3" s="178"/>
      <c r="G3" s="178"/>
      <c r="H3" s="178"/>
      <c r="I3" s="130"/>
    </row>
    <row r="4" spans="1:9" ht="15" x14ac:dyDescent="0.3">
      <c r="A4" s="106" t="s">
        <v>257</v>
      </c>
      <c r="B4" s="106"/>
      <c r="C4" s="106"/>
      <c r="D4" s="106"/>
      <c r="E4" s="296"/>
      <c r="F4" s="179"/>
      <c r="G4" s="178"/>
      <c r="H4" s="178"/>
      <c r="I4" s="179"/>
    </row>
    <row r="5" spans="1:9" s="301" customFormat="1" ht="15" x14ac:dyDescent="0.3">
      <c r="A5" s="297" t="str">
        <f>'ფორმა N1'!A5</f>
        <v>მოქალაქეთა პოლიტიკური გაერთიანება"ეროვნული ფორუმი"</v>
      </c>
      <c r="B5" s="297"/>
      <c r="C5" s="298"/>
      <c r="D5" s="298"/>
      <c r="E5" s="298"/>
      <c r="F5" s="299"/>
      <c r="G5" s="300"/>
      <c r="H5" s="300"/>
      <c r="I5" s="299"/>
    </row>
    <row r="6" spans="1:9" ht="13.5" x14ac:dyDescent="0.2">
      <c r="A6" s="131"/>
      <c r="B6" s="131"/>
      <c r="C6" s="302"/>
      <c r="D6" s="302"/>
      <c r="E6" s="302"/>
      <c r="F6" s="178"/>
      <c r="G6" s="178"/>
      <c r="H6" s="178"/>
      <c r="I6" s="178"/>
    </row>
    <row r="7" spans="1:9" ht="60" x14ac:dyDescent="0.2">
      <c r="A7" s="303" t="s">
        <v>64</v>
      </c>
      <c r="B7" s="303" t="s">
        <v>440</v>
      </c>
      <c r="C7" s="304" t="s">
        <v>441</v>
      </c>
      <c r="D7" s="304" t="s">
        <v>442</v>
      </c>
      <c r="E7" s="304" t="s">
        <v>443</v>
      </c>
      <c r="F7" s="304" t="s">
        <v>344</v>
      </c>
      <c r="G7" s="304" t="s">
        <v>444</v>
      </c>
      <c r="H7" s="304" t="s">
        <v>445</v>
      </c>
      <c r="I7" s="304" t="s">
        <v>446</v>
      </c>
    </row>
    <row r="8" spans="1:9" ht="15" x14ac:dyDescent="0.2">
      <c r="A8" s="303">
        <v>1</v>
      </c>
      <c r="B8" s="303">
        <v>2</v>
      </c>
      <c r="C8" s="303">
        <v>3</v>
      </c>
      <c r="D8" s="304">
        <v>4</v>
      </c>
      <c r="E8" s="303">
        <v>5</v>
      </c>
      <c r="F8" s="304">
        <v>6</v>
      </c>
      <c r="G8" s="303">
        <v>7</v>
      </c>
      <c r="H8" s="304">
        <v>8</v>
      </c>
      <c r="I8" s="304">
        <v>9</v>
      </c>
    </row>
    <row r="9" spans="1:9" ht="37.5" customHeight="1" x14ac:dyDescent="0.2">
      <c r="A9" s="305">
        <v>1</v>
      </c>
      <c r="B9" s="305" t="s">
        <v>562</v>
      </c>
      <c r="C9" s="396" t="s">
        <v>569</v>
      </c>
      <c r="D9" s="402" t="s">
        <v>572</v>
      </c>
      <c r="E9" s="396" t="s">
        <v>570</v>
      </c>
      <c r="F9" s="305" t="s">
        <v>567</v>
      </c>
      <c r="G9" s="305">
        <v>3077.25</v>
      </c>
      <c r="H9" s="398" t="s">
        <v>568</v>
      </c>
      <c r="I9" s="305" t="s">
        <v>571</v>
      </c>
    </row>
    <row r="10" spans="1:9" ht="37.5" customHeight="1" x14ac:dyDescent="0.2">
      <c r="A10" s="305">
        <v>2</v>
      </c>
      <c r="B10" s="305" t="s">
        <v>562</v>
      </c>
      <c r="C10" s="399" t="s">
        <v>576</v>
      </c>
      <c r="D10" s="305" t="s">
        <v>574</v>
      </c>
      <c r="E10" s="305" t="s">
        <v>575</v>
      </c>
      <c r="F10" s="402" t="s">
        <v>577</v>
      </c>
      <c r="G10" s="305">
        <v>173</v>
      </c>
      <c r="H10" s="353">
        <v>227765022</v>
      </c>
      <c r="I10" s="396" t="s">
        <v>573</v>
      </c>
    </row>
    <row r="11" spans="1:9" ht="37.5" customHeight="1" x14ac:dyDescent="0.2">
      <c r="A11" s="305">
        <v>3</v>
      </c>
      <c r="B11" s="305" t="s">
        <v>562</v>
      </c>
      <c r="C11" s="305" t="s">
        <v>579</v>
      </c>
      <c r="D11" s="305" t="s">
        <v>586</v>
      </c>
      <c r="E11" s="305" t="s">
        <v>580</v>
      </c>
      <c r="F11" s="402" t="s">
        <v>578</v>
      </c>
      <c r="G11" s="305">
        <v>375</v>
      </c>
      <c r="H11" s="398" t="s">
        <v>581</v>
      </c>
      <c r="I11" s="305" t="s">
        <v>582</v>
      </c>
    </row>
    <row r="12" spans="1:9" ht="37.5" customHeight="1" x14ac:dyDescent="0.2">
      <c r="A12" s="305">
        <v>4</v>
      </c>
      <c r="B12" s="305" t="s">
        <v>562</v>
      </c>
      <c r="C12" s="305" t="s">
        <v>588</v>
      </c>
      <c r="D12" s="305" t="s">
        <v>587</v>
      </c>
      <c r="E12" s="305" t="s">
        <v>589</v>
      </c>
      <c r="F12" s="305" t="s">
        <v>585</v>
      </c>
      <c r="G12" s="305">
        <v>1250</v>
      </c>
      <c r="H12" s="398" t="s">
        <v>583</v>
      </c>
      <c r="I12" s="305" t="s">
        <v>584</v>
      </c>
    </row>
    <row r="13" spans="1:9" ht="37.5" customHeight="1" x14ac:dyDescent="0.2">
      <c r="A13" s="305">
        <v>5</v>
      </c>
      <c r="B13" s="305" t="s">
        <v>562</v>
      </c>
      <c r="C13" s="305" t="s">
        <v>590</v>
      </c>
      <c r="D13" s="305" t="s">
        <v>592</v>
      </c>
      <c r="E13" s="305" t="s">
        <v>595</v>
      </c>
      <c r="F13" s="305" t="s">
        <v>591</v>
      </c>
      <c r="G13" s="305">
        <v>625</v>
      </c>
      <c r="H13" s="398" t="s">
        <v>593</v>
      </c>
      <c r="I13" s="305" t="s">
        <v>594</v>
      </c>
    </row>
    <row r="14" spans="1:9" ht="37.5" customHeight="1" x14ac:dyDescent="0.2">
      <c r="A14" s="305">
        <v>6</v>
      </c>
      <c r="B14" s="305" t="s">
        <v>562</v>
      </c>
      <c r="C14" s="305" t="s">
        <v>596</v>
      </c>
      <c r="D14" s="305" t="s">
        <v>597</v>
      </c>
      <c r="E14" s="305" t="s">
        <v>595</v>
      </c>
      <c r="F14" s="305" t="s">
        <v>598</v>
      </c>
      <c r="G14" s="305">
        <v>2000</v>
      </c>
      <c r="H14" s="398" t="s">
        <v>600</v>
      </c>
      <c r="I14" s="305" t="s">
        <v>599</v>
      </c>
    </row>
    <row r="15" spans="1:9" ht="37.5" customHeight="1" x14ac:dyDescent="0.2">
      <c r="A15" s="305">
        <v>7</v>
      </c>
      <c r="B15" s="305" t="s">
        <v>562</v>
      </c>
      <c r="C15" s="305" t="s">
        <v>601</v>
      </c>
      <c r="D15" s="305"/>
      <c r="E15" s="305" t="s">
        <v>603</v>
      </c>
      <c r="F15" s="305" t="s">
        <v>604</v>
      </c>
      <c r="G15" s="305">
        <v>625</v>
      </c>
      <c r="H15" s="400">
        <v>19001095893</v>
      </c>
      <c r="I15" s="400" t="s">
        <v>602</v>
      </c>
    </row>
    <row r="16" spans="1:9" ht="37.5" customHeight="1" x14ac:dyDescent="0.3">
      <c r="A16" s="305">
        <v>8</v>
      </c>
      <c r="B16" s="305" t="s">
        <v>562</v>
      </c>
      <c r="C16" s="403" t="s">
        <v>606</v>
      </c>
      <c r="D16" s="305" t="s">
        <v>608</v>
      </c>
      <c r="E16" s="305" t="s">
        <v>595</v>
      </c>
      <c r="F16" s="305" t="s">
        <v>607</v>
      </c>
      <c r="G16" s="305">
        <v>375</v>
      </c>
      <c r="H16" s="400">
        <v>37001005817</v>
      </c>
      <c r="I16" s="401" t="s">
        <v>605</v>
      </c>
    </row>
    <row r="17" spans="1:9" ht="37.5" customHeight="1" x14ac:dyDescent="0.3">
      <c r="A17" s="305">
        <v>9</v>
      </c>
      <c r="B17" s="305" t="s">
        <v>562</v>
      </c>
      <c r="C17" s="404" t="s">
        <v>611</v>
      </c>
      <c r="D17" s="405" t="s">
        <v>612</v>
      </c>
      <c r="E17" s="305" t="s">
        <v>614</v>
      </c>
      <c r="F17" s="305" t="s">
        <v>613</v>
      </c>
      <c r="G17" s="305">
        <v>1500</v>
      </c>
      <c r="H17" s="398" t="s">
        <v>609</v>
      </c>
      <c r="I17" s="305" t="s">
        <v>610</v>
      </c>
    </row>
    <row r="18" spans="1:9" ht="37.5" customHeight="1" x14ac:dyDescent="0.2">
      <c r="A18" s="305">
        <v>10</v>
      </c>
      <c r="B18" s="305" t="s">
        <v>562</v>
      </c>
      <c r="C18" s="305" t="s">
        <v>615</v>
      </c>
      <c r="D18" s="305" t="s">
        <v>616</v>
      </c>
      <c r="E18" s="305" t="s">
        <v>620</v>
      </c>
      <c r="F18" s="305" t="s">
        <v>617</v>
      </c>
      <c r="G18" s="305">
        <v>600</v>
      </c>
      <c r="H18" s="398" t="s">
        <v>618</v>
      </c>
      <c r="I18" s="305" t="s">
        <v>619</v>
      </c>
    </row>
    <row r="19" spans="1:9" ht="37.5" customHeight="1" x14ac:dyDescent="0.2">
      <c r="A19" s="305">
        <v>11</v>
      </c>
      <c r="B19" s="305" t="s">
        <v>562</v>
      </c>
      <c r="C19" s="305" t="s">
        <v>726</v>
      </c>
      <c r="D19" s="305" t="s">
        <v>624</v>
      </c>
      <c r="E19" s="305" t="s">
        <v>621</v>
      </c>
      <c r="F19" s="305" t="s">
        <v>578</v>
      </c>
      <c r="G19" s="305">
        <v>187.5</v>
      </c>
      <c r="H19" s="398" t="s">
        <v>622</v>
      </c>
      <c r="I19" s="305" t="s">
        <v>623</v>
      </c>
    </row>
    <row r="20" spans="1:9" ht="37.5" customHeight="1" x14ac:dyDescent="0.2">
      <c r="A20" s="305">
        <v>12</v>
      </c>
      <c r="B20" s="305" t="s">
        <v>562</v>
      </c>
      <c r="C20" s="305" t="s">
        <v>629</v>
      </c>
      <c r="D20" s="305" t="s">
        <v>625</v>
      </c>
      <c r="E20" s="305" t="s">
        <v>620</v>
      </c>
      <c r="F20" s="305" t="s">
        <v>628</v>
      </c>
      <c r="G20" s="305">
        <v>3721.2</v>
      </c>
      <c r="H20" s="398" t="s">
        <v>626</v>
      </c>
      <c r="I20" s="305" t="s">
        <v>627</v>
      </c>
    </row>
    <row r="21" spans="1:9" ht="37.5" customHeight="1" x14ac:dyDescent="0.2">
      <c r="A21" s="305">
        <v>13</v>
      </c>
      <c r="B21" s="305" t="s">
        <v>562</v>
      </c>
      <c r="C21" s="305" t="s">
        <v>630</v>
      </c>
      <c r="D21" s="305" t="s">
        <v>631</v>
      </c>
      <c r="E21" s="305" t="s">
        <v>632</v>
      </c>
      <c r="F21" s="305" t="s">
        <v>633</v>
      </c>
      <c r="G21" s="305">
        <v>400</v>
      </c>
      <c r="H21" s="398" t="s">
        <v>634</v>
      </c>
      <c r="I21" s="305" t="s">
        <v>635</v>
      </c>
    </row>
    <row r="22" spans="1:9" ht="37.5" customHeight="1" x14ac:dyDescent="0.2">
      <c r="A22" s="305">
        <v>14</v>
      </c>
      <c r="B22" s="305" t="s">
        <v>562</v>
      </c>
      <c r="C22" s="305" t="s">
        <v>636</v>
      </c>
      <c r="D22" s="396" t="s">
        <v>637</v>
      </c>
      <c r="E22" s="305" t="s">
        <v>638</v>
      </c>
      <c r="F22" s="396" t="s">
        <v>639</v>
      </c>
      <c r="G22" s="397" t="s">
        <v>640</v>
      </c>
      <c r="H22" s="397" t="s">
        <v>641</v>
      </c>
      <c r="I22" s="396" t="s">
        <v>642</v>
      </c>
    </row>
    <row r="23" spans="1:9" ht="37.5" customHeight="1" x14ac:dyDescent="0.2">
      <c r="A23" s="305">
        <v>15</v>
      </c>
      <c r="B23" s="305" t="s">
        <v>562</v>
      </c>
      <c r="C23" s="305" t="s">
        <v>643</v>
      </c>
      <c r="D23" s="305" t="s">
        <v>644</v>
      </c>
      <c r="E23" s="305" t="s">
        <v>648</v>
      </c>
      <c r="F23" s="305" t="s">
        <v>645</v>
      </c>
      <c r="G23" s="305">
        <v>375</v>
      </c>
      <c r="H23" s="398" t="s">
        <v>646</v>
      </c>
      <c r="I23" s="305" t="s">
        <v>647</v>
      </c>
    </row>
    <row r="24" spans="1:9" ht="37.5" customHeight="1" x14ac:dyDescent="0.2">
      <c r="A24" s="305">
        <v>16</v>
      </c>
      <c r="B24" s="305" t="s">
        <v>562</v>
      </c>
      <c r="C24" s="305" t="s">
        <v>649</v>
      </c>
      <c r="D24" s="305" t="s">
        <v>650</v>
      </c>
      <c r="E24" s="305" t="s">
        <v>685</v>
      </c>
      <c r="F24" s="305" t="s">
        <v>651</v>
      </c>
      <c r="G24" s="305">
        <v>600</v>
      </c>
      <c r="H24" s="398" t="s">
        <v>652</v>
      </c>
      <c r="I24" s="305" t="s">
        <v>653</v>
      </c>
    </row>
    <row r="25" spans="1:9" ht="37.5" customHeight="1" x14ac:dyDescent="0.2">
      <c r="A25" s="305">
        <v>17</v>
      </c>
      <c r="B25" s="305" t="s">
        <v>562</v>
      </c>
      <c r="C25" s="305" t="s">
        <v>656</v>
      </c>
      <c r="D25" s="305" t="s">
        <v>655</v>
      </c>
      <c r="E25" s="305" t="s">
        <v>659</v>
      </c>
      <c r="F25" s="305" t="s">
        <v>654</v>
      </c>
      <c r="G25" s="305">
        <v>400</v>
      </c>
      <c r="H25" s="398" t="s">
        <v>477</v>
      </c>
      <c r="I25" s="305" t="s">
        <v>476</v>
      </c>
    </row>
    <row r="26" spans="1:9" ht="37.5" customHeight="1" x14ac:dyDescent="0.2">
      <c r="A26" s="305">
        <v>18</v>
      </c>
      <c r="B26" s="305" t="s">
        <v>562</v>
      </c>
      <c r="C26" s="305" t="s">
        <v>661</v>
      </c>
      <c r="D26" s="305" t="s">
        <v>662</v>
      </c>
      <c r="E26" s="305" t="s">
        <v>660</v>
      </c>
      <c r="F26" s="305" t="s">
        <v>639</v>
      </c>
      <c r="G26" s="305">
        <v>500</v>
      </c>
      <c r="H26" s="398" t="s">
        <v>657</v>
      </c>
      <c r="I26" s="305" t="s">
        <v>658</v>
      </c>
    </row>
    <row r="27" spans="1:9" ht="37.5" customHeight="1" x14ac:dyDescent="0.2">
      <c r="A27" s="305">
        <v>19</v>
      </c>
      <c r="B27" s="305" t="s">
        <v>562</v>
      </c>
      <c r="C27" s="305" t="s">
        <v>663</v>
      </c>
      <c r="D27" s="305" t="s">
        <v>664</v>
      </c>
      <c r="E27" s="305" t="s">
        <v>665</v>
      </c>
      <c r="F27" s="305" t="s">
        <v>585</v>
      </c>
      <c r="G27" s="305">
        <v>200</v>
      </c>
      <c r="H27" s="398" t="s">
        <v>666</v>
      </c>
      <c r="I27" s="305" t="s">
        <v>667</v>
      </c>
    </row>
    <row r="28" spans="1:9" ht="37.5" customHeight="1" x14ac:dyDescent="0.2">
      <c r="A28" s="305">
        <v>20</v>
      </c>
      <c r="B28" s="305" t="s">
        <v>562</v>
      </c>
      <c r="C28" s="305" t="s">
        <v>668</v>
      </c>
      <c r="D28" s="305" t="s">
        <v>700</v>
      </c>
      <c r="E28" s="305" t="s">
        <v>669</v>
      </c>
      <c r="F28" s="305" t="s">
        <v>670</v>
      </c>
      <c r="G28" s="305">
        <v>800</v>
      </c>
      <c r="H28" s="398" t="s">
        <v>672</v>
      </c>
      <c r="I28" s="305" t="s">
        <v>671</v>
      </c>
    </row>
    <row r="29" spans="1:9" ht="37.5" customHeight="1" x14ac:dyDescent="0.2">
      <c r="A29" s="305">
        <v>21</v>
      </c>
      <c r="B29" s="412" t="s">
        <v>562</v>
      </c>
      <c r="C29" s="412" t="s">
        <v>699</v>
      </c>
      <c r="D29" s="412" t="s">
        <v>701</v>
      </c>
      <c r="E29" s="305" t="s">
        <v>702</v>
      </c>
      <c r="F29" s="412" t="s">
        <v>703</v>
      </c>
      <c r="G29" s="412">
        <v>115</v>
      </c>
      <c r="H29" s="413" t="s">
        <v>704</v>
      </c>
      <c r="I29" s="412" t="s">
        <v>705</v>
      </c>
    </row>
    <row r="30" spans="1:9" ht="47.25" customHeight="1" x14ac:dyDescent="0.3">
      <c r="A30" s="305">
        <v>22</v>
      </c>
      <c r="B30" s="425" t="s">
        <v>562</v>
      </c>
      <c r="C30" s="426" t="s">
        <v>712</v>
      </c>
      <c r="D30" s="415" t="s">
        <v>711</v>
      </c>
      <c r="E30" s="425" t="s">
        <v>702</v>
      </c>
      <c r="F30" s="425" t="s">
        <v>713</v>
      </c>
      <c r="G30" s="425">
        <v>300</v>
      </c>
      <c r="H30" s="427" t="s">
        <v>714</v>
      </c>
      <c r="I30" s="425" t="s">
        <v>715</v>
      </c>
    </row>
    <row r="31" spans="1:9" ht="47.25" customHeight="1" x14ac:dyDescent="0.2">
      <c r="A31" s="305">
        <v>23</v>
      </c>
      <c r="B31" s="412" t="s">
        <v>562</v>
      </c>
      <c r="C31" s="428" t="s">
        <v>721</v>
      </c>
      <c r="D31" s="429" t="s">
        <v>722</v>
      </c>
      <c r="E31" s="412" t="s">
        <v>723</v>
      </c>
      <c r="F31" s="412" t="s">
        <v>954</v>
      </c>
      <c r="G31" s="412">
        <v>400</v>
      </c>
      <c r="H31" s="413" t="s">
        <v>724</v>
      </c>
      <c r="I31" s="412" t="s">
        <v>725</v>
      </c>
    </row>
    <row r="32" spans="1:9" ht="47.25" customHeight="1" x14ac:dyDescent="0.2">
      <c r="A32" s="305">
        <v>24</v>
      </c>
      <c r="B32" s="412" t="s">
        <v>562</v>
      </c>
      <c r="C32" s="428" t="s">
        <v>952</v>
      </c>
      <c r="D32" s="429" t="s">
        <v>953</v>
      </c>
      <c r="E32" s="412" t="s">
        <v>961</v>
      </c>
      <c r="F32" s="412" t="s">
        <v>955</v>
      </c>
      <c r="G32" s="412">
        <v>500</v>
      </c>
      <c r="H32" s="413" t="s">
        <v>956</v>
      </c>
      <c r="I32" s="412" t="s">
        <v>957</v>
      </c>
    </row>
    <row r="33" spans="1:9" ht="15" x14ac:dyDescent="0.2">
      <c r="A33" s="305" t="s">
        <v>261</v>
      </c>
      <c r="B33" s="305"/>
      <c r="C33" s="306"/>
      <c r="D33" s="306"/>
      <c r="E33" s="306"/>
      <c r="F33" s="306"/>
      <c r="G33" s="306"/>
      <c r="H33" s="306"/>
      <c r="I33" s="306"/>
    </row>
    <row r="34" spans="1:9" x14ac:dyDescent="0.2">
      <c r="A34" s="180"/>
      <c r="B34" s="180"/>
      <c r="C34" s="180"/>
      <c r="D34" s="180"/>
      <c r="E34" s="180"/>
      <c r="F34" s="180"/>
      <c r="G34" s="180"/>
      <c r="H34" s="180"/>
      <c r="I34" s="180"/>
    </row>
    <row r="35" spans="1:9" x14ac:dyDescent="0.2">
      <c r="A35" s="180"/>
      <c r="B35" s="180"/>
      <c r="C35" s="180"/>
      <c r="D35" s="180"/>
      <c r="E35" s="180"/>
      <c r="F35" s="180"/>
      <c r="G35" s="180"/>
      <c r="H35" s="180"/>
      <c r="I35" s="180"/>
    </row>
    <row r="36" spans="1:9" x14ac:dyDescent="0.2">
      <c r="A36" s="307"/>
      <c r="B36" s="307"/>
      <c r="C36" s="180"/>
      <c r="D36" s="180"/>
      <c r="E36" s="180"/>
      <c r="F36" s="180"/>
      <c r="G36" s="180"/>
      <c r="H36" s="180"/>
      <c r="I36" s="180"/>
    </row>
    <row r="37" spans="1:9" ht="15" x14ac:dyDescent="0.3">
      <c r="A37" s="21"/>
      <c r="B37" s="21"/>
      <c r="C37" s="308" t="s">
        <v>96</v>
      </c>
      <c r="D37" s="21"/>
      <c r="E37" s="21"/>
      <c r="F37" s="19"/>
      <c r="G37" s="21"/>
      <c r="H37" s="21"/>
      <c r="I37" s="21"/>
    </row>
    <row r="38" spans="1:9" ht="15" x14ac:dyDescent="0.3">
      <c r="A38" s="21"/>
      <c r="B38" s="21"/>
      <c r="C38" s="21"/>
      <c r="D38" s="639"/>
      <c r="E38" s="639"/>
      <c r="G38" s="183"/>
      <c r="H38" s="309"/>
    </row>
    <row r="39" spans="1:9" ht="15" x14ac:dyDescent="0.3">
      <c r="C39" s="21"/>
      <c r="D39" s="640" t="s">
        <v>251</v>
      </c>
      <c r="E39" s="640"/>
      <c r="G39" s="641" t="s">
        <v>447</v>
      </c>
      <c r="H39" s="641"/>
    </row>
    <row r="40" spans="1:9" ht="15" x14ac:dyDescent="0.3">
      <c r="C40" s="21"/>
      <c r="D40" s="21"/>
      <c r="E40" s="21"/>
      <c r="G40" s="642"/>
      <c r="H40" s="642"/>
    </row>
    <row r="41" spans="1:9" ht="15" x14ac:dyDescent="0.3">
      <c r="C41" s="21"/>
      <c r="D41" s="643" t="s">
        <v>127</v>
      </c>
      <c r="E41" s="643"/>
      <c r="G41" s="642"/>
      <c r="H41" s="642"/>
    </row>
  </sheetData>
  <mergeCells count="4">
    <mergeCell ref="D38:E38"/>
    <mergeCell ref="D39:E39"/>
    <mergeCell ref="G39:H41"/>
    <mergeCell ref="D41:E41"/>
  </mergeCells>
  <dataValidations count="1">
    <dataValidation type="list" allowBlank="1" showInputMessage="1" showErrorMessage="1" sqref="B9:B33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6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2"/>
  <sheetViews>
    <sheetView view="pageBreakPreview" zoomScale="80" zoomScaleNormal="100" zoomScaleSheetLayoutView="80" workbookViewId="0">
      <selection activeCell="H17" sqref="H17"/>
    </sheetView>
  </sheetViews>
  <sheetFormatPr defaultRowHeight="12.75" x14ac:dyDescent="0.2"/>
  <cols>
    <col min="1" max="1" width="6.85546875" style="301" customWidth="1"/>
    <col min="2" max="2" width="14.85546875" style="301" customWidth="1"/>
    <col min="3" max="3" width="21.140625" style="301" customWidth="1"/>
    <col min="4" max="4" width="12.7109375" style="301" customWidth="1"/>
    <col min="5" max="5" width="11.85546875" style="301" customWidth="1"/>
    <col min="6" max="6" width="13.42578125" style="301" bestFit="1" customWidth="1"/>
    <col min="7" max="7" width="15.28515625" style="301" customWidth="1"/>
    <col min="8" max="8" width="23.85546875" style="301" customWidth="1"/>
    <col min="9" max="9" width="12.140625" style="301" bestFit="1" customWidth="1"/>
    <col min="10" max="10" width="19" style="301" customWidth="1"/>
    <col min="11" max="11" width="19.28515625" style="301" customWidth="1"/>
    <col min="12" max="16384" width="9.140625" style="301"/>
  </cols>
  <sheetData>
    <row r="1" spans="1:12" s="184" customFormat="1" ht="15" x14ac:dyDescent="0.2">
      <c r="A1" s="177" t="s">
        <v>288</v>
      </c>
      <c r="B1" s="177"/>
      <c r="C1" s="177"/>
      <c r="D1" s="178"/>
      <c r="E1" s="178"/>
      <c r="F1" s="178"/>
      <c r="G1" s="178"/>
      <c r="H1" s="178"/>
      <c r="I1" s="178"/>
      <c r="J1" s="178"/>
      <c r="K1" s="291" t="s">
        <v>97</v>
      </c>
    </row>
    <row r="2" spans="1:12" s="184" customFormat="1" ht="15" x14ac:dyDescent="0.3">
      <c r="A2" s="137" t="s">
        <v>128</v>
      </c>
      <c r="B2" s="137"/>
      <c r="C2" s="137"/>
      <c r="D2" s="178"/>
      <c r="E2" s="178"/>
      <c r="F2" s="178"/>
      <c r="G2" s="178"/>
      <c r="H2" s="178"/>
      <c r="I2" s="178"/>
      <c r="J2" s="178"/>
      <c r="K2" s="288" t="str">
        <f>'ფორმა N1'!L2</f>
        <v>10.03.2017-10.21.2017</v>
      </c>
    </row>
    <row r="3" spans="1:12" s="184" customFormat="1" ht="15" x14ac:dyDescent="0.2">
      <c r="A3" s="178"/>
      <c r="B3" s="178"/>
      <c r="C3" s="178"/>
      <c r="D3" s="178"/>
      <c r="E3" s="178"/>
      <c r="F3" s="178"/>
      <c r="G3" s="178"/>
      <c r="H3" s="178"/>
      <c r="I3" s="178"/>
      <c r="J3" s="178"/>
      <c r="K3" s="130"/>
      <c r="L3" s="301"/>
    </row>
    <row r="4" spans="1:12" s="184" customFormat="1" ht="15" x14ac:dyDescent="0.3">
      <c r="A4" s="106" t="s">
        <v>257</v>
      </c>
      <c r="B4" s="106"/>
      <c r="C4" s="106"/>
      <c r="D4" s="106"/>
      <c r="E4" s="106"/>
      <c r="F4" s="296"/>
      <c r="G4" s="179"/>
      <c r="H4" s="178"/>
      <c r="I4" s="178"/>
      <c r="J4" s="178"/>
      <c r="K4" s="178"/>
    </row>
    <row r="5" spans="1:12" ht="15" x14ac:dyDescent="0.3">
      <c r="A5" s="297" t="str">
        <f>'ფორმა N1'!A5</f>
        <v>მოქალაქეთა პოლიტიკური გაერთიანება"ეროვნული ფორუმი"</v>
      </c>
      <c r="B5" s="297"/>
      <c r="C5" s="297"/>
      <c r="D5" s="298"/>
      <c r="E5" s="298"/>
      <c r="F5" s="298"/>
      <c r="G5" s="299"/>
      <c r="H5" s="300"/>
      <c r="I5" s="300"/>
      <c r="J5" s="300"/>
      <c r="K5" s="299"/>
    </row>
    <row r="6" spans="1:12" s="184" customFormat="1" ht="13.5" x14ac:dyDescent="0.2">
      <c r="A6" s="131"/>
      <c r="B6" s="131"/>
      <c r="C6" s="131"/>
      <c r="D6" s="302"/>
      <c r="E6" s="302"/>
      <c r="F6" s="302"/>
      <c r="G6" s="178"/>
      <c r="H6" s="178"/>
      <c r="I6" s="178"/>
      <c r="J6" s="178"/>
      <c r="K6" s="178"/>
    </row>
    <row r="7" spans="1:12" s="184" customFormat="1" ht="60" x14ac:dyDescent="0.2">
      <c r="A7" s="303" t="s">
        <v>64</v>
      </c>
      <c r="B7" s="303" t="s">
        <v>440</v>
      </c>
      <c r="C7" s="303" t="s">
        <v>231</v>
      </c>
      <c r="D7" s="304" t="s">
        <v>228</v>
      </c>
      <c r="E7" s="304" t="s">
        <v>229</v>
      </c>
      <c r="F7" s="304" t="s">
        <v>320</v>
      </c>
      <c r="G7" s="304" t="s">
        <v>230</v>
      </c>
      <c r="H7" s="304" t="s">
        <v>448</v>
      </c>
      <c r="I7" s="304" t="s">
        <v>227</v>
      </c>
      <c r="J7" s="304" t="s">
        <v>445</v>
      </c>
      <c r="K7" s="304" t="s">
        <v>446</v>
      </c>
    </row>
    <row r="8" spans="1:12" s="184" customFormat="1" ht="15" x14ac:dyDescent="0.2">
      <c r="A8" s="303">
        <v>1</v>
      </c>
      <c r="B8" s="303">
        <v>2</v>
      </c>
      <c r="C8" s="303">
        <v>3</v>
      </c>
      <c r="D8" s="304">
        <v>4</v>
      </c>
      <c r="E8" s="303">
        <v>5</v>
      </c>
      <c r="F8" s="304">
        <v>6</v>
      </c>
      <c r="G8" s="303">
        <v>7</v>
      </c>
      <c r="H8" s="304">
        <v>8</v>
      </c>
      <c r="I8" s="303">
        <v>9</v>
      </c>
      <c r="J8" s="303">
        <v>10</v>
      </c>
      <c r="K8" s="304">
        <v>11</v>
      </c>
    </row>
    <row r="9" spans="1:12" s="184" customFormat="1" ht="48.75" customHeight="1" x14ac:dyDescent="0.2">
      <c r="A9" s="305">
        <v>1</v>
      </c>
      <c r="B9" s="305" t="s">
        <v>562</v>
      </c>
      <c r="C9" s="406" t="s">
        <v>675</v>
      </c>
      <c r="D9" s="305" t="s">
        <v>673</v>
      </c>
      <c r="E9" s="305" t="s">
        <v>674</v>
      </c>
      <c r="F9" s="305">
        <v>2003</v>
      </c>
      <c r="G9" s="305" t="s">
        <v>676</v>
      </c>
      <c r="H9" s="305">
        <v>300</v>
      </c>
      <c r="I9" s="410" t="s">
        <v>683</v>
      </c>
      <c r="J9" s="398" t="s">
        <v>482</v>
      </c>
      <c r="K9" s="305" t="s">
        <v>481</v>
      </c>
    </row>
    <row r="10" spans="1:12" s="184" customFormat="1" ht="48.75" customHeight="1" x14ac:dyDescent="0.2">
      <c r="A10" s="305">
        <v>2</v>
      </c>
      <c r="B10" s="305" t="s">
        <v>562</v>
      </c>
      <c r="C10" s="406" t="s">
        <v>678</v>
      </c>
      <c r="D10" s="305" t="s">
        <v>679</v>
      </c>
      <c r="E10" s="305" t="s">
        <v>679</v>
      </c>
      <c r="F10" s="305">
        <v>2006</v>
      </c>
      <c r="G10" s="305" t="s">
        <v>677</v>
      </c>
      <c r="H10" s="305">
        <v>300</v>
      </c>
      <c r="I10" s="410" t="s">
        <v>683</v>
      </c>
      <c r="J10" s="398" t="s">
        <v>485</v>
      </c>
      <c r="K10" s="305" t="s">
        <v>486</v>
      </c>
    </row>
    <row r="11" spans="1:12" s="184" customFormat="1" ht="48.75" customHeight="1" x14ac:dyDescent="0.2">
      <c r="A11" s="305">
        <v>3</v>
      </c>
      <c r="B11" s="305" t="s">
        <v>562</v>
      </c>
      <c r="C11" s="407" t="s">
        <v>681</v>
      </c>
      <c r="D11" s="407" t="s">
        <v>681</v>
      </c>
      <c r="E11" s="408" t="s">
        <v>682</v>
      </c>
      <c r="F11" s="305">
        <v>2000</v>
      </c>
      <c r="G11" s="414" t="s">
        <v>680</v>
      </c>
      <c r="H11" s="305">
        <v>300</v>
      </c>
      <c r="I11" s="410" t="s">
        <v>683</v>
      </c>
      <c r="J11" s="398" t="s">
        <v>487</v>
      </c>
      <c r="K11" s="305" t="s">
        <v>488</v>
      </c>
    </row>
    <row r="12" spans="1:12" s="184" customFormat="1" ht="15" x14ac:dyDescent="0.2">
      <c r="A12" s="305">
        <v>4</v>
      </c>
      <c r="B12" s="305"/>
      <c r="C12" s="305"/>
      <c r="D12" s="306"/>
      <c r="E12" s="306"/>
      <c r="F12" s="306"/>
      <c r="G12" s="306"/>
      <c r="H12" s="306"/>
      <c r="I12" s="306"/>
      <c r="J12" s="409"/>
      <c r="K12" s="306"/>
    </row>
    <row r="13" spans="1:12" s="184" customFormat="1" ht="15" x14ac:dyDescent="0.2">
      <c r="A13" s="305">
        <v>5</v>
      </c>
      <c r="B13" s="305"/>
      <c r="C13" s="305"/>
      <c r="D13" s="306"/>
      <c r="E13" s="306"/>
      <c r="F13" s="306"/>
      <c r="G13" s="306"/>
      <c r="H13" s="306"/>
      <c r="I13" s="306"/>
      <c r="J13" s="306"/>
      <c r="K13" s="306"/>
    </row>
    <row r="14" spans="1:12" s="184" customFormat="1" ht="15" x14ac:dyDescent="0.2">
      <c r="A14" s="305">
        <v>6</v>
      </c>
      <c r="B14" s="305"/>
      <c r="C14" s="305"/>
      <c r="D14" s="306"/>
      <c r="E14" s="306"/>
      <c r="F14" s="306"/>
      <c r="G14" s="306"/>
      <c r="H14" s="306"/>
      <c r="I14" s="306"/>
      <c r="J14" s="306"/>
      <c r="K14" s="306"/>
    </row>
    <row r="15" spans="1:12" s="184" customFormat="1" ht="15" x14ac:dyDescent="0.2">
      <c r="A15" s="305">
        <v>7</v>
      </c>
      <c r="B15" s="305"/>
      <c r="C15" s="305"/>
      <c r="D15" s="306"/>
      <c r="E15" s="306"/>
      <c r="F15" s="306"/>
      <c r="G15" s="306"/>
      <c r="H15" s="306"/>
      <c r="I15" s="306"/>
      <c r="J15" s="306"/>
      <c r="K15" s="306"/>
    </row>
    <row r="16" spans="1:12" s="184" customFormat="1" ht="15" x14ac:dyDescent="0.2">
      <c r="A16" s="305">
        <v>8</v>
      </c>
      <c r="B16" s="305"/>
      <c r="C16" s="305"/>
      <c r="D16" s="306"/>
      <c r="E16" s="306"/>
      <c r="F16" s="306"/>
      <c r="G16" s="306"/>
      <c r="H16" s="306"/>
      <c r="I16" s="306"/>
      <c r="J16" s="306"/>
      <c r="K16" s="306"/>
    </row>
    <row r="17" spans="1:11" s="184" customFormat="1" ht="15" x14ac:dyDescent="0.2">
      <c r="A17" s="305">
        <v>9</v>
      </c>
      <c r="B17" s="305"/>
      <c r="C17" s="305"/>
      <c r="D17" s="306"/>
      <c r="E17" s="306"/>
      <c r="F17" s="306"/>
      <c r="G17" s="306"/>
      <c r="H17" s="306"/>
      <c r="I17" s="306"/>
      <c r="J17" s="306"/>
      <c r="K17" s="306"/>
    </row>
    <row r="18" spans="1:11" s="184" customFormat="1" ht="15" x14ac:dyDescent="0.2">
      <c r="A18" s="305">
        <v>10</v>
      </c>
      <c r="B18" s="305"/>
      <c r="C18" s="305"/>
      <c r="D18" s="306"/>
      <c r="E18" s="306"/>
      <c r="F18" s="306"/>
      <c r="G18" s="306"/>
      <c r="H18" s="306"/>
      <c r="I18" s="306"/>
      <c r="J18" s="306"/>
      <c r="K18" s="306"/>
    </row>
    <row r="19" spans="1:11" s="184" customFormat="1" ht="15" x14ac:dyDescent="0.2">
      <c r="A19" s="305">
        <v>11</v>
      </c>
      <c r="B19" s="305"/>
      <c r="C19" s="305"/>
      <c r="D19" s="306"/>
      <c r="E19" s="306"/>
      <c r="F19" s="306"/>
      <c r="G19" s="306"/>
      <c r="H19" s="306"/>
      <c r="I19" s="306"/>
      <c r="J19" s="306"/>
      <c r="K19" s="306"/>
    </row>
    <row r="20" spans="1:11" s="184" customFormat="1" ht="15" x14ac:dyDescent="0.2">
      <c r="A20" s="305">
        <v>12</v>
      </c>
      <c r="B20" s="305"/>
      <c r="C20" s="305"/>
      <c r="D20" s="306"/>
      <c r="E20" s="306"/>
      <c r="F20" s="306"/>
      <c r="G20" s="306"/>
      <c r="H20" s="306"/>
      <c r="I20" s="306"/>
      <c r="J20" s="306"/>
      <c r="K20" s="306"/>
    </row>
    <row r="21" spans="1:11" s="184" customFormat="1" ht="15" x14ac:dyDescent="0.2">
      <c r="A21" s="305">
        <v>13</v>
      </c>
      <c r="B21" s="305"/>
      <c r="C21" s="305"/>
      <c r="D21" s="306"/>
      <c r="E21" s="306"/>
      <c r="F21" s="306"/>
      <c r="G21" s="306"/>
      <c r="H21" s="306"/>
      <c r="I21" s="306"/>
      <c r="J21" s="306"/>
      <c r="K21" s="306"/>
    </row>
    <row r="22" spans="1:11" s="184" customFormat="1" ht="15" x14ac:dyDescent="0.2">
      <c r="A22" s="305">
        <v>14</v>
      </c>
      <c r="B22" s="305"/>
      <c r="C22" s="305"/>
      <c r="D22" s="306"/>
      <c r="E22" s="306"/>
      <c r="F22" s="306"/>
      <c r="G22" s="306"/>
      <c r="H22" s="306"/>
      <c r="I22" s="306"/>
      <c r="J22" s="306"/>
      <c r="K22" s="306"/>
    </row>
    <row r="23" spans="1:11" s="184" customFormat="1" ht="15" x14ac:dyDescent="0.2">
      <c r="A23" s="305">
        <v>15</v>
      </c>
      <c r="B23" s="305"/>
      <c r="C23" s="305"/>
      <c r="D23" s="306"/>
      <c r="E23" s="306"/>
      <c r="F23" s="306"/>
      <c r="G23" s="306"/>
      <c r="H23" s="306"/>
      <c r="I23" s="306"/>
      <c r="J23" s="306"/>
      <c r="K23" s="306"/>
    </row>
    <row r="24" spans="1:11" s="184" customFormat="1" ht="15" x14ac:dyDescent="0.2">
      <c r="A24" s="305" t="s">
        <v>261</v>
      </c>
      <c r="B24" s="305"/>
      <c r="C24" s="305"/>
      <c r="D24" s="306"/>
      <c r="E24" s="306"/>
      <c r="F24" s="306"/>
      <c r="G24" s="306"/>
      <c r="H24" s="306"/>
      <c r="I24" s="306"/>
      <c r="J24" s="306"/>
      <c r="K24" s="306"/>
    </row>
    <row r="25" spans="1:11" x14ac:dyDescent="0.2">
      <c r="A25" s="310"/>
      <c r="B25" s="310"/>
      <c r="C25" s="310"/>
      <c r="D25" s="310"/>
      <c r="E25" s="310"/>
      <c r="F25" s="310"/>
      <c r="G25" s="310"/>
      <c r="H25" s="310"/>
      <c r="I25" s="310"/>
      <c r="J25" s="310"/>
      <c r="K25" s="310"/>
    </row>
    <row r="26" spans="1:11" x14ac:dyDescent="0.2">
      <c r="A26" s="310"/>
      <c r="B26" s="310"/>
      <c r="C26" s="310"/>
      <c r="D26" s="310"/>
      <c r="E26" s="310"/>
      <c r="F26" s="310"/>
      <c r="G26" s="310"/>
      <c r="H26" s="310"/>
      <c r="I26" s="310"/>
      <c r="J26" s="310"/>
      <c r="K26" s="310"/>
    </row>
    <row r="27" spans="1:11" x14ac:dyDescent="0.2">
      <c r="A27" s="311"/>
      <c r="B27" s="311"/>
      <c r="C27" s="311"/>
      <c r="D27" s="310"/>
      <c r="E27" s="310"/>
      <c r="F27" s="310"/>
      <c r="G27" s="310"/>
      <c r="H27" s="310"/>
      <c r="I27" s="310"/>
      <c r="J27" s="310"/>
      <c r="K27" s="310"/>
    </row>
    <row r="28" spans="1:11" ht="15" x14ac:dyDescent="0.3">
      <c r="A28" s="312"/>
      <c r="B28" s="312"/>
      <c r="C28" s="312"/>
      <c r="D28" s="313" t="s">
        <v>96</v>
      </c>
      <c r="E28" s="312"/>
      <c r="F28" s="312"/>
      <c r="G28" s="314"/>
      <c r="H28" s="312"/>
      <c r="I28" s="312"/>
      <c r="J28" s="312"/>
      <c r="K28" s="312"/>
    </row>
    <row r="29" spans="1:11" ht="15" x14ac:dyDescent="0.3">
      <c r="A29" s="312"/>
      <c r="B29" s="312"/>
      <c r="C29" s="312"/>
      <c r="D29" s="312"/>
      <c r="E29" s="315"/>
      <c r="F29" s="312"/>
      <c r="H29" s="315"/>
      <c r="I29" s="315"/>
      <c r="J29" s="316"/>
    </row>
    <row r="30" spans="1:11" ht="15" x14ac:dyDescent="0.3">
      <c r="D30" s="312"/>
      <c r="E30" s="317" t="s">
        <v>251</v>
      </c>
      <c r="F30" s="312"/>
      <c r="H30" s="318" t="s">
        <v>256</v>
      </c>
      <c r="I30" s="318"/>
    </row>
    <row r="31" spans="1:11" ht="15" x14ac:dyDescent="0.3">
      <c r="D31" s="312"/>
      <c r="E31" s="319" t="s">
        <v>127</v>
      </c>
      <c r="F31" s="312"/>
      <c r="H31" s="312" t="s">
        <v>252</v>
      </c>
      <c r="I31" s="312"/>
    </row>
    <row r="32" spans="1:11" ht="15" x14ac:dyDescent="0.3">
      <c r="D32" s="312"/>
      <c r="E32" s="319"/>
    </row>
  </sheetData>
  <dataValidations count="1">
    <dataValidation type="list" allowBlank="1" showInputMessage="1" showErrorMessage="1" sqref="B9:B24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C11" sqref="C11"/>
    </sheetView>
  </sheetViews>
  <sheetFormatPr defaultRowHeight="12.75" x14ac:dyDescent="0.2"/>
  <cols>
    <col min="1" max="1" width="11.7109375" style="169" customWidth="1"/>
    <col min="2" max="2" width="21.5703125" style="169" customWidth="1"/>
    <col min="3" max="3" width="19.140625" style="169" customWidth="1"/>
    <col min="4" max="4" width="23.7109375" style="169" customWidth="1"/>
    <col min="5" max="6" width="16.5703125" style="169" bestFit="1" customWidth="1"/>
    <col min="7" max="7" width="17" style="169" customWidth="1"/>
    <col min="8" max="8" width="19" style="169" customWidth="1"/>
    <col min="9" max="9" width="24.42578125" style="169" customWidth="1"/>
    <col min="10" max="16384" width="9.140625" style="169"/>
  </cols>
  <sheetData>
    <row r="1" spans="1:13" customFormat="1" ht="15" x14ac:dyDescent="0.2">
      <c r="A1" s="126" t="s">
        <v>392</v>
      </c>
      <c r="B1" s="127"/>
      <c r="C1" s="127"/>
      <c r="D1" s="127"/>
      <c r="E1" s="127"/>
      <c r="F1" s="127"/>
      <c r="G1" s="127"/>
      <c r="H1" s="133"/>
      <c r="I1" s="70" t="s">
        <v>97</v>
      </c>
    </row>
    <row r="2" spans="1:13" customFormat="1" ht="15" x14ac:dyDescent="0.3">
      <c r="A2" s="97" t="s">
        <v>128</v>
      </c>
      <c r="B2" s="127"/>
      <c r="C2" s="127"/>
      <c r="D2" s="127"/>
      <c r="E2" s="127"/>
      <c r="F2" s="127"/>
      <c r="G2" s="127"/>
      <c r="H2" s="133"/>
      <c r="I2" s="189" t="str">
        <f>'ფორმა N1'!L2</f>
        <v>10.03.2017-10.21.2017</v>
      </c>
    </row>
    <row r="3" spans="1:13" customFormat="1" ht="15" x14ac:dyDescent="0.2">
      <c r="A3" s="127"/>
      <c r="B3" s="127"/>
      <c r="C3" s="127"/>
      <c r="D3" s="127"/>
      <c r="E3" s="127"/>
      <c r="F3" s="127"/>
      <c r="G3" s="127"/>
      <c r="H3" s="130"/>
      <c r="I3" s="130"/>
      <c r="M3" s="169"/>
    </row>
    <row r="4" spans="1:13" customFormat="1" ht="1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127"/>
      <c r="E4" s="127"/>
      <c r="F4" s="127"/>
      <c r="G4" s="127"/>
      <c r="H4" s="127"/>
      <c r="I4" s="135"/>
    </row>
    <row r="5" spans="1:13" ht="15" x14ac:dyDescent="0.3">
      <c r="A5" s="190" t="str">
        <f>'ფორმა N1'!A5</f>
        <v>მოქალაქეთა პოლიტიკური გაერთიანება"ეროვნული ფორუმი"</v>
      </c>
      <c r="B5" s="72"/>
      <c r="C5" s="72"/>
      <c r="D5" s="192"/>
      <c r="E5" s="192"/>
      <c r="F5" s="192"/>
      <c r="G5" s="192"/>
      <c r="H5" s="192"/>
      <c r="I5" s="191"/>
    </row>
    <row r="6" spans="1:13" customFormat="1" ht="13.5" x14ac:dyDescent="0.2">
      <c r="A6" s="131"/>
      <c r="B6" s="132"/>
      <c r="C6" s="132"/>
      <c r="D6" s="127"/>
      <c r="E6" s="127"/>
      <c r="F6" s="127"/>
      <c r="G6" s="127"/>
      <c r="H6" s="127"/>
      <c r="I6" s="127"/>
    </row>
    <row r="7" spans="1:13" customFormat="1" ht="60" x14ac:dyDescent="0.2">
      <c r="A7" s="136" t="s">
        <v>64</v>
      </c>
      <c r="B7" s="125" t="s">
        <v>345</v>
      </c>
      <c r="C7" s="125" t="s">
        <v>346</v>
      </c>
      <c r="D7" s="125" t="s">
        <v>351</v>
      </c>
      <c r="E7" s="125" t="s">
        <v>352</v>
      </c>
      <c r="F7" s="125" t="s">
        <v>347</v>
      </c>
      <c r="G7" s="125" t="s">
        <v>348</v>
      </c>
      <c r="H7" s="125" t="s">
        <v>358</v>
      </c>
      <c r="I7" s="125" t="s">
        <v>349</v>
      </c>
    </row>
    <row r="8" spans="1:13" customFormat="1" ht="15" x14ac:dyDescent="0.2">
      <c r="A8" s="123">
        <v>1</v>
      </c>
      <c r="B8" s="123">
        <v>2</v>
      </c>
      <c r="C8" s="125">
        <v>3</v>
      </c>
      <c r="D8" s="123">
        <v>6</v>
      </c>
      <c r="E8" s="125">
        <v>7</v>
      </c>
      <c r="F8" s="123">
        <v>8</v>
      </c>
      <c r="G8" s="123">
        <v>9</v>
      </c>
      <c r="H8" s="123">
        <v>10</v>
      </c>
      <c r="I8" s="125">
        <v>11</v>
      </c>
    </row>
    <row r="9" spans="1:13" customFormat="1" ht="15" x14ac:dyDescent="0.2">
      <c r="A9" s="59">
        <v>1</v>
      </c>
      <c r="B9" s="26"/>
      <c r="C9" s="26"/>
      <c r="D9" s="26"/>
      <c r="E9" s="26"/>
      <c r="F9" s="188"/>
      <c r="G9" s="188"/>
      <c r="H9" s="188"/>
      <c r="I9" s="26"/>
    </row>
    <row r="10" spans="1:13" customFormat="1" ht="15" x14ac:dyDescent="0.2">
      <c r="A10" s="59">
        <v>2</v>
      </c>
      <c r="B10" s="26"/>
      <c r="C10" s="26"/>
      <c r="D10" s="26"/>
      <c r="E10" s="26"/>
      <c r="F10" s="188"/>
      <c r="G10" s="188"/>
      <c r="H10" s="188"/>
      <c r="I10" s="26"/>
    </row>
    <row r="11" spans="1:13" customFormat="1" ht="15" x14ac:dyDescent="0.2">
      <c r="A11" s="59">
        <v>3</v>
      </c>
      <c r="B11" s="26"/>
      <c r="C11" s="26"/>
      <c r="D11" s="26"/>
      <c r="E11" s="26"/>
      <c r="F11" s="188"/>
      <c r="G11" s="188"/>
      <c r="H11" s="188"/>
      <c r="I11" s="26"/>
    </row>
    <row r="12" spans="1:13" customFormat="1" ht="15" x14ac:dyDescent="0.2">
      <c r="A12" s="59">
        <v>4</v>
      </c>
      <c r="B12" s="26"/>
      <c r="C12" s="26"/>
      <c r="D12" s="26"/>
      <c r="E12" s="26"/>
      <c r="F12" s="188"/>
      <c r="G12" s="188"/>
      <c r="H12" s="188"/>
      <c r="I12" s="26"/>
    </row>
    <row r="13" spans="1:13" customFormat="1" ht="15" x14ac:dyDescent="0.2">
      <c r="A13" s="59">
        <v>5</v>
      </c>
      <c r="B13" s="26"/>
      <c r="C13" s="26"/>
      <c r="D13" s="26"/>
      <c r="E13" s="26"/>
      <c r="F13" s="188"/>
      <c r="G13" s="188"/>
      <c r="H13" s="188"/>
      <c r="I13" s="26"/>
    </row>
    <row r="14" spans="1:13" customFormat="1" ht="15" x14ac:dyDescent="0.2">
      <c r="A14" s="59">
        <v>6</v>
      </c>
      <c r="B14" s="26"/>
      <c r="C14" s="26"/>
      <c r="D14" s="26"/>
      <c r="E14" s="26"/>
      <c r="F14" s="188"/>
      <c r="G14" s="188"/>
      <c r="H14" s="188"/>
      <c r="I14" s="26"/>
    </row>
    <row r="15" spans="1:13" customFormat="1" ht="15" x14ac:dyDescent="0.2">
      <c r="A15" s="59">
        <v>7</v>
      </c>
      <c r="B15" s="26"/>
      <c r="C15" s="26"/>
      <c r="D15" s="26"/>
      <c r="E15" s="26"/>
      <c r="F15" s="188"/>
      <c r="G15" s="188"/>
      <c r="H15" s="188"/>
      <c r="I15" s="26"/>
    </row>
    <row r="16" spans="1:13" customFormat="1" ht="15" x14ac:dyDescent="0.2">
      <c r="A16" s="59">
        <v>8</v>
      </c>
      <c r="B16" s="26"/>
      <c r="C16" s="26"/>
      <c r="D16" s="26"/>
      <c r="E16" s="26"/>
      <c r="F16" s="188"/>
      <c r="G16" s="188"/>
      <c r="H16" s="188"/>
      <c r="I16" s="26"/>
    </row>
    <row r="17" spans="1:9" customFormat="1" ht="15" x14ac:dyDescent="0.2">
      <c r="A17" s="59">
        <v>9</v>
      </c>
      <c r="B17" s="26"/>
      <c r="C17" s="26"/>
      <c r="D17" s="26"/>
      <c r="E17" s="26"/>
      <c r="F17" s="188"/>
      <c r="G17" s="188"/>
      <c r="H17" s="188"/>
      <c r="I17" s="26"/>
    </row>
    <row r="18" spans="1:9" customFormat="1" ht="15" x14ac:dyDescent="0.2">
      <c r="A18" s="59">
        <v>10</v>
      </c>
      <c r="B18" s="26"/>
      <c r="C18" s="26"/>
      <c r="D18" s="26"/>
      <c r="E18" s="26"/>
      <c r="F18" s="188"/>
      <c r="G18" s="188"/>
      <c r="H18" s="188"/>
      <c r="I18" s="26"/>
    </row>
    <row r="19" spans="1:9" customFormat="1" ht="15" x14ac:dyDescent="0.2">
      <c r="A19" s="59">
        <v>11</v>
      </c>
      <c r="B19" s="26"/>
      <c r="C19" s="26"/>
      <c r="D19" s="26"/>
      <c r="E19" s="26"/>
      <c r="F19" s="188"/>
      <c r="G19" s="188"/>
      <c r="H19" s="188"/>
      <c r="I19" s="26"/>
    </row>
    <row r="20" spans="1:9" customFormat="1" ht="15" x14ac:dyDescent="0.2">
      <c r="A20" s="59">
        <v>12</v>
      </c>
      <c r="B20" s="26"/>
      <c r="C20" s="26"/>
      <c r="D20" s="26"/>
      <c r="E20" s="26"/>
      <c r="F20" s="188"/>
      <c r="G20" s="188"/>
      <c r="H20" s="188"/>
      <c r="I20" s="26"/>
    </row>
    <row r="21" spans="1:9" customFormat="1" ht="15" x14ac:dyDescent="0.2">
      <c r="A21" s="59">
        <v>13</v>
      </c>
      <c r="B21" s="26"/>
      <c r="C21" s="26"/>
      <c r="D21" s="26"/>
      <c r="E21" s="26"/>
      <c r="F21" s="188"/>
      <c r="G21" s="188"/>
      <c r="H21" s="188"/>
      <c r="I21" s="26"/>
    </row>
    <row r="22" spans="1:9" customFormat="1" ht="15" x14ac:dyDescent="0.2">
      <c r="A22" s="59">
        <v>14</v>
      </c>
      <c r="B22" s="26"/>
      <c r="C22" s="26"/>
      <c r="D22" s="26"/>
      <c r="E22" s="26"/>
      <c r="F22" s="188"/>
      <c r="G22" s="188"/>
      <c r="H22" s="188"/>
      <c r="I22" s="26"/>
    </row>
    <row r="23" spans="1:9" customFormat="1" ht="15" x14ac:dyDescent="0.2">
      <c r="A23" s="59">
        <v>15</v>
      </c>
      <c r="B23" s="26"/>
      <c r="C23" s="26"/>
      <c r="D23" s="26"/>
      <c r="E23" s="26"/>
      <c r="F23" s="188"/>
      <c r="G23" s="188"/>
      <c r="H23" s="188"/>
      <c r="I23" s="26"/>
    </row>
    <row r="24" spans="1:9" customFormat="1" ht="15" x14ac:dyDescent="0.2">
      <c r="A24" s="59">
        <v>16</v>
      </c>
      <c r="B24" s="26"/>
      <c r="C24" s="26"/>
      <c r="D24" s="26"/>
      <c r="E24" s="26"/>
      <c r="F24" s="188"/>
      <c r="G24" s="188"/>
      <c r="H24" s="188"/>
      <c r="I24" s="26"/>
    </row>
    <row r="25" spans="1:9" customFormat="1" ht="15" x14ac:dyDescent="0.2">
      <c r="A25" s="59">
        <v>17</v>
      </c>
      <c r="B25" s="26"/>
      <c r="C25" s="26"/>
      <c r="D25" s="26"/>
      <c r="E25" s="26"/>
      <c r="F25" s="188"/>
      <c r="G25" s="188"/>
      <c r="H25" s="188"/>
      <c r="I25" s="26"/>
    </row>
    <row r="26" spans="1:9" customFormat="1" ht="15" x14ac:dyDescent="0.2">
      <c r="A26" s="59">
        <v>18</v>
      </c>
      <c r="B26" s="26"/>
      <c r="C26" s="26"/>
      <c r="D26" s="26"/>
      <c r="E26" s="26"/>
      <c r="F26" s="188"/>
      <c r="G26" s="188"/>
      <c r="H26" s="188"/>
      <c r="I26" s="26"/>
    </row>
    <row r="27" spans="1:9" customFormat="1" ht="15" x14ac:dyDescent="0.2">
      <c r="A27" s="59" t="s">
        <v>261</v>
      </c>
      <c r="B27" s="26"/>
      <c r="C27" s="26"/>
      <c r="D27" s="26"/>
      <c r="E27" s="26"/>
      <c r="F27" s="188"/>
      <c r="G27" s="188"/>
      <c r="H27" s="188"/>
      <c r="I27" s="26"/>
    </row>
    <row r="28" spans="1:9" x14ac:dyDescent="0.2">
      <c r="A28" s="193"/>
      <c r="B28" s="193"/>
      <c r="C28" s="193"/>
      <c r="D28" s="193"/>
      <c r="E28" s="193"/>
      <c r="F28" s="193"/>
      <c r="G28" s="193"/>
      <c r="H28" s="193"/>
      <c r="I28" s="193"/>
    </row>
    <row r="29" spans="1:9" x14ac:dyDescent="0.2">
      <c r="A29" s="193"/>
      <c r="B29" s="193"/>
      <c r="C29" s="193"/>
      <c r="D29" s="193"/>
      <c r="E29" s="193"/>
      <c r="F29" s="193"/>
      <c r="G29" s="193"/>
      <c r="H29" s="193"/>
      <c r="I29" s="193"/>
    </row>
    <row r="30" spans="1:9" x14ac:dyDescent="0.2">
      <c r="A30" s="194"/>
      <c r="B30" s="193"/>
      <c r="C30" s="193"/>
      <c r="D30" s="193"/>
      <c r="E30" s="193"/>
      <c r="F30" s="193"/>
      <c r="G30" s="193"/>
      <c r="H30" s="193"/>
      <c r="I30" s="193"/>
    </row>
    <row r="31" spans="1:9" ht="15" x14ac:dyDescent="0.3">
      <c r="A31" s="168"/>
      <c r="B31" s="170" t="s">
        <v>96</v>
      </c>
      <c r="C31" s="168"/>
      <c r="D31" s="168"/>
      <c r="E31" s="171"/>
      <c r="F31" s="168"/>
      <c r="G31" s="168"/>
      <c r="H31" s="168"/>
      <c r="I31" s="168"/>
    </row>
    <row r="32" spans="1:9" ht="15" x14ac:dyDescent="0.3">
      <c r="A32" s="168"/>
      <c r="B32" s="168"/>
      <c r="C32" s="172"/>
      <c r="D32" s="168"/>
      <c r="F32" s="172"/>
      <c r="G32" s="198"/>
    </row>
    <row r="33" spans="2:6" ht="15" x14ac:dyDescent="0.3">
      <c r="B33" s="168"/>
      <c r="C33" s="174" t="s">
        <v>251</v>
      </c>
      <c r="D33" s="168"/>
      <c r="F33" s="175" t="s">
        <v>256</v>
      </c>
    </row>
    <row r="34" spans="2:6" ht="15" x14ac:dyDescent="0.3">
      <c r="B34" s="168"/>
      <c r="C34" s="176" t="s">
        <v>127</v>
      </c>
      <c r="D34" s="168"/>
      <c r="F34" s="168" t="s">
        <v>252</v>
      </c>
    </row>
    <row r="35" spans="2:6" ht="15" x14ac:dyDescent="0.3">
      <c r="B35" s="168"/>
      <c r="C35" s="176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view="pageBreakPreview" zoomScale="80" zoomScaleNormal="100" zoomScaleSheetLayoutView="80" workbookViewId="0">
      <selection activeCell="A9" sqref="A9:A28"/>
    </sheetView>
  </sheetViews>
  <sheetFormatPr defaultRowHeight="15" x14ac:dyDescent="0.3"/>
  <cols>
    <col min="1" max="1" width="10" style="168" customWidth="1"/>
    <col min="2" max="2" width="20.28515625" style="168" customWidth="1"/>
    <col min="3" max="3" width="30" style="168" customWidth="1"/>
    <col min="4" max="4" width="29" style="168" customWidth="1"/>
    <col min="5" max="5" width="22.5703125" style="168" customWidth="1"/>
    <col min="6" max="6" width="20" style="168" customWidth="1"/>
    <col min="7" max="7" width="29.28515625" style="168" customWidth="1"/>
    <col min="8" max="8" width="27.140625" style="168" customWidth="1"/>
    <col min="9" max="9" width="26.42578125" style="168" customWidth="1"/>
    <col min="10" max="10" width="0.5703125" style="168" customWidth="1"/>
    <col min="11" max="16384" width="9.140625" style="168"/>
  </cols>
  <sheetData>
    <row r="1" spans="1:10" x14ac:dyDescent="0.3">
      <c r="A1" s="66" t="s">
        <v>359</v>
      </c>
      <c r="B1" s="68"/>
      <c r="C1" s="68"/>
      <c r="D1" s="68"/>
      <c r="E1" s="68"/>
      <c r="F1" s="68"/>
      <c r="G1" s="68"/>
      <c r="H1" s="68"/>
      <c r="I1" s="147" t="s">
        <v>186</v>
      </c>
      <c r="J1" s="148"/>
    </row>
    <row r="2" spans="1:10" x14ac:dyDescent="0.3">
      <c r="A2" s="68" t="s">
        <v>128</v>
      </c>
      <c r="B2" s="68"/>
      <c r="C2" s="68"/>
      <c r="D2" s="68"/>
      <c r="E2" s="68"/>
      <c r="F2" s="68"/>
      <c r="G2" s="68"/>
      <c r="H2" s="68"/>
      <c r="I2" s="149" t="str">
        <f>'ფორმა N1'!L2</f>
        <v>10.03.2017-10.21.2017</v>
      </c>
      <c r="J2" s="148"/>
    </row>
    <row r="3" spans="1:10" x14ac:dyDescent="0.3">
      <c r="A3" s="68"/>
      <c r="B3" s="68"/>
      <c r="C3" s="68"/>
      <c r="D3" s="68"/>
      <c r="E3" s="68"/>
      <c r="F3" s="68"/>
      <c r="G3" s="68"/>
      <c r="H3" s="68"/>
      <c r="I3" s="94"/>
      <c r="J3" s="148"/>
    </row>
    <row r="4" spans="1:10" x14ac:dyDescent="0.3">
      <c r="A4" s="69" t="str">
        <f>'[2]ფორმა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8"/>
      <c r="H4" s="68"/>
      <c r="I4" s="68"/>
      <c r="J4" s="96"/>
    </row>
    <row r="5" spans="1:10" x14ac:dyDescent="0.3">
      <c r="A5" s="190" t="str">
        <f>'ფორმა N1'!A5</f>
        <v>მოქალაქეთა პოლიტიკური გაერთიანება"ეროვნული ფორუმი"</v>
      </c>
      <c r="B5" s="190"/>
      <c r="C5" s="190"/>
      <c r="D5" s="190"/>
      <c r="E5" s="190"/>
      <c r="F5" s="190"/>
      <c r="G5" s="190"/>
      <c r="H5" s="190"/>
      <c r="I5" s="190"/>
      <c r="J5" s="175"/>
    </row>
    <row r="6" spans="1:10" x14ac:dyDescent="0.3">
      <c r="A6" s="69"/>
      <c r="B6" s="68"/>
      <c r="C6" s="68"/>
      <c r="D6" s="68"/>
      <c r="E6" s="68"/>
      <c r="F6" s="68"/>
      <c r="G6" s="68"/>
      <c r="H6" s="68"/>
      <c r="I6" s="68"/>
      <c r="J6" s="96"/>
    </row>
    <row r="7" spans="1:10" x14ac:dyDescent="0.3">
      <c r="A7" s="68"/>
      <c r="B7" s="68"/>
      <c r="C7" s="68"/>
      <c r="D7" s="68"/>
      <c r="E7" s="68"/>
      <c r="F7" s="68"/>
      <c r="G7" s="68"/>
      <c r="H7" s="68"/>
      <c r="I7" s="68"/>
      <c r="J7" s="97"/>
    </row>
    <row r="8" spans="1:10" ht="63.75" customHeight="1" x14ac:dyDescent="0.3">
      <c r="A8" s="150" t="s">
        <v>64</v>
      </c>
      <c r="B8" s="281" t="s">
        <v>342</v>
      </c>
      <c r="C8" s="282" t="s">
        <v>378</v>
      </c>
      <c r="D8" s="282" t="s">
        <v>379</v>
      </c>
      <c r="E8" s="282" t="s">
        <v>343</v>
      </c>
      <c r="F8" s="282" t="s">
        <v>355</v>
      </c>
      <c r="G8" s="282" t="s">
        <v>356</v>
      </c>
      <c r="H8" s="282" t="s">
        <v>380</v>
      </c>
      <c r="I8" s="151" t="s">
        <v>357</v>
      </c>
      <c r="J8" s="97"/>
    </row>
    <row r="9" spans="1:10" x14ac:dyDescent="0.3">
      <c r="A9" s="153">
        <v>1</v>
      </c>
      <c r="B9" s="367">
        <v>41089</v>
      </c>
      <c r="C9" s="368" t="s">
        <v>546</v>
      </c>
      <c r="D9" s="369">
        <v>215119627</v>
      </c>
      <c r="E9" s="370" t="s">
        <v>547</v>
      </c>
      <c r="F9" s="371">
        <v>83.33</v>
      </c>
      <c r="G9" s="371">
        <v>83.33</v>
      </c>
      <c r="H9" s="371"/>
      <c r="I9" s="570">
        <f t="shared" ref="I9:I19" si="0">G9-H9</f>
        <v>83.33</v>
      </c>
      <c r="J9" s="97"/>
    </row>
    <row r="10" spans="1:10" x14ac:dyDescent="0.3">
      <c r="A10" s="153">
        <v>2</v>
      </c>
      <c r="B10" s="367">
        <v>41005</v>
      </c>
      <c r="C10" s="368" t="s">
        <v>548</v>
      </c>
      <c r="D10" s="369">
        <v>47001012083</v>
      </c>
      <c r="E10" s="370" t="s">
        <v>549</v>
      </c>
      <c r="F10" s="371">
        <f>G10</f>
        <v>245</v>
      </c>
      <c r="G10" s="371">
        <v>245</v>
      </c>
      <c r="H10" s="371">
        <v>45</v>
      </c>
      <c r="I10" s="570">
        <f t="shared" si="0"/>
        <v>200</v>
      </c>
      <c r="J10" s="97"/>
    </row>
    <row r="11" spans="1:10" x14ac:dyDescent="0.3">
      <c r="A11" s="153">
        <v>3</v>
      </c>
      <c r="B11" s="367">
        <v>41134</v>
      </c>
      <c r="C11" s="368" t="s">
        <v>550</v>
      </c>
      <c r="D11" s="369">
        <v>45001015655</v>
      </c>
      <c r="E11" s="370" t="s">
        <v>549</v>
      </c>
      <c r="F11" s="371">
        <f>G11</f>
        <v>104.16</v>
      </c>
      <c r="G11" s="371">
        <v>104.16</v>
      </c>
      <c r="H11" s="371"/>
      <c r="I11" s="570">
        <f t="shared" si="0"/>
        <v>104.16</v>
      </c>
      <c r="J11" s="97"/>
    </row>
    <row r="12" spans="1:10" x14ac:dyDescent="0.3">
      <c r="A12" s="153">
        <v>4</v>
      </c>
      <c r="B12" s="367">
        <v>41160</v>
      </c>
      <c r="C12" s="368" t="s">
        <v>551</v>
      </c>
      <c r="D12" s="369">
        <v>31001014526</v>
      </c>
      <c r="E12" s="370" t="s">
        <v>549</v>
      </c>
      <c r="F12" s="371">
        <f>G12</f>
        <v>541.5</v>
      </c>
      <c r="G12" s="371">
        <v>541.5</v>
      </c>
      <c r="H12" s="371"/>
      <c r="I12" s="570">
        <f t="shared" si="0"/>
        <v>541.5</v>
      </c>
      <c r="J12" s="97"/>
    </row>
    <row r="13" spans="1:10" x14ac:dyDescent="0.3">
      <c r="A13" s="153">
        <v>5</v>
      </c>
      <c r="B13" s="367">
        <v>41190</v>
      </c>
      <c r="C13" s="368" t="s">
        <v>552</v>
      </c>
      <c r="D13" s="369">
        <v>35001049166</v>
      </c>
      <c r="E13" s="370" t="s">
        <v>549</v>
      </c>
      <c r="F13" s="371">
        <f>G13</f>
        <v>905.92</v>
      </c>
      <c r="G13" s="371">
        <v>905.92</v>
      </c>
      <c r="H13" s="371"/>
      <c r="I13" s="570">
        <f t="shared" si="0"/>
        <v>905.92</v>
      </c>
      <c r="J13" s="97"/>
    </row>
    <row r="14" spans="1:10" x14ac:dyDescent="0.3">
      <c r="A14" s="153">
        <v>6</v>
      </c>
      <c r="B14" s="367">
        <v>41129</v>
      </c>
      <c r="C14" s="368" t="s">
        <v>553</v>
      </c>
      <c r="D14" s="369">
        <v>23001002557</v>
      </c>
      <c r="E14" s="370" t="s">
        <v>549</v>
      </c>
      <c r="F14" s="371">
        <f>G14</f>
        <v>226.56</v>
      </c>
      <c r="G14" s="371">
        <v>226.56</v>
      </c>
      <c r="H14" s="371"/>
      <c r="I14" s="570">
        <f t="shared" si="0"/>
        <v>226.56</v>
      </c>
      <c r="J14" s="97"/>
    </row>
    <row r="15" spans="1:10" x14ac:dyDescent="0.3">
      <c r="A15" s="153">
        <v>7</v>
      </c>
      <c r="B15" s="367">
        <v>41129</v>
      </c>
      <c r="C15" s="368" t="s">
        <v>554</v>
      </c>
      <c r="D15" s="369">
        <v>205177057</v>
      </c>
      <c r="E15" s="370" t="s">
        <v>555</v>
      </c>
      <c r="F15" s="371">
        <v>202158.66</v>
      </c>
      <c r="G15" s="371">
        <v>202158.66</v>
      </c>
      <c r="H15" s="371">
        <v>153158.66</v>
      </c>
      <c r="I15" s="570">
        <f t="shared" si="0"/>
        <v>49000</v>
      </c>
      <c r="J15" s="97"/>
    </row>
    <row r="16" spans="1:10" x14ac:dyDescent="0.3">
      <c r="A16" s="153">
        <v>8</v>
      </c>
      <c r="B16" s="367">
        <v>40914</v>
      </c>
      <c r="C16" s="368" t="s">
        <v>556</v>
      </c>
      <c r="D16" s="369">
        <v>205283637</v>
      </c>
      <c r="E16" s="370" t="s">
        <v>549</v>
      </c>
      <c r="F16" s="371"/>
      <c r="G16" s="371">
        <f>29407.67+6200.14+16501.82+16460.08</f>
        <v>68569.709999999992</v>
      </c>
      <c r="H16" s="371">
        <f>10649.74+24958.07</f>
        <v>35607.81</v>
      </c>
      <c r="I16" s="570">
        <f t="shared" si="0"/>
        <v>32961.899999999994</v>
      </c>
      <c r="J16" s="97"/>
    </row>
    <row r="17" spans="1:10" ht="30" x14ac:dyDescent="0.3">
      <c r="A17" s="153">
        <v>9</v>
      </c>
      <c r="B17" s="367">
        <v>40914</v>
      </c>
      <c r="C17" s="368" t="s">
        <v>556</v>
      </c>
      <c r="D17" s="369">
        <v>205283637</v>
      </c>
      <c r="E17" s="370" t="s">
        <v>557</v>
      </c>
      <c r="F17" s="371"/>
      <c r="G17" s="371">
        <f>25169.94+1274.89</f>
        <v>26444.829999999998</v>
      </c>
      <c r="H17" s="371">
        <f>5664+19505.94</f>
        <v>25169.94</v>
      </c>
      <c r="I17" s="570">
        <f t="shared" si="0"/>
        <v>1274.8899999999994</v>
      </c>
      <c r="J17" s="97"/>
    </row>
    <row r="18" spans="1:10" ht="30" x14ac:dyDescent="0.3">
      <c r="A18" s="153">
        <v>10</v>
      </c>
      <c r="B18" s="367">
        <v>41007</v>
      </c>
      <c r="C18" s="368" t="s">
        <v>558</v>
      </c>
      <c r="D18" s="369">
        <v>15733438150</v>
      </c>
      <c r="E18" s="370" t="s">
        <v>559</v>
      </c>
      <c r="F18" s="371">
        <v>43678.32</v>
      </c>
      <c r="G18" s="371">
        <f>F18</f>
        <v>43678.32</v>
      </c>
      <c r="H18" s="371"/>
      <c r="I18" s="570">
        <f t="shared" si="0"/>
        <v>43678.32</v>
      </c>
      <c r="J18" s="97"/>
    </row>
    <row r="19" spans="1:10" ht="30" x14ac:dyDescent="0.3">
      <c r="A19" s="153">
        <v>11</v>
      </c>
      <c r="B19" s="367">
        <v>41152</v>
      </c>
      <c r="C19" s="368" t="s">
        <v>560</v>
      </c>
      <c r="D19" s="369">
        <v>9960111166</v>
      </c>
      <c r="E19" s="370" t="s">
        <v>559</v>
      </c>
      <c r="F19" s="371">
        <v>20501.29</v>
      </c>
      <c r="G19" s="371">
        <f>F19</f>
        <v>20501.29</v>
      </c>
      <c r="H19" s="371"/>
      <c r="I19" s="570">
        <f t="shared" si="0"/>
        <v>20501.29</v>
      </c>
      <c r="J19" s="97"/>
    </row>
    <row r="20" spans="1:10" ht="25.5" customHeight="1" x14ac:dyDescent="0.3">
      <c r="A20" s="153">
        <v>12</v>
      </c>
      <c r="B20" s="372">
        <v>42592</v>
      </c>
      <c r="C20" s="368" t="s">
        <v>561</v>
      </c>
      <c r="D20" s="369">
        <v>61006067166</v>
      </c>
      <c r="E20" s="370" t="s">
        <v>562</v>
      </c>
      <c r="F20" s="373">
        <v>1375</v>
      </c>
      <c r="G20" s="373">
        <v>1375</v>
      </c>
      <c r="H20" s="373"/>
      <c r="I20" s="571">
        <v>1375</v>
      </c>
      <c r="J20" s="97"/>
    </row>
    <row r="21" spans="1:10" ht="25.5" customHeight="1" x14ac:dyDescent="0.3">
      <c r="A21" s="153">
        <v>13</v>
      </c>
      <c r="B21" s="372">
        <v>42650</v>
      </c>
      <c r="C21" s="368" t="s">
        <v>563</v>
      </c>
      <c r="D21" s="374" t="s">
        <v>564</v>
      </c>
      <c r="E21" s="370" t="s">
        <v>562</v>
      </c>
      <c r="F21" s="373">
        <v>250</v>
      </c>
      <c r="G21" s="373">
        <v>250</v>
      </c>
      <c r="H21" s="373"/>
      <c r="I21" s="572">
        <v>250</v>
      </c>
      <c r="J21" s="97"/>
    </row>
    <row r="22" spans="1:10" ht="32.25" customHeight="1" x14ac:dyDescent="0.3">
      <c r="A22" s="153">
        <v>14</v>
      </c>
      <c r="B22" s="421">
        <v>43026</v>
      </c>
      <c r="C22" s="424" t="s">
        <v>687</v>
      </c>
      <c r="D22" s="422">
        <v>204551546</v>
      </c>
      <c r="E22" s="423" t="s">
        <v>457</v>
      </c>
      <c r="F22" s="423">
        <v>360</v>
      </c>
      <c r="G22" s="423">
        <v>360</v>
      </c>
      <c r="H22" s="423"/>
      <c r="I22" s="574">
        <v>360</v>
      </c>
      <c r="J22" s="97"/>
    </row>
    <row r="23" spans="1:10" ht="33.75" customHeight="1" x14ac:dyDescent="0.3">
      <c r="A23" s="153">
        <v>15</v>
      </c>
      <c r="B23" s="421">
        <v>43029</v>
      </c>
      <c r="C23" s="424" t="s">
        <v>687</v>
      </c>
      <c r="D23" s="422">
        <v>204551546</v>
      </c>
      <c r="E23" s="423" t="s">
        <v>457</v>
      </c>
      <c r="F23" s="423">
        <v>480</v>
      </c>
      <c r="G23" s="423">
        <v>480</v>
      </c>
      <c r="H23" s="153"/>
      <c r="I23" s="573">
        <v>480</v>
      </c>
      <c r="J23" s="97"/>
    </row>
    <row r="24" spans="1:10" x14ac:dyDescent="0.3">
      <c r="A24" s="153">
        <v>16</v>
      </c>
      <c r="B24" s="421">
        <v>43029</v>
      </c>
      <c r="C24" s="424" t="s">
        <v>687</v>
      </c>
      <c r="D24" s="422">
        <v>204551546</v>
      </c>
      <c r="E24" s="423" t="s">
        <v>457</v>
      </c>
      <c r="F24" s="423">
        <v>80</v>
      </c>
      <c r="G24" s="423">
        <v>80</v>
      </c>
      <c r="H24" s="157"/>
      <c r="I24" s="573">
        <v>80</v>
      </c>
      <c r="J24" s="97"/>
    </row>
    <row r="25" spans="1:10" x14ac:dyDescent="0.3">
      <c r="A25" s="153">
        <v>17</v>
      </c>
      <c r="B25" s="421">
        <v>43029</v>
      </c>
      <c r="C25" s="424" t="s">
        <v>687</v>
      </c>
      <c r="D25" s="422">
        <v>204551546</v>
      </c>
      <c r="E25" s="423" t="s">
        <v>457</v>
      </c>
      <c r="F25" s="423">
        <v>320</v>
      </c>
      <c r="G25" s="423">
        <v>320</v>
      </c>
      <c r="H25" s="157"/>
      <c r="I25" s="573">
        <v>320</v>
      </c>
      <c r="J25" s="97"/>
    </row>
    <row r="26" spans="1:10" x14ac:dyDescent="0.3">
      <c r="A26" s="153">
        <v>18</v>
      </c>
      <c r="B26" s="575">
        <v>43030</v>
      </c>
      <c r="C26" s="161" t="s">
        <v>962</v>
      </c>
      <c r="D26" s="161"/>
      <c r="E26" s="576" t="s">
        <v>963</v>
      </c>
      <c r="F26" s="576">
        <v>4919.57</v>
      </c>
      <c r="G26" s="576">
        <v>4919.57</v>
      </c>
      <c r="H26" s="228"/>
      <c r="I26" s="577">
        <v>4919.57</v>
      </c>
      <c r="J26" s="97"/>
    </row>
    <row r="27" spans="1:10" x14ac:dyDescent="0.3">
      <c r="A27" s="153">
        <v>19</v>
      </c>
      <c r="B27" s="181"/>
      <c r="C27" s="161"/>
      <c r="D27" s="161"/>
      <c r="E27" s="160"/>
      <c r="F27" s="160"/>
      <c r="G27" s="160"/>
      <c r="H27" s="228"/>
      <c r="I27" s="578"/>
      <c r="J27" s="97"/>
    </row>
    <row r="28" spans="1:10" x14ac:dyDescent="0.3">
      <c r="A28" s="153">
        <v>20</v>
      </c>
      <c r="B28" s="181"/>
      <c r="C28" s="161"/>
      <c r="D28" s="161"/>
      <c r="E28" s="160"/>
      <c r="F28" s="160"/>
      <c r="G28" s="160"/>
      <c r="H28" s="228"/>
      <c r="I28" s="578"/>
      <c r="J28" s="97"/>
    </row>
    <row r="29" spans="1:10" x14ac:dyDescent="0.3">
      <c r="A29" s="153" t="s">
        <v>261</v>
      </c>
      <c r="B29" s="181"/>
      <c r="C29" s="161"/>
      <c r="D29" s="161"/>
      <c r="E29" s="160"/>
      <c r="F29" s="160"/>
      <c r="G29" s="229"/>
      <c r="H29" s="234" t="s">
        <v>371</v>
      </c>
      <c r="I29" s="579">
        <f>SUM(I9:I28)</f>
        <v>157262.44</v>
      </c>
      <c r="J29" s="97"/>
    </row>
    <row r="31" spans="1:10" x14ac:dyDescent="0.3">
      <c r="A31" s="168" t="s">
        <v>393</v>
      </c>
    </row>
    <row r="33" spans="1:12" x14ac:dyDescent="0.3">
      <c r="B33" s="170" t="s">
        <v>96</v>
      </c>
      <c r="F33" s="171"/>
    </row>
    <row r="34" spans="1:12" x14ac:dyDescent="0.3">
      <c r="F34" s="169"/>
      <c r="I34" s="169"/>
      <c r="J34" s="169"/>
      <c r="K34" s="169"/>
      <c r="L34" s="169"/>
    </row>
    <row r="35" spans="1:12" x14ac:dyDescent="0.3">
      <c r="C35" s="172"/>
      <c r="F35" s="172"/>
      <c r="G35" s="172"/>
      <c r="H35" s="175"/>
      <c r="I35" s="173"/>
      <c r="J35" s="169"/>
      <c r="K35" s="169"/>
      <c r="L35" s="169"/>
    </row>
    <row r="36" spans="1:12" x14ac:dyDescent="0.3">
      <c r="A36" s="169"/>
      <c r="C36" s="174" t="s">
        <v>251</v>
      </c>
      <c r="F36" s="175" t="s">
        <v>256</v>
      </c>
      <c r="G36" s="174"/>
      <c r="H36" s="174"/>
      <c r="I36" s="173"/>
      <c r="J36" s="169"/>
      <c r="K36" s="169"/>
      <c r="L36" s="169"/>
    </row>
    <row r="37" spans="1:12" x14ac:dyDescent="0.3">
      <c r="A37" s="169"/>
      <c r="C37" s="176" t="s">
        <v>127</v>
      </c>
      <c r="F37" s="168" t="s">
        <v>252</v>
      </c>
      <c r="I37" s="169"/>
      <c r="J37" s="169"/>
      <c r="K37" s="169"/>
      <c r="L37" s="169"/>
    </row>
    <row r="38" spans="1:12" s="169" customFormat="1" x14ac:dyDescent="0.3">
      <c r="B38" s="168"/>
      <c r="C38" s="176"/>
      <c r="G38" s="176"/>
      <c r="H38" s="176"/>
    </row>
    <row r="39" spans="1:12" s="169" customFormat="1" ht="12.75" x14ac:dyDescent="0.2"/>
    <row r="40" spans="1:12" s="169" customFormat="1" ht="12.75" x14ac:dyDescent="0.2"/>
    <row r="41" spans="1:12" s="169" customFormat="1" ht="12.75" x14ac:dyDescent="0.2"/>
    <row r="42" spans="1:12" s="169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9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I20" sqref="I20"/>
    </sheetView>
  </sheetViews>
  <sheetFormatPr defaultRowHeight="12.75" x14ac:dyDescent="0.2"/>
  <cols>
    <col min="1" max="1" width="7.28515625" style="184" customWidth="1"/>
    <col min="2" max="2" width="57.28515625" style="184" customWidth="1"/>
    <col min="3" max="3" width="24.140625" style="184" customWidth="1"/>
    <col min="4" max="16384" width="9.140625" style="184"/>
  </cols>
  <sheetData>
    <row r="1" spans="1:3" s="6" customFormat="1" ht="18.75" customHeight="1" x14ac:dyDescent="0.3">
      <c r="A1" s="644" t="s">
        <v>454</v>
      </c>
      <c r="B1" s="644"/>
      <c r="C1" s="291" t="s">
        <v>97</v>
      </c>
    </row>
    <row r="2" spans="1:3" s="6" customFormat="1" ht="15" x14ac:dyDescent="0.3">
      <c r="A2" s="644"/>
      <c r="B2" s="644"/>
      <c r="C2" s="342" t="str">
        <f>'ფორმა N1'!L2</f>
        <v>10.03.2017-10.21.2017</v>
      </c>
    </row>
    <row r="3" spans="1:3" s="6" customFormat="1" ht="15" x14ac:dyDescent="0.3">
      <c r="A3" s="323" t="s">
        <v>128</v>
      </c>
      <c r="B3" s="289"/>
      <c r="C3" s="290"/>
    </row>
    <row r="4" spans="1:3" s="6" customFormat="1" ht="15" x14ac:dyDescent="0.3">
      <c r="A4" s="106"/>
      <c r="B4" s="289"/>
      <c r="C4" s="290"/>
    </row>
    <row r="5" spans="1:3" s="21" customFormat="1" ht="15" x14ac:dyDescent="0.3">
      <c r="A5" s="645" t="s">
        <v>257</v>
      </c>
      <c r="B5" s="645"/>
      <c r="C5" s="106"/>
    </row>
    <row r="6" spans="1:3" s="21" customFormat="1" ht="15" x14ac:dyDescent="0.3">
      <c r="A6" s="646" t="str">
        <f>'ფორმა N1'!A5</f>
        <v>მოქალაქეთა პოლიტიკური გაერთიანება"ეროვნული ფორუმი"</v>
      </c>
      <c r="B6" s="646"/>
      <c r="C6" s="106"/>
    </row>
    <row r="7" spans="1:3" x14ac:dyDescent="0.2">
      <c r="A7" s="324"/>
      <c r="B7" s="324"/>
      <c r="C7" s="324"/>
    </row>
    <row r="8" spans="1:3" x14ac:dyDescent="0.2">
      <c r="A8" s="324"/>
      <c r="B8" s="324"/>
      <c r="C8" s="324"/>
    </row>
    <row r="9" spans="1:3" ht="30" customHeight="1" x14ac:dyDescent="0.2">
      <c r="A9" s="325" t="s">
        <v>64</v>
      </c>
      <c r="B9" s="325" t="s">
        <v>11</v>
      </c>
      <c r="C9" s="326" t="s">
        <v>9</v>
      </c>
    </row>
    <row r="10" spans="1:3" ht="15" x14ac:dyDescent="0.3">
      <c r="A10" s="327">
        <v>1</v>
      </c>
      <c r="B10" s="328" t="s">
        <v>57</v>
      </c>
      <c r="C10" s="345">
        <f>'ფორმა N4'!D11+'ფორმა N5'!D9</f>
        <v>218938.82</v>
      </c>
    </row>
    <row r="11" spans="1:3" ht="15" x14ac:dyDescent="0.3">
      <c r="A11" s="330">
        <v>1.1000000000000001</v>
      </c>
      <c r="B11" s="328" t="s">
        <v>455</v>
      </c>
      <c r="C11" s="346">
        <f>'ფორმა N4'!D39+'ფორმა N5'!D37</f>
        <v>11281</v>
      </c>
    </row>
    <row r="12" spans="1:3" ht="15" x14ac:dyDescent="0.3">
      <c r="A12" s="331" t="s">
        <v>30</v>
      </c>
      <c r="B12" s="328" t="s">
        <v>456</v>
      </c>
      <c r="C12" s="346">
        <f>'ფორმა N4'!D40+'ფორმა N5'!D38</f>
        <v>0</v>
      </c>
    </row>
    <row r="13" spans="1:3" ht="15" x14ac:dyDescent="0.3">
      <c r="A13" s="330">
        <v>1.2</v>
      </c>
      <c r="B13" s="328" t="s">
        <v>58</v>
      </c>
      <c r="C13" s="346">
        <f>'ფორმა N4'!D12+'ფორმა N5'!D10</f>
        <v>180770.5</v>
      </c>
    </row>
    <row r="14" spans="1:3" ht="15" x14ac:dyDescent="0.3">
      <c r="A14" s="330">
        <v>1.3</v>
      </c>
      <c r="B14" s="328" t="s">
        <v>457</v>
      </c>
      <c r="C14" s="346">
        <f>'ფორმა N4'!D17+'ფორმა N5'!D15</f>
        <v>3790</v>
      </c>
    </row>
    <row r="15" spans="1:3" ht="15" x14ac:dyDescent="0.2">
      <c r="A15" s="647"/>
      <c r="B15" s="647"/>
      <c r="C15" s="647"/>
    </row>
    <row r="16" spans="1:3" ht="30" customHeight="1" x14ac:dyDescent="0.2">
      <c r="A16" s="325" t="s">
        <v>64</v>
      </c>
      <c r="B16" s="325" t="s">
        <v>232</v>
      </c>
      <c r="C16" s="326" t="s">
        <v>67</v>
      </c>
    </row>
    <row r="17" spans="1:4" ht="15" x14ac:dyDescent="0.3">
      <c r="A17" s="327">
        <v>2</v>
      </c>
      <c r="B17" s="328" t="s">
        <v>458</v>
      </c>
      <c r="C17" s="329">
        <f>'ფორმა N2'!D9+'ფორმა N2'!C26+'ფორმა N3'!D9+'ფორმა N3'!C26</f>
        <v>435191</v>
      </c>
    </row>
    <row r="18" spans="1:4" ht="15" x14ac:dyDescent="0.3">
      <c r="A18" s="332">
        <v>2.1</v>
      </c>
      <c r="B18" s="328" t="s">
        <v>459</v>
      </c>
      <c r="C18" s="328">
        <f>'ფორმა N2'!D17+'ფორმა N3'!D17</f>
        <v>39428</v>
      </c>
    </row>
    <row r="19" spans="1:4" ht="15" x14ac:dyDescent="0.3">
      <c r="A19" s="332">
        <v>2.2000000000000002</v>
      </c>
      <c r="B19" s="328" t="s">
        <v>460</v>
      </c>
      <c r="C19" s="328">
        <f>'ფორმა N2'!D18+'ფორმა N3'!D18</f>
        <v>385141</v>
      </c>
    </row>
    <row r="20" spans="1:4" ht="15" x14ac:dyDescent="0.3">
      <c r="A20" s="332">
        <v>2.2999999999999998</v>
      </c>
      <c r="B20" s="328" t="s">
        <v>461</v>
      </c>
      <c r="C20" s="333">
        <f>SUM(C21:C25)</f>
        <v>10622</v>
      </c>
    </row>
    <row r="21" spans="1:4" ht="15" x14ac:dyDescent="0.3">
      <c r="A21" s="331" t="s">
        <v>462</v>
      </c>
      <c r="B21" s="334" t="s">
        <v>463</v>
      </c>
      <c r="C21" s="328">
        <f>'ფორმა N2'!D13+'ფორმა N3'!D13</f>
        <v>10122</v>
      </c>
    </row>
    <row r="22" spans="1:4" ht="15" x14ac:dyDescent="0.3">
      <c r="A22" s="331" t="s">
        <v>464</v>
      </c>
      <c r="B22" s="334" t="s">
        <v>465</v>
      </c>
      <c r="C22" s="328">
        <f>'ფორმა N2'!C27+'ფორმა N3'!C27</f>
        <v>500</v>
      </c>
    </row>
    <row r="23" spans="1:4" ht="15" x14ac:dyDescent="0.3">
      <c r="A23" s="331" t="s">
        <v>466</v>
      </c>
      <c r="B23" s="334" t="s">
        <v>467</v>
      </c>
      <c r="C23" s="328">
        <f>'ფორმა N2'!D14+'ფორმა N3'!D14</f>
        <v>0</v>
      </c>
    </row>
    <row r="24" spans="1:4" ht="15" x14ac:dyDescent="0.3">
      <c r="A24" s="331" t="s">
        <v>468</v>
      </c>
      <c r="B24" s="334" t="s">
        <v>469</v>
      </c>
      <c r="C24" s="328">
        <f>'ფორმა N2'!C31+'ფორმა N3'!C31</f>
        <v>0</v>
      </c>
    </row>
    <row r="25" spans="1:4" ht="15" x14ac:dyDescent="0.3">
      <c r="A25" s="331" t="s">
        <v>470</v>
      </c>
      <c r="B25" s="334" t="s">
        <v>471</v>
      </c>
      <c r="C25" s="328">
        <f>'ფორმა N2'!D11+'ფორმა N3'!D11</f>
        <v>0</v>
      </c>
    </row>
    <row r="26" spans="1:4" ht="15" x14ac:dyDescent="0.3">
      <c r="A26" s="335"/>
      <c r="B26" s="336"/>
      <c r="C26" s="337"/>
    </row>
    <row r="27" spans="1:4" ht="15" x14ac:dyDescent="0.3">
      <c r="A27" s="335"/>
      <c r="B27" s="336"/>
      <c r="C27" s="337"/>
    </row>
    <row r="28" spans="1:4" ht="15" x14ac:dyDescent="0.3">
      <c r="A28" s="21"/>
      <c r="B28" s="21"/>
      <c r="C28" s="21"/>
      <c r="D28" s="338"/>
    </row>
    <row r="29" spans="1:4" ht="15" x14ac:dyDescent="0.3">
      <c r="A29" s="182" t="s">
        <v>96</v>
      </c>
      <c r="B29" s="21"/>
      <c r="C29" s="21"/>
      <c r="D29" s="338"/>
    </row>
    <row r="30" spans="1:4" ht="15" x14ac:dyDescent="0.3">
      <c r="A30" s="21"/>
      <c r="B30" s="21"/>
      <c r="C30" s="21"/>
      <c r="D30" s="338"/>
    </row>
    <row r="31" spans="1:4" ht="15" x14ac:dyDescent="0.3">
      <c r="A31" s="21"/>
      <c r="B31" s="21"/>
      <c r="C31" s="21"/>
      <c r="D31" s="339"/>
    </row>
    <row r="32" spans="1:4" ht="15" x14ac:dyDescent="0.3">
      <c r="B32" s="182" t="s">
        <v>254</v>
      </c>
      <c r="C32" s="21"/>
      <c r="D32" s="339"/>
    </row>
    <row r="33" spans="2:4" ht="15" x14ac:dyDescent="0.3">
      <c r="B33" s="21" t="s">
        <v>253</v>
      </c>
      <c r="C33" s="21"/>
      <c r="D33" s="339"/>
    </row>
    <row r="34" spans="2:4" x14ac:dyDescent="0.2">
      <c r="B34" s="340" t="s">
        <v>127</v>
      </c>
      <c r="D34" s="341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6" t="s">
        <v>284</v>
      </c>
      <c r="B1" s="68"/>
      <c r="C1" s="618" t="s">
        <v>97</v>
      </c>
      <c r="D1" s="618"/>
      <c r="E1" s="100"/>
    </row>
    <row r="2" spans="1:7" x14ac:dyDescent="0.3">
      <c r="A2" s="68" t="s">
        <v>128</v>
      </c>
      <c r="B2" s="68"/>
      <c r="C2" s="617" t="s">
        <v>727</v>
      </c>
      <c r="D2" s="617"/>
      <c r="E2" s="100"/>
    </row>
    <row r="3" spans="1:7" x14ac:dyDescent="0.3">
      <c r="A3" s="66"/>
      <c r="B3" s="68"/>
      <c r="C3" s="67"/>
      <c r="D3" s="67"/>
      <c r="E3" s="100"/>
    </row>
    <row r="4" spans="1:7" x14ac:dyDescent="0.3">
      <c r="A4" s="69" t="s">
        <v>257</v>
      </c>
      <c r="B4" s="94"/>
      <c r="C4" s="95"/>
      <c r="D4" s="68"/>
      <c r="E4" s="100"/>
    </row>
    <row r="5" spans="1:7" x14ac:dyDescent="0.3">
      <c r="A5" s="286" t="str">
        <f>'ფორმა N1'!A5</f>
        <v>მოქალაქეთა პოლიტიკური გაერთიანება"ეროვნული ფორუმი"</v>
      </c>
      <c r="B5" s="12"/>
      <c r="C5" s="12"/>
      <c r="E5" s="100"/>
    </row>
    <row r="6" spans="1:7" x14ac:dyDescent="0.3">
      <c r="A6" s="96"/>
      <c r="B6" s="96"/>
      <c r="C6" s="96"/>
      <c r="D6" s="97"/>
      <c r="E6" s="100"/>
    </row>
    <row r="7" spans="1:7" x14ac:dyDescent="0.3">
      <c r="A7" s="68"/>
      <c r="B7" s="68"/>
      <c r="C7" s="68"/>
      <c r="D7" s="68"/>
      <c r="E7" s="100"/>
    </row>
    <row r="8" spans="1:7" s="6" customFormat="1" ht="39" customHeight="1" x14ac:dyDescent="0.3">
      <c r="A8" s="98" t="s">
        <v>64</v>
      </c>
      <c r="B8" s="71" t="s">
        <v>232</v>
      </c>
      <c r="C8" s="71" t="s">
        <v>66</v>
      </c>
      <c r="D8" s="71" t="s">
        <v>67</v>
      </c>
      <c r="E8" s="100"/>
    </row>
    <row r="9" spans="1:7" s="7" customFormat="1" ht="16.5" customHeight="1" x14ac:dyDescent="0.3">
      <c r="A9" s="206">
        <v>1</v>
      </c>
      <c r="B9" s="206" t="s">
        <v>65</v>
      </c>
      <c r="C9" s="77">
        <f>SUM(C10,C26)</f>
        <v>0</v>
      </c>
      <c r="D9" s="77">
        <f>SUM(D10,D26)</f>
        <v>0</v>
      </c>
      <c r="E9" s="100"/>
    </row>
    <row r="10" spans="1:7" s="7" customFormat="1" ht="16.5" customHeight="1" x14ac:dyDescent="0.3">
      <c r="A10" s="79">
        <v>1.1000000000000001</v>
      </c>
      <c r="B10" s="79" t="s">
        <v>69</v>
      </c>
      <c r="C10" s="77">
        <f>SUM(C11,C12,C16,C19,C25,C26)</f>
        <v>0</v>
      </c>
      <c r="D10" s="77">
        <f>SUM(D11,D12,D16,D19,D24,D25)</f>
        <v>0</v>
      </c>
      <c r="E10" s="100"/>
    </row>
    <row r="11" spans="1:7" s="9" customFormat="1" ht="16.5" customHeight="1" x14ac:dyDescent="0.3">
      <c r="A11" s="80" t="s">
        <v>30</v>
      </c>
      <c r="B11" s="80" t="s">
        <v>68</v>
      </c>
      <c r="C11" s="8"/>
      <c r="D11" s="8"/>
      <c r="E11" s="100"/>
    </row>
    <row r="12" spans="1:7" s="10" customFormat="1" ht="16.5" customHeight="1" x14ac:dyDescent="0.3">
      <c r="A12" s="80" t="s">
        <v>31</v>
      </c>
      <c r="B12" s="80" t="s">
        <v>290</v>
      </c>
      <c r="C12" s="99">
        <f>SUM(C14:C15)</f>
        <v>0</v>
      </c>
      <c r="D12" s="99">
        <f>SUM(D14:D15)</f>
        <v>0</v>
      </c>
      <c r="E12" s="100"/>
      <c r="G12" s="60"/>
    </row>
    <row r="13" spans="1:7" s="3" customFormat="1" ht="16.5" customHeight="1" x14ac:dyDescent="0.3">
      <c r="A13" s="89" t="s">
        <v>70</v>
      </c>
      <c r="B13" s="89" t="s">
        <v>293</v>
      </c>
      <c r="C13" s="8"/>
      <c r="D13" s="8"/>
      <c r="E13" s="100"/>
    </row>
    <row r="14" spans="1:7" s="3" customFormat="1" ht="16.5" customHeight="1" x14ac:dyDescent="0.3">
      <c r="A14" s="89" t="s">
        <v>434</v>
      </c>
      <c r="B14" s="89" t="s">
        <v>433</v>
      </c>
      <c r="C14" s="8"/>
      <c r="D14" s="8"/>
      <c r="E14" s="100"/>
    </row>
    <row r="15" spans="1:7" s="3" customFormat="1" ht="16.5" customHeight="1" x14ac:dyDescent="0.3">
      <c r="A15" s="89" t="s">
        <v>435</v>
      </c>
      <c r="B15" s="89" t="s">
        <v>86</v>
      </c>
      <c r="C15" s="8"/>
      <c r="D15" s="8"/>
      <c r="E15" s="100"/>
    </row>
    <row r="16" spans="1:7" s="3" customFormat="1" ht="16.5" customHeight="1" x14ac:dyDescent="0.3">
      <c r="A16" s="80" t="s">
        <v>71</v>
      </c>
      <c r="B16" s="80" t="s">
        <v>72</v>
      </c>
      <c r="C16" s="99">
        <f>SUM(C17:C18)</f>
        <v>0</v>
      </c>
      <c r="D16" s="99">
        <f>SUM(D17:D18)</f>
        <v>0</v>
      </c>
      <c r="E16" s="100"/>
    </row>
    <row r="17" spans="1:5" s="3" customFormat="1" ht="16.5" customHeight="1" x14ac:dyDescent="0.3">
      <c r="A17" s="89" t="s">
        <v>73</v>
      </c>
      <c r="B17" s="89" t="s">
        <v>75</v>
      </c>
      <c r="C17" s="8"/>
      <c r="D17" s="8"/>
      <c r="E17" s="100"/>
    </row>
    <row r="18" spans="1:5" s="3" customFormat="1" ht="30" x14ac:dyDescent="0.3">
      <c r="A18" s="89" t="s">
        <v>74</v>
      </c>
      <c r="B18" s="89" t="s">
        <v>98</v>
      </c>
      <c r="C18" s="8"/>
      <c r="D18" s="8"/>
      <c r="E18" s="100"/>
    </row>
    <row r="19" spans="1:5" s="3" customFormat="1" ht="16.5" customHeight="1" x14ac:dyDescent="0.3">
      <c r="A19" s="80" t="s">
        <v>76</v>
      </c>
      <c r="B19" s="80" t="s">
        <v>368</v>
      </c>
      <c r="C19" s="99">
        <f>SUM(C20:C23)</f>
        <v>0</v>
      </c>
      <c r="D19" s="99">
        <f>SUM(D20:D23)</f>
        <v>0</v>
      </c>
      <c r="E19" s="100"/>
    </row>
    <row r="20" spans="1:5" s="3" customFormat="1" ht="16.5" customHeight="1" x14ac:dyDescent="0.3">
      <c r="A20" s="89" t="s">
        <v>77</v>
      </c>
      <c r="B20" s="89" t="s">
        <v>78</v>
      </c>
      <c r="C20" s="8"/>
      <c r="D20" s="8"/>
      <c r="E20" s="100"/>
    </row>
    <row r="21" spans="1:5" s="3" customFormat="1" ht="30" x14ac:dyDescent="0.3">
      <c r="A21" s="89" t="s">
        <v>81</v>
      </c>
      <c r="B21" s="89" t="s">
        <v>79</v>
      </c>
      <c r="C21" s="8"/>
      <c r="D21" s="8"/>
      <c r="E21" s="100"/>
    </row>
    <row r="22" spans="1:5" s="3" customFormat="1" ht="16.5" customHeight="1" x14ac:dyDescent="0.3">
      <c r="A22" s="89" t="s">
        <v>82</v>
      </c>
      <c r="B22" s="89" t="s">
        <v>80</v>
      </c>
      <c r="C22" s="8"/>
      <c r="D22" s="8"/>
      <c r="E22" s="100"/>
    </row>
    <row r="23" spans="1:5" s="3" customFormat="1" ht="16.5" customHeight="1" x14ac:dyDescent="0.3">
      <c r="A23" s="89" t="s">
        <v>83</v>
      </c>
      <c r="B23" s="89" t="s">
        <v>381</v>
      </c>
      <c r="C23" s="8"/>
      <c r="D23" s="8"/>
      <c r="E23" s="100"/>
    </row>
    <row r="24" spans="1:5" s="3" customFormat="1" ht="16.5" customHeight="1" x14ac:dyDescent="0.3">
      <c r="A24" s="80" t="s">
        <v>84</v>
      </c>
      <c r="B24" s="80" t="s">
        <v>382</v>
      </c>
      <c r="C24" s="230"/>
      <c r="D24" s="8"/>
      <c r="E24" s="100"/>
    </row>
    <row r="25" spans="1:5" s="3" customFormat="1" x14ac:dyDescent="0.3">
      <c r="A25" s="80" t="s">
        <v>234</v>
      </c>
      <c r="B25" s="80" t="s">
        <v>388</v>
      </c>
      <c r="C25" s="8"/>
      <c r="D25" s="8"/>
      <c r="E25" s="100"/>
    </row>
    <row r="26" spans="1:5" ht="16.5" customHeight="1" x14ac:dyDescent="0.3">
      <c r="A26" s="79">
        <v>1.2</v>
      </c>
      <c r="B26" s="79" t="s">
        <v>85</v>
      </c>
      <c r="C26" s="77">
        <f>SUM(C27,C35)</f>
        <v>0</v>
      </c>
      <c r="D26" s="77">
        <f>SUM(D27,D35)</f>
        <v>0</v>
      </c>
      <c r="E26" s="100"/>
    </row>
    <row r="27" spans="1:5" ht="16.5" customHeight="1" x14ac:dyDescent="0.3">
      <c r="A27" s="80" t="s">
        <v>32</v>
      </c>
      <c r="B27" s="80" t="s">
        <v>293</v>
      </c>
      <c r="C27" s="99">
        <f>SUM(C28:C30)</f>
        <v>0</v>
      </c>
      <c r="D27" s="99">
        <f>SUM(D28:D30)</f>
        <v>0</v>
      </c>
      <c r="E27" s="100"/>
    </row>
    <row r="28" spans="1:5" x14ac:dyDescent="0.3">
      <c r="A28" s="214" t="s">
        <v>87</v>
      </c>
      <c r="B28" s="214" t="s">
        <v>291</v>
      </c>
      <c r="C28" s="8"/>
      <c r="D28" s="8"/>
      <c r="E28" s="100"/>
    </row>
    <row r="29" spans="1:5" x14ac:dyDescent="0.3">
      <c r="A29" s="214" t="s">
        <v>88</v>
      </c>
      <c r="B29" s="214" t="s">
        <v>294</v>
      </c>
      <c r="C29" s="8"/>
      <c r="D29" s="8"/>
      <c r="E29" s="100"/>
    </row>
    <row r="30" spans="1:5" x14ac:dyDescent="0.3">
      <c r="A30" s="214" t="s">
        <v>390</v>
      </c>
      <c r="B30" s="214" t="s">
        <v>292</v>
      </c>
      <c r="C30" s="8"/>
      <c r="D30" s="8"/>
      <c r="E30" s="100"/>
    </row>
    <row r="31" spans="1:5" x14ac:dyDescent="0.3">
      <c r="A31" s="80" t="s">
        <v>33</v>
      </c>
      <c r="B31" s="80" t="s">
        <v>433</v>
      </c>
      <c r="C31" s="99">
        <f>SUM(C32:C34)</f>
        <v>0</v>
      </c>
      <c r="D31" s="99">
        <f>SUM(D32:D34)</f>
        <v>0</v>
      </c>
      <c r="E31" s="100"/>
    </row>
    <row r="32" spans="1:5" x14ac:dyDescent="0.3">
      <c r="A32" s="214" t="s">
        <v>12</v>
      </c>
      <c r="B32" s="214" t="s">
        <v>436</v>
      </c>
      <c r="C32" s="8"/>
      <c r="D32" s="8"/>
      <c r="E32" s="100"/>
    </row>
    <row r="33" spans="1:9" x14ac:dyDescent="0.3">
      <c r="A33" s="214" t="s">
        <v>13</v>
      </c>
      <c r="B33" s="214" t="s">
        <v>437</v>
      </c>
      <c r="C33" s="8"/>
      <c r="D33" s="8"/>
      <c r="E33" s="100"/>
    </row>
    <row r="34" spans="1:9" x14ac:dyDescent="0.3">
      <c r="A34" s="214" t="s">
        <v>264</v>
      </c>
      <c r="B34" s="214" t="s">
        <v>438</v>
      </c>
      <c r="C34" s="8"/>
      <c r="D34" s="8"/>
      <c r="E34" s="100"/>
    </row>
    <row r="35" spans="1:9" x14ac:dyDescent="0.3">
      <c r="A35" s="80" t="s">
        <v>34</v>
      </c>
      <c r="B35" s="227" t="s">
        <v>387</v>
      </c>
      <c r="C35" s="8"/>
      <c r="D35" s="8"/>
      <c r="E35" s="100"/>
    </row>
    <row r="36" spans="1:9" x14ac:dyDescent="0.3">
      <c r="D36" s="27"/>
      <c r="E36" s="101"/>
      <c r="F36" s="27"/>
    </row>
    <row r="37" spans="1:9" x14ac:dyDescent="0.3">
      <c r="A37" s="1"/>
      <c r="D37" s="27"/>
      <c r="E37" s="101"/>
      <c r="F37" s="27"/>
    </row>
    <row r="38" spans="1:9" x14ac:dyDescent="0.3">
      <c r="D38" s="27"/>
      <c r="E38" s="101"/>
      <c r="F38" s="27"/>
    </row>
    <row r="39" spans="1:9" x14ac:dyDescent="0.3">
      <c r="D39" s="27"/>
      <c r="E39" s="101"/>
      <c r="F39" s="27"/>
    </row>
    <row r="40" spans="1:9" x14ac:dyDescent="0.3">
      <c r="A40" s="61" t="s">
        <v>96</v>
      </c>
      <c r="D40" s="27"/>
      <c r="E40" s="101"/>
      <c r="F40" s="27"/>
    </row>
    <row r="41" spans="1:9" x14ac:dyDescent="0.3">
      <c r="D41" s="27"/>
      <c r="E41" s="102"/>
      <c r="F41" s="102"/>
      <c r="G41"/>
      <c r="H41"/>
      <c r="I41"/>
    </row>
    <row r="42" spans="1:9" x14ac:dyDescent="0.3">
      <c r="D42" s="103"/>
      <c r="E42" s="102"/>
      <c r="F42" s="102"/>
      <c r="G42"/>
      <c r="H42"/>
      <c r="I42"/>
    </row>
    <row r="43" spans="1:9" x14ac:dyDescent="0.3">
      <c r="A43"/>
      <c r="B43" s="61" t="s">
        <v>254</v>
      </c>
      <c r="D43" s="103"/>
      <c r="E43" s="102"/>
      <c r="F43" s="102"/>
      <c r="G43"/>
      <c r="H43"/>
      <c r="I43"/>
    </row>
    <row r="44" spans="1:9" x14ac:dyDescent="0.3">
      <c r="A44"/>
      <c r="B44" s="2" t="s">
        <v>253</v>
      </c>
      <c r="D44" s="103"/>
      <c r="E44" s="102"/>
      <c r="F44" s="102"/>
      <c r="G44"/>
      <c r="H44"/>
      <c r="I44"/>
    </row>
    <row r="45" spans="1:9" customFormat="1" ht="12.75" x14ac:dyDescent="0.2">
      <c r="B45" s="58" t="s">
        <v>127</v>
      </c>
      <c r="D45" s="102"/>
      <c r="E45" s="102"/>
      <c r="F45" s="102"/>
    </row>
    <row r="46" spans="1:9" x14ac:dyDescent="0.3">
      <c r="D46" s="27"/>
      <c r="E46" s="10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223</v>
      </c>
    </row>
    <row r="2" spans="1:7" ht="15" x14ac:dyDescent="0.2">
      <c r="A2" s="56">
        <v>40907</v>
      </c>
      <c r="C2" t="s">
        <v>188</v>
      </c>
      <c r="E2" t="s">
        <v>219</v>
      </c>
      <c r="G2" s="57" t="s">
        <v>224</v>
      </c>
    </row>
    <row r="3" spans="1:7" ht="15" x14ac:dyDescent="0.2">
      <c r="A3" s="56">
        <v>40908</v>
      </c>
      <c r="C3" t="s">
        <v>189</v>
      </c>
      <c r="E3" t="s">
        <v>220</v>
      </c>
      <c r="G3" s="57" t="s">
        <v>225</v>
      </c>
    </row>
    <row r="4" spans="1:7" ht="15" x14ac:dyDescent="0.2">
      <c r="A4" s="56">
        <v>40909</v>
      </c>
      <c r="C4" t="s">
        <v>190</v>
      </c>
      <c r="E4" t="s">
        <v>221</v>
      </c>
      <c r="G4" s="57" t="s">
        <v>226</v>
      </c>
    </row>
    <row r="5" spans="1:7" x14ac:dyDescent="0.2">
      <c r="A5" s="56">
        <v>40910</v>
      </c>
      <c r="C5" t="s">
        <v>191</v>
      </c>
      <c r="E5" t="s">
        <v>222</v>
      </c>
    </row>
    <row r="6" spans="1:7" x14ac:dyDescent="0.2">
      <c r="A6" s="56">
        <v>40911</v>
      </c>
      <c r="C6" t="s">
        <v>192</v>
      </c>
    </row>
    <row r="7" spans="1:7" x14ac:dyDescent="0.2">
      <c r="A7" s="56">
        <v>40912</v>
      </c>
      <c r="C7" t="s">
        <v>193</v>
      </c>
    </row>
    <row r="8" spans="1:7" x14ac:dyDescent="0.2">
      <c r="A8" s="56">
        <v>40913</v>
      </c>
      <c r="C8" t="s">
        <v>194</v>
      </c>
    </row>
    <row r="9" spans="1:7" x14ac:dyDescent="0.2">
      <c r="A9" s="56">
        <v>40914</v>
      </c>
      <c r="C9" t="s">
        <v>195</v>
      </c>
    </row>
    <row r="10" spans="1:7" x14ac:dyDescent="0.2">
      <c r="A10" s="56">
        <v>40915</v>
      </c>
      <c r="C10" t="s">
        <v>196</v>
      </c>
    </row>
    <row r="11" spans="1:7" x14ac:dyDescent="0.2">
      <c r="A11" s="56">
        <v>40916</v>
      </c>
      <c r="C11" t="s">
        <v>197</v>
      </c>
    </row>
    <row r="12" spans="1:7" x14ac:dyDescent="0.2">
      <c r="A12" s="56">
        <v>40917</v>
      </c>
      <c r="C12" t="s">
        <v>198</v>
      </c>
    </row>
    <row r="13" spans="1:7" x14ac:dyDescent="0.2">
      <c r="A13" s="56">
        <v>40918</v>
      </c>
      <c r="C13" t="s">
        <v>199</v>
      </c>
    </row>
    <row r="14" spans="1:7" x14ac:dyDescent="0.2">
      <c r="A14" s="56">
        <v>40919</v>
      </c>
      <c r="C14" t="s">
        <v>200</v>
      </c>
    </row>
    <row r="15" spans="1:7" x14ac:dyDescent="0.2">
      <c r="A15" s="56">
        <v>40920</v>
      </c>
      <c r="C15" t="s">
        <v>201</v>
      </c>
    </row>
    <row r="16" spans="1:7" x14ac:dyDescent="0.2">
      <c r="A16" s="56">
        <v>40921</v>
      </c>
      <c r="C16" t="s">
        <v>202</v>
      </c>
    </row>
    <row r="17" spans="1:3" x14ac:dyDescent="0.2">
      <c r="A17" s="56">
        <v>40922</v>
      </c>
      <c r="C17" t="s">
        <v>203</v>
      </c>
    </row>
    <row r="18" spans="1:3" x14ac:dyDescent="0.2">
      <c r="A18" s="56">
        <v>40923</v>
      </c>
      <c r="C18" t="s">
        <v>204</v>
      </c>
    </row>
    <row r="19" spans="1:3" x14ac:dyDescent="0.2">
      <c r="A19" s="56">
        <v>40924</v>
      </c>
      <c r="C19" t="s">
        <v>205</v>
      </c>
    </row>
    <row r="20" spans="1:3" x14ac:dyDescent="0.2">
      <c r="A20" s="56">
        <v>40925</v>
      </c>
      <c r="C20" t="s">
        <v>206</v>
      </c>
    </row>
    <row r="21" spans="1:3" x14ac:dyDescent="0.2">
      <c r="A21" s="56">
        <v>40926</v>
      </c>
    </row>
    <row r="22" spans="1:3" x14ac:dyDescent="0.2">
      <c r="A22" s="56">
        <v>40927</v>
      </c>
    </row>
    <row r="23" spans="1:3" x14ac:dyDescent="0.2">
      <c r="A23" s="56">
        <v>40928</v>
      </c>
    </row>
    <row r="24" spans="1:3" x14ac:dyDescent="0.2">
      <c r="A24" s="56">
        <v>40929</v>
      </c>
    </row>
    <row r="25" spans="1:3" x14ac:dyDescent="0.2">
      <c r="A25" s="56">
        <v>40930</v>
      </c>
    </row>
    <row r="26" spans="1:3" x14ac:dyDescent="0.2">
      <c r="A26" s="56">
        <v>40931</v>
      </c>
    </row>
    <row r="27" spans="1:3" x14ac:dyDescent="0.2">
      <c r="A27" s="56">
        <v>40932</v>
      </c>
    </row>
    <row r="28" spans="1:3" x14ac:dyDescent="0.2">
      <c r="A28" s="56">
        <v>40933</v>
      </c>
    </row>
    <row r="29" spans="1:3" x14ac:dyDescent="0.2">
      <c r="A29" s="56">
        <v>40934</v>
      </c>
    </row>
    <row r="30" spans="1:3" x14ac:dyDescent="0.2">
      <c r="A30" s="56">
        <v>40935</v>
      </c>
    </row>
    <row r="31" spans="1:3" x14ac:dyDescent="0.2">
      <c r="A31" s="56">
        <v>40936</v>
      </c>
    </row>
    <row r="32" spans="1:3" x14ac:dyDescent="0.2">
      <c r="A32" s="56">
        <v>40937</v>
      </c>
    </row>
    <row r="33" spans="1:1" x14ac:dyDescent="0.2">
      <c r="A33" s="56">
        <v>40938</v>
      </c>
    </row>
    <row r="34" spans="1:1" x14ac:dyDescent="0.2">
      <c r="A34" s="56">
        <v>40939</v>
      </c>
    </row>
    <row r="35" spans="1:1" x14ac:dyDescent="0.2">
      <c r="A35" s="56">
        <v>40941</v>
      </c>
    </row>
    <row r="36" spans="1:1" x14ac:dyDescent="0.2">
      <c r="A36" s="56">
        <v>40942</v>
      </c>
    </row>
    <row r="37" spans="1:1" x14ac:dyDescent="0.2">
      <c r="A37" s="56">
        <v>40943</v>
      </c>
    </row>
    <row r="38" spans="1:1" x14ac:dyDescent="0.2">
      <c r="A38" s="56">
        <v>40944</v>
      </c>
    </row>
    <row r="39" spans="1:1" x14ac:dyDescent="0.2">
      <c r="A39" s="56">
        <v>40945</v>
      </c>
    </row>
    <row r="40" spans="1:1" x14ac:dyDescent="0.2">
      <c r="A40" s="56">
        <v>40946</v>
      </c>
    </row>
    <row r="41" spans="1:1" x14ac:dyDescent="0.2">
      <c r="A41" s="56">
        <v>40947</v>
      </c>
    </row>
    <row r="42" spans="1:1" x14ac:dyDescent="0.2">
      <c r="A42" s="56">
        <v>40948</v>
      </c>
    </row>
    <row r="43" spans="1:1" x14ac:dyDescent="0.2">
      <c r="A43" s="56">
        <v>40949</v>
      </c>
    </row>
    <row r="44" spans="1:1" x14ac:dyDescent="0.2">
      <c r="A44" s="56">
        <v>40950</v>
      </c>
    </row>
    <row r="45" spans="1:1" x14ac:dyDescent="0.2">
      <c r="A45" s="56">
        <v>40951</v>
      </c>
    </row>
    <row r="46" spans="1:1" x14ac:dyDescent="0.2">
      <c r="A46" s="56">
        <v>40952</v>
      </c>
    </row>
    <row r="47" spans="1:1" x14ac:dyDescent="0.2">
      <c r="A47" s="56">
        <v>40953</v>
      </c>
    </row>
    <row r="48" spans="1:1" x14ac:dyDescent="0.2">
      <c r="A48" s="56">
        <v>40954</v>
      </c>
    </row>
    <row r="49" spans="1:1" x14ac:dyDescent="0.2">
      <c r="A49" s="56">
        <v>40955</v>
      </c>
    </row>
    <row r="50" spans="1:1" x14ac:dyDescent="0.2">
      <c r="A50" s="56">
        <v>40956</v>
      </c>
    </row>
    <row r="51" spans="1:1" x14ac:dyDescent="0.2">
      <c r="A51" s="56">
        <v>40957</v>
      </c>
    </row>
    <row r="52" spans="1:1" x14ac:dyDescent="0.2">
      <c r="A52" s="56">
        <v>40958</v>
      </c>
    </row>
    <row r="53" spans="1:1" x14ac:dyDescent="0.2">
      <c r="A53" s="56">
        <v>40959</v>
      </c>
    </row>
    <row r="54" spans="1:1" x14ac:dyDescent="0.2">
      <c r="A54" s="56">
        <v>40960</v>
      </c>
    </row>
    <row r="55" spans="1:1" x14ac:dyDescent="0.2">
      <c r="A55" s="56">
        <v>40961</v>
      </c>
    </row>
    <row r="56" spans="1:1" x14ac:dyDescent="0.2">
      <c r="A56" s="56">
        <v>40962</v>
      </c>
    </row>
    <row r="57" spans="1:1" x14ac:dyDescent="0.2">
      <c r="A57" s="56">
        <v>40963</v>
      </c>
    </row>
    <row r="58" spans="1:1" x14ac:dyDescent="0.2">
      <c r="A58" s="56">
        <v>40964</v>
      </c>
    </row>
    <row r="59" spans="1:1" x14ac:dyDescent="0.2">
      <c r="A59" s="56">
        <v>40965</v>
      </c>
    </row>
    <row r="60" spans="1:1" x14ac:dyDescent="0.2">
      <c r="A60" s="56">
        <v>40966</v>
      </c>
    </row>
    <row r="61" spans="1:1" x14ac:dyDescent="0.2">
      <c r="A61" s="56">
        <v>40967</v>
      </c>
    </row>
    <row r="62" spans="1:1" x14ac:dyDescent="0.2">
      <c r="A62" s="56">
        <v>40968</v>
      </c>
    </row>
    <row r="63" spans="1:1" x14ac:dyDescent="0.2">
      <c r="A63" s="56">
        <v>40969</v>
      </c>
    </row>
    <row r="64" spans="1:1" x14ac:dyDescent="0.2">
      <c r="A64" s="56">
        <v>40970</v>
      </c>
    </row>
    <row r="65" spans="1:1" x14ac:dyDescent="0.2">
      <c r="A65" s="56">
        <v>40971</v>
      </c>
    </row>
    <row r="66" spans="1:1" x14ac:dyDescent="0.2">
      <c r="A66" s="56">
        <v>40972</v>
      </c>
    </row>
    <row r="67" spans="1:1" x14ac:dyDescent="0.2">
      <c r="A67" s="56">
        <v>40973</v>
      </c>
    </row>
    <row r="68" spans="1:1" x14ac:dyDescent="0.2">
      <c r="A68" s="56">
        <v>40974</v>
      </c>
    </row>
    <row r="69" spans="1:1" x14ac:dyDescent="0.2">
      <c r="A69" s="56">
        <v>40975</v>
      </c>
    </row>
    <row r="70" spans="1:1" x14ac:dyDescent="0.2">
      <c r="A70" s="56">
        <v>40976</v>
      </c>
    </row>
    <row r="71" spans="1:1" x14ac:dyDescent="0.2">
      <c r="A71" s="56">
        <v>40977</v>
      </c>
    </row>
    <row r="72" spans="1:1" x14ac:dyDescent="0.2">
      <c r="A72" s="56">
        <v>40978</v>
      </c>
    </row>
    <row r="73" spans="1:1" x14ac:dyDescent="0.2">
      <c r="A73" s="56">
        <v>40979</v>
      </c>
    </row>
    <row r="74" spans="1:1" x14ac:dyDescent="0.2">
      <c r="A74" s="56">
        <v>40980</v>
      </c>
    </row>
    <row r="75" spans="1:1" x14ac:dyDescent="0.2">
      <c r="A75" s="56">
        <v>40981</v>
      </c>
    </row>
    <row r="76" spans="1:1" x14ac:dyDescent="0.2">
      <c r="A76" s="56">
        <v>40982</v>
      </c>
    </row>
    <row r="77" spans="1:1" x14ac:dyDescent="0.2">
      <c r="A77" s="56">
        <v>40983</v>
      </c>
    </row>
    <row r="78" spans="1:1" x14ac:dyDescent="0.2">
      <c r="A78" s="56">
        <v>40984</v>
      </c>
    </row>
    <row r="79" spans="1:1" x14ac:dyDescent="0.2">
      <c r="A79" s="56">
        <v>40985</v>
      </c>
    </row>
    <row r="80" spans="1:1" x14ac:dyDescent="0.2">
      <c r="A80" s="56">
        <v>40986</v>
      </c>
    </row>
    <row r="81" spans="1:1" x14ac:dyDescent="0.2">
      <c r="A81" s="56">
        <v>40987</v>
      </c>
    </row>
    <row r="82" spans="1:1" x14ac:dyDescent="0.2">
      <c r="A82" s="56">
        <v>40988</v>
      </c>
    </row>
    <row r="83" spans="1:1" x14ac:dyDescent="0.2">
      <c r="A83" s="56">
        <v>40989</v>
      </c>
    </row>
    <row r="84" spans="1:1" x14ac:dyDescent="0.2">
      <c r="A84" s="56">
        <v>40990</v>
      </c>
    </row>
    <row r="85" spans="1:1" x14ac:dyDescent="0.2">
      <c r="A85" s="56">
        <v>40991</v>
      </c>
    </row>
    <row r="86" spans="1:1" x14ac:dyDescent="0.2">
      <c r="A86" s="56">
        <v>40992</v>
      </c>
    </row>
    <row r="87" spans="1:1" x14ac:dyDescent="0.2">
      <c r="A87" s="56">
        <v>40993</v>
      </c>
    </row>
    <row r="88" spans="1:1" x14ac:dyDescent="0.2">
      <c r="A88" s="56">
        <v>40994</v>
      </c>
    </row>
    <row r="89" spans="1:1" x14ac:dyDescent="0.2">
      <c r="A89" s="56">
        <v>40995</v>
      </c>
    </row>
    <row r="90" spans="1:1" x14ac:dyDescent="0.2">
      <c r="A90" s="56">
        <v>40996</v>
      </c>
    </row>
    <row r="91" spans="1:1" x14ac:dyDescent="0.2">
      <c r="A91" s="56">
        <v>40997</v>
      </c>
    </row>
    <row r="92" spans="1:1" x14ac:dyDescent="0.2">
      <c r="A92" s="56">
        <v>40998</v>
      </c>
    </row>
    <row r="93" spans="1:1" x14ac:dyDescent="0.2">
      <c r="A93" s="56">
        <v>40999</v>
      </c>
    </row>
    <row r="94" spans="1:1" x14ac:dyDescent="0.2">
      <c r="A94" s="56">
        <v>41000</v>
      </c>
    </row>
    <row r="95" spans="1:1" x14ac:dyDescent="0.2">
      <c r="A95" s="56">
        <v>41001</v>
      </c>
    </row>
    <row r="96" spans="1:1" x14ac:dyDescent="0.2">
      <c r="A96" s="56">
        <v>41002</v>
      </c>
    </row>
    <row r="97" spans="1:1" x14ac:dyDescent="0.2">
      <c r="A97" s="56">
        <v>41003</v>
      </c>
    </row>
    <row r="98" spans="1:1" x14ac:dyDescent="0.2">
      <c r="A98" s="56">
        <v>41004</v>
      </c>
    </row>
    <row r="99" spans="1:1" x14ac:dyDescent="0.2">
      <c r="A99" s="56">
        <v>41005</v>
      </c>
    </row>
    <row r="100" spans="1:1" x14ac:dyDescent="0.2">
      <c r="A100" s="56">
        <v>41006</v>
      </c>
    </row>
    <row r="101" spans="1:1" x14ac:dyDescent="0.2">
      <c r="A101" s="56">
        <v>41007</v>
      </c>
    </row>
    <row r="102" spans="1:1" x14ac:dyDescent="0.2">
      <c r="A102" s="56">
        <v>41008</v>
      </c>
    </row>
    <row r="103" spans="1:1" x14ac:dyDescent="0.2">
      <c r="A103" s="56">
        <v>41009</v>
      </c>
    </row>
    <row r="104" spans="1:1" x14ac:dyDescent="0.2">
      <c r="A104" s="56">
        <v>41010</v>
      </c>
    </row>
    <row r="105" spans="1:1" x14ac:dyDescent="0.2">
      <c r="A105" s="56">
        <v>41011</v>
      </c>
    </row>
    <row r="106" spans="1:1" x14ac:dyDescent="0.2">
      <c r="A106" s="56">
        <v>41012</v>
      </c>
    </row>
    <row r="107" spans="1:1" x14ac:dyDescent="0.2">
      <c r="A107" s="56">
        <v>41013</v>
      </c>
    </row>
    <row r="108" spans="1:1" x14ac:dyDescent="0.2">
      <c r="A108" s="56">
        <v>41014</v>
      </c>
    </row>
    <row r="109" spans="1:1" x14ac:dyDescent="0.2">
      <c r="A109" s="56">
        <v>41015</v>
      </c>
    </row>
    <row r="110" spans="1:1" x14ac:dyDescent="0.2">
      <c r="A110" s="56">
        <v>41016</v>
      </c>
    </row>
    <row r="111" spans="1:1" x14ac:dyDescent="0.2">
      <c r="A111" s="56">
        <v>41017</v>
      </c>
    </row>
    <row r="112" spans="1:1" x14ac:dyDescent="0.2">
      <c r="A112" s="56">
        <v>41018</v>
      </c>
    </row>
    <row r="113" spans="1:1" x14ac:dyDescent="0.2">
      <c r="A113" s="56">
        <v>41019</v>
      </c>
    </row>
    <row r="114" spans="1:1" x14ac:dyDescent="0.2">
      <c r="A114" s="56">
        <v>41020</v>
      </c>
    </row>
    <row r="115" spans="1:1" x14ac:dyDescent="0.2">
      <c r="A115" s="56">
        <v>41021</v>
      </c>
    </row>
    <row r="116" spans="1:1" x14ac:dyDescent="0.2">
      <c r="A116" s="56">
        <v>41022</v>
      </c>
    </row>
    <row r="117" spans="1:1" x14ac:dyDescent="0.2">
      <c r="A117" s="56">
        <v>41023</v>
      </c>
    </row>
    <row r="118" spans="1:1" x14ac:dyDescent="0.2">
      <c r="A118" s="56">
        <v>41024</v>
      </c>
    </row>
    <row r="119" spans="1:1" x14ac:dyDescent="0.2">
      <c r="A119" s="56">
        <v>41025</v>
      </c>
    </row>
    <row r="120" spans="1:1" x14ac:dyDescent="0.2">
      <c r="A120" s="56">
        <v>41026</v>
      </c>
    </row>
    <row r="121" spans="1:1" x14ac:dyDescent="0.2">
      <c r="A121" s="56">
        <v>41027</v>
      </c>
    </row>
    <row r="122" spans="1:1" x14ac:dyDescent="0.2">
      <c r="A122" s="56">
        <v>41028</v>
      </c>
    </row>
    <row r="123" spans="1:1" x14ac:dyDescent="0.2">
      <c r="A123" s="56">
        <v>41029</v>
      </c>
    </row>
    <row r="124" spans="1:1" x14ac:dyDescent="0.2">
      <c r="A124" s="56">
        <v>41030</v>
      </c>
    </row>
    <row r="125" spans="1:1" x14ac:dyDescent="0.2">
      <c r="A125" s="56">
        <v>41031</v>
      </c>
    </row>
    <row r="126" spans="1:1" x14ac:dyDescent="0.2">
      <c r="A126" s="56">
        <v>41032</v>
      </c>
    </row>
    <row r="127" spans="1:1" x14ac:dyDescent="0.2">
      <c r="A127" s="56">
        <v>41033</v>
      </c>
    </row>
    <row r="128" spans="1:1" x14ac:dyDescent="0.2">
      <c r="A128" s="56">
        <v>41034</v>
      </c>
    </row>
    <row r="129" spans="1:1" x14ac:dyDescent="0.2">
      <c r="A129" s="56">
        <v>41035</v>
      </c>
    </row>
    <row r="130" spans="1:1" x14ac:dyDescent="0.2">
      <c r="A130" s="56">
        <v>41036</v>
      </c>
    </row>
    <row r="131" spans="1:1" x14ac:dyDescent="0.2">
      <c r="A131" s="56">
        <v>41037</v>
      </c>
    </row>
    <row r="132" spans="1:1" x14ac:dyDescent="0.2">
      <c r="A132" s="56">
        <v>41038</v>
      </c>
    </row>
    <row r="133" spans="1:1" x14ac:dyDescent="0.2">
      <c r="A133" s="56">
        <v>41039</v>
      </c>
    </row>
    <row r="134" spans="1:1" x14ac:dyDescent="0.2">
      <c r="A134" s="56">
        <v>41040</v>
      </c>
    </row>
    <row r="135" spans="1:1" x14ac:dyDescent="0.2">
      <c r="A135" s="56">
        <v>41041</v>
      </c>
    </row>
    <row r="136" spans="1:1" x14ac:dyDescent="0.2">
      <c r="A136" s="56">
        <v>41042</v>
      </c>
    </row>
    <row r="137" spans="1:1" x14ac:dyDescent="0.2">
      <c r="A137" s="56">
        <v>41043</v>
      </c>
    </row>
    <row r="138" spans="1:1" x14ac:dyDescent="0.2">
      <c r="A138" s="56">
        <v>41044</v>
      </c>
    </row>
    <row r="139" spans="1:1" x14ac:dyDescent="0.2">
      <c r="A139" s="56">
        <v>41045</v>
      </c>
    </row>
    <row r="140" spans="1:1" x14ac:dyDescent="0.2">
      <c r="A140" s="56">
        <v>41046</v>
      </c>
    </row>
    <row r="141" spans="1:1" x14ac:dyDescent="0.2">
      <c r="A141" s="56">
        <v>41047</v>
      </c>
    </row>
    <row r="142" spans="1:1" x14ac:dyDescent="0.2">
      <c r="A142" s="56">
        <v>41048</v>
      </c>
    </row>
    <row r="143" spans="1:1" x14ac:dyDescent="0.2">
      <c r="A143" s="56">
        <v>41049</v>
      </c>
    </row>
    <row r="144" spans="1:1" x14ac:dyDescent="0.2">
      <c r="A144" s="56">
        <v>41050</v>
      </c>
    </row>
    <row r="145" spans="1:1" x14ac:dyDescent="0.2">
      <c r="A145" s="56">
        <v>41051</v>
      </c>
    </row>
    <row r="146" spans="1:1" x14ac:dyDescent="0.2">
      <c r="A146" s="56">
        <v>41052</v>
      </c>
    </row>
    <row r="147" spans="1:1" x14ac:dyDescent="0.2">
      <c r="A147" s="56">
        <v>41053</v>
      </c>
    </row>
    <row r="148" spans="1:1" x14ac:dyDescent="0.2">
      <c r="A148" s="56">
        <v>41054</v>
      </c>
    </row>
    <row r="149" spans="1:1" x14ac:dyDescent="0.2">
      <c r="A149" s="56">
        <v>41055</v>
      </c>
    </row>
    <row r="150" spans="1:1" x14ac:dyDescent="0.2">
      <c r="A150" s="56">
        <v>41056</v>
      </c>
    </row>
    <row r="151" spans="1:1" x14ac:dyDescent="0.2">
      <c r="A151" s="56">
        <v>41057</v>
      </c>
    </row>
    <row r="152" spans="1:1" x14ac:dyDescent="0.2">
      <c r="A152" s="56">
        <v>41058</v>
      </c>
    </row>
    <row r="153" spans="1:1" x14ac:dyDescent="0.2">
      <c r="A153" s="56">
        <v>41059</v>
      </c>
    </row>
    <row r="154" spans="1:1" x14ac:dyDescent="0.2">
      <c r="A154" s="56">
        <v>41060</v>
      </c>
    </row>
    <row r="155" spans="1:1" x14ac:dyDescent="0.2">
      <c r="A155" s="56">
        <v>41061</v>
      </c>
    </row>
    <row r="156" spans="1:1" x14ac:dyDescent="0.2">
      <c r="A156" s="56">
        <v>41062</v>
      </c>
    </row>
    <row r="157" spans="1:1" x14ac:dyDescent="0.2">
      <c r="A157" s="56">
        <v>41063</v>
      </c>
    </row>
    <row r="158" spans="1:1" x14ac:dyDescent="0.2">
      <c r="A158" s="56">
        <v>41064</v>
      </c>
    </row>
    <row r="159" spans="1:1" x14ac:dyDescent="0.2">
      <c r="A159" s="56">
        <v>41065</v>
      </c>
    </row>
    <row r="160" spans="1:1" x14ac:dyDescent="0.2">
      <c r="A160" s="56">
        <v>41066</v>
      </c>
    </row>
    <row r="161" spans="1:1" x14ac:dyDescent="0.2">
      <c r="A161" s="56">
        <v>41067</v>
      </c>
    </row>
    <row r="162" spans="1:1" x14ac:dyDescent="0.2">
      <c r="A162" s="56">
        <v>41068</v>
      </c>
    </row>
    <row r="163" spans="1:1" x14ac:dyDescent="0.2">
      <c r="A163" s="56">
        <v>41069</v>
      </c>
    </row>
    <row r="164" spans="1:1" x14ac:dyDescent="0.2">
      <c r="A164" s="56">
        <v>41070</v>
      </c>
    </row>
    <row r="165" spans="1:1" x14ac:dyDescent="0.2">
      <c r="A165" s="56">
        <v>41071</v>
      </c>
    </row>
    <row r="166" spans="1:1" x14ac:dyDescent="0.2">
      <c r="A166" s="56">
        <v>41072</v>
      </c>
    </row>
    <row r="167" spans="1:1" x14ac:dyDescent="0.2">
      <c r="A167" s="56">
        <v>41073</v>
      </c>
    </row>
    <row r="168" spans="1:1" x14ac:dyDescent="0.2">
      <c r="A168" s="56">
        <v>41074</v>
      </c>
    </row>
    <row r="169" spans="1:1" x14ac:dyDescent="0.2">
      <c r="A169" s="56">
        <v>41075</v>
      </c>
    </row>
    <row r="170" spans="1:1" x14ac:dyDescent="0.2">
      <c r="A170" s="56">
        <v>41076</v>
      </c>
    </row>
    <row r="171" spans="1:1" x14ac:dyDescent="0.2">
      <c r="A171" s="56">
        <v>41077</v>
      </c>
    </row>
    <row r="172" spans="1:1" x14ac:dyDescent="0.2">
      <c r="A172" s="56">
        <v>41078</v>
      </c>
    </row>
    <row r="173" spans="1:1" x14ac:dyDescent="0.2">
      <c r="A173" s="56">
        <v>41079</v>
      </c>
    </row>
    <row r="174" spans="1:1" x14ac:dyDescent="0.2">
      <c r="A174" s="56">
        <v>41080</v>
      </c>
    </row>
    <row r="175" spans="1:1" x14ac:dyDescent="0.2">
      <c r="A175" s="56">
        <v>41081</v>
      </c>
    </row>
    <row r="176" spans="1:1" x14ac:dyDescent="0.2">
      <c r="A176" s="56">
        <v>41082</v>
      </c>
    </row>
    <row r="177" spans="1:1" x14ac:dyDescent="0.2">
      <c r="A177" s="56">
        <v>41083</v>
      </c>
    </row>
    <row r="178" spans="1:1" x14ac:dyDescent="0.2">
      <c r="A178" s="56">
        <v>41084</v>
      </c>
    </row>
    <row r="179" spans="1:1" x14ac:dyDescent="0.2">
      <c r="A179" s="56">
        <v>41085</v>
      </c>
    </row>
    <row r="180" spans="1:1" x14ac:dyDescent="0.2">
      <c r="A180" s="56">
        <v>41086</v>
      </c>
    </row>
    <row r="181" spans="1:1" x14ac:dyDescent="0.2">
      <c r="A181" s="56">
        <v>41087</v>
      </c>
    </row>
    <row r="182" spans="1:1" x14ac:dyDescent="0.2">
      <c r="A182" s="56">
        <v>41088</v>
      </c>
    </row>
    <row r="183" spans="1:1" x14ac:dyDescent="0.2">
      <c r="A183" s="56">
        <v>41089</v>
      </c>
    </row>
    <row r="184" spans="1:1" x14ac:dyDescent="0.2">
      <c r="A184" s="56">
        <v>41090</v>
      </c>
    </row>
    <row r="185" spans="1:1" x14ac:dyDescent="0.2">
      <c r="A185" s="56">
        <v>41091</v>
      </c>
    </row>
    <row r="186" spans="1:1" x14ac:dyDescent="0.2">
      <c r="A186" s="56">
        <v>41092</v>
      </c>
    </row>
    <row r="187" spans="1:1" x14ac:dyDescent="0.2">
      <c r="A187" s="56">
        <v>41093</v>
      </c>
    </row>
    <row r="188" spans="1:1" x14ac:dyDescent="0.2">
      <c r="A188" s="56">
        <v>41094</v>
      </c>
    </row>
    <row r="189" spans="1:1" x14ac:dyDescent="0.2">
      <c r="A189" s="56">
        <v>41095</v>
      </c>
    </row>
    <row r="190" spans="1:1" x14ac:dyDescent="0.2">
      <c r="A190" s="56">
        <v>41096</v>
      </c>
    </row>
    <row r="191" spans="1:1" x14ac:dyDescent="0.2">
      <c r="A191" s="56">
        <v>41097</v>
      </c>
    </row>
    <row r="192" spans="1:1" x14ac:dyDescent="0.2">
      <c r="A192" s="56">
        <v>41098</v>
      </c>
    </row>
    <row r="193" spans="1:1" x14ac:dyDescent="0.2">
      <c r="A193" s="56">
        <v>41099</v>
      </c>
    </row>
    <row r="194" spans="1:1" x14ac:dyDescent="0.2">
      <c r="A194" s="56">
        <v>41100</v>
      </c>
    </row>
    <row r="195" spans="1:1" x14ac:dyDescent="0.2">
      <c r="A195" s="56">
        <v>41101</v>
      </c>
    </row>
    <row r="196" spans="1:1" x14ac:dyDescent="0.2">
      <c r="A196" s="56">
        <v>41102</v>
      </c>
    </row>
    <row r="197" spans="1:1" x14ac:dyDescent="0.2">
      <c r="A197" s="56">
        <v>41103</v>
      </c>
    </row>
    <row r="198" spans="1:1" x14ac:dyDescent="0.2">
      <c r="A198" s="56">
        <v>41104</v>
      </c>
    </row>
    <row r="199" spans="1:1" x14ac:dyDescent="0.2">
      <c r="A199" s="56">
        <v>41105</v>
      </c>
    </row>
    <row r="200" spans="1:1" x14ac:dyDescent="0.2">
      <c r="A200" s="56">
        <v>41106</v>
      </c>
    </row>
    <row r="201" spans="1:1" x14ac:dyDescent="0.2">
      <c r="A201" s="56">
        <v>41107</v>
      </c>
    </row>
    <row r="202" spans="1:1" x14ac:dyDescent="0.2">
      <c r="A202" s="56">
        <v>41108</v>
      </c>
    </row>
    <row r="203" spans="1:1" x14ac:dyDescent="0.2">
      <c r="A203" s="56">
        <v>41109</v>
      </c>
    </row>
    <row r="204" spans="1:1" x14ac:dyDescent="0.2">
      <c r="A204" s="56">
        <v>41110</v>
      </c>
    </row>
    <row r="205" spans="1:1" x14ac:dyDescent="0.2">
      <c r="A205" s="56">
        <v>41111</v>
      </c>
    </row>
    <row r="206" spans="1:1" x14ac:dyDescent="0.2">
      <c r="A206" s="56">
        <v>41112</v>
      </c>
    </row>
    <row r="207" spans="1:1" x14ac:dyDescent="0.2">
      <c r="A207" s="56">
        <v>41113</v>
      </c>
    </row>
    <row r="208" spans="1:1" x14ac:dyDescent="0.2">
      <c r="A208" s="56">
        <v>41114</v>
      </c>
    </row>
    <row r="209" spans="1:1" x14ac:dyDescent="0.2">
      <c r="A209" s="56">
        <v>41115</v>
      </c>
    </row>
    <row r="210" spans="1:1" x14ac:dyDescent="0.2">
      <c r="A210" s="56">
        <v>41116</v>
      </c>
    </row>
    <row r="211" spans="1:1" x14ac:dyDescent="0.2">
      <c r="A211" s="56">
        <v>41117</v>
      </c>
    </row>
    <row r="212" spans="1:1" x14ac:dyDescent="0.2">
      <c r="A212" s="56">
        <v>41118</v>
      </c>
    </row>
    <row r="213" spans="1:1" x14ac:dyDescent="0.2">
      <c r="A213" s="56">
        <v>41119</v>
      </c>
    </row>
    <row r="214" spans="1:1" x14ac:dyDescent="0.2">
      <c r="A214" s="56">
        <v>41120</v>
      </c>
    </row>
    <row r="215" spans="1:1" x14ac:dyDescent="0.2">
      <c r="A215" s="56">
        <v>41121</v>
      </c>
    </row>
    <row r="216" spans="1:1" x14ac:dyDescent="0.2">
      <c r="A216" s="56">
        <v>41122</v>
      </c>
    </row>
    <row r="217" spans="1:1" x14ac:dyDescent="0.2">
      <c r="A217" s="56">
        <v>41123</v>
      </c>
    </row>
    <row r="218" spans="1:1" x14ac:dyDescent="0.2">
      <c r="A218" s="56">
        <v>41124</v>
      </c>
    </row>
    <row r="219" spans="1:1" x14ac:dyDescent="0.2">
      <c r="A219" s="56">
        <v>41125</v>
      </c>
    </row>
    <row r="220" spans="1:1" x14ac:dyDescent="0.2">
      <c r="A220" s="56">
        <v>41126</v>
      </c>
    </row>
    <row r="221" spans="1:1" x14ac:dyDescent="0.2">
      <c r="A221" s="56">
        <v>41127</v>
      </c>
    </row>
    <row r="222" spans="1:1" x14ac:dyDescent="0.2">
      <c r="A222" s="56">
        <v>41128</v>
      </c>
    </row>
    <row r="223" spans="1:1" x14ac:dyDescent="0.2">
      <c r="A223" s="56">
        <v>41129</v>
      </c>
    </row>
    <row r="224" spans="1:1" x14ac:dyDescent="0.2">
      <c r="A224" s="56">
        <v>41130</v>
      </c>
    </row>
    <row r="225" spans="1:1" x14ac:dyDescent="0.2">
      <c r="A225" s="56">
        <v>41131</v>
      </c>
    </row>
    <row r="226" spans="1:1" x14ac:dyDescent="0.2">
      <c r="A226" s="56">
        <v>41132</v>
      </c>
    </row>
    <row r="227" spans="1:1" x14ac:dyDescent="0.2">
      <c r="A227" s="56">
        <v>41133</v>
      </c>
    </row>
    <row r="228" spans="1:1" x14ac:dyDescent="0.2">
      <c r="A228" s="56">
        <v>41134</v>
      </c>
    </row>
    <row r="229" spans="1:1" x14ac:dyDescent="0.2">
      <c r="A229" s="56">
        <v>41135</v>
      </c>
    </row>
    <row r="230" spans="1:1" x14ac:dyDescent="0.2">
      <c r="A230" s="56">
        <v>41136</v>
      </c>
    </row>
    <row r="231" spans="1:1" x14ac:dyDescent="0.2">
      <c r="A231" s="56">
        <v>41137</v>
      </c>
    </row>
    <row r="232" spans="1:1" x14ac:dyDescent="0.2">
      <c r="A232" s="56">
        <v>41138</v>
      </c>
    </row>
    <row r="233" spans="1:1" x14ac:dyDescent="0.2">
      <c r="A233" s="56">
        <v>41139</v>
      </c>
    </row>
    <row r="234" spans="1:1" x14ac:dyDescent="0.2">
      <c r="A234" s="56">
        <v>41140</v>
      </c>
    </row>
    <row r="235" spans="1:1" x14ac:dyDescent="0.2">
      <c r="A235" s="56">
        <v>41141</v>
      </c>
    </row>
    <row r="236" spans="1:1" x14ac:dyDescent="0.2">
      <c r="A236" s="56">
        <v>41142</v>
      </c>
    </row>
    <row r="237" spans="1:1" x14ac:dyDescent="0.2">
      <c r="A237" s="56">
        <v>41143</v>
      </c>
    </row>
    <row r="238" spans="1:1" x14ac:dyDescent="0.2">
      <c r="A238" s="56">
        <v>41144</v>
      </c>
    </row>
    <row r="239" spans="1:1" x14ac:dyDescent="0.2">
      <c r="A239" s="56">
        <v>41145</v>
      </c>
    </row>
    <row r="240" spans="1:1" x14ac:dyDescent="0.2">
      <c r="A240" s="56">
        <v>41146</v>
      </c>
    </row>
    <row r="241" spans="1:1" x14ac:dyDescent="0.2">
      <c r="A241" s="56">
        <v>41147</v>
      </c>
    </row>
    <row r="242" spans="1:1" x14ac:dyDescent="0.2">
      <c r="A242" s="56">
        <v>41148</v>
      </c>
    </row>
    <row r="243" spans="1:1" x14ac:dyDescent="0.2">
      <c r="A243" s="56">
        <v>41149</v>
      </c>
    </row>
    <row r="244" spans="1:1" x14ac:dyDescent="0.2">
      <c r="A244" s="56">
        <v>41150</v>
      </c>
    </row>
    <row r="245" spans="1:1" x14ac:dyDescent="0.2">
      <c r="A245" s="56">
        <v>41151</v>
      </c>
    </row>
    <row r="246" spans="1:1" x14ac:dyDescent="0.2">
      <c r="A246" s="56">
        <v>41152</v>
      </c>
    </row>
    <row r="247" spans="1:1" x14ac:dyDescent="0.2">
      <c r="A247" s="56">
        <v>41153</v>
      </c>
    </row>
    <row r="248" spans="1:1" x14ac:dyDescent="0.2">
      <c r="A248" s="56">
        <v>41154</v>
      </c>
    </row>
    <row r="249" spans="1:1" x14ac:dyDescent="0.2">
      <c r="A249" s="56">
        <v>41155</v>
      </c>
    </row>
    <row r="250" spans="1:1" x14ac:dyDescent="0.2">
      <c r="A250" s="56">
        <v>41156</v>
      </c>
    </row>
    <row r="251" spans="1:1" x14ac:dyDescent="0.2">
      <c r="A251" s="56">
        <v>41157</v>
      </c>
    </row>
    <row r="252" spans="1:1" x14ac:dyDescent="0.2">
      <c r="A252" s="56">
        <v>41158</v>
      </c>
    </row>
    <row r="253" spans="1:1" x14ac:dyDescent="0.2">
      <c r="A253" s="56">
        <v>41159</v>
      </c>
    </row>
    <row r="254" spans="1:1" x14ac:dyDescent="0.2">
      <c r="A254" s="56">
        <v>41160</v>
      </c>
    </row>
    <row r="255" spans="1:1" x14ac:dyDescent="0.2">
      <c r="A255" s="56">
        <v>41161</v>
      </c>
    </row>
    <row r="256" spans="1:1" x14ac:dyDescent="0.2">
      <c r="A256" s="56">
        <v>41162</v>
      </c>
    </row>
    <row r="257" spans="1:1" x14ac:dyDescent="0.2">
      <c r="A257" s="56">
        <v>41163</v>
      </c>
    </row>
    <row r="258" spans="1:1" x14ac:dyDescent="0.2">
      <c r="A258" s="56">
        <v>41164</v>
      </c>
    </row>
    <row r="259" spans="1:1" x14ac:dyDescent="0.2">
      <c r="A259" s="56">
        <v>41165</v>
      </c>
    </row>
    <row r="260" spans="1:1" x14ac:dyDescent="0.2">
      <c r="A260" s="56">
        <v>41166</v>
      </c>
    </row>
    <row r="261" spans="1:1" x14ac:dyDescent="0.2">
      <c r="A261" s="56">
        <v>41167</v>
      </c>
    </row>
    <row r="262" spans="1:1" x14ac:dyDescent="0.2">
      <c r="A262" s="56">
        <v>41168</v>
      </c>
    </row>
    <row r="263" spans="1:1" x14ac:dyDescent="0.2">
      <c r="A263" s="56">
        <v>41169</v>
      </c>
    </row>
    <row r="264" spans="1:1" x14ac:dyDescent="0.2">
      <c r="A264" s="56">
        <v>41170</v>
      </c>
    </row>
    <row r="265" spans="1:1" x14ac:dyDescent="0.2">
      <c r="A265" s="56">
        <v>41171</v>
      </c>
    </row>
    <row r="266" spans="1:1" x14ac:dyDescent="0.2">
      <c r="A266" s="56">
        <v>41172</v>
      </c>
    </row>
    <row r="267" spans="1:1" x14ac:dyDescent="0.2">
      <c r="A267" s="56">
        <v>41173</v>
      </c>
    </row>
    <row r="268" spans="1:1" x14ac:dyDescent="0.2">
      <c r="A268" s="56">
        <v>41174</v>
      </c>
    </row>
    <row r="269" spans="1:1" x14ac:dyDescent="0.2">
      <c r="A269" s="56">
        <v>41175</v>
      </c>
    </row>
    <row r="270" spans="1:1" x14ac:dyDescent="0.2">
      <c r="A270" s="56">
        <v>41176</v>
      </c>
    </row>
    <row r="271" spans="1:1" x14ac:dyDescent="0.2">
      <c r="A271" s="56">
        <v>41177</v>
      </c>
    </row>
    <row r="272" spans="1:1" x14ac:dyDescent="0.2">
      <c r="A272" s="56">
        <v>41178</v>
      </c>
    </row>
    <row r="273" spans="1:1" x14ac:dyDescent="0.2">
      <c r="A273" s="56">
        <v>41179</v>
      </c>
    </row>
    <row r="274" spans="1:1" x14ac:dyDescent="0.2">
      <c r="A274" s="56">
        <v>41180</v>
      </c>
    </row>
    <row r="275" spans="1:1" x14ac:dyDescent="0.2">
      <c r="A275" s="56">
        <v>41181</v>
      </c>
    </row>
    <row r="276" spans="1:1" x14ac:dyDescent="0.2">
      <c r="A276" s="56">
        <v>41182</v>
      </c>
    </row>
    <row r="277" spans="1:1" x14ac:dyDescent="0.2">
      <c r="A277" s="56">
        <v>41183</v>
      </c>
    </row>
    <row r="278" spans="1:1" x14ac:dyDescent="0.2">
      <c r="A278" s="56">
        <v>41184</v>
      </c>
    </row>
    <row r="279" spans="1:1" x14ac:dyDescent="0.2">
      <c r="A279" s="56">
        <v>41185</v>
      </c>
    </row>
    <row r="280" spans="1:1" x14ac:dyDescent="0.2">
      <c r="A280" s="56">
        <v>41186</v>
      </c>
    </row>
    <row r="281" spans="1:1" x14ac:dyDescent="0.2">
      <c r="A281" s="56">
        <v>41187</v>
      </c>
    </row>
    <row r="282" spans="1:1" x14ac:dyDescent="0.2">
      <c r="A282" s="56">
        <v>41188</v>
      </c>
    </row>
    <row r="283" spans="1:1" x14ac:dyDescent="0.2">
      <c r="A283" s="56">
        <v>41189</v>
      </c>
    </row>
    <row r="284" spans="1:1" x14ac:dyDescent="0.2">
      <c r="A284" s="56">
        <v>41190</v>
      </c>
    </row>
    <row r="285" spans="1:1" x14ac:dyDescent="0.2">
      <c r="A285" s="56">
        <v>41191</v>
      </c>
    </row>
    <row r="286" spans="1:1" x14ac:dyDescent="0.2">
      <c r="A286" s="56">
        <v>41192</v>
      </c>
    </row>
    <row r="287" spans="1:1" x14ac:dyDescent="0.2">
      <c r="A287" s="56">
        <v>41193</v>
      </c>
    </row>
    <row r="288" spans="1:1" x14ac:dyDescent="0.2">
      <c r="A288" s="56">
        <v>41194</v>
      </c>
    </row>
    <row r="289" spans="1:1" x14ac:dyDescent="0.2">
      <c r="A289" s="56">
        <v>41195</v>
      </c>
    </row>
    <row r="290" spans="1:1" x14ac:dyDescent="0.2">
      <c r="A290" s="56">
        <v>41196</v>
      </c>
    </row>
    <row r="291" spans="1:1" x14ac:dyDescent="0.2">
      <c r="A291" s="56">
        <v>41197</v>
      </c>
    </row>
    <row r="292" spans="1:1" x14ac:dyDescent="0.2">
      <c r="A292" s="56">
        <v>41198</v>
      </c>
    </row>
    <row r="293" spans="1:1" x14ac:dyDescent="0.2">
      <c r="A293" s="56">
        <v>41199</v>
      </c>
    </row>
    <row r="294" spans="1:1" x14ac:dyDescent="0.2">
      <c r="A294" s="56">
        <v>41200</v>
      </c>
    </row>
    <row r="295" spans="1:1" x14ac:dyDescent="0.2">
      <c r="A295" s="56">
        <v>41201</v>
      </c>
    </row>
    <row r="296" spans="1:1" x14ac:dyDescent="0.2">
      <c r="A296" s="56">
        <v>41202</v>
      </c>
    </row>
    <row r="297" spans="1:1" x14ac:dyDescent="0.2">
      <c r="A297" s="56">
        <v>41203</v>
      </c>
    </row>
    <row r="298" spans="1:1" x14ac:dyDescent="0.2">
      <c r="A298" s="56">
        <v>41204</v>
      </c>
    </row>
    <row r="299" spans="1:1" x14ac:dyDescent="0.2">
      <c r="A299" s="56">
        <v>41205</v>
      </c>
    </row>
    <row r="300" spans="1:1" x14ac:dyDescent="0.2">
      <c r="A300" s="56">
        <v>41206</v>
      </c>
    </row>
    <row r="301" spans="1:1" x14ac:dyDescent="0.2">
      <c r="A301" s="56">
        <v>41207</v>
      </c>
    </row>
    <row r="302" spans="1:1" x14ac:dyDescent="0.2">
      <c r="A302" s="56">
        <v>41208</v>
      </c>
    </row>
    <row r="303" spans="1:1" x14ac:dyDescent="0.2">
      <c r="A303" s="56">
        <v>41209</v>
      </c>
    </row>
    <row r="304" spans="1:1" x14ac:dyDescent="0.2">
      <c r="A304" s="56">
        <v>41210</v>
      </c>
    </row>
    <row r="305" spans="1:1" x14ac:dyDescent="0.2">
      <c r="A305" s="56">
        <v>41211</v>
      </c>
    </row>
    <row r="306" spans="1:1" x14ac:dyDescent="0.2">
      <c r="A306" s="56">
        <v>41212</v>
      </c>
    </row>
    <row r="307" spans="1:1" x14ac:dyDescent="0.2">
      <c r="A307" s="56">
        <v>41213</v>
      </c>
    </row>
    <row r="308" spans="1:1" x14ac:dyDescent="0.2">
      <c r="A308" s="56">
        <v>41214</v>
      </c>
    </row>
    <row r="309" spans="1:1" x14ac:dyDescent="0.2">
      <c r="A309" s="56">
        <v>41215</v>
      </c>
    </row>
    <row r="310" spans="1:1" x14ac:dyDescent="0.2">
      <c r="A310" s="56">
        <v>41216</v>
      </c>
    </row>
    <row r="311" spans="1:1" x14ac:dyDescent="0.2">
      <c r="A311" s="56">
        <v>41217</v>
      </c>
    </row>
    <row r="312" spans="1:1" x14ac:dyDescent="0.2">
      <c r="A312" s="56">
        <v>41218</v>
      </c>
    </row>
    <row r="313" spans="1:1" x14ac:dyDescent="0.2">
      <c r="A313" s="56">
        <v>41219</v>
      </c>
    </row>
    <row r="314" spans="1:1" x14ac:dyDescent="0.2">
      <c r="A314" s="56">
        <v>41220</v>
      </c>
    </row>
    <row r="315" spans="1:1" x14ac:dyDescent="0.2">
      <c r="A315" s="56">
        <v>41221</v>
      </c>
    </row>
    <row r="316" spans="1:1" x14ac:dyDescent="0.2">
      <c r="A316" s="56">
        <v>41222</v>
      </c>
    </row>
    <row r="317" spans="1:1" x14ac:dyDescent="0.2">
      <c r="A317" s="56">
        <v>41223</v>
      </c>
    </row>
    <row r="318" spans="1:1" x14ac:dyDescent="0.2">
      <c r="A318" s="56">
        <v>41224</v>
      </c>
    </row>
    <row r="319" spans="1:1" x14ac:dyDescent="0.2">
      <c r="A319" s="56">
        <v>41225</v>
      </c>
    </row>
    <row r="320" spans="1:1" x14ac:dyDescent="0.2">
      <c r="A320" s="56">
        <v>41226</v>
      </c>
    </row>
    <row r="321" spans="1:1" x14ac:dyDescent="0.2">
      <c r="A321" s="56">
        <v>41227</v>
      </c>
    </row>
    <row r="322" spans="1:1" x14ac:dyDescent="0.2">
      <c r="A322" s="56">
        <v>41228</v>
      </c>
    </row>
    <row r="323" spans="1:1" x14ac:dyDescent="0.2">
      <c r="A323" s="56">
        <v>41229</v>
      </c>
    </row>
    <row r="324" spans="1:1" x14ac:dyDescent="0.2">
      <c r="A324" s="56">
        <v>41230</v>
      </c>
    </row>
    <row r="325" spans="1:1" x14ac:dyDescent="0.2">
      <c r="A325" s="56">
        <v>41231</v>
      </c>
    </row>
    <row r="326" spans="1:1" x14ac:dyDescent="0.2">
      <c r="A326" s="56">
        <v>41232</v>
      </c>
    </row>
    <row r="327" spans="1:1" x14ac:dyDescent="0.2">
      <c r="A327" s="56">
        <v>41233</v>
      </c>
    </row>
    <row r="328" spans="1:1" x14ac:dyDescent="0.2">
      <c r="A328" s="56">
        <v>41234</v>
      </c>
    </row>
    <row r="329" spans="1:1" x14ac:dyDescent="0.2">
      <c r="A329" s="56">
        <v>41235</v>
      </c>
    </row>
    <row r="330" spans="1:1" x14ac:dyDescent="0.2">
      <c r="A330" s="56">
        <v>41236</v>
      </c>
    </row>
    <row r="331" spans="1:1" x14ac:dyDescent="0.2">
      <c r="A331" s="56">
        <v>41237</v>
      </c>
    </row>
    <row r="332" spans="1:1" x14ac:dyDescent="0.2">
      <c r="A332" s="56">
        <v>41238</v>
      </c>
    </row>
    <row r="333" spans="1:1" x14ac:dyDescent="0.2">
      <c r="A333" s="56">
        <v>41239</v>
      </c>
    </row>
    <row r="334" spans="1:1" x14ac:dyDescent="0.2">
      <c r="A334" s="56">
        <v>41240</v>
      </c>
    </row>
    <row r="335" spans="1:1" x14ac:dyDescent="0.2">
      <c r="A335" s="56">
        <v>41241</v>
      </c>
    </row>
    <row r="336" spans="1:1" x14ac:dyDescent="0.2">
      <c r="A336" s="56">
        <v>41242</v>
      </c>
    </row>
    <row r="337" spans="1:1" x14ac:dyDescent="0.2">
      <c r="A337" s="56">
        <v>41243</v>
      </c>
    </row>
    <row r="338" spans="1:1" x14ac:dyDescent="0.2">
      <c r="A338" s="56">
        <v>41244</v>
      </c>
    </row>
    <row r="339" spans="1:1" x14ac:dyDescent="0.2">
      <c r="A339" s="56">
        <v>41245</v>
      </c>
    </row>
    <row r="340" spans="1:1" x14ac:dyDescent="0.2">
      <c r="A340" s="56">
        <v>41246</v>
      </c>
    </row>
    <row r="341" spans="1:1" x14ac:dyDescent="0.2">
      <c r="A341" s="56">
        <v>41247</v>
      </c>
    </row>
    <row r="342" spans="1:1" x14ac:dyDescent="0.2">
      <c r="A342" s="56">
        <v>41248</v>
      </c>
    </row>
    <row r="343" spans="1:1" x14ac:dyDescent="0.2">
      <c r="A343" s="56">
        <v>41249</v>
      </c>
    </row>
    <row r="344" spans="1:1" x14ac:dyDescent="0.2">
      <c r="A344" s="56">
        <v>41250</v>
      </c>
    </row>
    <row r="345" spans="1:1" x14ac:dyDescent="0.2">
      <c r="A345" s="56">
        <v>41251</v>
      </c>
    </row>
    <row r="346" spans="1:1" x14ac:dyDescent="0.2">
      <c r="A346" s="56">
        <v>41252</v>
      </c>
    </row>
    <row r="347" spans="1:1" x14ac:dyDescent="0.2">
      <c r="A347" s="56">
        <v>41253</v>
      </c>
    </row>
    <row r="348" spans="1:1" x14ac:dyDescent="0.2">
      <c r="A348" s="56">
        <v>41254</v>
      </c>
    </row>
    <row r="349" spans="1:1" x14ac:dyDescent="0.2">
      <c r="A349" s="56">
        <v>41255</v>
      </c>
    </row>
    <row r="350" spans="1:1" x14ac:dyDescent="0.2">
      <c r="A350" s="56">
        <v>41256</v>
      </c>
    </row>
    <row r="351" spans="1:1" x14ac:dyDescent="0.2">
      <c r="A351" s="56">
        <v>41257</v>
      </c>
    </row>
    <row r="352" spans="1:1" x14ac:dyDescent="0.2">
      <c r="A352" s="56">
        <v>41258</v>
      </c>
    </row>
    <row r="353" spans="1:1" x14ac:dyDescent="0.2">
      <c r="A353" s="56">
        <v>41259</v>
      </c>
    </row>
    <row r="354" spans="1:1" x14ac:dyDescent="0.2">
      <c r="A354" s="56">
        <v>41260</v>
      </c>
    </row>
    <row r="355" spans="1:1" x14ac:dyDescent="0.2">
      <c r="A355" s="56">
        <v>41261</v>
      </c>
    </row>
    <row r="356" spans="1:1" x14ac:dyDescent="0.2">
      <c r="A356" s="56">
        <v>41262</v>
      </c>
    </row>
    <row r="357" spans="1:1" x14ac:dyDescent="0.2">
      <c r="A357" s="56">
        <v>41263</v>
      </c>
    </row>
    <row r="358" spans="1:1" x14ac:dyDescent="0.2">
      <c r="A358" s="56">
        <v>41264</v>
      </c>
    </row>
    <row r="359" spans="1:1" x14ac:dyDescent="0.2">
      <c r="A359" s="56">
        <v>41265</v>
      </c>
    </row>
    <row r="360" spans="1:1" x14ac:dyDescent="0.2">
      <c r="A360" s="56">
        <v>41266</v>
      </c>
    </row>
    <row r="361" spans="1:1" x14ac:dyDescent="0.2">
      <c r="A361" s="56">
        <v>41267</v>
      </c>
    </row>
    <row r="362" spans="1:1" x14ac:dyDescent="0.2">
      <c r="A362" s="56">
        <v>41268</v>
      </c>
    </row>
    <row r="363" spans="1:1" x14ac:dyDescent="0.2">
      <c r="A363" s="56">
        <v>41269</v>
      </c>
    </row>
    <row r="364" spans="1:1" x14ac:dyDescent="0.2">
      <c r="A364" s="56">
        <v>41270</v>
      </c>
    </row>
    <row r="365" spans="1:1" x14ac:dyDescent="0.2">
      <c r="A365" s="56">
        <v>41271</v>
      </c>
    </row>
    <row r="366" spans="1:1" x14ac:dyDescent="0.2">
      <c r="A366" s="56">
        <v>41272</v>
      </c>
    </row>
    <row r="367" spans="1:1" x14ac:dyDescent="0.2">
      <c r="A367" s="56">
        <v>41273</v>
      </c>
    </row>
    <row r="368" spans="1:1" x14ac:dyDescent="0.2">
      <c r="A368" s="56">
        <v>41274</v>
      </c>
    </row>
    <row r="369" spans="1:1" x14ac:dyDescent="0.2">
      <c r="A369" s="56">
        <v>41275</v>
      </c>
    </row>
    <row r="370" spans="1:1" x14ac:dyDescent="0.2">
      <c r="A370" s="56">
        <v>41276</v>
      </c>
    </row>
    <row r="371" spans="1:1" x14ac:dyDescent="0.2">
      <c r="A371" s="56">
        <v>41277</v>
      </c>
    </row>
    <row r="372" spans="1:1" x14ac:dyDescent="0.2">
      <c r="A372" s="56">
        <v>41278</v>
      </c>
    </row>
    <row r="373" spans="1:1" x14ac:dyDescent="0.2">
      <c r="A373" s="56">
        <v>41279</v>
      </c>
    </row>
    <row r="374" spans="1:1" x14ac:dyDescent="0.2">
      <c r="A374" s="56">
        <v>41280</v>
      </c>
    </row>
    <row r="375" spans="1:1" x14ac:dyDescent="0.2">
      <c r="A375" s="56">
        <v>41281</v>
      </c>
    </row>
    <row r="376" spans="1:1" x14ac:dyDescent="0.2">
      <c r="A376" s="56">
        <v>41282</v>
      </c>
    </row>
    <row r="377" spans="1:1" x14ac:dyDescent="0.2">
      <c r="A377" s="56">
        <v>41283</v>
      </c>
    </row>
    <row r="378" spans="1:1" x14ac:dyDescent="0.2">
      <c r="A378" s="56">
        <v>41284</v>
      </c>
    </row>
    <row r="379" spans="1:1" x14ac:dyDescent="0.2">
      <c r="A379" s="56">
        <v>41285</v>
      </c>
    </row>
    <row r="380" spans="1:1" x14ac:dyDescent="0.2">
      <c r="A380" s="56">
        <v>41286</v>
      </c>
    </row>
    <row r="381" spans="1:1" x14ac:dyDescent="0.2">
      <c r="A381" s="56">
        <v>41287</v>
      </c>
    </row>
    <row r="382" spans="1:1" x14ac:dyDescent="0.2">
      <c r="A382" s="56">
        <v>41288</v>
      </c>
    </row>
    <row r="383" spans="1:1" x14ac:dyDescent="0.2">
      <c r="A383" s="56">
        <v>41289</v>
      </c>
    </row>
    <row r="384" spans="1:1" x14ac:dyDescent="0.2">
      <c r="A384" s="56">
        <v>41290</v>
      </c>
    </row>
    <row r="385" spans="1:1" x14ac:dyDescent="0.2">
      <c r="A385" s="56">
        <v>41291</v>
      </c>
    </row>
    <row r="386" spans="1:1" x14ac:dyDescent="0.2">
      <c r="A386" s="56">
        <v>41292</v>
      </c>
    </row>
    <row r="387" spans="1:1" x14ac:dyDescent="0.2">
      <c r="A387" s="56">
        <v>41293</v>
      </c>
    </row>
    <row r="388" spans="1:1" x14ac:dyDescent="0.2">
      <c r="A388" s="56">
        <v>41294</v>
      </c>
    </row>
    <row r="389" spans="1:1" x14ac:dyDescent="0.2">
      <c r="A389" s="56">
        <v>41295</v>
      </c>
    </row>
    <row r="390" spans="1:1" x14ac:dyDescent="0.2">
      <c r="A390" s="56">
        <v>41296</v>
      </c>
    </row>
    <row r="391" spans="1:1" x14ac:dyDescent="0.2">
      <c r="A391" s="56">
        <v>41297</v>
      </c>
    </row>
    <row r="392" spans="1:1" x14ac:dyDescent="0.2">
      <c r="A392" s="56">
        <v>41298</v>
      </c>
    </row>
    <row r="393" spans="1:1" x14ac:dyDescent="0.2">
      <c r="A393" s="56">
        <v>41299</v>
      </c>
    </row>
    <row r="394" spans="1:1" x14ac:dyDescent="0.2">
      <c r="A394" s="56">
        <v>41300</v>
      </c>
    </row>
    <row r="395" spans="1:1" x14ac:dyDescent="0.2">
      <c r="A395" s="56">
        <v>41301</v>
      </c>
    </row>
    <row r="396" spans="1:1" x14ac:dyDescent="0.2">
      <c r="A396" s="56">
        <v>41302</v>
      </c>
    </row>
    <row r="397" spans="1:1" x14ac:dyDescent="0.2">
      <c r="A397" s="56">
        <v>41303</v>
      </c>
    </row>
    <row r="398" spans="1:1" x14ac:dyDescent="0.2">
      <c r="A398" s="56">
        <v>41304</v>
      </c>
    </row>
    <row r="399" spans="1:1" x14ac:dyDescent="0.2">
      <c r="A399" s="56">
        <v>41305</v>
      </c>
    </row>
    <row r="400" spans="1:1" x14ac:dyDescent="0.2">
      <c r="A400" s="56">
        <v>41306</v>
      </c>
    </row>
    <row r="401" spans="1:1" x14ac:dyDescent="0.2">
      <c r="A401" s="56">
        <v>41307</v>
      </c>
    </row>
    <row r="402" spans="1:1" x14ac:dyDescent="0.2">
      <c r="A402" s="56">
        <v>41308</v>
      </c>
    </row>
    <row r="403" spans="1:1" x14ac:dyDescent="0.2">
      <c r="A403" s="56">
        <v>41309</v>
      </c>
    </row>
    <row r="404" spans="1:1" x14ac:dyDescent="0.2">
      <c r="A404" s="56">
        <v>41310</v>
      </c>
    </row>
    <row r="405" spans="1:1" x14ac:dyDescent="0.2">
      <c r="A405" s="56">
        <v>41311</v>
      </c>
    </row>
    <row r="406" spans="1:1" x14ac:dyDescent="0.2">
      <c r="A406" s="56">
        <v>41312</v>
      </c>
    </row>
    <row r="407" spans="1:1" x14ac:dyDescent="0.2">
      <c r="A407" s="56">
        <v>41313</v>
      </c>
    </row>
    <row r="408" spans="1:1" x14ac:dyDescent="0.2">
      <c r="A408" s="56">
        <v>41314</v>
      </c>
    </row>
    <row r="409" spans="1:1" x14ac:dyDescent="0.2">
      <c r="A409" s="56">
        <v>41315</v>
      </c>
    </row>
    <row r="410" spans="1:1" x14ac:dyDescent="0.2">
      <c r="A410" s="56">
        <v>41316</v>
      </c>
    </row>
    <row r="411" spans="1:1" x14ac:dyDescent="0.2">
      <c r="A411" s="56">
        <v>41317</v>
      </c>
    </row>
    <row r="412" spans="1:1" x14ac:dyDescent="0.2">
      <c r="A412" s="56">
        <v>41318</v>
      </c>
    </row>
    <row r="413" spans="1:1" x14ac:dyDescent="0.2">
      <c r="A413" s="56">
        <v>41319</v>
      </c>
    </row>
    <row r="414" spans="1:1" x14ac:dyDescent="0.2">
      <c r="A414" s="56">
        <v>41320</v>
      </c>
    </row>
    <row r="415" spans="1:1" x14ac:dyDescent="0.2">
      <c r="A415" s="56">
        <v>41321</v>
      </c>
    </row>
    <row r="416" spans="1:1" x14ac:dyDescent="0.2">
      <c r="A416" s="56">
        <v>41322</v>
      </c>
    </row>
    <row r="417" spans="1:1" x14ac:dyDescent="0.2">
      <c r="A417" s="56">
        <v>41323</v>
      </c>
    </row>
    <row r="418" spans="1:1" x14ac:dyDescent="0.2">
      <c r="A418" s="56">
        <v>41324</v>
      </c>
    </row>
    <row r="419" spans="1:1" x14ac:dyDescent="0.2">
      <c r="A419" s="56">
        <v>41325</v>
      </c>
    </row>
    <row r="420" spans="1:1" x14ac:dyDescent="0.2">
      <c r="A420" s="56">
        <v>41326</v>
      </c>
    </row>
    <row r="421" spans="1:1" x14ac:dyDescent="0.2">
      <c r="A421" s="56">
        <v>41327</v>
      </c>
    </row>
    <row r="422" spans="1:1" x14ac:dyDescent="0.2">
      <c r="A422" s="56">
        <v>41328</v>
      </c>
    </row>
    <row r="423" spans="1:1" x14ac:dyDescent="0.2">
      <c r="A423" s="56">
        <v>41329</v>
      </c>
    </row>
    <row r="424" spans="1:1" x14ac:dyDescent="0.2">
      <c r="A424" s="56">
        <v>41330</v>
      </c>
    </row>
    <row r="425" spans="1:1" x14ac:dyDescent="0.2">
      <c r="A425" s="56">
        <v>41331</v>
      </c>
    </row>
    <row r="426" spans="1:1" x14ac:dyDescent="0.2">
      <c r="A426" s="56">
        <v>41332</v>
      </c>
    </row>
    <row r="427" spans="1:1" x14ac:dyDescent="0.2">
      <c r="A427" s="56">
        <v>41333</v>
      </c>
    </row>
    <row r="428" spans="1:1" x14ac:dyDescent="0.2">
      <c r="A428" s="56">
        <v>41334</v>
      </c>
    </row>
    <row r="429" spans="1:1" x14ac:dyDescent="0.2">
      <c r="A429" s="56">
        <v>41335</v>
      </c>
    </row>
    <row r="430" spans="1:1" x14ac:dyDescent="0.2">
      <c r="A430" s="56">
        <v>41336</v>
      </c>
    </row>
    <row r="431" spans="1:1" x14ac:dyDescent="0.2">
      <c r="A431" s="56">
        <v>41337</v>
      </c>
    </row>
    <row r="432" spans="1:1" x14ac:dyDescent="0.2">
      <c r="A432" s="56">
        <v>41338</v>
      </c>
    </row>
    <row r="433" spans="1:1" x14ac:dyDescent="0.2">
      <c r="A433" s="56">
        <v>41339</v>
      </c>
    </row>
    <row r="434" spans="1:1" x14ac:dyDescent="0.2">
      <c r="A434" s="56">
        <v>41340</v>
      </c>
    </row>
    <row r="435" spans="1:1" x14ac:dyDescent="0.2">
      <c r="A435" s="56">
        <v>41341</v>
      </c>
    </row>
    <row r="436" spans="1:1" x14ac:dyDescent="0.2">
      <c r="A436" s="56">
        <v>41342</v>
      </c>
    </row>
    <row r="437" spans="1:1" x14ac:dyDescent="0.2">
      <c r="A437" s="56">
        <v>41343</v>
      </c>
    </row>
    <row r="438" spans="1:1" x14ac:dyDescent="0.2">
      <c r="A438" s="56">
        <v>41344</v>
      </c>
    </row>
    <row r="439" spans="1:1" x14ac:dyDescent="0.2">
      <c r="A439" s="56">
        <v>41345</v>
      </c>
    </row>
    <row r="440" spans="1:1" x14ac:dyDescent="0.2">
      <c r="A440" s="56">
        <v>41346</v>
      </c>
    </row>
    <row r="441" spans="1:1" x14ac:dyDescent="0.2">
      <c r="A441" s="56">
        <v>41347</v>
      </c>
    </row>
    <row r="442" spans="1:1" x14ac:dyDescent="0.2">
      <c r="A442" s="56">
        <v>41348</v>
      </c>
    </row>
    <row r="443" spans="1:1" x14ac:dyDescent="0.2">
      <c r="A443" s="56">
        <v>41349</v>
      </c>
    </row>
    <row r="444" spans="1:1" x14ac:dyDescent="0.2">
      <c r="A444" s="56">
        <v>41350</v>
      </c>
    </row>
    <row r="445" spans="1:1" x14ac:dyDescent="0.2">
      <c r="A445" s="56">
        <v>41351</v>
      </c>
    </row>
    <row r="446" spans="1:1" x14ac:dyDescent="0.2">
      <c r="A446" s="56">
        <v>41352</v>
      </c>
    </row>
    <row r="447" spans="1:1" x14ac:dyDescent="0.2">
      <c r="A447" s="56">
        <v>41353</v>
      </c>
    </row>
    <row r="448" spans="1:1" x14ac:dyDescent="0.2">
      <c r="A448" s="56">
        <v>41354</v>
      </c>
    </row>
    <row r="449" spans="1:1" x14ac:dyDescent="0.2">
      <c r="A449" s="56">
        <v>41355</v>
      </c>
    </row>
    <row r="450" spans="1:1" x14ac:dyDescent="0.2">
      <c r="A450" s="56">
        <v>41356</v>
      </c>
    </row>
    <row r="451" spans="1:1" x14ac:dyDescent="0.2">
      <c r="A451" s="56">
        <v>41357</v>
      </c>
    </row>
    <row r="452" spans="1:1" x14ac:dyDescent="0.2">
      <c r="A452" s="56">
        <v>41358</v>
      </c>
    </row>
    <row r="453" spans="1:1" x14ac:dyDescent="0.2">
      <c r="A453" s="56">
        <v>41359</v>
      </c>
    </row>
    <row r="454" spans="1:1" x14ac:dyDescent="0.2">
      <c r="A454" s="56">
        <v>41360</v>
      </c>
    </row>
    <row r="455" spans="1:1" x14ac:dyDescent="0.2">
      <c r="A455" s="56">
        <v>41361</v>
      </c>
    </row>
    <row r="456" spans="1:1" x14ac:dyDescent="0.2">
      <c r="A456" s="56">
        <v>41362</v>
      </c>
    </row>
    <row r="457" spans="1:1" x14ac:dyDescent="0.2">
      <c r="A457" s="56">
        <v>41363</v>
      </c>
    </row>
    <row r="458" spans="1:1" x14ac:dyDescent="0.2">
      <c r="A458" s="56">
        <v>41364</v>
      </c>
    </row>
    <row r="459" spans="1:1" x14ac:dyDescent="0.2">
      <c r="A459" s="56">
        <v>41365</v>
      </c>
    </row>
    <row r="460" spans="1:1" x14ac:dyDescent="0.2">
      <c r="A460" s="56">
        <v>41366</v>
      </c>
    </row>
    <row r="461" spans="1:1" x14ac:dyDescent="0.2">
      <c r="A461" s="56">
        <v>41367</v>
      </c>
    </row>
    <row r="462" spans="1:1" x14ac:dyDescent="0.2">
      <c r="A462" s="56">
        <v>41368</v>
      </c>
    </row>
    <row r="463" spans="1:1" x14ac:dyDescent="0.2">
      <c r="A463" s="56">
        <v>41369</v>
      </c>
    </row>
    <row r="464" spans="1:1" x14ac:dyDescent="0.2">
      <c r="A464" s="56">
        <v>41370</v>
      </c>
    </row>
    <row r="465" spans="1:1" x14ac:dyDescent="0.2">
      <c r="A465" s="56">
        <v>41371</v>
      </c>
    </row>
    <row r="466" spans="1:1" x14ac:dyDescent="0.2">
      <c r="A466" s="56">
        <v>41372</v>
      </c>
    </row>
    <row r="467" spans="1:1" x14ac:dyDescent="0.2">
      <c r="A467" s="56">
        <v>41373</v>
      </c>
    </row>
    <row r="468" spans="1:1" x14ac:dyDescent="0.2">
      <c r="A468" s="56">
        <v>41374</v>
      </c>
    </row>
    <row r="469" spans="1:1" x14ac:dyDescent="0.2">
      <c r="A469" s="56">
        <v>41375</v>
      </c>
    </row>
    <row r="470" spans="1:1" x14ac:dyDescent="0.2">
      <c r="A470" s="56">
        <v>41376</v>
      </c>
    </row>
    <row r="471" spans="1:1" x14ac:dyDescent="0.2">
      <c r="A471" s="56">
        <v>41377</v>
      </c>
    </row>
    <row r="472" spans="1:1" x14ac:dyDescent="0.2">
      <c r="A472" s="56">
        <v>41378</v>
      </c>
    </row>
    <row r="473" spans="1:1" x14ac:dyDescent="0.2">
      <c r="A473" s="56">
        <v>41379</v>
      </c>
    </row>
    <row r="474" spans="1:1" x14ac:dyDescent="0.2">
      <c r="A474" s="56">
        <v>41380</v>
      </c>
    </row>
    <row r="475" spans="1:1" x14ac:dyDescent="0.2">
      <c r="A475" s="56">
        <v>41381</v>
      </c>
    </row>
    <row r="476" spans="1:1" x14ac:dyDescent="0.2">
      <c r="A476" s="56">
        <v>41382</v>
      </c>
    </row>
    <row r="477" spans="1:1" x14ac:dyDescent="0.2">
      <c r="A477" s="56">
        <v>41383</v>
      </c>
    </row>
    <row r="478" spans="1:1" x14ac:dyDescent="0.2">
      <c r="A478" s="56">
        <v>41384</v>
      </c>
    </row>
    <row r="479" spans="1:1" x14ac:dyDescent="0.2">
      <c r="A479" s="56">
        <v>41385</v>
      </c>
    </row>
    <row r="480" spans="1:1" x14ac:dyDescent="0.2">
      <c r="A480" s="56">
        <v>41386</v>
      </c>
    </row>
    <row r="481" spans="1:1" x14ac:dyDescent="0.2">
      <c r="A481" s="56">
        <v>41387</v>
      </c>
    </row>
    <row r="482" spans="1:1" x14ac:dyDescent="0.2">
      <c r="A482" s="56">
        <v>41388</v>
      </c>
    </row>
    <row r="483" spans="1:1" x14ac:dyDescent="0.2">
      <c r="A483" s="56">
        <v>41389</v>
      </c>
    </row>
    <row r="484" spans="1:1" x14ac:dyDescent="0.2">
      <c r="A484" s="56">
        <v>41390</v>
      </c>
    </row>
    <row r="485" spans="1:1" x14ac:dyDescent="0.2">
      <c r="A485" s="56">
        <v>41391</v>
      </c>
    </row>
    <row r="486" spans="1:1" x14ac:dyDescent="0.2">
      <c r="A486" s="56">
        <v>41392</v>
      </c>
    </row>
    <row r="487" spans="1:1" x14ac:dyDescent="0.2">
      <c r="A487" s="56">
        <v>41393</v>
      </c>
    </row>
    <row r="488" spans="1:1" x14ac:dyDescent="0.2">
      <c r="A488" s="56">
        <v>41394</v>
      </c>
    </row>
    <row r="489" spans="1:1" x14ac:dyDescent="0.2">
      <c r="A489" s="56">
        <v>41395</v>
      </c>
    </row>
    <row r="490" spans="1:1" x14ac:dyDescent="0.2">
      <c r="A490" s="56">
        <v>41396</v>
      </c>
    </row>
    <row r="491" spans="1:1" x14ac:dyDescent="0.2">
      <c r="A491" s="56">
        <v>41397</v>
      </c>
    </row>
    <row r="492" spans="1:1" x14ac:dyDescent="0.2">
      <c r="A492" s="56">
        <v>41398</v>
      </c>
    </row>
    <row r="493" spans="1:1" x14ac:dyDescent="0.2">
      <c r="A493" s="56">
        <v>41399</v>
      </c>
    </row>
    <row r="494" spans="1:1" x14ac:dyDescent="0.2">
      <c r="A494" s="56">
        <v>41400</v>
      </c>
    </row>
    <row r="495" spans="1:1" x14ac:dyDescent="0.2">
      <c r="A495" s="56">
        <v>41401</v>
      </c>
    </row>
    <row r="496" spans="1:1" x14ac:dyDescent="0.2">
      <c r="A496" s="56">
        <v>41402</v>
      </c>
    </row>
    <row r="497" spans="1:1" x14ac:dyDescent="0.2">
      <c r="A497" s="56">
        <v>41403</v>
      </c>
    </row>
    <row r="498" spans="1:1" x14ac:dyDescent="0.2">
      <c r="A498" s="56">
        <v>41404</v>
      </c>
    </row>
    <row r="499" spans="1:1" x14ac:dyDescent="0.2">
      <c r="A499" s="56">
        <v>41405</v>
      </c>
    </row>
    <row r="500" spans="1:1" x14ac:dyDescent="0.2">
      <c r="A500" s="56">
        <v>41406</v>
      </c>
    </row>
    <row r="501" spans="1:1" x14ac:dyDescent="0.2">
      <c r="A501" s="56">
        <v>41407</v>
      </c>
    </row>
    <row r="502" spans="1:1" x14ac:dyDescent="0.2">
      <c r="A502" s="56">
        <v>41408</v>
      </c>
    </row>
    <row r="503" spans="1:1" x14ac:dyDescent="0.2">
      <c r="A503" s="56">
        <v>41409</v>
      </c>
    </row>
    <row r="504" spans="1:1" x14ac:dyDescent="0.2">
      <c r="A504" s="56">
        <v>41410</v>
      </c>
    </row>
    <row r="505" spans="1:1" x14ac:dyDescent="0.2">
      <c r="A505" s="56">
        <v>41411</v>
      </c>
    </row>
    <row r="506" spans="1:1" x14ac:dyDescent="0.2">
      <c r="A506" s="56">
        <v>41412</v>
      </c>
    </row>
    <row r="507" spans="1:1" x14ac:dyDescent="0.2">
      <c r="A507" s="56">
        <v>41413</v>
      </c>
    </row>
    <row r="508" spans="1:1" x14ac:dyDescent="0.2">
      <c r="A508" s="56">
        <v>41414</v>
      </c>
    </row>
    <row r="509" spans="1:1" x14ac:dyDescent="0.2">
      <c r="A509" s="56">
        <v>41415</v>
      </c>
    </row>
    <row r="510" spans="1:1" x14ac:dyDescent="0.2">
      <c r="A510" s="56">
        <v>41416</v>
      </c>
    </row>
    <row r="511" spans="1:1" x14ac:dyDescent="0.2">
      <c r="A511" s="56">
        <v>41417</v>
      </c>
    </row>
    <row r="512" spans="1:1" x14ac:dyDescent="0.2">
      <c r="A512" s="56">
        <v>41418</v>
      </c>
    </row>
    <row r="513" spans="1:1" x14ac:dyDescent="0.2">
      <c r="A513" s="56">
        <v>41419</v>
      </c>
    </row>
    <row r="514" spans="1:1" x14ac:dyDescent="0.2">
      <c r="A514" s="56">
        <v>41420</v>
      </c>
    </row>
    <row r="515" spans="1:1" x14ac:dyDescent="0.2">
      <c r="A515" s="56">
        <v>41421</v>
      </c>
    </row>
    <row r="516" spans="1:1" x14ac:dyDescent="0.2">
      <c r="A516" s="56">
        <v>41422</v>
      </c>
    </row>
    <row r="517" spans="1:1" x14ac:dyDescent="0.2">
      <c r="A517" s="56">
        <v>41423</v>
      </c>
    </row>
    <row r="518" spans="1:1" x14ac:dyDescent="0.2">
      <c r="A518" s="56">
        <v>41424</v>
      </c>
    </row>
    <row r="519" spans="1:1" x14ac:dyDescent="0.2">
      <c r="A519" s="56">
        <v>41425</v>
      </c>
    </row>
    <row r="520" spans="1:1" x14ac:dyDescent="0.2">
      <c r="A520" s="56">
        <v>41426</v>
      </c>
    </row>
    <row r="521" spans="1:1" x14ac:dyDescent="0.2">
      <c r="A521" s="56">
        <v>41427</v>
      </c>
    </row>
    <row r="522" spans="1:1" x14ac:dyDescent="0.2">
      <c r="A522" s="56">
        <v>41428</v>
      </c>
    </row>
    <row r="523" spans="1:1" x14ac:dyDescent="0.2">
      <c r="A523" s="56">
        <v>41429</v>
      </c>
    </row>
    <row r="524" spans="1:1" x14ac:dyDescent="0.2">
      <c r="A524" s="56">
        <v>41430</v>
      </c>
    </row>
    <row r="525" spans="1:1" x14ac:dyDescent="0.2">
      <c r="A525" s="56">
        <v>41431</v>
      </c>
    </row>
    <row r="526" spans="1:1" x14ac:dyDescent="0.2">
      <c r="A526" s="56">
        <v>41432</v>
      </c>
    </row>
    <row r="527" spans="1:1" x14ac:dyDescent="0.2">
      <c r="A527" s="56">
        <v>41433</v>
      </c>
    </row>
    <row r="528" spans="1:1" x14ac:dyDescent="0.2">
      <c r="A528" s="56">
        <v>41434</v>
      </c>
    </row>
    <row r="529" spans="1:1" x14ac:dyDescent="0.2">
      <c r="A529" s="56">
        <v>41435</v>
      </c>
    </row>
    <row r="530" spans="1:1" x14ac:dyDescent="0.2">
      <c r="A530" s="56">
        <v>41436</v>
      </c>
    </row>
    <row r="531" spans="1:1" x14ac:dyDescent="0.2">
      <c r="A531" s="56">
        <v>41437</v>
      </c>
    </row>
    <row r="532" spans="1:1" x14ac:dyDescent="0.2">
      <c r="A532" s="56">
        <v>41438</v>
      </c>
    </row>
    <row r="533" spans="1:1" x14ac:dyDescent="0.2">
      <c r="A533" s="56">
        <v>41439</v>
      </c>
    </row>
    <row r="534" spans="1:1" x14ac:dyDescent="0.2">
      <c r="A534" s="56">
        <v>41440</v>
      </c>
    </row>
    <row r="535" spans="1:1" x14ac:dyDescent="0.2">
      <c r="A535" s="56">
        <v>41441</v>
      </c>
    </row>
    <row r="536" spans="1:1" x14ac:dyDescent="0.2">
      <c r="A536" s="56">
        <v>41442</v>
      </c>
    </row>
    <row r="537" spans="1:1" x14ac:dyDescent="0.2">
      <c r="A537" s="56">
        <v>41443</v>
      </c>
    </row>
    <row r="538" spans="1:1" x14ac:dyDescent="0.2">
      <c r="A538" s="56">
        <v>41444</v>
      </c>
    </row>
    <row r="539" spans="1:1" x14ac:dyDescent="0.2">
      <c r="A539" s="56">
        <v>41445</v>
      </c>
    </row>
    <row r="540" spans="1:1" x14ac:dyDescent="0.2">
      <c r="A540" s="56">
        <v>41446</v>
      </c>
    </row>
    <row r="541" spans="1:1" x14ac:dyDescent="0.2">
      <c r="A541" s="56">
        <v>41447</v>
      </c>
    </row>
    <row r="542" spans="1:1" x14ac:dyDescent="0.2">
      <c r="A542" s="56">
        <v>41448</v>
      </c>
    </row>
    <row r="543" spans="1:1" x14ac:dyDescent="0.2">
      <c r="A543" s="56">
        <v>41449</v>
      </c>
    </row>
    <row r="544" spans="1:1" x14ac:dyDescent="0.2">
      <c r="A544" s="56">
        <v>41450</v>
      </c>
    </row>
    <row r="545" spans="1:1" x14ac:dyDescent="0.2">
      <c r="A545" s="56">
        <v>41451</v>
      </c>
    </row>
    <row r="546" spans="1:1" x14ac:dyDescent="0.2">
      <c r="A546" s="56">
        <v>41452</v>
      </c>
    </row>
    <row r="547" spans="1:1" x14ac:dyDescent="0.2">
      <c r="A547" s="56">
        <v>41453</v>
      </c>
    </row>
    <row r="548" spans="1:1" x14ac:dyDescent="0.2">
      <c r="A548" s="56">
        <v>41454</v>
      </c>
    </row>
    <row r="549" spans="1:1" x14ac:dyDescent="0.2">
      <c r="A549" s="56">
        <v>41455</v>
      </c>
    </row>
    <row r="550" spans="1:1" x14ac:dyDescent="0.2">
      <c r="A550" s="56">
        <v>41456</v>
      </c>
    </row>
    <row r="551" spans="1:1" x14ac:dyDescent="0.2">
      <c r="A551" s="56">
        <v>41457</v>
      </c>
    </row>
    <row r="552" spans="1:1" x14ac:dyDescent="0.2">
      <c r="A552" s="56">
        <v>41458</v>
      </c>
    </row>
    <row r="553" spans="1:1" x14ac:dyDescent="0.2">
      <c r="A553" s="56">
        <v>41459</v>
      </c>
    </row>
    <row r="554" spans="1:1" x14ac:dyDescent="0.2">
      <c r="A554" s="56">
        <v>41460</v>
      </c>
    </row>
    <row r="555" spans="1:1" x14ac:dyDescent="0.2">
      <c r="A555" s="56">
        <v>41461</v>
      </c>
    </row>
    <row r="556" spans="1:1" x14ac:dyDescent="0.2">
      <c r="A556" s="56">
        <v>41462</v>
      </c>
    </row>
    <row r="557" spans="1:1" x14ac:dyDescent="0.2">
      <c r="A557" s="56">
        <v>41463</v>
      </c>
    </row>
    <row r="558" spans="1:1" x14ac:dyDescent="0.2">
      <c r="A558" s="56">
        <v>41464</v>
      </c>
    </row>
    <row r="559" spans="1:1" x14ac:dyDescent="0.2">
      <c r="A559" s="56">
        <v>41465</v>
      </c>
    </row>
    <row r="560" spans="1:1" x14ac:dyDescent="0.2">
      <c r="A560" s="56">
        <v>41466</v>
      </c>
    </row>
    <row r="561" spans="1:1" x14ac:dyDescent="0.2">
      <c r="A561" s="56">
        <v>41467</v>
      </c>
    </row>
    <row r="562" spans="1:1" x14ac:dyDescent="0.2">
      <c r="A562" s="56">
        <v>41468</v>
      </c>
    </row>
    <row r="563" spans="1:1" x14ac:dyDescent="0.2">
      <c r="A563" s="56">
        <v>41469</v>
      </c>
    </row>
    <row r="564" spans="1:1" x14ac:dyDescent="0.2">
      <c r="A564" s="56">
        <v>41470</v>
      </c>
    </row>
    <row r="565" spans="1:1" x14ac:dyDescent="0.2">
      <c r="A565" s="56">
        <v>41471</v>
      </c>
    </row>
    <row r="566" spans="1:1" x14ac:dyDescent="0.2">
      <c r="A566" s="56">
        <v>41472</v>
      </c>
    </row>
    <row r="567" spans="1:1" x14ac:dyDescent="0.2">
      <c r="A567" s="56">
        <v>41473</v>
      </c>
    </row>
    <row r="568" spans="1:1" x14ac:dyDescent="0.2">
      <c r="A568" s="56">
        <v>41474</v>
      </c>
    </row>
    <row r="569" spans="1:1" x14ac:dyDescent="0.2">
      <c r="A569" s="56">
        <v>41475</v>
      </c>
    </row>
    <row r="570" spans="1:1" x14ac:dyDescent="0.2">
      <c r="A570" s="56">
        <v>41476</v>
      </c>
    </row>
    <row r="571" spans="1:1" x14ac:dyDescent="0.2">
      <c r="A571" s="56">
        <v>41477</v>
      </c>
    </row>
    <row r="572" spans="1:1" x14ac:dyDescent="0.2">
      <c r="A572" s="56">
        <v>41478</v>
      </c>
    </row>
    <row r="573" spans="1:1" x14ac:dyDescent="0.2">
      <c r="A573" s="56">
        <v>41479</v>
      </c>
    </row>
    <row r="574" spans="1:1" x14ac:dyDescent="0.2">
      <c r="A574" s="56">
        <v>41480</v>
      </c>
    </row>
    <row r="575" spans="1:1" x14ac:dyDescent="0.2">
      <c r="A575" s="56">
        <v>41481</v>
      </c>
    </row>
    <row r="576" spans="1:1" x14ac:dyDescent="0.2">
      <c r="A576" s="56">
        <v>41482</v>
      </c>
    </row>
    <row r="577" spans="1:1" x14ac:dyDescent="0.2">
      <c r="A577" s="56">
        <v>41483</v>
      </c>
    </row>
    <row r="578" spans="1:1" x14ac:dyDescent="0.2">
      <c r="A578" s="56">
        <v>41484</v>
      </c>
    </row>
    <row r="579" spans="1:1" x14ac:dyDescent="0.2">
      <c r="A579" s="56">
        <v>41485</v>
      </c>
    </row>
    <row r="580" spans="1:1" x14ac:dyDescent="0.2">
      <c r="A580" s="56">
        <v>41486</v>
      </c>
    </row>
    <row r="581" spans="1:1" x14ac:dyDescent="0.2">
      <c r="A581" s="56">
        <v>41487</v>
      </c>
    </row>
    <row r="582" spans="1:1" x14ac:dyDescent="0.2">
      <c r="A582" s="56">
        <v>41488</v>
      </c>
    </row>
    <row r="583" spans="1:1" x14ac:dyDescent="0.2">
      <c r="A583" s="56">
        <v>41489</v>
      </c>
    </row>
    <row r="584" spans="1:1" x14ac:dyDescent="0.2">
      <c r="A584" s="56">
        <v>41490</v>
      </c>
    </row>
    <row r="585" spans="1:1" x14ac:dyDescent="0.2">
      <c r="A585" s="56">
        <v>41491</v>
      </c>
    </row>
    <row r="586" spans="1:1" x14ac:dyDescent="0.2">
      <c r="A586" s="56">
        <v>41492</v>
      </c>
    </row>
    <row r="587" spans="1:1" x14ac:dyDescent="0.2">
      <c r="A587" s="56">
        <v>41493</v>
      </c>
    </row>
    <row r="588" spans="1:1" x14ac:dyDescent="0.2">
      <c r="A588" s="56">
        <v>41494</v>
      </c>
    </row>
    <row r="589" spans="1:1" x14ac:dyDescent="0.2">
      <c r="A589" s="56">
        <v>41495</v>
      </c>
    </row>
    <row r="590" spans="1:1" x14ac:dyDescent="0.2">
      <c r="A590" s="56">
        <v>41496</v>
      </c>
    </row>
    <row r="591" spans="1:1" x14ac:dyDescent="0.2">
      <c r="A591" s="56">
        <v>41497</v>
      </c>
    </row>
    <row r="592" spans="1:1" x14ac:dyDescent="0.2">
      <c r="A592" s="56">
        <v>41498</v>
      </c>
    </row>
    <row r="593" spans="1:1" x14ac:dyDescent="0.2">
      <c r="A593" s="56">
        <v>41499</v>
      </c>
    </row>
    <row r="594" spans="1:1" x14ac:dyDescent="0.2">
      <c r="A594" s="56">
        <v>41500</v>
      </c>
    </row>
    <row r="595" spans="1:1" x14ac:dyDescent="0.2">
      <c r="A595" s="56">
        <v>41501</v>
      </c>
    </row>
    <row r="596" spans="1:1" x14ac:dyDescent="0.2">
      <c r="A596" s="56">
        <v>41502</v>
      </c>
    </row>
    <row r="597" spans="1:1" x14ac:dyDescent="0.2">
      <c r="A597" s="56">
        <v>41503</v>
      </c>
    </row>
    <row r="598" spans="1:1" x14ac:dyDescent="0.2">
      <c r="A598" s="56">
        <v>41504</v>
      </c>
    </row>
    <row r="599" spans="1:1" x14ac:dyDescent="0.2">
      <c r="A599" s="56">
        <v>41505</v>
      </c>
    </row>
    <row r="600" spans="1:1" x14ac:dyDescent="0.2">
      <c r="A600" s="56">
        <v>41506</v>
      </c>
    </row>
    <row r="601" spans="1:1" x14ac:dyDescent="0.2">
      <c r="A601" s="56">
        <v>41507</v>
      </c>
    </row>
    <row r="602" spans="1:1" x14ac:dyDescent="0.2">
      <c r="A602" s="56">
        <v>41508</v>
      </c>
    </row>
    <row r="603" spans="1:1" x14ac:dyDescent="0.2">
      <c r="A603" s="56">
        <v>41509</v>
      </c>
    </row>
    <row r="604" spans="1:1" x14ac:dyDescent="0.2">
      <c r="A604" s="56">
        <v>41510</v>
      </c>
    </row>
    <row r="605" spans="1:1" x14ac:dyDescent="0.2">
      <c r="A605" s="56">
        <v>41511</v>
      </c>
    </row>
    <row r="606" spans="1:1" x14ac:dyDescent="0.2">
      <c r="A606" s="56">
        <v>41512</v>
      </c>
    </row>
    <row r="607" spans="1:1" x14ac:dyDescent="0.2">
      <c r="A607" s="56">
        <v>41513</v>
      </c>
    </row>
    <row r="608" spans="1:1" x14ac:dyDescent="0.2">
      <c r="A608" s="56">
        <v>41514</v>
      </c>
    </row>
    <row r="609" spans="1:1" x14ac:dyDescent="0.2">
      <c r="A609" s="56">
        <v>41515</v>
      </c>
    </row>
    <row r="610" spans="1:1" x14ac:dyDescent="0.2">
      <c r="A610" s="56">
        <v>41516</v>
      </c>
    </row>
    <row r="611" spans="1:1" x14ac:dyDescent="0.2">
      <c r="A611" s="56">
        <v>41517</v>
      </c>
    </row>
    <row r="612" spans="1:1" x14ac:dyDescent="0.2">
      <c r="A612" s="56">
        <v>41518</v>
      </c>
    </row>
    <row r="613" spans="1:1" x14ac:dyDescent="0.2">
      <c r="A613" s="56">
        <v>41519</v>
      </c>
    </row>
    <row r="614" spans="1:1" x14ac:dyDescent="0.2">
      <c r="A614" s="56">
        <v>41520</v>
      </c>
    </row>
    <row r="615" spans="1:1" x14ac:dyDescent="0.2">
      <c r="A615" s="56">
        <v>41521</v>
      </c>
    </row>
    <row r="616" spans="1:1" x14ac:dyDescent="0.2">
      <c r="A616" s="56">
        <v>41522</v>
      </c>
    </row>
    <row r="617" spans="1:1" x14ac:dyDescent="0.2">
      <c r="A617" s="56">
        <v>41523</v>
      </c>
    </row>
    <row r="618" spans="1:1" x14ac:dyDescent="0.2">
      <c r="A618" s="56">
        <v>41524</v>
      </c>
    </row>
    <row r="619" spans="1:1" x14ac:dyDescent="0.2">
      <c r="A619" s="56">
        <v>41525</v>
      </c>
    </row>
    <row r="620" spans="1:1" x14ac:dyDescent="0.2">
      <c r="A620" s="56">
        <v>41526</v>
      </c>
    </row>
    <row r="621" spans="1:1" x14ac:dyDescent="0.2">
      <c r="A621" s="56">
        <v>41527</v>
      </c>
    </row>
    <row r="622" spans="1:1" x14ac:dyDescent="0.2">
      <c r="A622" s="56">
        <v>41528</v>
      </c>
    </row>
    <row r="623" spans="1:1" x14ac:dyDescent="0.2">
      <c r="A623" s="56">
        <v>41529</v>
      </c>
    </row>
    <row r="624" spans="1:1" x14ac:dyDescent="0.2">
      <c r="A624" s="56">
        <v>41530</v>
      </c>
    </row>
    <row r="625" spans="1:1" x14ac:dyDescent="0.2">
      <c r="A625" s="56">
        <v>41531</v>
      </c>
    </row>
    <row r="626" spans="1:1" x14ac:dyDescent="0.2">
      <c r="A626" s="56">
        <v>41532</v>
      </c>
    </row>
    <row r="627" spans="1:1" x14ac:dyDescent="0.2">
      <c r="A627" s="56">
        <v>41533</v>
      </c>
    </row>
    <row r="628" spans="1:1" x14ac:dyDescent="0.2">
      <c r="A628" s="56">
        <v>41534</v>
      </c>
    </row>
    <row r="629" spans="1:1" x14ac:dyDescent="0.2">
      <c r="A629" s="56">
        <v>41535</v>
      </c>
    </row>
    <row r="630" spans="1:1" x14ac:dyDescent="0.2">
      <c r="A630" s="56">
        <v>41536</v>
      </c>
    </row>
    <row r="631" spans="1:1" x14ac:dyDescent="0.2">
      <c r="A631" s="56">
        <v>41537</v>
      </c>
    </row>
    <row r="632" spans="1:1" x14ac:dyDescent="0.2">
      <c r="A632" s="56">
        <v>41538</v>
      </c>
    </row>
    <row r="633" spans="1:1" x14ac:dyDescent="0.2">
      <c r="A633" s="56">
        <v>41539</v>
      </c>
    </row>
    <row r="634" spans="1:1" x14ac:dyDescent="0.2">
      <c r="A634" s="56">
        <v>41540</v>
      </c>
    </row>
    <row r="635" spans="1:1" x14ac:dyDescent="0.2">
      <c r="A635" s="56">
        <v>41541</v>
      </c>
    </row>
    <row r="636" spans="1:1" x14ac:dyDescent="0.2">
      <c r="A636" s="56">
        <v>41542</v>
      </c>
    </row>
    <row r="637" spans="1:1" x14ac:dyDescent="0.2">
      <c r="A637" s="56">
        <v>41543</v>
      </c>
    </row>
    <row r="638" spans="1:1" x14ac:dyDescent="0.2">
      <c r="A638" s="56">
        <v>41544</v>
      </c>
    </row>
    <row r="639" spans="1:1" x14ac:dyDescent="0.2">
      <c r="A639" s="56">
        <v>41545</v>
      </c>
    </row>
    <row r="640" spans="1:1" x14ac:dyDescent="0.2">
      <c r="A640" s="56">
        <v>41546</v>
      </c>
    </row>
    <row r="641" spans="1:1" x14ac:dyDescent="0.2">
      <c r="A641" s="56">
        <v>41547</v>
      </c>
    </row>
    <row r="642" spans="1:1" x14ac:dyDescent="0.2">
      <c r="A642" s="56">
        <v>41548</v>
      </c>
    </row>
    <row r="643" spans="1:1" x14ac:dyDescent="0.2">
      <c r="A643" s="56">
        <v>41549</v>
      </c>
    </row>
    <row r="644" spans="1:1" x14ac:dyDescent="0.2">
      <c r="A644" s="56">
        <v>41550</v>
      </c>
    </row>
    <row r="645" spans="1:1" x14ac:dyDescent="0.2">
      <c r="A645" s="56">
        <v>41551</v>
      </c>
    </row>
    <row r="646" spans="1:1" x14ac:dyDescent="0.2">
      <c r="A646" s="56">
        <v>41552</v>
      </c>
    </row>
    <row r="647" spans="1:1" x14ac:dyDescent="0.2">
      <c r="A647" s="56">
        <v>41553</v>
      </c>
    </row>
    <row r="648" spans="1:1" x14ac:dyDescent="0.2">
      <c r="A648" s="56">
        <v>41554</v>
      </c>
    </row>
    <row r="649" spans="1:1" x14ac:dyDescent="0.2">
      <c r="A649" s="56">
        <v>41555</v>
      </c>
    </row>
    <row r="650" spans="1:1" x14ac:dyDescent="0.2">
      <c r="A650" s="56">
        <v>41556</v>
      </c>
    </row>
    <row r="651" spans="1:1" x14ac:dyDescent="0.2">
      <c r="A651" s="56">
        <v>41557</v>
      </c>
    </row>
    <row r="652" spans="1:1" x14ac:dyDescent="0.2">
      <c r="A652" s="56">
        <v>41558</v>
      </c>
    </row>
    <row r="653" spans="1:1" x14ac:dyDescent="0.2">
      <c r="A653" s="56">
        <v>41559</v>
      </c>
    </row>
    <row r="654" spans="1:1" x14ac:dyDescent="0.2">
      <c r="A654" s="56">
        <v>41560</v>
      </c>
    </row>
    <row r="655" spans="1:1" x14ac:dyDescent="0.2">
      <c r="A655" s="56">
        <v>41561</v>
      </c>
    </row>
    <row r="656" spans="1:1" x14ac:dyDescent="0.2">
      <c r="A656" s="56">
        <v>41562</v>
      </c>
    </row>
    <row r="657" spans="1:1" x14ac:dyDescent="0.2">
      <c r="A657" s="56">
        <v>41563</v>
      </c>
    </row>
    <row r="658" spans="1:1" x14ac:dyDescent="0.2">
      <c r="A658" s="56">
        <v>41564</v>
      </c>
    </row>
    <row r="659" spans="1:1" x14ac:dyDescent="0.2">
      <c r="A659" s="56">
        <v>41565</v>
      </c>
    </row>
    <row r="660" spans="1:1" x14ac:dyDescent="0.2">
      <c r="A660" s="56">
        <v>41566</v>
      </c>
    </row>
    <row r="661" spans="1:1" x14ac:dyDescent="0.2">
      <c r="A661" s="56">
        <v>41567</v>
      </c>
    </row>
    <row r="662" spans="1:1" x14ac:dyDescent="0.2">
      <c r="A662" s="56">
        <v>41568</v>
      </c>
    </row>
    <row r="663" spans="1:1" x14ac:dyDescent="0.2">
      <c r="A663" s="56">
        <v>41569</v>
      </c>
    </row>
    <row r="664" spans="1:1" x14ac:dyDescent="0.2">
      <c r="A664" s="56">
        <v>41570</v>
      </c>
    </row>
    <row r="665" spans="1:1" x14ac:dyDescent="0.2">
      <c r="A665" s="56">
        <v>41571</v>
      </c>
    </row>
    <row r="666" spans="1:1" x14ac:dyDescent="0.2">
      <c r="A666" s="56">
        <v>41572</v>
      </c>
    </row>
    <row r="667" spans="1:1" x14ac:dyDescent="0.2">
      <c r="A667" s="56">
        <v>41573</v>
      </c>
    </row>
    <row r="668" spans="1:1" x14ac:dyDescent="0.2">
      <c r="A668" s="56">
        <v>41574</v>
      </c>
    </row>
    <row r="669" spans="1:1" x14ac:dyDescent="0.2">
      <c r="A669" s="56">
        <v>41575</v>
      </c>
    </row>
    <row r="670" spans="1:1" x14ac:dyDescent="0.2">
      <c r="A670" s="56">
        <v>41576</v>
      </c>
    </row>
    <row r="671" spans="1:1" x14ac:dyDescent="0.2">
      <c r="A671" s="56">
        <v>41577</v>
      </c>
    </row>
    <row r="672" spans="1:1" x14ac:dyDescent="0.2">
      <c r="A672" s="56">
        <v>41578</v>
      </c>
    </row>
    <row r="673" spans="1:1" x14ac:dyDescent="0.2">
      <c r="A673" s="56">
        <v>41579</v>
      </c>
    </row>
    <row r="674" spans="1:1" x14ac:dyDescent="0.2">
      <c r="A674" s="56">
        <v>41580</v>
      </c>
    </row>
    <row r="675" spans="1:1" x14ac:dyDescent="0.2">
      <c r="A675" s="56">
        <v>41581</v>
      </c>
    </row>
    <row r="676" spans="1:1" x14ac:dyDescent="0.2">
      <c r="A676" s="56">
        <v>41582</v>
      </c>
    </row>
    <row r="677" spans="1:1" x14ac:dyDescent="0.2">
      <c r="A677" s="56">
        <v>41583</v>
      </c>
    </row>
    <row r="678" spans="1:1" x14ac:dyDescent="0.2">
      <c r="A678" s="56">
        <v>41584</v>
      </c>
    </row>
    <row r="679" spans="1:1" x14ac:dyDescent="0.2">
      <c r="A679" s="56">
        <v>41585</v>
      </c>
    </row>
    <row r="680" spans="1:1" x14ac:dyDescent="0.2">
      <c r="A680" s="56">
        <v>41586</v>
      </c>
    </row>
    <row r="681" spans="1:1" x14ac:dyDescent="0.2">
      <c r="A681" s="56">
        <v>41587</v>
      </c>
    </row>
    <row r="682" spans="1:1" x14ac:dyDescent="0.2">
      <c r="A682" s="56">
        <v>41588</v>
      </c>
    </row>
    <row r="683" spans="1:1" x14ac:dyDescent="0.2">
      <c r="A683" s="56">
        <v>41589</v>
      </c>
    </row>
    <row r="684" spans="1:1" x14ac:dyDescent="0.2">
      <c r="A684" s="56">
        <v>41590</v>
      </c>
    </row>
    <row r="685" spans="1:1" x14ac:dyDescent="0.2">
      <c r="A685" s="56">
        <v>41591</v>
      </c>
    </row>
    <row r="686" spans="1:1" x14ac:dyDescent="0.2">
      <c r="A686" s="56">
        <v>41592</v>
      </c>
    </row>
    <row r="687" spans="1:1" x14ac:dyDescent="0.2">
      <c r="A687" s="56">
        <v>41593</v>
      </c>
    </row>
    <row r="688" spans="1:1" x14ac:dyDescent="0.2">
      <c r="A688" s="56">
        <v>41594</v>
      </c>
    </row>
    <row r="689" spans="1:1" x14ac:dyDescent="0.2">
      <c r="A689" s="56">
        <v>41595</v>
      </c>
    </row>
    <row r="690" spans="1:1" x14ac:dyDescent="0.2">
      <c r="A690" s="56">
        <v>41596</v>
      </c>
    </row>
    <row r="691" spans="1:1" x14ac:dyDescent="0.2">
      <c r="A691" s="56">
        <v>41597</v>
      </c>
    </row>
    <row r="692" spans="1:1" x14ac:dyDescent="0.2">
      <c r="A692" s="56">
        <v>41598</v>
      </c>
    </row>
    <row r="693" spans="1:1" x14ac:dyDescent="0.2">
      <c r="A693" s="56">
        <v>41599</v>
      </c>
    </row>
    <row r="694" spans="1:1" x14ac:dyDescent="0.2">
      <c r="A694" s="56">
        <v>41600</v>
      </c>
    </row>
    <row r="695" spans="1:1" x14ac:dyDescent="0.2">
      <c r="A695" s="56">
        <v>41601</v>
      </c>
    </row>
    <row r="696" spans="1:1" x14ac:dyDescent="0.2">
      <c r="A696" s="56">
        <v>41602</v>
      </c>
    </row>
    <row r="697" spans="1:1" x14ac:dyDescent="0.2">
      <c r="A697" s="56">
        <v>41603</v>
      </c>
    </row>
    <row r="698" spans="1:1" x14ac:dyDescent="0.2">
      <c r="A698" s="56">
        <v>41604</v>
      </c>
    </row>
    <row r="699" spans="1:1" x14ac:dyDescent="0.2">
      <c r="A699" s="56">
        <v>41605</v>
      </c>
    </row>
    <row r="700" spans="1:1" x14ac:dyDescent="0.2">
      <c r="A700" s="56">
        <v>41606</v>
      </c>
    </row>
    <row r="701" spans="1:1" x14ac:dyDescent="0.2">
      <c r="A701" s="56">
        <v>41607</v>
      </c>
    </row>
    <row r="702" spans="1:1" x14ac:dyDescent="0.2">
      <c r="A702" s="56">
        <v>41608</v>
      </c>
    </row>
    <row r="703" spans="1:1" x14ac:dyDescent="0.2">
      <c r="A703" s="56">
        <v>41609</v>
      </c>
    </row>
    <row r="704" spans="1:1" x14ac:dyDescent="0.2">
      <c r="A704" s="56">
        <v>41610</v>
      </c>
    </row>
    <row r="705" spans="1:1" x14ac:dyDescent="0.2">
      <c r="A705" s="56">
        <v>41611</v>
      </c>
    </row>
    <row r="706" spans="1:1" x14ac:dyDescent="0.2">
      <c r="A706" s="56">
        <v>41612</v>
      </c>
    </row>
    <row r="707" spans="1:1" x14ac:dyDescent="0.2">
      <c r="A707" s="56">
        <v>41613</v>
      </c>
    </row>
    <row r="708" spans="1:1" x14ac:dyDescent="0.2">
      <c r="A708" s="56">
        <v>41614</v>
      </c>
    </row>
    <row r="709" spans="1:1" x14ac:dyDescent="0.2">
      <c r="A709" s="56">
        <v>41615</v>
      </c>
    </row>
    <row r="710" spans="1:1" x14ac:dyDescent="0.2">
      <c r="A710" s="56">
        <v>41616</v>
      </c>
    </row>
    <row r="711" spans="1:1" x14ac:dyDescent="0.2">
      <c r="A711" s="56">
        <v>41617</v>
      </c>
    </row>
    <row r="712" spans="1:1" x14ac:dyDescent="0.2">
      <c r="A712" s="56">
        <v>41618</v>
      </c>
    </row>
    <row r="713" spans="1:1" x14ac:dyDescent="0.2">
      <c r="A713" s="56">
        <v>41619</v>
      </c>
    </row>
    <row r="714" spans="1:1" x14ac:dyDescent="0.2">
      <c r="A714" s="56">
        <v>41620</v>
      </c>
    </row>
    <row r="715" spans="1:1" x14ac:dyDescent="0.2">
      <c r="A715" s="56">
        <v>41621</v>
      </c>
    </row>
    <row r="716" spans="1:1" x14ac:dyDescent="0.2">
      <c r="A716" s="56">
        <v>41622</v>
      </c>
    </row>
    <row r="717" spans="1:1" x14ac:dyDescent="0.2">
      <c r="A717" s="56">
        <v>41623</v>
      </c>
    </row>
    <row r="718" spans="1:1" x14ac:dyDescent="0.2">
      <c r="A718" s="56">
        <v>41624</v>
      </c>
    </row>
    <row r="719" spans="1:1" x14ac:dyDescent="0.2">
      <c r="A719" s="56">
        <v>41625</v>
      </c>
    </row>
    <row r="720" spans="1:1" x14ac:dyDescent="0.2">
      <c r="A720" s="56">
        <v>41626</v>
      </c>
    </row>
    <row r="721" spans="1:1" x14ac:dyDescent="0.2">
      <c r="A721" s="56">
        <v>41627</v>
      </c>
    </row>
    <row r="722" spans="1:1" x14ac:dyDescent="0.2">
      <c r="A722" s="56">
        <v>41628</v>
      </c>
    </row>
    <row r="723" spans="1:1" x14ac:dyDescent="0.2">
      <c r="A723" s="56">
        <v>41629</v>
      </c>
    </row>
    <row r="724" spans="1:1" x14ac:dyDescent="0.2">
      <c r="A724" s="56">
        <v>41630</v>
      </c>
    </row>
    <row r="725" spans="1:1" x14ac:dyDescent="0.2">
      <c r="A725" s="56">
        <v>41631</v>
      </c>
    </row>
    <row r="726" spans="1:1" x14ac:dyDescent="0.2">
      <c r="A726" s="56">
        <v>41632</v>
      </c>
    </row>
    <row r="727" spans="1:1" x14ac:dyDescent="0.2">
      <c r="A727" s="56">
        <v>41633</v>
      </c>
    </row>
    <row r="728" spans="1:1" x14ac:dyDescent="0.2">
      <c r="A728" s="56">
        <v>41634</v>
      </c>
    </row>
    <row r="729" spans="1:1" x14ac:dyDescent="0.2">
      <c r="A729" s="56">
        <v>41635</v>
      </c>
    </row>
    <row r="730" spans="1:1" x14ac:dyDescent="0.2">
      <c r="A730" s="56">
        <v>41636</v>
      </c>
    </row>
    <row r="731" spans="1:1" x14ac:dyDescent="0.2">
      <c r="A731" s="56">
        <v>41637</v>
      </c>
    </row>
    <row r="732" spans="1:1" x14ac:dyDescent="0.2">
      <c r="A732" s="56">
        <v>41638</v>
      </c>
    </row>
    <row r="733" spans="1:1" x14ac:dyDescent="0.2">
      <c r="A733" s="56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J8" sqref="J8"/>
    </sheetView>
  </sheetViews>
  <sheetFormatPr defaultRowHeight="15" x14ac:dyDescent="0.3"/>
  <cols>
    <col min="1" max="1" width="14.28515625" style="21" bestFit="1" customWidth="1"/>
    <col min="2" max="2" width="80" style="22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6" t="s">
        <v>255</v>
      </c>
      <c r="B1" s="219"/>
      <c r="C1" s="618" t="s">
        <v>97</v>
      </c>
      <c r="D1" s="618"/>
      <c r="E1" s="105"/>
    </row>
    <row r="2" spans="1:12" s="6" customFormat="1" x14ac:dyDescent="0.3">
      <c r="A2" s="68" t="s">
        <v>128</v>
      </c>
      <c r="B2" s="219"/>
      <c r="C2" s="619" t="s">
        <v>727</v>
      </c>
      <c r="D2" s="619"/>
      <c r="E2" s="105"/>
    </row>
    <row r="3" spans="1:12" s="6" customFormat="1" x14ac:dyDescent="0.3">
      <c r="A3" s="68"/>
      <c r="B3" s="219"/>
      <c r="C3" s="67"/>
      <c r="D3" s="67"/>
      <c r="E3" s="105"/>
    </row>
    <row r="4" spans="1:12" s="2" customFormat="1" x14ac:dyDescent="0.3">
      <c r="A4" s="69" t="str">
        <f>'ფორმა N2'!A4</f>
        <v>ანგარიშვალდებული პირის დასახელება:</v>
      </c>
      <c r="B4" s="220"/>
      <c r="C4" s="68"/>
      <c r="D4" s="68"/>
      <c r="E4" s="100"/>
      <c r="L4" s="6"/>
    </row>
    <row r="5" spans="1:12" s="2" customFormat="1" x14ac:dyDescent="0.3">
      <c r="A5" s="109" t="str">
        <f>'ფორმა N1'!A5</f>
        <v>მოქალაქეთა პოლიტიკური გაერთიანება"ეროვნული ფორუმი"</v>
      </c>
      <c r="B5" s="221"/>
      <c r="C5" s="53"/>
      <c r="D5" s="53"/>
      <c r="E5" s="100"/>
    </row>
    <row r="6" spans="1:12" s="2" customFormat="1" x14ac:dyDescent="0.3">
      <c r="A6" s="69"/>
      <c r="B6" s="220"/>
      <c r="C6" s="68"/>
      <c r="D6" s="68"/>
      <c r="E6" s="100"/>
    </row>
    <row r="7" spans="1:12" s="6" customFormat="1" ht="18" x14ac:dyDescent="0.3">
      <c r="A7" s="92"/>
      <c r="B7" s="104"/>
      <c r="C7" s="70"/>
      <c r="D7" s="70"/>
      <c r="E7" s="105"/>
    </row>
    <row r="8" spans="1:12" s="6" customFormat="1" ht="30" x14ac:dyDescent="0.3">
      <c r="A8" s="98" t="s">
        <v>64</v>
      </c>
      <c r="B8" s="71" t="s">
        <v>232</v>
      </c>
      <c r="C8" s="71" t="s">
        <v>66</v>
      </c>
      <c r="D8" s="71" t="s">
        <v>67</v>
      </c>
      <c r="E8" s="105"/>
      <c r="F8" s="20"/>
    </row>
    <row r="9" spans="1:12" s="7" customFormat="1" x14ac:dyDescent="0.3">
      <c r="A9" s="206">
        <v>1</v>
      </c>
      <c r="B9" s="206" t="s">
        <v>65</v>
      </c>
      <c r="C9" s="348">
        <f>SUM(C10,C26)+G9</f>
        <v>435191</v>
      </c>
      <c r="D9" s="348">
        <f>SUM(D10,D26)</f>
        <v>434691</v>
      </c>
      <c r="E9" s="105"/>
      <c r="G9" s="441"/>
    </row>
    <row r="10" spans="1:12" s="7" customFormat="1" x14ac:dyDescent="0.3">
      <c r="A10" s="79">
        <v>1.1000000000000001</v>
      </c>
      <c r="B10" s="79" t="s">
        <v>69</v>
      </c>
      <c r="C10" s="348">
        <f>SUM(C11,C12,C16,C19,C25)</f>
        <v>434691</v>
      </c>
      <c r="D10" s="348">
        <f>SUM(D11,D12,D16,D19,D25)</f>
        <v>434691</v>
      </c>
      <c r="E10" s="105"/>
    </row>
    <row r="11" spans="1:12" s="9" customFormat="1" ht="18" x14ac:dyDescent="0.3">
      <c r="A11" s="80" t="s">
        <v>30</v>
      </c>
      <c r="B11" s="80" t="s">
        <v>68</v>
      </c>
      <c r="C11" s="349"/>
      <c r="D11" s="349"/>
      <c r="E11" s="105"/>
    </row>
    <row r="12" spans="1:12" s="10" customFormat="1" x14ac:dyDescent="0.3">
      <c r="A12" s="80" t="s">
        <v>31</v>
      </c>
      <c r="B12" s="80" t="s">
        <v>290</v>
      </c>
      <c r="C12" s="350">
        <f>SUM(C13:C15)</f>
        <v>10122</v>
      </c>
      <c r="D12" s="350">
        <f>SUM(D13:D15)</f>
        <v>10122</v>
      </c>
      <c r="E12" s="105"/>
    </row>
    <row r="13" spans="1:12" s="3" customFormat="1" x14ac:dyDescent="0.3">
      <c r="A13" s="89" t="s">
        <v>70</v>
      </c>
      <c r="B13" s="89" t="s">
        <v>293</v>
      </c>
      <c r="C13" s="349">
        <v>10122</v>
      </c>
      <c r="D13" s="349">
        <v>10122</v>
      </c>
      <c r="E13" s="105"/>
    </row>
    <row r="14" spans="1:12" s="3" customFormat="1" x14ac:dyDescent="0.3">
      <c r="A14" s="89" t="s">
        <v>434</v>
      </c>
      <c r="B14" s="89" t="s">
        <v>433</v>
      </c>
      <c r="C14" s="349">
        <v>0</v>
      </c>
      <c r="D14" s="349">
        <v>0</v>
      </c>
      <c r="E14" s="105"/>
    </row>
    <row r="15" spans="1:12" s="3" customFormat="1" x14ac:dyDescent="0.3">
      <c r="A15" s="89" t="s">
        <v>435</v>
      </c>
      <c r="B15" s="89" t="s">
        <v>86</v>
      </c>
      <c r="C15" s="349"/>
      <c r="D15" s="349"/>
      <c r="E15" s="105"/>
    </row>
    <row r="16" spans="1:12" s="3" customFormat="1" x14ac:dyDescent="0.3">
      <c r="A16" s="80" t="s">
        <v>71</v>
      </c>
      <c r="B16" s="80" t="s">
        <v>72</v>
      </c>
      <c r="C16" s="350">
        <f>SUM(C17:C18)</f>
        <v>424569</v>
      </c>
      <c r="D16" s="350">
        <f>SUM(D17:D18)</f>
        <v>424569</v>
      </c>
      <c r="E16" s="105"/>
    </row>
    <row r="17" spans="1:5" s="3" customFormat="1" x14ac:dyDescent="0.3">
      <c r="A17" s="89" t="s">
        <v>73</v>
      </c>
      <c r="B17" s="89" t="s">
        <v>75</v>
      </c>
      <c r="C17" s="349">
        <v>39428</v>
      </c>
      <c r="D17" s="349">
        <v>39428</v>
      </c>
      <c r="E17" s="105"/>
    </row>
    <row r="18" spans="1:5" s="3" customFormat="1" ht="30" x14ac:dyDescent="0.3">
      <c r="A18" s="89" t="s">
        <v>74</v>
      </c>
      <c r="B18" s="89" t="s">
        <v>98</v>
      </c>
      <c r="C18" s="349">
        <v>385141</v>
      </c>
      <c r="D18" s="349">
        <v>385141</v>
      </c>
      <c r="E18" s="105"/>
    </row>
    <row r="19" spans="1:5" s="3" customFormat="1" x14ac:dyDescent="0.3">
      <c r="A19" s="80" t="s">
        <v>76</v>
      </c>
      <c r="B19" s="80" t="s">
        <v>368</v>
      </c>
      <c r="C19" s="350">
        <f>SUM(C20:C23)</f>
        <v>0</v>
      </c>
      <c r="D19" s="350">
        <f>SUM(D20:D23)</f>
        <v>0</v>
      </c>
      <c r="E19" s="105"/>
    </row>
    <row r="20" spans="1:5" s="3" customFormat="1" x14ac:dyDescent="0.3">
      <c r="A20" s="89" t="s">
        <v>77</v>
      </c>
      <c r="B20" s="89" t="s">
        <v>78</v>
      </c>
      <c r="C20" s="349"/>
      <c r="D20" s="349"/>
      <c r="E20" s="105"/>
    </row>
    <row r="21" spans="1:5" s="3" customFormat="1" ht="30" x14ac:dyDescent="0.3">
      <c r="A21" s="89" t="s">
        <v>81</v>
      </c>
      <c r="B21" s="89" t="s">
        <v>79</v>
      </c>
      <c r="C21" s="349"/>
      <c r="D21" s="349"/>
      <c r="E21" s="105"/>
    </row>
    <row r="22" spans="1:5" s="3" customFormat="1" x14ac:dyDescent="0.3">
      <c r="A22" s="89" t="s">
        <v>82</v>
      </c>
      <c r="B22" s="89" t="s">
        <v>80</v>
      </c>
      <c r="C22" s="349"/>
      <c r="D22" s="349"/>
      <c r="E22" s="105"/>
    </row>
    <row r="23" spans="1:5" s="3" customFormat="1" x14ac:dyDescent="0.3">
      <c r="A23" s="89" t="s">
        <v>83</v>
      </c>
      <c r="B23" s="89" t="s">
        <v>381</v>
      </c>
      <c r="C23" s="349"/>
      <c r="D23" s="349"/>
      <c r="E23" s="105"/>
    </row>
    <row r="24" spans="1:5" s="3" customFormat="1" x14ac:dyDescent="0.3">
      <c r="A24" s="80" t="s">
        <v>84</v>
      </c>
      <c r="B24" s="80" t="s">
        <v>382</v>
      </c>
      <c r="C24" s="351"/>
      <c r="D24" s="349"/>
      <c r="E24" s="105"/>
    </row>
    <row r="25" spans="1:5" s="3" customFormat="1" x14ac:dyDescent="0.3">
      <c r="A25" s="80" t="s">
        <v>234</v>
      </c>
      <c r="B25" s="80" t="s">
        <v>388</v>
      </c>
      <c r="C25" s="349"/>
      <c r="D25" s="349"/>
      <c r="E25" s="105"/>
    </row>
    <row r="26" spans="1:5" x14ac:dyDescent="0.3">
      <c r="A26" s="79">
        <v>1.2</v>
      </c>
      <c r="B26" s="79" t="s">
        <v>85</v>
      </c>
      <c r="C26" s="348">
        <f>SUM(C27,C31,C35)</f>
        <v>500</v>
      </c>
      <c r="D26" s="348">
        <f>SUM(D27,D31,D35)</f>
        <v>0</v>
      </c>
      <c r="E26" s="105"/>
    </row>
    <row r="27" spans="1:5" x14ac:dyDescent="0.3">
      <c r="A27" s="80" t="s">
        <v>32</v>
      </c>
      <c r="B27" s="80" t="s">
        <v>293</v>
      </c>
      <c r="C27" s="350">
        <f>SUM(C28:C30)</f>
        <v>500</v>
      </c>
      <c r="D27" s="350">
        <f>SUM(D28:D30)</f>
        <v>0</v>
      </c>
      <c r="E27" s="105"/>
    </row>
    <row r="28" spans="1:5" x14ac:dyDescent="0.3">
      <c r="A28" s="214" t="s">
        <v>87</v>
      </c>
      <c r="B28" s="214" t="s">
        <v>291</v>
      </c>
      <c r="C28" s="349"/>
      <c r="D28" s="349"/>
      <c r="E28" s="105"/>
    </row>
    <row r="29" spans="1:5" x14ac:dyDescent="0.3">
      <c r="A29" s="214" t="s">
        <v>88</v>
      </c>
      <c r="B29" s="214" t="s">
        <v>294</v>
      </c>
      <c r="C29" s="349"/>
      <c r="D29" s="349"/>
      <c r="E29" s="105"/>
    </row>
    <row r="30" spans="1:5" x14ac:dyDescent="0.3">
      <c r="A30" s="214" t="s">
        <v>390</v>
      </c>
      <c r="B30" s="214" t="s">
        <v>292</v>
      </c>
      <c r="C30" s="349">
        <v>500</v>
      </c>
      <c r="D30" s="349"/>
      <c r="E30" s="105"/>
    </row>
    <row r="31" spans="1:5" x14ac:dyDescent="0.3">
      <c r="A31" s="80" t="s">
        <v>33</v>
      </c>
      <c r="B31" s="80" t="s">
        <v>433</v>
      </c>
      <c r="C31" s="350">
        <f>SUM(C32:C34)</f>
        <v>0</v>
      </c>
      <c r="D31" s="350">
        <f>SUM(D32:D34)</f>
        <v>0</v>
      </c>
      <c r="E31" s="105"/>
    </row>
    <row r="32" spans="1:5" x14ac:dyDescent="0.3">
      <c r="A32" s="214" t="s">
        <v>12</v>
      </c>
      <c r="B32" s="214" t="s">
        <v>436</v>
      </c>
      <c r="C32" s="349"/>
      <c r="D32" s="349"/>
      <c r="E32" s="105"/>
    </row>
    <row r="33" spans="1:9" x14ac:dyDescent="0.3">
      <c r="A33" s="214" t="s">
        <v>13</v>
      </c>
      <c r="B33" s="214" t="s">
        <v>437</v>
      </c>
      <c r="C33" s="349"/>
      <c r="D33" s="349"/>
      <c r="E33" s="105"/>
    </row>
    <row r="34" spans="1:9" x14ac:dyDescent="0.3">
      <c r="A34" s="214" t="s">
        <v>264</v>
      </c>
      <c r="B34" s="214" t="s">
        <v>438</v>
      </c>
      <c r="C34" s="349"/>
      <c r="D34" s="349"/>
      <c r="E34" s="105"/>
    </row>
    <row r="35" spans="1:9" s="23" customFormat="1" x14ac:dyDescent="0.3">
      <c r="A35" s="80" t="s">
        <v>34</v>
      </c>
      <c r="B35" s="227" t="s">
        <v>387</v>
      </c>
      <c r="C35" s="349"/>
      <c r="D35" s="349"/>
    </row>
    <row r="36" spans="1:9" s="2" customFormat="1" x14ac:dyDescent="0.3">
      <c r="A36" s="1"/>
      <c r="B36" s="222"/>
      <c r="E36" s="5"/>
    </row>
    <row r="37" spans="1:9" s="2" customFormat="1" x14ac:dyDescent="0.3">
      <c r="B37" s="222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1" t="s">
        <v>96</v>
      </c>
      <c r="B40" s="222"/>
      <c r="E40" s="5"/>
    </row>
    <row r="41" spans="1:9" s="2" customFormat="1" x14ac:dyDescent="0.3">
      <c r="B41" s="222"/>
      <c r="E41"/>
      <c r="F41"/>
      <c r="G41"/>
      <c r="H41"/>
      <c r="I41"/>
    </row>
    <row r="42" spans="1:9" s="2" customFormat="1" x14ac:dyDescent="0.3">
      <c r="B42" s="222"/>
      <c r="D42" s="12"/>
      <c r="E42"/>
      <c r="F42"/>
      <c r="G42"/>
      <c r="H42"/>
      <c r="I42"/>
    </row>
    <row r="43" spans="1:9" s="2" customFormat="1" x14ac:dyDescent="0.3">
      <c r="A43"/>
      <c r="B43" s="224" t="s">
        <v>385</v>
      </c>
      <c r="D43" s="12"/>
      <c r="E43"/>
      <c r="F43"/>
      <c r="G43"/>
      <c r="H43"/>
      <c r="I43"/>
    </row>
    <row r="44" spans="1:9" s="2" customFormat="1" x14ac:dyDescent="0.3">
      <c r="A44"/>
      <c r="B44" s="222" t="s">
        <v>253</v>
      </c>
      <c r="D44" s="12"/>
      <c r="E44"/>
      <c r="F44"/>
      <c r="G44"/>
      <c r="H44"/>
      <c r="I44"/>
    </row>
    <row r="45" spans="1:9" customFormat="1" ht="12.75" x14ac:dyDescent="0.2">
      <c r="B45" s="225" t="s">
        <v>127</v>
      </c>
    </row>
    <row r="46" spans="1:9" customFormat="1" ht="12.75" x14ac:dyDescent="0.2">
      <c r="B46" s="22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Normal="100" zoomScaleSheetLayoutView="80" workbookViewId="0">
      <selection activeCell="M28" sqref="M28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6" t="s">
        <v>450</v>
      </c>
      <c r="B1" s="203"/>
      <c r="C1" s="618" t="s">
        <v>97</v>
      </c>
      <c r="D1" s="618"/>
      <c r="E1" s="83"/>
    </row>
    <row r="2" spans="1:5" s="6" customFormat="1" x14ac:dyDescent="0.3">
      <c r="A2" s="320" t="s">
        <v>451</v>
      </c>
      <c r="B2" s="203"/>
      <c r="C2" s="617" t="s">
        <v>727</v>
      </c>
      <c r="D2" s="617"/>
      <c r="E2" s="83"/>
    </row>
    <row r="3" spans="1:5" s="6" customFormat="1" x14ac:dyDescent="0.3">
      <c r="A3" s="320" t="s">
        <v>449</v>
      </c>
      <c r="B3" s="203"/>
      <c r="C3" s="204"/>
      <c r="D3" s="204"/>
      <c r="E3" s="83"/>
    </row>
    <row r="4" spans="1:5" s="6" customFormat="1" x14ac:dyDescent="0.3">
      <c r="A4" s="68" t="s">
        <v>128</v>
      </c>
      <c r="B4" s="203"/>
      <c r="C4" s="204"/>
      <c r="D4" s="204"/>
      <c r="E4" s="83"/>
    </row>
    <row r="5" spans="1:5" s="6" customFormat="1" x14ac:dyDescent="0.3">
      <c r="A5" s="68"/>
      <c r="B5" s="203"/>
      <c r="C5" s="204"/>
      <c r="D5" s="204"/>
      <c r="E5" s="83"/>
    </row>
    <row r="6" spans="1:5" x14ac:dyDescent="0.3">
      <c r="A6" s="69" t="str">
        <f>'[1]ფორმა N2'!A4</f>
        <v>ანგარიშვალდებული პირის დასახელება:</v>
      </c>
      <c r="B6" s="69"/>
      <c r="C6" s="68"/>
      <c r="D6" s="68"/>
      <c r="E6" s="84"/>
    </row>
    <row r="7" spans="1:5" x14ac:dyDescent="0.3">
      <c r="A7" s="205" t="str">
        <f>'ფორმა N1'!A5</f>
        <v>მოქალაქეთა პოლიტიკური გაერთიანება"ეროვნული ფორუმი"</v>
      </c>
      <c r="B7" s="72"/>
      <c r="C7" s="73"/>
      <c r="D7" s="73"/>
      <c r="E7" s="84"/>
    </row>
    <row r="8" spans="1:5" x14ac:dyDescent="0.3">
      <c r="A8" s="69"/>
      <c r="B8" s="69"/>
      <c r="C8" s="68"/>
      <c r="D8" s="68"/>
      <c r="E8" s="84"/>
    </row>
    <row r="9" spans="1:5" s="6" customFormat="1" x14ac:dyDescent="0.3">
      <c r="A9" s="203"/>
      <c r="B9" s="203"/>
      <c r="C9" s="70"/>
      <c r="D9" s="70"/>
      <c r="E9" s="83"/>
    </row>
    <row r="10" spans="1:5" s="6" customFormat="1" ht="30" x14ac:dyDescent="0.3">
      <c r="A10" s="81" t="s">
        <v>64</v>
      </c>
      <c r="B10" s="82" t="s">
        <v>11</v>
      </c>
      <c r="C10" s="71" t="s">
        <v>10</v>
      </c>
      <c r="D10" s="71" t="s">
        <v>9</v>
      </c>
      <c r="E10" s="83"/>
    </row>
    <row r="11" spans="1:5" s="7" customFormat="1" x14ac:dyDescent="0.2">
      <c r="A11" s="206">
        <v>1</v>
      </c>
      <c r="B11" s="206" t="s">
        <v>57</v>
      </c>
      <c r="C11" s="74">
        <f>SUM(C12,C16,C56,C59,C60,C61,C79)</f>
        <v>0</v>
      </c>
      <c r="D11" s="74">
        <f>SUM(D12,D16,D56,D59,D60,D61,D67,D75,D76)</f>
        <v>0</v>
      </c>
      <c r="E11" s="207"/>
    </row>
    <row r="12" spans="1:5" s="9" customFormat="1" ht="18" x14ac:dyDescent="0.2">
      <c r="A12" s="79">
        <v>1.1000000000000001</v>
      </c>
      <c r="B12" s="79" t="s">
        <v>58</v>
      </c>
      <c r="C12" s="75">
        <f>SUM(C13:C14)</f>
        <v>0</v>
      </c>
      <c r="D12" s="75">
        <f>SUM(D13:D14)</f>
        <v>0</v>
      </c>
      <c r="E12" s="85"/>
    </row>
    <row r="13" spans="1:5" s="10" customFormat="1" x14ac:dyDescent="0.2">
      <c r="A13" s="80" t="s">
        <v>30</v>
      </c>
      <c r="B13" s="80" t="s">
        <v>59</v>
      </c>
      <c r="C13" s="4"/>
      <c r="D13" s="4"/>
      <c r="E13" s="86"/>
    </row>
    <row r="14" spans="1:5" s="3" customFormat="1" x14ac:dyDescent="0.2">
      <c r="A14" s="80" t="s">
        <v>31</v>
      </c>
      <c r="B14" s="80" t="s">
        <v>0</v>
      </c>
      <c r="C14" s="4"/>
      <c r="D14" s="4"/>
      <c r="E14" s="87"/>
    </row>
    <row r="15" spans="1:5" s="3" customFormat="1" x14ac:dyDescent="0.3">
      <c r="A15" s="321" t="s">
        <v>452</v>
      </c>
      <c r="B15" s="322" t="s">
        <v>453</v>
      </c>
      <c r="C15" s="4"/>
      <c r="D15" s="4"/>
      <c r="E15" s="87"/>
    </row>
    <row r="16" spans="1:5" s="7" customFormat="1" x14ac:dyDescent="0.2">
      <c r="A16" s="79">
        <v>1.2</v>
      </c>
      <c r="B16" s="79" t="s">
        <v>60</v>
      </c>
      <c r="C16" s="76">
        <f>SUM(C17,C20,C32,C33,C34,C35,C38,C39,C46:C50,C54,C55)</f>
        <v>0</v>
      </c>
      <c r="D16" s="76">
        <f>SUM(D17,D20,D32,D33,D34,D35,D38,D39,D46:D50,D54,D55)</f>
        <v>0</v>
      </c>
      <c r="E16" s="207"/>
    </row>
    <row r="17" spans="1:6" s="3" customFormat="1" x14ac:dyDescent="0.2">
      <c r="A17" s="80" t="s">
        <v>32</v>
      </c>
      <c r="B17" s="80" t="s">
        <v>1</v>
      </c>
      <c r="C17" s="75">
        <f>SUM(C18:C19)</f>
        <v>0</v>
      </c>
      <c r="D17" s="75">
        <f>SUM(D18:D19)</f>
        <v>0</v>
      </c>
      <c r="E17" s="87"/>
    </row>
    <row r="18" spans="1:6" s="3" customFormat="1" x14ac:dyDescent="0.2">
      <c r="A18" s="89" t="s">
        <v>87</v>
      </c>
      <c r="B18" s="89" t="s">
        <v>61</v>
      </c>
      <c r="C18" s="4"/>
      <c r="D18" s="208"/>
      <c r="E18" s="87"/>
    </row>
    <row r="19" spans="1:6" s="3" customFormat="1" x14ac:dyDescent="0.2">
      <c r="A19" s="89" t="s">
        <v>88</v>
      </c>
      <c r="B19" s="89" t="s">
        <v>62</v>
      </c>
      <c r="C19" s="4"/>
      <c r="D19" s="208"/>
      <c r="E19" s="87"/>
    </row>
    <row r="20" spans="1:6" s="3" customFormat="1" x14ac:dyDescent="0.2">
      <c r="A20" s="80" t="s">
        <v>33</v>
      </c>
      <c r="B20" s="80" t="s">
        <v>2</v>
      </c>
      <c r="C20" s="75">
        <f>SUM(C21:C26,C31)</f>
        <v>0</v>
      </c>
      <c r="D20" s="75">
        <f>SUM(D21:D26,D31)</f>
        <v>0</v>
      </c>
      <c r="E20" s="209"/>
      <c r="F20" s="210"/>
    </row>
    <row r="21" spans="1:6" s="213" customFormat="1" ht="30" x14ac:dyDescent="0.2">
      <c r="A21" s="89" t="s">
        <v>12</v>
      </c>
      <c r="B21" s="89" t="s">
        <v>233</v>
      </c>
      <c r="C21" s="211"/>
      <c r="D21" s="34"/>
      <c r="E21" s="212"/>
    </row>
    <row r="22" spans="1:6" s="213" customFormat="1" x14ac:dyDescent="0.2">
      <c r="A22" s="89" t="s">
        <v>13</v>
      </c>
      <c r="B22" s="89" t="s">
        <v>14</v>
      </c>
      <c r="C22" s="211"/>
      <c r="D22" s="35"/>
      <c r="E22" s="212"/>
    </row>
    <row r="23" spans="1:6" s="213" customFormat="1" ht="30" x14ac:dyDescent="0.2">
      <c r="A23" s="89" t="s">
        <v>264</v>
      </c>
      <c r="B23" s="89" t="s">
        <v>22</v>
      </c>
      <c r="C23" s="211"/>
      <c r="D23" s="36"/>
      <c r="E23" s="212"/>
    </row>
    <row r="24" spans="1:6" s="213" customFormat="1" ht="16.5" customHeight="1" x14ac:dyDescent="0.2">
      <c r="A24" s="89" t="s">
        <v>265</v>
      </c>
      <c r="B24" s="89" t="s">
        <v>15</v>
      </c>
      <c r="C24" s="211"/>
      <c r="D24" s="36"/>
      <c r="E24" s="212"/>
    </row>
    <row r="25" spans="1:6" s="213" customFormat="1" ht="16.5" customHeight="1" x14ac:dyDescent="0.2">
      <c r="A25" s="89" t="s">
        <v>266</v>
      </c>
      <c r="B25" s="89" t="s">
        <v>16</v>
      </c>
      <c r="C25" s="211"/>
      <c r="D25" s="36"/>
      <c r="E25" s="212"/>
    </row>
    <row r="26" spans="1:6" s="213" customFormat="1" ht="16.5" customHeight="1" x14ac:dyDescent="0.2">
      <c r="A26" s="89" t="s">
        <v>267</v>
      </c>
      <c r="B26" s="89" t="s">
        <v>17</v>
      </c>
      <c r="C26" s="75">
        <f>SUM(C27:C30)</f>
        <v>0</v>
      </c>
      <c r="D26" s="75">
        <f>SUM(D27:D30)</f>
        <v>0</v>
      </c>
      <c r="E26" s="212"/>
    </row>
    <row r="27" spans="1:6" s="213" customFormat="1" ht="16.5" customHeight="1" x14ac:dyDescent="0.2">
      <c r="A27" s="214" t="s">
        <v>268</v>
      </c>
      <c r="B27" s="214" t="s">
        <v>18</v>
      </c>
      <c r="C27" s="211"/>
      <c r="D27" s="36"/>
      <c r="E27" s="212"/>
    </row>
    <row r="28" spans="1:6" s="213" customFormat="1" ht="16.5" customHeight="1" x14ac:dyDescent="0.2">
      <c r="A28" s="214" t="s">
        <v>269</v>
      </c>
      <c r="B28" s="214" t="s">
        <v>19</v>
      </c>
      <c r="C28" s="211"/>
      <c r="D28" s="36"/>
      <c r="E28" s="212"/>
    </row>
    <row r="29" spans="1:6" s="213" customFormat="1" ht="16.5" customHeight="1" x14ac:dyDescent="0.2">
      <c r="A29" s="214" t="s">
        <v>270</v>
      </c>
      <c r="B29" s="214" t="s">
        <v>20</v>
      </c>
      <c r="C29" s="211"/>
      <c r="D29" s="36"/>
      <c r="E29" s="212"/>
    </row>
    <row r="30" spans="1:6" s="213" customFormat="1" ht="16.5" customHeight="1" x14ac:dyDescent="0.2">
      <c r="A30" s="214" t="s">
        <v>271</v>
      </c>
      <c r="B30" s="214" t="s">
        <v>23</v>
      </c>
      <c r="C30" s="211"/>
      <c r="D30" s="37"/>
      <c r="E30" s="212"/>
    </row>
    <row r="31" spans="1:6" s="213" customFormat="1" ht="16.5" customHeight="1" x14ac:dyDescent="0.2">
      <c r="A31" s="89" t="s">
        <v>272</v>
      </c>
      <c r="B31" s="89" t="s">
        <v>21</v>
      </c>
      <c r="C31" s="211"/>
      <c r="D31" s="37"/>
      <c r="E31" s="212"/>
    </row>
    <row r="32" spans="1:6" s="3" customFormat="1" ht="16.5" customHeight="1" x14ac:dyDescent="0.2">
      <c r="A32" s="80" t="s">
        <v>34</v>
      </c>
      <c r="B32" s="80" t="s">
        <v>3</v>
      </c>
      <c r="C32" s="4"/>
      <c r="D32" s="208"/>
      <c r="E32" s="209"/>
    </row>
    <row r="33" spans="1:5" s="3" customFormat="1" ht="16.5" customHeight="1" x14ac:dyDescent="0.2">
      <c r="A33" s="80" t="s">
        <v>35</v>
      </c>
      <c r="B33" s="80" t="s">
        <v>4</v>
      </c>
      <c r="C33" s="4"/>
      <c r="D33" s="208"/>
      <c r="E33" s="87"/>
    </row>
    <row r="34" spans="1:5" s="3" customFormat="1" ht="16.5" customHeight="1" x14ac:dyDescent="0.2">
      <c r="A34" s="80" t="s">
        <v>36</v>
      </c>
      <c r="B34" s="80" t="s">
        <v>5</v>
      </c>
      <c r="C34" s="4"/>
      <c r="D34" s="208"/>
      <c r="E34" s="87"/>
    </row>
    <row r="35" spans="1:5" s="3" customFormat="1" x14ac:dyDescent="0.2">
      <c r="A35" s="80" t="s">
        <v>37</v>
      </c>
      <c r="B35" s="80" t="s">
        <v>63</v>
      </c>
      <c r="C35" s="75">
        <f>SUM(C36:C37)</f>
        <v>0</v>
      </c>
      <c r="D35" s="75">
        <f>SUM(D36:D37)</f>
        <v>0</v>
      </c>
      <c r="E35" s="87"/>
    </row>
    <row r="36" spans="1:5" s="3" customFormat="1" ht="16.5" customHeight="1" x14ac:dyDescent="0.2">
      <c r="A36" s="89" t="s">
        <v>273</v>
      </c>
      <c r="B36" s="89" t="s">
        <v>56</v>
      </c>
      <c r="C36" s="4"/>
      <c r="D36" s="208"/>
      <c r="E36" s="87"/>
    </row>
    <row r="37" spans="1:5" s="3" customFormat="1" ht="16.5" customHeight="1" x14ac:dyDescent="0.2">
      <c r="A37" s="89" t="s">
        <v>274</v>
      </c>
      <c r="B37" s="89" t="s">
        <v>55</v>
      </c>
      <c r="C37" s="4"/>
      <c r="D37" s="208"/>
      <c r="E37" s="87"/>
    </row>
    <row r="38" spans="1:5" s="3" customFormat="1" ht="16.5" customHeight="1" x14ac:dyDescent="0.2">
      <c r="A38" s="80" t="s">
        <v>38</v>
      </c>
      <c r="B38" s="80" t="s">
        <v>49</v>
      </c>
      <c r="C38" s="4"/>
      <c r="D38" s="208"/>
      <c r="E38" s="87"/>
    </row>
    <row r="39" spans="1:5" s="3" customFormat="1" ht="16.5" customHeight="1" x14ac:dyDescent="0.2">
      <c r="A39" s="80" t="s">
        <v>39</v>
      </c>
      <c r="B39" s="80" t="s">
        <v>360</v>
      </c>
      <c r="C39" s="75">
        <f>SUM(C40:C45)</f>
        <v>0</v>
      </c>
      <c r="D39" s="75">
        <f>SUM(D40:D45)</f>
        <v>0</v>
      </c>
      <c r="E39" s="87"/>
    </row>
    <row r="40" spans="1:5" s="3" customFormat="1" ht="16.5" customHeight="1" x14ac:dyDescent="0.2">
      <c r="A40" s="17" t="s">
        <v>321</v>
      </c>
      <c r="B40" s="17" t="s">
        <v>325</v>
      </c>
      <c r="C40" s="4"/>
      <c r="D40" s="208"/>
      <c r="E40" s="87"/>
    </row>
    <row r="41" spans="1:5" s="3" customFormat="1" ht="16.5" customHeight="1" x14ac:dyDescent="0.2">
      <c r="A41" s="17" t="s">
        <v>322</v>
      </c>
      <c r="B41" s="17" t="s">
        <v>326</v>
      </c>
      <c r="C41" s="4"/>
      <c r="D41" s="208"/>
      <c r="E41" s="87"/>
    </row>
    <row r="42" spans="1:5" s="3" customFormat="1" ht="16.5" customHeight="1" x14ac:dyDescent="0.2">
      <c r="A42" s="17" t="s">
        <v>323</v>
      </c>
      <c r="B42" s="17" t="s">
        <v>329</v>
      </c>
      <c r="C42" s="4"/>
      <c r="D42" s="208"/>
      <c r="E42" s="87"/>
    </row>
    <row r="43" spans="1:5" s="3" customFormat="1" ht="16.5" customHeight="1" x14ac:dyDescent="0.2">
      <c r="A43" s="17" t="s">
        <v>328</v>
      </c>
      <c r="B43" s="17" t="s">
        <v>330</v>
      </c>
      <c r="C43" s="4"/>
      <c r="D43" s="208"/>
      <c r="E43" s="87"/>
    </row>
    <row r="44" spans="1:5" s="3" customFormat="1" ht="16.5" customHeight="1" x14ac:dyDescent="0.2">
      <c r="A44" s="17" t="s">
        <v>331</v>
      </c>
      <c r="B44" s="17" t="s">
        <v>426</v>
      </c>
      <c r="C44" s="4"/>
      <c r="D44" s="208"/>
      <c r="E44" s="87"/>
    </row>
    <row r="45" spans="1:5" s="3" customFormat="1" ht="16.5" customHeight="1" x14ac:dyDescent="0.2">
      <c r="A45" s="17" t="s">
        <v>427</v>
      </c>
      <c r="B45" s="17" t="s">
        <v>327</v>
      </c>
      <c r="C45" s="4"/>
      <c r="D45" s="208"/>
      <c r="E45" s="87"/>
    </row>
    <row r="46" spans="1:5" s="3" customFormat="1" ht="30" x14ac:dyDescent="0.2">
      <c r="A46" s="80" t="s">
        <v>40</v>
      </c>
      <c r="B46" s="80" t="s">
        <v>28</v>
      </c>
      <c r="C46" s="4"/>
      <c r="D46" s="208"/>
      <c r="E46" s="87"/>
    </row>
    <row r="47" spans="1:5" s="3" customFormat="1" ht="16.5" customHeight="1" x14ac:dyDescent="0.2">
      <c r="A47" s="80" t="s">
        <v>41</v>
      </c>
      <c r="B47" s="80" t="s">
        <v>24</v>
      </c>
      <c r="C47" s="4"/>
      <c r="D47" s="208"/>
      <c r="E47" s="87"/>
    </row>
    <row r="48" spans="1:5" s="3" customFormat="1" ht="16.5" customHeight="1" x14ac:dyDescent="0.2">
      <c r="A48" s="80" t="s">
        <v>42</v>
      </c>
      <c r="B48" s="80" t="s">
        <v>25</v>
      </c>
      <c r="C48" s="4"/>
      <c r="D48" s="208"/>
      <c r="E48" s="87"/>
    </row>
    <row r="49" spans="1:6" s="3" customFormat="1" ht="16.5" customHeight="1" x14ac:dyDescent="0.2">
      <c r="A49" s="80" t="s">
        <v>43</v>
      </c>
      <c r="B49" s="80" t="s">
        <v>26</v>
      </c>
      <c r="C49" s="4"/>
      <c r="D49" s="208"/>
      <c r="E49" s="87"/>
    </row>
    <row r="50" spans="1:6" s="3" customFormat="1" ht="16.5" customHeight="1" x14ac:dyDescent="0.2">
      <c r="A50" s="80" t="s">
        <v>44</v>
      </c>
      <c r="B50" s="80" t="s">
        <v>361</v>
      </c>
      <c r="C50" s="75">
        <f>SUM(C51:C53)</f>
        <v>0</v>
      </c>
      <c r="D50" s="75">
        <f>SUM(D51:D53)</f>
        <v>0</v>
      </c>
      <c r="E50" s="87"/>
    </row>
    <row r="51" spans="1:6" s="3" customFormat="1" ht="16.5" customHeight="1" x14ac:dyDescent="0.2">
      <c r="A51" s="89" t="s">
        <v>336</v>
      </c>
      <c r="B51" s="89" t="s">
        <v>339</v>
      </c>
      <c r="C51" s="4"/>
      <c r="D51" s="208"/>
      <c r="E51" s="87"/>
    </row>
    <row r="52" spans="1:6" s="3" customFormat="1" ht="16.5" customHeight="1" x14ac:dyDescent="0.2">
      <c r="A52" s="89" t="s">
        <v>337</v>
      </c>
      <c r="B52" s="89" t="s">
        <v>338</v>
      </c>
      <c r="C52" s="4"/>
      <c r="D52" s="208"/>
      <c r="E52" s="87"/>
    </row>
    <row r="53" spans="1:6" s="3" customFormat="1" ht="16.5" customHeight="1" x14ac:dyDescent="0.2">
      <c r="A53" s="89" t="s">
        <v>340</v>
      </c>
      <c r="B53" s="89" t="s">
        <v>341</v>
      </c>
      <c r="C53" s="4"/>
      <c r="D53" s="208"/>
      <c r="E53" s="87"/>
    </row>
    <row r="54" spans="1:6" s="3" customFormat="1" x14ac:dyDescent="0.2">
      <c r="A54" s="80" t="s">
        <v>45</v>
      </c>
      <c r="B54" s="80" t="s">
        <v>29</v>
      </c>
      <c r="C54" s="4"/>
      <c r="D54" s="208"/>
      <c r="E54" s="87"/>
    </row>
    <row r="55" spans="1:6" s="3" customFormat="1" ht="16.5" customHeight="1" x14ac:dyDescent="0.2">
      <c r="A55" s="80" t="s">
        <v>46</v>
      </c>
      <c r="B55" s="80" t="s">
        <v>6</v>
      </c>
      <c r="C55" s="4"/>
      <c r="D55" s="208"/>
      <c r="E55" s="209"/>
      <c r="F55" s="210"/>
    </row>
    <row r="56" spans="1:6" s="3" customFormat="1" ht="30" x14ac:dyDescent="0.2">
      <c r="A56" s="79">
        <v>1.3</v>
      </c>
      <c r="B56" s="79" t="s">
        <v>365</v>
      </c>
      <c r="C56" s="76">
        <f>SUM(C57:C58)</f>
        <v>0</v>
      </c>
      <c r="D56" s="76">
        <f>SUM(D57:D58)</f>
        <v>0</v>
      </c>
      <c r="E56" s="209"/>
      <c r="F56" s="210"/>
    </row>
    <row r="57" spans="1:6" s="3" customFormat="1" ht="30" x14ac:dyDescent="0.2">
      <c r="A57" s="80" t="s">
        <v>50</v>
      </c>
      <c r="B57" s="80" t="s">
        <v>48</v>
      </c>
      <c r="C57" s="4"/>
      <c r="D57" s="208"/>
      <c r="E57" s="209"/>
      <c r="F57" s="210"/>
    </row>
    <row r="58" spans="1:6" s="3" customFormat="1" ht="16.5" customHeight="1" x14ac:dyDescent="0.2">
      <c r="A58" s="80" t="s">
        <v>51</v>
      </c>
      <c r="B58" s="80" t="s">
        <v>47</v>
      </c>
      <c r="C58" s="4"/>
      <c r="D58" s="208"/>
      <c r="E58" s="209"/>
      <c r="F58" s="210"/>
    </row>
    <row r="59" spans="1:6" s="3" customFormat="1" x14ac:dyDescent="0.2">
      <c r="A59" s="79">
        <v>1.4</v>
      </c>
      <c r="B59" s="79" t="s">
        <v>367</v>
      </c>
      <c r="C59" s="4"/>
      <c r="D59" s="208"/>
      <c r="E59" s="209"/>
      <c r="F59" s="210"/>
    </row>
    <row r="60" spans="1:6" s="213" customFormat="1" x14ac:dyDescent="0.2">
      <c r="A60" s="79">
        <v>1.5</v>
      </c>
      <c r="B60" s="79" t="s">
        <v>7</v>
      </c>
      <c r="C60" s="211"/>
      <c r="D60" s="36"/>
      <c r="E60" s="212"/>
    </row>
    <row r="61" spans="1:6" s="213" customFormat="1" x14ac:dyDescent="0.3">
      <c r="A61" s="79">
        <v>1.6</v>
      </c>
      <c r="B61" s="39" t="s">
        <v>8</v>
      </c>
      <c r="C61" s="77">
        <f>SUM(C62:C66)</f>
        <v>0</v>
      </c>
      <c r="D61" s="78">
        <f>SUM(D62:D66)</f>
        <v>0</v>
      </c>
      <c r="E61" s="212"/>
    </row>
    <row r="62" spans="1:6" s="213" customFormat="1" x14ac:dyDescent="0.2">
      <c r="A62" s="80" t="s">
        <v>280</v>
      </c>
      <c r="B62" s="40" t="s">
        <v>52</v>
      </c>
      <c r="C62" s="211"/>
      <c r="D62" s="36"/>
      <c r="E62" s="212"/>
    </row>
    <row r="63" spans="1:6" s="213" customFormat="1" ht="30" x14ac:dyDescent="0.2">
      <c r="A63" s="80" t="s">
        <v>281</v>
      </c>
      <c r="B63" s="40" t="s">
        <v>54</v>
      </c>
      <c r="C63" s="211"/>
      <c r="D63" s="36"/>
      <c r="E63" s="212"/>
    </row>
    <row r="64" spans="1:6" s="213" customFormat="1" x14ac:dyDescent="0.2">
      <c r="A64" s="80" t="s">
        <v>282</v>
      </c>
      <c r="B64" s="40" t="s">
        <v>53</v>
      </c>
      <c r="C64" s="36"/>
      <c r="D64" s="36"/>
      <c r="E64" s="212"/>
    </row>
    <row r="65" spans="1:5" s="213" customFormat="1" x14ac:dyDescent="0.2">
      <c r="A65" s="80" t="s">
        <v>283</v>
      </c>
      <c r="B65" s="40" t="s">
        <v>27</v>
      </c>
      <c r="C65" s="211"/>
      <c r="D65" s="36"/>
      <c r="E65" s="212"/>
    </row>
    <row r="66" spans="1:5" s="213" customFormat="1" x14ac:dyDescent="0.2">
      <c r="A66" s="80" t="s">
        <v>307</v>
      </c>
      <c r="B66" s="40" t="s">
        <v>308</v>
      </c>
      <c r="C66" s="211"/>
      <c r="D66" s="36"/>
      <c r="E66" s="212"/>
    </row>
    <row r="67" spans="1:5" x14ac:dyDescent="0.3">
      <c r="A67" s="206">
        <v>2</v>
      </c>
      <c r="B67" s="206" t="s">
        <v>362</v>
      </c>
      <c r="C67" s="215"/>
      <c r="D67" s="77">
        <f>SUM(D68:D74)</f>
        <v>0</v>
      </c>
      <c r="E67" s="88"/>
    </row>
    <row r="68" spans="1:5" x14ac:dyDescent="0.3">
      <c r="A68" s="90">
        <v>2.1</v>
      </c>
      <c r="B68" s="216" t="s">
        <v>89</v>
      </c>
      <c r="C68" s="217"/>
      <c r="D68" s="22"/>
      <c r="E68" s="88"/>
    </row>
    <row r="69" spans="1:5" x14ac:dyDescent="0.3">
      <c r="A69" s="90">
        <v>2.2000000000000002</v>
      </c>
      <c r="B69" s="216" t="s">
        <v>363</v>
      </c>
      <c r="C69" s="217"/>
      <c r="D69" s="22"/>
      <c r="E69" s="88"/>
    </row>
    <row r="70" spans="1:5" x14ac:dyDescent="0.3">
      <c r="A70" s="90">
        <v>2.2999999999999998</v>
      </c>
      <c r="B70" s="216" t="s">
        <v>93</v>
      </c>
      <c r="C70" s="217"/>
      <c r="D70" s="22"/>
      <c r="E70" s="88"/>
    </row>
    <row r="71" spans="1:5" x14ac:dyDescent="0.3">
      <c r="A71" s="90">
        <v>2.4</v>
      </c>
      <c r="B71" s="216" t="s">
        <v>92</v>
      </c>
      <c r="C71" s="217"/>
      <c r="D71" s="22"/>
      <c r="E71" s="88"/>
    </row>
    <row r="72" spans="1:5" x14ac:dyDescent="0.3">
      <c r="A72" s="90">
        <v>2.5</v>
      </c>
      <c r="B72" s="216" t="s">
        <v>364</v>
      </c>
      <c r="C72" s="217"/>
      <c r="D72" s="22"/>
      <c r="E72" s="88"/>
    </row>
    <row r="73" spans="1:5" x14ac:dyDescent="0.3">
      <c r="A73" s="90">
        <v>2.6</v>
      </c>
      <c r="B73" s="216" t="s">
        <v>90</v>
      </c>
      <c r="C73" s="217"/>
      <c r="D73" s="22"/>
      <c r="E73" s="88"/>
    </row>
    <row r="74" spans="1:5" x14ac:dyDescent="0.3">
      <c r="A74" s="90">
        <v>2.7</v>
      </c>
      <c r="B74" s="216" t="s">
        <v>91</v>
      </c>
      <c r="C74" s="218"/>
      <c r="D74" s="22"/>
      <c r="E74" s="88"/>
    </row>
    <row r="75" spans="1:5" x14ac:dyDescent="0.3">
      <c r="A75" s="206">
        <v>3</v>
      </c>
      <c r="B75" s="206" t="s">
        <v>386</v>
      </c>
      <c r="C75" s="77"/>
      <c r="D75" s="22"/>
      <c r="E75" s="88"/>
    </row>
    <row r="76" spans="1:5" x14ac:dyDescent="0.3">
      <c r="A76" s="206">
        <v>4</v>
      </c>
      <c r="B76" s="206" t="s">
        <v>235</v>
      </c>
      <c r="C76" s="77"/>
      <c r="D76" s="77">
        <f>SUM(D77:D78)</f>
        <v>0</v>
      </c>
      <c r="E76" s="88"/>
    </row>
    <row r="77" spans="1:5" x14ac:dyDescent="0.3">
      <c r="A77" s="90">
        <v>4.0999999999999996</v>
      </c>
      <c r="B77" s="90" t="s">
        <v>236</v>
      </c>
      <c r="C77" s="217"/>
      <c r="D77" s="8"/>
      <c r="E77" s="88"/>
    </row>
    <row r="78" spans="1:5" x14ac:dyDescent="0.3">
      <c r="A78" s="90">
        <v>4.2</v>
      </c>
      <c r="B78" s="90" t="s">
        <v>237</v>
      </c>
      <c r="C78" s="218"/>
      <c r="D78" s="8"/>
      <c r="E78" s="88"/>
    </row>
    <row r="79" spans="1:5" x14ac:dyDescent="0.3">
      <c r="A79" s="206">
        <v>5</v>
      </c>
      <c r="B79" s="206" t="s">
        <v>262</v>
      </c>
      <c r="C79" s="232"/>
      <c r="D79" s="218"/>
      <c r="E79" s="88"/>
    </row>
    <row r="80" spans="1:5" x14ac:dyDescent="0.3">
      <c r="B80" s="38"/>
    </row>
    <row r="81" spans="1:9" x14ac:dyDescent="0.3">
      <c r="A81" s="620" t="s">
        <v>428</v>
      </c>
      <c r="B81" s="620"/>
      <c r="C81" s="620"/>
      <c r="D81" s="620"/>
      <c r="E81" s="5"/>
    </row>
    <row r="82" spans="1:9" x14ac:dyDescent="0.3">
      <c r="B82" s="38"/>
    </row>
    <row r="83" spans="1:9" s="23" customFormat="1" ht="12.75" x14ac:dyDescent="0.2"/>
    <row r="84" spans="1:9" x14ac:dyDescent="0.3">
      <c r="A84" s="61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1" t="s">
        <v>383</v>
      </c>
      <c r="D87" s="12"/>
      <c r="E87"/>
      <c r="F87"/>
      <c r="G87"/>
      <c r="H87"/>
      <c r="I87"/>
    </row>
    <row r="88" spans="1:9" x14ac:dyDescent="0.3">
      <c r="A88"/>
      <c r="B88" s="2" t="s">
        <v>384</v>
      </c>
      <c r="D88" s="12"/>
      <c r="E88"/>
      <c r="F88"/>
      <c r="G88"/>
      <c r="H88"/>
      <c r="I88"/>
    </row>
    <row r="89" spans="1:9" customFormat="1" ht="12.75" x14ac:dyDescent="0.2">
      <c r="B89" s="58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9"/>
  <sheetViews>
    <sheetView showGridLines="0" view="pageBreakPreview" zoomScale="80" zoomScaleSheetLayoutView="80" workbookViewId="0">
      <selection activeCell="K16" sqref="K16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3.5703125" style="21" customWidth="1"/>
    <col min="4" max="4" width="13.42578125" style="21" customWidth="1"/>
    <col min="5" max="5" width="0.7109375" style="21" customWidth="1"/>
    <col min="6" max="16384" width="9.140625" style="21"/>
  </cols>
  <sheetData>
    <row r="1" spans="1:11" x14ac:dyDescent="0.3">
      <c r="A1" s="66" t="s">
        <v>285</v>
      </c>
      <c r="B1" s="106"/>
      <c r="C1" s="618" t="s">
        <v>97</v>
      </c>
      <c r="D1" s="618"/>
      <c r="E1" s="137"/>
    </row>
    <row r="2" spans="1:11" x14ac:dyDescent="0.3">
      <c r="A2" s="68" t="s">
        <v>128</v>
      </c>
      <c r="B2" s="106"/>
      <c r="C2" s="617" t="s">
        <v>727</v>
      </c>
      <c r="D2" s="617"/>
      <c r="E2" s="137"/>
    </row>
    <row r="3" spans="1:11" x14ac:dyDescent="0.3">
      <c r="A3" s="68"/>
      <c r="B3" s="106"/>
      <c r="C3" s="273"/>
      <c r="D3" s="273"/>
      <c r="E3" s="137"/>
    </row>
    <row r="4" spans="1:11" s="2" customFormat="1" x14ac:dyDescent="0.3">
      <c r="A4" s="69" t="s">
        <v>257</v>
      </c>
      <c r="B4" s="69"/>
      <c r="C4" s="68"/>
      <c r="D4" s="68"/>
      <c r="E4" s="100"/>
      <c r="K4" s="21"/>
    </row>
    <row r="5" spans="1:11" s="2" customFormat="1" x14ac:dyDescent="0.3">
      <c r="A5" s="109" t="str">
        <f>'ფორმა N1'!A5</f>
        <v>მოქალაქეთა პოლიტიკური გაერთიანება"ეროვნული ფორუმი"</v>
      </c>
      <c r="B5" s="103"/>
      <c r="C5" s="53"/>
      <c r="D5" s="53"/>
      <c r="E5" s="100"/>
    </row>
    <row r="6" spans="1:11" s="2" customFormat="1" x14ac:dyDescent="0.3">
      <c r="A6" s="69"/>
      <c r="B6" s="69"/>
      <c r="C6" s="68"/>
      <c r="D6" s="68"/>
      <c r="E6" s="100"/>
    </row>
    <row r="7" spans="1:11" s="6" customFormat="1" x14ac:dyDescent="0.3">
      <c r="A7" s="272"/>
      <c r="B7" s="272"/>
      <c r="C7" s="70"/>
      <c r="D7" s="70"/>
      <c r="E7" s="138"/>
    </row>
    <row r="8" spans="1:11" s="6" customFormat="1" ht="30" x14ac:dyDescent="0.3">
      <c r="A8" s="98" t="s">
        <v>64</v>
      </c>
      <c r="B8" s="71" t="s">
        <v>11</v>
      </c>
      <c r="C8" s="71" t="s">
        <v>10</v>
      </c>
      <c r="D8" s="71" t="s">
        <v>9</v>
      </c>
      <c r="E8" s="138"/>
    </row>
    <row r="9" spans="1:11" s="9" customFormat="1" ht="18" x14ac:dyDescent="0.2">
      <c r="A9" s="13">
        <v>1</v>
      </c>
      <c r="B9" s="13" t="s">
        <v>57</v>
      </c>
      <c r="C9" s="377">
        <f>SUM(C10,C14,C54,C57,C58,C59,C76)</f>
        <v>198560.14</v>
      </c>
      <c r="D9" s="377">
        <f>SUM(D10,D14,D54,D57,D58,D59,D65,D72,D73)</f>
        <v>218938.82</v>
      </c>
      <c r="E9" s="139"/>
    </row>
    <row r="10" spans="1:11" s="9" customFormat="1" ht="18" x14ac:dyDescent="0.2">
      <c r="A10" s="14">
        <v>1.1000000000000001</v>
      </c>
      <c r="B10" s="14" t="s">
        <v>58</v>
      </c>
      <c r="C10" s="378">
        <f>SUM(C11:C12:C13)</f>
        <v>176400</v>
      </c>
      <c r="D10" s="378">
        <f>SUM(D11:D12:D13)</f>
        <v>180770.5</v>
      </c>
      <c r="E10" s="139"/>
    </row>
    <row r="11" spans="1:11" s="9" customFormat="1" ht="16.5" customHeight="1" x14ac:dyDescent="0.2">
      <c r="A11" s="16" t="s">
        <v>30</v>
      </c>
      <c r="B11" s="16" t="s">
        <v>59</v>
      </c>
      <c r="C11" s="379">
        <v>0</v>
      </c>
      <c r="D11" s="380">
        <v>9625</v>
      </c>
      <c r="E11" s="139"/>
    </row>
    <row r="12" spans="1:11" ht="16.5" customHeight="1" x14ac:dyDescent="0.3">
      <c r="A12" s="16" t="s">
        <v>31</v>
      </c>
      <c r="B12" s="16" t="s">
        <v>0</v>
      </c>
      <c r="C12" s="379"/>
      <c r="D12" s="380"/>
      <c r="E12" s="137"/>
    </row>
    <row r="13" spans="1:11" ht="16.5" customHeight="1" x14ac:dyDescent="0.3">
      <c r="A13" s="321" t="s">
        <v>452</v>
      </c>
      <c r="B13" s="322" t="s">
        <v>453</v>
      </c>
      <c r="C13" s="379">
        <v>176400</v>
      </c>
      <c r="D13" s="380">
        <f>176400-5254.5</f>
        <v>171145.5</v>
      </c>
      <c r="E13" s="137"/>
    </row>
    <row r="14" spans="1:11" x14ac:dyDescent="0.3">
      <c r="A14" s="14">
        <v>1.2</v>
      </c>
      <c r="B14" s="14" t="s">
        <v>60</v>
      </c>
      <c r="C14" s="378">
        <f>SUM(C15,C18,C30:C33,C36,C37,C44,C45,C46,C47,C48,C52,C53)</f>
        <v>21054.14</v>
      </c>
      <c r="D14" s="378">
        <f>SUM(D15,D18,D30:D33,D36,D37,D44,D45,D46,D47,D48,D52,D53)</f>
        <v>35244.82</v>
      </c>
      <c r="E14" s="137"/>
    </row>
    <row r="15" spans="1:11" x14ac:dyDescent="0.3">
      <c r="A15" s="16" t="s">
        <v>32</v>
      </c>
      <c r="B15" s="16" t="s">
        <v>1</v>
      </c>
      <c r="C15" s="381">
        <f>SUM(C16:C17)</f>
        <v>4550</v>
      </c>
      <c r="D15" s="381">
        <f>SUM(D16:D17)</f>
        <v>3790</v>
      </c>
      <c r="E15" s="137"/>
    </row>
    <row r="16" spans="1:11" ht="17.25" customHeight="1" x14ac:dyDescent="0.3">
      <c r="A16" s="17" t="s">
        <v>87</v>
      </c>
      <c r="B16" s="17" t="s">
        <v>61</v>
      </c>
      <c r="C16" s="382">
        <f>2060+515+1545+430</f>
        <v>4550</v>
      </c>
      <c r="D16" s="383">
        <f>430+2940+420</f>
        <v>3790</v>
      </c>
      <c r="E16" s="137"/>
    </row>
    <row r="17" spans="1:5" ht="17.25" customHeight="1" x14ac:dyDescent="0.3">
      <c r="A17" s="17" t="s">
        <v>88</v>
      </c>
      <c r="B17" s="17" t="s">
        <v>62</v>
      </c>
      <c r="C17" s="382"/>
      <c r="D17" s="383"/>
      <c r="E17" s="137"/>
    </row>
    <row r="18" spans="1:5" x14ac:dyDescent="0.3">
      <c r="A18" s="16" t="s">
        <v>33</v>
      </c>
      <c r="B18" s="16" t="s">
        <v>2</v>
      </c>
      <c r="C18" s="381">
        <f>SUM(C19:C24,C29)</f>
        <v>627.80999999999995</v>
      </c>
      <c r="D18" s="381">
        <f>SUM(D19:D24,D29)</f>
        <v>627.80999999999995</v>
      </c>
      <c r="E18" s="137"/>
    </row>
    <row r="19" spans="1:5" ht="30" x14ac:dyDescent="0.3">
      <c r="A19" s="17" t="s">
        <v>12</v>
      </c>
      <c r="B19" s="17" t="s">
        <v>233</v>
      </c>
      <c r="C19" s="36">
        <v>108.65</v>
      </c>
      <c r="D19" s="36">
        <v>108.65</v>
      </c>
      <c r="E19" s="137"/>
    </row>
    <row r="20" spans="1:5" x14ac:dyDescent="0.3">
      <c r="A20" s="17" t="s">
        <v>13</v>
      </c>
      <c r="B20" s="17" t="s">
        <v>14</v>
      </c>
      <c r="C20" s="384"/>
      <c r="D20" s="36"/>
      <c r="E20" s="137"/>
    </row>
    <row r="21" spans="1:5" ht="30" x14ac:dyDescent="0.3">
      <c r="A21" s="17" t="s">
        <v>264</v>
      </c>
      <c r="B21" s="17" t="s">
        <v>22</v>
      </c>
      <c r="C21" s="384"/>
      <c r="D21" s="36"/>
      <c r="E21" s="137"/>
    </row>
    <row r="22" spans="1:5" x14ac:dyDescent="0.3">
      <c r="A22" s="17" t="s">
        <v>265</v>
      </c>
      <c r="B22" s="17" t="s">
        <v>15</v>
      </c>
      <c r="C22" s="384">
        <v>280.86</v>
      </c>
      <c r="D22" s="36">
        <v>280.86</v>
      </c>
      <c r="E22" s="137"/>
    </row>
    <row r="23" spans="1:5" x14ac:dyDescent="0.3">
      <c r="A23" s="17" t="s">
        <v>266</v>
      </c>
      <c r="B23" s="17" t="s">
        <v>16</v>
      </c>
      <c r="C23" s="384"/>
      <c r="D23" s="36"/>
      <c r="E23" s="137"/>
    </row>
    <row r="24" spans="1:5" x14ac:dyDescent="0.3">
      <c r="A24" s="17" t="s">
        <v>267</v>
      </c>
      <c r="B24" s="17" t="s">
        <v>17</v>
      </c>
      <c r="C24" s="385">
        <f>SUM(C25:C28)</f>
        <v>150.5</v>
      </c>
      <c r="D24" s="385">
        <f>SUM(D25:D28)</f>
        <v>150.5</v>
      </c>
      <c r="E24" s="137"/>
    </row>
    <row r="25" spans="1:5" ht="16.5" customHeight="1" x14ac:dyDescent="0.3">
      <c r="A25" s="18" t="s">
        <v>268</v>
      </c>
      <c r="B25" s="18" t="s">
        <v>18</v>
      </c>
      <c r="C25" s="384">
        <v>0</v>
      </c>
      <c r="D25" s="36">
        <v>0</v>
      </c>
      <c r="E25" s="137"/>
    </row>
    <row r="26" spans="1:5" ht="16.5" customHeight="1" x14ac:dyDescent="0.3">
      <c r="A26" s="18" t="s">
        <v>269</v>
      </c>
      <c r="B26" s="18" t="s">
        <v>19</v>
      </c>
      <c r="C26" s="384">
        <v>0</v>
      </c>
      <c r="D26" s="36">
        <v>0</v>
      </c>
      <c r="E26" s="137"/>
    </row>
    <row r="27" spans="1:5" ht="16.5" customHeight="1" x14ac:dyDescent="0.3">
      <c r="A27" s="18" t="s">
        <v>270</v>
      </c>
      <c r="B27" s="18" t="s">
        <v>20</v>
      </c>
      <c r="C27" s="384">
        <v>1.5</v>
      </c>
      <c r="D27" s="36">
        <v>1.5</v>
      </c>
      <c r="E27" s="137"/>
    </row>
    <row r="28" spans="1:5" ht="16.5" customHeight="1" x14ac:dyDescent="0.3">
      <c r="A28" s="18" t="s">
        <v>271</v>
      </c>
      <c r="B28" s="18" t="s">
        <v>23</v>
      </c>
      <c r="C28" s="384">
        <v>149</v>
      </c>
      <c r="D28" s="36">
        <v>149</v>
      </c>
      <c r="E28" s="137"/>
    </row>
    <row r="29" spans="1:5" x14ac:dyDescent="0.3">
      <c r="A29" s="17" t="s">
        <v>272</v>
      </c>
      <c r="B29" s="17" t="s">
        <v>21</v>
      </c>
      <c r="C29" s="384">
        <v>87.8</v>
      </c>
      <c r="D29" s="36">
        <v>87.8</v>
      </c>
      <c r="E29" s="137"/>
    </row>
    <row r="30" spans="1:5" x14ac:dyDescent="0.3">
      <c r="A30" s="16" t="s">
        <v>34</v>
      </c>
      <c r="B30" s="16" t="s">
        <v>3</v>
      </c>
      <c r="C30" s="379">
        <v>687</v>
      </c>
      <c r="D30" s="380">
        <v>187</v>
      </c>
      <c r="E30" s="137"/>
    </row>
    <row r="31" spans="1:5" x14ac:dyDescent="0.3">
      <c r="A31" s="16" t="s">
        <v>35</v>
      </c>
      <c r="B31" s="16" t="s">
        <v>4</v>
      </c>
      <c r="C31" s="379"/>
      <c r="D31" s="380"/>
      <c r="E31" s="137"/>
    </row>
    <row r="32" spans="1:5" x14ac:dyDescent="0.3">
      <c r="A32" s="16" t="s">
        <v>36</v>
      </c>
      <c r="B32" s="16" t="s">
        <v>5</v>
      </c>
      <c r="C32" s="379"/>
      <c r="D32" s="380"/>
      <c r="E32" s="137"/>
    </row>
    <row r="33" spans="1:5" x14ac:dyDescent="0.3">
      <c r="A33" s="16" t="s">
        <v>37</v>
      </c>
      <c r="B33" s="16" t="s">
        <v>63</v>
      </c>
      <c r="C33" s="381">
        <f>SUM(C34:C35)</f>
        <v>3694.57</v>
      </c>
      <c r="D33" s="381">
        <f>SUM(D34:D35)</f>
        <v>4350</v>
      </c>
      <c r="E33" s="137"/>
    </row>
    <row r="34" spans="1:5" x14ac:dyDescent="0.3">
      <c r="A34" s="17" t="s">
        <v>273</v>
      </c>
      <c r="B34" s="17" t="s">
        <v>56</v>
      </c>
      <c r="C34" s="379">
        <v>3271.57</v>
      </c>
      <c r="D34" s="380">
        <v>3927</v>
      </c>
      <c r="E34" s="137"/>
    </row>
    <row r="35" spans="1:5" x14ac:dyDescent="0.3">
      <c r="A35" s="17" t="s">
        <v>274</v>
      </c>
      <c r="B35" s="17" t="s">
        <v>55</v>
      </c>
      <c r="C35" s="379">
        <v>423</v>
      </c>
      <c r="D35" s="380">
        <v>423</v>
      </c>
      <c r="E35" s="137"/>
    </row>
    <row r="36" spans="1:5" x14ac:dyDescent="0.3">
      <c r="A36" s="16" t="s">
        <v>38</v>
      </c>
      <c r="B36" s="16" t="s">
        <v>49</v>
      </c>
      <c r="C36" s="379">
        <v>331.26</v>
      </c>
      <c r="D36" s="380">
        <v>331.26</v>
      </c>
      <c r="E36" s="137"/>
    </row>
    <row r="37" spans="1:5" x14ac:dyDescent="0.3">
      <c r="A37" s="16" t="s">
        <v>39</v>
      </c>
      <c r="B37" s="16" t="s">
        <v>324</v>
      </c>
      <c r="C37" s="381">
        <f>SUM(C38:C43)</f>
        <v>9231</v>
      </c>
      <c r="D37" s="381">
        <f>SUM(D38:D43)</f>
        <v>11281</v>
      </c>
      <c r="E37" s="137"/>
    </row>
    <row r="38" spans="1:5" x14ac:dyDescent="0.3">
      <c r="A38" s="17" t="s">
        <v>321</v>
      </c>
      <c r="B38" s="17" t="s">
        <v>325</v>
      </c>
      <c r="C38" s="379"/>
      <c r="D38" s="379"/>
      <c r="E38" s="137"/>
    </row>
    <row r="39" spans="1:5" x14ac:dyDescent="0.3">
      <c r="A39" s="17" t="s">
        <v>322</v>
      </c>
      <c r="B39" s="17" t="s">
        <v>326</v>
      </c>
      <c r="C39" s="379">
        <f>1539+1900+4542+1250</f>
        <v>9231</v>
      </c>
      <c r="D39" s="379">
        <f>6592+1900+1250+1539</f>
        <v>11281</v>
      </c>
      <c r="E39" s="137"/>
    </row>
    <row r="40" spans="1:5" x14ac:dyDescent="0.3">
      <c r="A40" s="17" t="s">
        <v>323</v>
      </c>
      <c r="B40" s="17" t="s">
        <v>329</v>
      </c>
      <c r="C40" s="379"/>
      <c r="D40" s="380"/>
      <c r="E40" s="137"/>
    </row>
    <row r="41" spans="1:5" x14ac:dyDescent="0.3">
      <c r="A41" s="17" t="s">
        <v>328</v>
      </c>
      <c r="B41" s="17" t="s">
        <v>330</v>
      </c>
      <c r="C41" s="379"/>
      <c r="D41" s="380"/>
      <c r="E41" s="137"/>
    </row>
    <row r="42" spans="1:5" x14ac:dyDescent="0.3">
      <c r="A42" s="17" t="s">
        <v>331</v>
      </c>
      <c r="B42" s="17" t="s">
        <v>426</v>
      </c>
      <c r="C42" s="379"/>
      <c r="D42" s="380"/>
      <c r="E42" s="137"/>
    </row>
    <row r="43" spans="1:5" x14ac:dyDescent="0.3">
      <c r="A43" s="17" t="s">
        <v>427</v>
      </c>
      <c r="B43" s="17" t="s">
        <v>327</v>
      </c>
      <c r="C43" s="379"/>
      <c r="D43" s="380"/>
      <c r="E43" s="137"/>
    </row>
    <row r="44" spans="1:5" ht="30" x14ac:dyDescent="0.3">
      <c r="A44" s="16" t="s">
        <v>40</v>
      </c>
      <c r="B44" s="16" t="s">
        <v>28</v>
      </c>
      <c r="C44" s="379">
        <v>1245</v>
      </c>
      <c r="D44" s="380">
        <v>1245</v>
      </c>
      <c r="E44" s="137"/>
    </row>
    <row r="45" spans="1:5" x14ac:dyDescent="0.3">
      <c r="A45" s="16" t="s">
        <v>41</v>
      </c>
      <c r="B45" s="16" t="s">
        <v>24</v>
      </c>
      <c r="C45" s="379"/>
      <c r="D45" s="380"/>
      <c r="E45" s="137"/>
    </row>
    <row r="46" spans="1:5" x14ac:dyDescent="0.3">
      <c r="A46" s="16" t="s">
        <v>42</v>
      </c>
      <c r="B46" s="16" t="s">
        <v>25</v>
      </c>
      <c r="C46" s="379"/>
      <c r="D46" s="380"/>
      <c r="E46" s="137"/>
    </row>
    <row r="47" spans="1:5" x14ac:dyDescent="0.3">
      <c r="A47" s="16" t="s">
        <v>43</v>
      </c>
      <c r="B47" s="16" t="s">
        <v>26</v>
      </c>
      <c r="C47" s="379"/>
      <c r="D47" s="380"/>
      <c r="E47" s="137"/>
    </row>
    <row r="48" spans="1:5" x14ac:dyDescent="0.3">
      <c r="A48" s="16" t="s">
        <v>44</v>
      </c>
      <c r="B48" s="16" t="s">
        <v>279</v>
      </c>
      <c r="C48" s="381">
        <f>SUM(C49:C51)</f>
        <v>0</v>
      </c>
      <c r="D48" s="381">
        <f>SUM(D49:D51)</f>
        <v>13245.25</v>
      </c>
      <c r="E48" s="137"/>
    </row>
    <row r="49" spans="1:5" x14ac:dyDescent="0.3">
      <c r="A49" s="89" t="s">
        <v>336</v>
      </c>
      <c r="B49" s="89" t="s">
        <v>339</v>
      </c>
      <c r="C49" s="395">
        <v>0</v>
      </c>
      <c r="D49" s="380">
        <f>12345.25</f>
        <v>12345.25</v>
      </c>
      <c r="E49" s="137"/>
    </row>
    <row r="50" spans="1:5" x14ac:dyDescent="0.3">
      <c r="A50" s="89" t="s">
        <v>337</v>
      </c>
      <c r="B50" s="89" t="s">
        <v>338</v>
      </c>
      <c r="C50" s="379"/>
      <c r="D50" s="380">
        <v>900</v>
      </c>
      <c r="E50" s="137"/>
    </row>
    <row r="51" spans="1:5" x14ac:dyDescent="0.3">
      <c r="A51" s="89" t="s">
        <v>340</v>
      </c>
      <c r="B51" s="89" t="s">
        <v>341</v>
      </c>
      <c r="C51" s="379"/>
      <c r="D51" s="380"/>
      <c r="E51" s="137"/>
    </row>
    <row r="52" spans="1:5" ht="26.25" customHeight="1" x14ac:dyDescent="0.3">
      <c r="A52" s="16" t="s">
        <v>45</v>
      </c>
      <c r="B52" s="16" t="s">
        <v>29</v>
      </c>
      <c r="C52" s="379"/>
      <c r="D52" s="380"/>
      <c r="E52" s="137"/>
    </row>
    <row r="53" spans="1:5" x14ac:dyDescent="0.3">
      <c r="A53" s="16" t="s">
        <v>46</v>
      </c>
      <c r="B53" s="16" t="s">
        <v>6</v>
      </c>
      <c r="C53" s="395">
        <f>187.5+500</f>
        <v>687.5</v>
      </c>
      <c r="D53" s="380">
        <v>187.5</v>
      </c>
      <c r="E53" s="137"/>
    </row>
    <row r="54" spans="1:5" ht="26.25" customHeight="1" x14ac:dyDescent="0.3">
      <c r="A54" s="14">
        <v>1.3</v>
      </c>
      <c r="B54" s="79" t="s">
        <v>365</v>
      </c>
      <c r="C54" s="378">
        <f>SUM(C55:C56)</f>
        <v>1106</v>
      </c>
      <c r="D54" s="378">
        <f>SUM(D55:D56)</f>
        <v>1606</v>
      </c>
      <c r="E54" s="137"/>
    </row>
    <row r="55" spans="1:5" ht="21.75" customHeight="1" x14ac:dyDescent="0.3">
      <c r="A55" s="16" t="s">
        <v>50</v>
      </c>
      <c r="B55" s="16" t="s">
        <v>48</v>
      </c>
      <c r="C55" s="379">
        <v>1106</v>
      </c>
      <c r="D55" s="380">
        <f>500+1106</f>
        <v>1606</v>
      </c>
      <c r="E55" s="137"/>
    </row>
    <row r="56" spans="1:5" x14ac:dyDescent="0.3">
      <c r="A56" s="16" t="s">
        <v>51</v>
      </c>
      <c r="B56" s="16" t="s">
        <v>47</v>
      </c>
      <c r="C56" s="379"/>
      <c r="D56" s="380"/>
      <c r="E56" s="137"/>
    </row>
    <row r="57" spans="1:5" x14ac:dyDescent="0.3">
      <c r="A57" s="14">
        <v>1.4</v>
      </c>
      <c r="B57" s="14" t="s">
        <v>367</v>
      </c>
      <c r="C57" s="379"/>
      <c r="D57" s="380"/>
      <c r="E57" s="137"/>
    </row>
    <row r="58" spans="1:5" x14ac:dyDescent="0.3">
      <c r="A58" s="14">
        <v>1.5</v>
      </c>
      <c r="B58" s="14" t="s">
        <v>7</v>
      </c>
      <c r="C58" s="384"/>
      <c r="D58" s="36"/>
      <c r="E58" s="137"/>
    </row>
    <row r="59" spans="1:5" x14ac:dyDescent="0.3">
      <c r="A59" s="14">
        <v>1.6</v>
      </c>
      <c r="B59" s="39" t="s">
        <v>8</v>
      </c>
      <c r="C59" s="378">
        <f>SUM(C60:C64)</f>
        <v>0</v>
      </c>
      <c r="D59" s="378">
        <f>SUM(D60:D64)</f>
        <v>1317.5</v>
      </c>
      <c r="E59" s="137"/>
    </row>
    <row r="60" spans="1:5" x14ac:dyDescent="0.3">
      <c r="A60" s="16" t="s">
        <v>280</v>
      </c>
      <c r="B60" s="40" t="s">
        <v>52</v>
      </c>
      <c r="C60" s="384">
        <v>0</v>
      </c>
      <c r="D60" s="36">
        <v>1317.5</v>
      </c>
      <c r="E60" s="137"/>
    </row>
    <row r="61" spans="1:5" ht="30" x14ac:dyDescent="0.3">
      <c r="A61" s="16" t="s">
        <v>281</v>
      </c>
      <c r="B61" s="40" t="s">
        <v>54</v>
      </c>
      <c r="C61" s="384"/>
      <c r="D61" s="36"/>
      <c r="E61" s="137"/>
    </row>
    <row r="62" spans="1:5" x14ac:dyDescent="0.3">
      <c r="A62" s="16" t="s">
        <v>282</v>
      </c>
      <c r="B62" s="40" t="s">
        <v>53</v>
      </c>
      <c r="C62" s="36"/>
      <c r="D62" s="36"/>
      <c r="E62" s="137"/>
    </row>
    <row r="63" spans="1:5" x14ac:dyDescent="0.3">
      <c r="A63" s="16" t="s">
        <v>283</v>
      </c>
      <c r="B63" s="40" t="s">
        <v>27</v>
      </c>
      <c r="C63" s="384"/>
      <c r="D63" s="36"/>
      <c r="E63" s="137"/>
    </row>
    <row r="64" spans="1:5" x14ac:dyDescent="0.3">
      <c r="A64" s="16" t="s">
        <v>307</v>
      </c>
      <c r="B64" s="186" t="s">
        <v>308</v>
      </c>
      <c r="C64" s="384"/>
      <c r="D64" s="187"/>
      <c r="E64" s="137"/>
    </row>
    <row r="65" spans="1:5" x14ac:dyDescent="0.3">
      <c r="A65" s="13">
        <v>2</v>
      </c>
      <c r="B65" s="41" t="s">
        <v>95</v>
      </c>
      <c r="C65" s="386"/>
      <c r="D65" s="387">
        <f>SUM(D66:D71)</f>
        <v>0</v>
      </c>
      <c r="E65" s="137"/>
    </row>
    <row r="66" spans="1:5" x14ac:dyDescent="0.3">
      <c r="A66" s="15">
        <v>2.1</v>
      </c>
      <c r="B66" s="42" t="s">
        <v>89</v>
      </c>
      <c r="C66" s="386"/>
      <c r="D66" s="388"/>
      <c r="E66" s="137"/>
    </row>
    <row r="67" spans="1:5" x14ac:dyDescent="0.3">
      <c r="A67" s="15">
        <v>2.2000000000000002</v>
      </c>
      <c r="B67" s="42" t="s">
        <v>93</v>
      </c>
      <c r="C67" s="389"/>
      <c r="D67" s="390"/>
      <c r="E67" s="137"/>
    </row>
    <row r="68" spans="1:5" x14ac:dyDescent="0.3">
      <c r="A68" s="15">
        <v>2.2999999999999998</v>
      </c>
      <c r="B68" s="42" t="s">
        <v>92</v>
      </c>
      <c r="C68" s="389"/>
      <c r="D68" s="390"/>
      <c r="E68" s="137"/>
    </row>
    <row r="69" spans="1:5" x14ac:dyDescent="0.3">
      <c r="A69" s="15">
        <v>2.4</v>
      </c>
      <c r="B69" s="42" t="s">
        <v>94</v>
      </c>
      <c r="C69" s="389"/>
      <c r="D69" s="390"/>
      <c r="E69" s="137"/>
    </row>
    <row r="70" spans="1:5" x14ac:dyDescent="0.3">
      <c r="A70" s="15">
        <v>2.5</v>
      </c>
      <c r="B70" s="42" t="s">
        <v>90</v>
      </c>
      <c r="C70" s="389"/>
      <c r="D70" s="390"/>
      <c r="E70" s="137"/>
    </row>
    <row r="71" spans="1:5" x14ac:dyDescent="0.3">
      <c r="A71" s="15">
        <v>2.6</v>
      </c>
      <c r="B71" s="42" t="s">
        <v>91</v>
      </c>
      <c r="C71" s="389"/>
      <c r="D71" s="390"/>
      <c r="E71" s="137"/>
    </row>
    <row r="72" spans="1:5" s="2" customFormat="1" x14ac:dyDescent="0.3">
      <c r="A72" s="13">
        <v>3</v>
      </c>
      <c r="B72" s="233" t="s">
        <v>386</v>
      </c>
      <c r="C72" s="391"/>
      <c r="D72" s="392">
        <v>0</v>
      </c>
      <c r="E72" s="97"/>
    </row>
    <row r="73" spans="1:5" s="2" customFormat="1" x14ac:dyDescent="0.3">
      <c r="A73" s="13">
        <v>4</v>
      </c>
      <c r="B73" s="13" t="s">
        <v>235</v>
      </c>
      <c r="C73" s="391">
        <f>SUM(C74:C75)</f>
        <v>0</v>
      </c>
      <c r="D73" s="348">
        <f>SUM(D74:D75)</f>
        <v>0</v>
      </c>
      <c r="E73" s="97"/>
    </row>
    <row r="74" spans="1:5" s="2" customFormat="1" x14ac:dyDescent="0.3">
      <c r="A74" s="15">
        <v>4.0999999999999996</v>
      </c>
      <c r="B74" s="15" t="s">
        <v>236</v>
      </c>
      <c r="C74" s="349"/>
      <c r="D74" s="349"/>
      <c r="E74" s="97"/>
    </row>
    <row r="75" spans="1:5" s="2" customFormat="1" x14ac:dyDescent="0.3">
      <c r="A75" s="15">
        <v>4.2</v>
      </c>
      <c r="B75" s="15" t="s">
        <v>237</v>
      </c>
      <c r="C75" s="349"/>
      <c r="D75" s="349"/>
      <c r="E75" s="97"/>
    </row>
    <row r="76" spans="1:5" s="2" customFormat="1" x14ac:dyDescent="0.3">
      <c r="A76" s="13">
        <v>5</v>
      </c>
      <c r="B76" s="231" t="s">
        <v>262</v>
      </c>
      <c r="C76" s="349"/>
      <c r="D76" s="348"/>
      <c r="E76" s="97"/>
    </row>
    <row r="77" spans="1:5" s="2" customFormat="1" x14ac:dyDescent="0.3">
      <c r="A77" s="279"/>
      <c r="B77" s="279"/>
      <c r="C77" s="12"/>
      <c r="D77" s="12"/>
      <c r="E77" s="97"/>
    </row>
    <row r="78" spans="1:5" s="2" customFormat="1" x14ac:dyDescent="0.3">
      <c r="A78" s="620" t="s">
        <v>428</v>
      </c>
      <c r="B78" s="620"/>
      <c r="C78" s="620"/>
      <c r="D78" s="620"/>
      <c r="E78" s="97"/>
    </row>
    <row r="79" spans="1:5" s="2" customFormat="1" x14ac:dyDescent="0.3">
      <c r="A79" s="279"/>
      <c r="B79" s="279"/>
      <c r="C79" s="12"/>
      <c r="D79" s="12"/>
      <c r="E79" s="97"/>
    </row>
    <row r="80" spans="1:5" s="23" customFormat="1" ht="12.75" x14ac:dyDescent="0.2"/>
    <row r="81" spans="1:8" s="2" customFormat="1" x14ac:dyDescent="0.3">
      <c r="A81" s="61" t="s">
        <v>96</v>
      </c>
      <c r="E81" s="5"/>
    </row>
    <row r="82" spans="1:8" s="2" customFormat="1" x14ac:dyDescent="0.3">
      <c r="E82"/>
      <c r="F82"/>
      <c r="G82"/>
      <c r="H82"/>
    </row>
    <row r="83" spans="1:8" s="2" customFormat="1" x14ac:dyDescent="0.3">
      <c r="D83" s="12"/>
      <c r="E83"/>
      <c r="F83"/>
      <c r="G83"/>
      <c r="H83"/>
    </row>
    <row r="84" spans="1:8" s="2" customFormat="1" x14ac:dyDescent="0.3">
      <c r="A84"/>
      <c r="B84" s="38" t="s">
        <v>429</v>
      </c>
      <c r="D84" s="12"/>
      <c r="E84"/>
      <c r="F84"/>
      <c r="G84"/>
      <c r="H84"/>
    </row>
    <row r="85" spans="1:8" s="2" customFormat="1" x14ac:dyDescent="0.3">
      <c r="A85"/>
      <c r="B85" s="621" t="s">
        <v>430</v>
      </c>
      <c r="C85" s="621"/>
      <c r="D85" s="621"/>
      <c r="E85"/>
      <c r="F85"/>
      <c r="G85"/>
      <c r="H85"/>
    </row>
    <row r="86" spans="1:8" customFormat="1" ht="12.75" x14ac:dyDescent="0.2">
      <c r="B86" s="58" t="s">
        <v>431</v>
      </c>
    </row>
    <row r="87" spans="1:8" s="2" customFormat="1" x14ac:dyDescent="0.3">
      <c r="A87" s="11"/>
      <c r="B87" s="621" t="s">
        <v>432</v>
      </c>
      <c r="C87" s="621"/>
      <c r="D87" s="621"/>
    </row>
    <row r="88" spans="1:8" s="23" customFormat="1" ht="12.75" x14ac:dyDescent="0.2"/>
    <row r="89" spans="1:8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0.5" right="0.5" top="0.5" bottom="0.5" header="0.5" footer="0.5"/>
  <pageSetup paperSize="9" scale="80" fitToHeight="0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B20" sqref="B20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6" t="s">
        <v>305</v>
      </c>
      <c r="B1" s="69"/>
      <c r="C1" s="618" t="s">
        <v>97</v>
      </c>
      <c r="D1" s="618"/>
      <c r="E1" s="83"/>
    </row>
    <row r="2" spans="1:5" s="6" customFormat="1" x14ac:dyDescent="0.3">
      <c r="A2" s="66" t="s">
        <v>301</v>
      </c>
      <c r="B2" s="69"/>
      <c r="C2" s="622" t="s">
        <v>727</v>
      </c>
      <c r="D2" s="622"/>
      <c r="E2" s="83"/>
    </row>
    <row r="3" spans="1:5" s="6" customFormat="1" x14ac:dyDescent="0.3">
      <c r="A3" s="68" t="s">
        <v>128</v>
      </c>
      <c r="B3" s="66"/>
      <c r="C3" s="146"/>
      <c r="D3" s="146"/>
      <c r="E3" s="83"/>
    </row>
    <row r="4" spans="1:5" s="6" customFormat="1" x14ac:dyDescent="0.3">
      <c r="A4" s="69" t="s">
        <v>257</v>
      </c>
      <c r="B4" s="68"/>
      <c r="C4" s="146"/>
      <c r="D4" s="146"/>
      <c r="E4" s="83"/>
    </row>
    <row r="5" spans="1:5" x14ac:dyDescent="0.3">
      <c r="A5" s="69" t="str">
        <f>'ფორმა N2'!A5</f>
        <v>მოქალაქეთა პოლიტიკური გაერთიანება"ეროვნული ფორუმი"</v>
      </c>
      <c r="B5" s="69"/>
      <c r="C5" s="68"/>
      <c r="D5" s="68"/>
      <c r="E5" s="84"/>
    </row>
    <row r="6" spans="1:5" x14ac:dyDescent="0.3">
      <c r="A6" s="69"/>
      <c r="B6" s="69"/>
      <c r="C6" s="68"/>
      <c r="D6" s="68"/>
      <c r="E6" s="84"/>
    </row>
    <row r="7" spans="1:5" x14ac:dyDescent="0.3">
      <c r="A7" s="69"/>
      <c r="B7" s="69"/>
      <c r="C7" s="68"/>
      <c r="D7" s="68"/>
      <c r="E7" s="84"/>
    </row>
    <row r="8" spans="1:5" s="6" customFormat="1" x14ac:dyDescent="0.3">
      <c r="A8" s="145"/>
      <c r="B8" s="145"/>
      <c r="C8" s="70"/>
      <c r="D8" s="70"/>
      <c r="E8" s="83"/>
    </row>
    <row r="9" spans="1:5" s="6" customFormat="1" ht="30" x14ac:dyDescent="0.3">
      <c r="A9" s="81" t="s">
        <v>64</v>
      </c>
      <c r="B9" s="81" t="s">
        <v>304</v>
      </c>
      <c r="C9" s="71" t="s">
        <v>10</v>
      </c>
      <c r="D9" s="71" t="s">
        <v>9</v>
      </c>
      <c r="E9" s="83"/>
    </row>
    <row r="10" spans="1:5" s="9" customFormat="1" ht="18" x14ac:dyDescent="0.2">
      <c r="A10" s="90" t="s">
        <v>302</v>
      </c>
      <c r="B10" s="90"/>
      <c r="C10" s="4"/>
      <c r="D10" s="4"/>
      <c r="E10" s="85"/>
    </row>
    <row r="11" spans="1:5" s="10" customFormat="1" x14ac:dyDescent="0.2">
      <c r="A11" s="90" t="s">
        <v>303</v>
      </c>
      <c r="B11" s="90"/>
      <c r="C11" s="4"/>
      <c r="D11" s="4"/>
      <c r="E11" s="86"/>
    </row>
    <row r="12" spans="1:5" s="10" customFormat="1" x14ac:dyDescent="0.2">
      <c r="A12" s="79" t="s">
        <v>261</v>
      </c>
      <c r="B12" s="79"/>
      <c r="C12" s="4"/>
      <c r="D12" s="4"/>
      <c r="E12" s="86"/>
    </row>
    <row r="13" spans="1:5" s="10" customFormat="1" x14ac:dyDescent="0.2">
      <c r="A13" s="79" t="s">
        <v>261</v>
      </c>
      <c r="B13" s="79"/>
      <c r="C13" s="4"/>
      <c r="D13" s="4"/>
      <c r="E13" s="86"/>
    </row>
    <row r="14" spans="1:5" s="10" customFormat="1" x14ac:dyDescent="0.2">
      <c r="A14" s="79" t="s">
        <v>261</v>
      </c>
      <c r="B14" s="79"/>
      <c r="C14" s="4"/>
      <c r="D14" s="4"/>
      <c r="E14" s="86"/>
    </row>
    <row r="15" spans="1:5" s="10" customFormat="1" x14ac:dyDescent="0.2">
      <c r="A15" s="79" t="s">
        <v>261</v>
      </c>
      <c r="B15" s="79"/>
      <c r="C15" s="4"/>
      <c r="D15" s="4"/>
      <c r="E15" s="86"/>
    </row>
    <row r="16" spans="1:5" s="10" customFormat="1" x14ac:dyDescent="0.2">
      <c r="A16" s="79" t="s">
        <v>261</v>
      </c>
      <c r="B16" s="79"/>
      <c r="C16" s="4"/>
      <c r="D16" s="4"/>
      <c r="E16" s="86"/>
    </row>
    <row r="17" spans="1:5" s="10" customFormat="1" ht="32.25" customHeight="1" x14ac:dyDescent="0.2">
      <c r="A17" s="90" t="s">
        <v>566</v>
      </c>
      <c r="B17" s="79" t="s">
        <v>565</v>
      </c>
      <c r="C17" s="393">
        <f>187.5</f>
        <v>187.5</v>
      </c>
      <c r="D17" s="393">
        <v>187.5</v>
      </c>
      <c r="E17" s="86"/>
    </row>
    <row r="18" spans="1:5" s="10" customFormat="1" ht="38.25" customHeight="1" x14ac:dyDescent="0.2">
      <c r="A18" s="90" t="s">
        <v>566</v>
      </c>
      <c r="B18" s="411" t="s">
        <v>959</v>
      </c>
      <c r="C18" s="393">
        <v>500</v>
      </c>
      <c r="D18" s="393"/>
      <c r="E18" s="86"/>
    </row>
    <row r="19" spans="1:5" s="10" customFormat="1" x14ac:dyDescent="0.2">
      <c r="A19" s="79" t="s">
        <v>261</v>
      </c>
      <c r="B19" s="79"/>
      <c r="C19" s="393"/>
      <c r="D19" s="393"/>
      <c r="E19" s="86"/>
    </row>
    <row r="20" spans="1:5" s="10" customFormat="1" x14ac:dyDescent="0.2">
      <c r="A20" s="79" t="s">
        <v>261</v>
      </c>
      <c r="B20" s="79"/>
      <c r="C20" s="393"/>
      <c r="D20" s="393"/>
      <c r="E20" s="86"/>
    </row>
    <row r="21" spans="1:5" s="10" customFormat="1" x14ac:dyDescent="0.2">
      <c r="A21" s="79" t="s">
        <v>261</v>
      </c>
      <c r="B21" s="79"/>
      <c r="C21" s="393"/>
      <c r="D21" s="393"/>
      <c r="E21" s="86"/>
    </row>
    <row r="22" spans="1:5" s="10" customFormat="1" x14ac:dyDescent="0.2">
      <c r="A22" s="79" t="s">
        <v>261</v>
      </c>
      <c r="B22" s="79"/>
      <c r="C22" s="393"/>
      <c r="D22" s="393"/>
      <c r="E22" s="86"/>
    </row>
    <row r="23" spans="1:5" s="3" customFormat="1" x14ac:dyDescent="0.2">
      <c r="A23" s="80"/>
      <c r="B23" s="80"/>
      <c r="C23" s="393"/>
      <c r="D23" s="393"/>
      <c r="E23" s="87"/>
    </row>
    <row r="24" spans="1:5" x14ac:dyDescent="0.3">
      <c r="A24" s="91"/>
      <c r="B24" s="91" t="s">
        <v>306</v>
      </c>
      <c r="C24" s="348">
        <f>SUM(C10:C23)</f>
        <v>687.5</v>
      </c>
      <c r="D24" s="348">
        <f>SUM(D10:D23)</f>
        <v>187.5</v>
      </c>
      <c r="E24" s="88"/>
    </row>
    <row r="25" spans="1:5" x14ac:dyDescent="0.3">
      <c r="A25" s="38"/>
      <c r="B25" s="38"/>
    </row>
    <row r="26" spans="1:5" x14ac:dyDescent="0.3">
      <c r="A26" s="2" t="s">
        <v>374</v>
      </c>
      <c r="E26" s="5"/>
    </row>
    <row r="27" spans="1:5" x14ac:dyDescent="0.3">
      <c r="A27" s="2" t="s">
        <v>369</v>
      </c>
    </row>
    <row r="28" spans="1:5" x14ac:dyDescent="0.3">
      <c r="A28" s="185" t="s">
        <v>370</v>
      </c>
    </row>
    <row r="29" spans="1:5" x14ac:dyDescent="0.3">
      <c r="A29" s="185"/>
    </row>
    <row r="30" spans="1:5" x14ac:dyDescent="0.3">
      <c r="A30" s="185" t="s">
        <v>319</v>
      </c>
    </row>
    <row r="31" spans="1:5" s="23" customFormat="1" ht="12.75" x14ac:dyDescent="0.2"/>
    <row r="32" spans="1:5" x14ac:dyDescent="0.3">
      <c r="A32" s="61" t="s">
        <v>96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1"/>
      <c r="B35" s="61" t="s">
        <v>254</v>
      </c>
      <c r="D35" s="12"/>
      <c r="E35"/>
      <c r="F35"/>
      <c r="G35"/>
      <c r="H35"/>
      <c r="I35"/>
    </row>
    <row r="36" spans="1:9" x14ac:dyDescent="0.3">
      <c r="B36" s="2" t="s">
        <v>253</v>
      </c>
      <c r="D36" s="12"/>
      <c r="E36"/>
      <c r="F36"/>
      <c r="G36"/>
      <c r="H36"/>
      <c r="I36"/>
    </row>
    <row r="37" spans="1:9" customFormat="1" ht="12.75" x14ac:dyDescent="0.2">
      <c r="A37" s="58"/>
      <c r="B37" s="58" t="s">
        <v>127</v>
      </c>
    </row>
    <row r="38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topLeftCell="A10" zoomScale="80" zoomScaleSheetLayoutView="80" workbookViewId="0">
      <selection activeCell="O32" sqref="O32"/>
    </sheetView>
  </sheetViews>
  <sheetFormatPr defaultRowHeight="12.75" x14ac:dyDescent="0.2"/>
  <cols>
    <col min="1" max="1" width="5.42578125" style="169" customWidth="1"/>
    <col min="2" max="2" width="22" style="169" customWidth="1"/>
    <col min="3" max="3" width="26" style="169" customWidth="1"/>
    <col min="4" max="4" width="17" style="169" customWidth="1"/>
    <col min="5" max="5" width="18.140625" style="169" customWidth="1"/>
    <col min="6" max="6" width="14.7109375" style="169" customWidth="1"/>
    <col min="7" max="7" width="15.5703125" style="169" customWidth="1"/>
    <col min="8" max="8" width="14.7109375" style="169" customWidth="1"/>
    <col min="9" max="9" width="29.7109375" style="169" customWidth="1"/>
    <col min="10" max="10" width="0" style="169" hidden="1" customWidth="1"/>
    <col min="11" max="16384" width="9.140625" style="169"/>
  </cols>
  <sheetData>
    <row r="1" spans="1:10" ht="15" x14ac:dyDescent="0.3">
      <c r="A1" s="453" t="s">
        <v>403</v>
      </c>
      <c r="B1" s="453"/>
      <c r="C1" s="69"/>
      <c r="D1" s="69"/>
      <c r="E1" s="69"/>
      <c r="F1" s="69"/>
      <c r="G1" s="591"/>
      <c r="H1" s="591"/>
      <c r="I1" s="623" t="s">
        <v>97</v>
      </c>
      <c r="J1" s="623"/>
    </row>
    <row r="2" spans="1:10" ht="15" x14ac:dyDescent="0.3">
      <c r="A2" s="69" t="s">
        <v>128</v>
      </c>
      <c r="B2" s="453"/>
      <c r="C2" s="69"/>
      <c r="D2" s="69"/>
      <c r="E2" s="69"/>
      <c r="F2" s="69"/>
      <c r="G2" s="591"/>
      <c r="H2" s="591"/>
      <c r="I2" s="622" t="str">
        <f>'ფორმა N1'!L2</f>
        <v>10.03.2017-10.21.2017</v>
      </c>
      <c r="J2" s="622"/>
    </row>
    <row r="3" spans="1:10" ht="15" x14ac:dyDescent="0.3">
      <c r="A3" s="69"/>
      <c r="B3" s="69"/>
      <c r="C3" s="453"/>
      <c r="D3" s="453"/>
      <c r="E3" s="453"/>
      <c r="F3" s="453"/>
      <c r="G3" s="591"/>
      <c r="H3" s="591"/>
      <c r="I3" s="591"/>
      <c r="J3" s="173"/>
    </row>
    <row r="4" spans="1:10" ht="15" x14ac:dyDescent="0.3">
      <c r="A4" s="69" t="s">
        <v>257</v>
      </c>
      <c r="B4" s="69"/>
      <c r="C4" s="69"/>
      <c r="D4" s="69"/>
      <c r="E4" s="69"/>
      <c r="F4" s="69"/>
      <c r="G4" s="69"/>
      <c r="H4" s="69"/>
      <c r="I4" s="69"/>
      <c r="J4" s="173"/>
    </row>
    <row r="5" spans="1:10" ht="15" x14ac:dyDescent="0.3">
      <c r="A5" s="72" t="str">
        <f>'ფორმა N1'!A5</f>
        <v>მოქალაქეთა პოლიტიკური გაერთიანება"ეროვნული ფორუმი"</v>
      </c>
      <c r="B5" s="72"/>
      <c r="C5" s="72"/>
      <c r="D5" s="72"/>
      <c r="E5" s="72"/>
      <c r="F5" s="72"/>
      <c r="G5" s="72"/>
      <c r="H5" s="72"/>
      <c r="I5" s="72"/>
      <c r="J5" s="173"/>
    </row>
    <row r="6" spans="1:10" ht="15" x14ac:dyDescent="0.3">
      <c r="A6" s="69"/>
      <c r="B6" s="69"/>
      <c r="C6" s="69"/>
      <c r="D6" s="69"/>
      <c r="E6" s="69"/>
      <c r="F6" s="69"/>
      <c r="G6" s="69"/>
      <c r="H6" s="69"/>
      <c r="I6" s="69"/>
      <c r="J6" s="173"/>
    </row>
    <row r="7" spans="1:10" ht="45" x14ac:dyDescent="0.2">
      <c r="A7" s="598" t="s">
        <v>64</v>
      </c>
      <c r="B7" s="598" t="s">
        <v>310</v>
      </c>
      <c r="C7" s="598" t="s">
        <v>311</v>
      </c>
      <c r="D7" s="598" t="s">
        <v>215</v>
      </c>
      <c r="E7" s="598" t="s">
        <v>315</v>
      </c>
      <c r="F7" s="598" t="s">
        <v>318</v>
      </c>
      <c r="G7" s="599" t="s">
        <v>10</v>
      </c>
      <c r="H7" s="599" t="s">
        <v>9</v>
      </c>
      <c r="I7" s="599" t="s">
        <v>354</v>
      </c>
      <c r="J7" s="592" t="s">
        <v>317</v>
      </c>
    </row>
    <row r="8" spans="1:10" ht="15" x14ac:dyDescent="0.2">
      <c r="A8" s="435">
        <v>1</v>
      </c>
      <c r="B8" s="433" t="s">
        <v>490</v>
      </c>
      <c r="C8" s="433" t="s">
        <v>491</v>
      </c>
      <c r="D8" s="580" t="s">
        <v>482</v>
      </c>
      <c r="E8" s="436" t="s">
        <v>492</v>
      </c>
      <c r="F8" s="433" t="s">
        <v>317</v>
      </c>
      <c r="G8" s="600">
        <v>0</v>
      </c>
      <c r="H8" s="600">
        <v>600</v>
      </c>
      <c r="I8" s="439">
        <f t="shared" ref="I8:I11" si="0">H8*20%</f>
        <v>120</v>
      </c>
      <c r="J8" s="592" t="s">
        <v>0</v>
      </c>
    </row>
    <row r="9" spans="1:10" ht="15" x14ac:dyDescent="0.2">
      <c r="A9" s="435">
        <v>2</v>
      </c>
      <c r="B9" s="433" t="s">
        <v>493</v>
      </c>
      <c r="C9" s="433" t="s">
        <v>494</v>
      </c>
      <c r="D9" s="580" t="s">
        <v>495</v>
      </c>
      <c r="E9" s="436" t="s">
        <v>492</v>
      </c>
      <c r="F9" s="433" t="s">
        <v>317</v>
      </c>
      <c r="G9" s="600">
        <v>0</v>
      </c>
      <c r="H9" s="600">
        <v>600</v>
      </c>
      <c r="I9" s="439">
        <f t="shared" si="0"/>
        <v>120</v>
      </c>
      <c r="J9" s="173"/>
    </row>
    <row r="10" spans="1:10" ht="15" x14ac:dyDescent="0.2">
      <c r="A10" s="435">
        <v>3</v>
      </c>
      <c r="B10" s="433" t="s">
        <v>496</v>
      </c>
      <c r="C10" s="433" t="s">
        <v>497</v>
      </c>
      <c r="D10" s="580" t="s">
        <v>498</v>
      </c>
      <c r="E10" s="436" t="s">
        <v>492</v>
      </c>
      <c r="F10" s="433" t="s">
        <v>317</v>
      </c>
      <c r="G10" s="600">
        <v>0</v>
      </c>
      <c r="H10" s="600">
        <v>600</v>
      </c>
      <c r="I10" s="439">
        <f t="shared" si="0"/>
        <v>120</v>
      </c>
      <c r="J10" s="173"/>
    </row>
    <row r="11" spans="1:10" ht="15" x14ac:dyDescent="0.2">
      <c r="A11" s="435">
        <v>4</v>
      </c>
      <c r="B11" s="433" t="s">
        <v>499</v>
      </c>
      <c r="C11" s="433" t="s">
        <v>500</v>
      </c>
      <c r="D11" s="433">
        <v>65002007395</v>
      </c>
      <c r="E11" s="436" t="s">
        <v>492</v>
      </c>
      <c r="F11" s="433" t="s">
        <v>317</v>
      </c>
      <c r="G11" s="600">
        <v>0</v>
      </c>
      <c r="H11" s="600">
        <v>600</v>
      </c>
      <c r="I11" s="439">
        <f t="shared" si="0"/>
        <v>120</v>
      </c>
      <c r="J11" s="173"/>
    </row>
    <row r="12" spans="1:10" ht="15" x14ac:dyDescent="0.2">
      <c r="A12" s="435">
        <v>5</v>
      </c>
      <c r="B12" s="433" t="s">
        <v>501</v>
      </c>
      <c r="C12" s="433" t="s">
        <v>502</v>
      </c>
      <c r="D12" s="586" t="s">
        <v>487</v>
      </c>
      <c r="E12" s="436" t="s">
        <v>492</v>
      </c>
      <c r="F12" s="433" t="s">
        <v>317</v>
      </c>
      <c r="G12" s="600">
        <v>0</v>
      </c>
      <c r="H12" s="600">
        <v>600</v>
      </c>
      <c r="I12" s="439">
        <f>H12*20%</f>
        <v>120</v>
      </c>
      <c r="J12" s="173"/>
    </row>
    <row r="13" spans="1:10" ht="15" x14ac:dyDescent="0.2">
      <c r="A13" s="435">
        <v>6</v>
      </c>
      <c r="B13" s="433" t="s">
        <v>503</v>
      </c>
      <c r="C13" s="433" t="s">
        <v>504</v>
      </c>
      <c r="D13" s="580" t="s">
        <v>505</v>
      </c>
      <c r="E13" s="436" t="s">
        <v>492</v>
      </c>
      <c r="F13" s="433" t="s">
        <v>317</v>
      </c>
      <c r="G13" s="600">
        <v>0</v>
      </c>
      <c r="H13" s="600">
        <v>600</v>
      </c>
      <c r="I13" s="439">
        <f t="shared" ref="I13:I25" si="1">H13*20%</f>
        <v>120</v>
      </c>
      <c r="J13" s="173"/>
    </row>
    <row r="14" spans="1:10" ht="15" x14ac:dyDescent="0.2">
      <c r="A14" s="435">
        <v>7</v>
      </c>
      <c r="B14" s="433" t="s">
        <v>506</v>
      </c>
      <c r="C14" s="433" t="s">
        <v>507</v>
      </c>
      <c r="D14" s="580" t="s">
        <v>508</v>
      </c>
      <c r="E14" s="436" t="s">
        <v>492</v>
      </c>
      <c r="F14" s="433" t="s">
        <v>317</v>
      </c>
      <c r="G14" s="600">
        <v>0</v>
      </c>
      <c r="H14" s="600">
        <v>600</v>
      </c>
      <c r="I14" s="439">
        <f t="shared" si="1"/>
        <v>120</v>
      </c>
      <c r="J14" s="173"/>
    </row>
    <row r="15" spans="1:10" ht="15" x14ac:dyDescent="0.2">
      <c r="A15" s="435">
        <v>8</v>
      </c>
      <c r="B15" s="433" t="s">
        <v>509</v>
      </c>
      <c r="C15" s="433" t="s">
        <v>510</v>
      </c>
      <c r="D15" s="580" t="s">
        <v>485</v>
      </c>
      <c r="E15" s="436" t="s">
        <v>492</v>
      </c>
      <c r="F15" s="433" t="s">
        <v>317</v>
      </c>
      <c r="G15" s="600">
        <v>0</v>
      </c>
      <c r="H15" s="600">
        <v>600</v>
      </c>
      <c r="I15" s="439">
        <f t="shared" si="1"/>
        <v>120</v>
      </c>
      <c r="J15" s="173"/>
    </row>
    <row r="16" spans="1:10" ht="15" x14ac:dyDescent="0.2">
      <c r="A16" s="435">
        <v>9</v>
      </c>
      <c r="B16" s="433" t="s">
        <v>511</v>
      </c>
      <c r="C16" s="433" t="s">
        <v>512</v>
      </c>
      <c r="D16" s="580" t="s">
        <v>513</v>
      </c>
      <c r="E16" s="436" t="s">
        <v>492</v>
      </c>
      <c r="F16" s="433" t="s">
        <v>317</v>
      </c>
      <c r="G16" s="600">
        <v>0</v>
      </c>
      <c r="H16" s="600">
        <v>600</v>
      </c>
      <c r="I16" s="439">
        <f t="shared" si="1"/>
        <v>120</v>
      </c>
      <c r="J16" s="173"/>
    </row>
    <row r="17" spans="1:10" ht="15" x14ac:dyDescent="0.2">
      <c r="A17" s="435">
        <v>10</v>
      </c>
      <c r="B17" s="433" t="s">
        <v>514</v>
      </c>
      <c r="C17" s="433" t="s">
        <v>515</v>
      </c>
      <c r="D17" s="580" t="s">
        <v>484</v>
      </c>
      <c r="E17" s="436" t="s">
        <v>492</v>
      </c>
      <c r="F17" s="433" t="s">
        <v>317</v>
      </c>
      <c r="G17" s="600">
        <v>0</v>
      </c>
      <c r="H17" s="600">
        <v>600</v>
      </c>
      <c r="I17" s="439">
        <f t="shared" si="1"/>
        <v>120</v>
      </c>
      <c r="J17" s="173"/>
    </row>
    <row r="18" spans="1:10" ht="15" x14ac:dyDescent="0.2">
      <c r="A18" s="435">
        <v>11</v>
      </c>
      <c r="B18" s="433" t="s">
        <v>516</v>
      </c>
      <c r="C18" s="433" t="s">
        <v>517</v>
      </c>
      <c r="D18" s="580" t="s">
        <v>483</v>
      </c>
      <c r="E18" s="436" t="s">
        <v>492</v>
      </c>
      <c r="F18" s="433" t="s">
        <v>317</v>
      </c>
      <c r="G18" s="600">
        <v>0</v>
      </c>
      <c r="H18" s="600">
        <v>600</v>
      </c>
      <c r="I18" s="439">
        <f t="shared" si="1"/>
        <v>120</v>
      </c>
      <c r="J18" s="173"/>
    </row>
    <row r="19" spans="1:10" ht="15" x14ac:dyDescent="0.2">
      <c r="A19" s="435">
        <v>12</v>
      </c>
      <c r="B19" s="433" t="s">
        <v>518</v>
      </c>
      <c r="C19" s="433" t="s">
        <v>519</v>
      </c>
      <c r="D19" s="580" t="s">
        <v>520</v>
      </c>
      <c r="E19" s="436" t="s">
        <v>492</v>
      </c>
      <c r="F19" s="433" t="s">
        <v>317</v>
      </c>
      <c r="G19" s="600">
        <v>0</v>
      </c>
      <c r="H19" s="600">
        <v>600</v>
      </c>
      <c r="I19" s="439">
        <f>H19*20%</f>
        <v>120</v>
      </c>
      <c r="J19" s="173"/>
    </row>
    <row r="20" spans="1:10" ht="15" x14ac:dyDescent="0.2">
      <c r="A20" s="435">
        <v>13</v>
      </c>
      <c r="B20" s="433" t="s">
        <v>521</v>
      </c>
      <c r="C20" s="433" t="s">
        <v>522</v>
      </c>
      <c r="D20" s="580" t="s">
        <v>523</v>
      </c>
      <c r="E20" s="436" t="s">
        <v>492</v>
      </c>
      <c r="F20" s="433" t="s">
        <v>317</v>
      </c>
      <c r="G20" s="600">
        <v>0</v>
      </c>
      <c r="H20" s="600">
        <v>600</v>
      </c>
      <c r="I20" s="439">
        <f t="shared" si="1"/>
        <v>120</v>
      </c>
      <c r="J20" s="173"/>
    </row>
    <row r="21" spans="1:10" ht="15" x14ac:dyDescent="0.2">
      <c r="A21" s="435">
        <v>14</v>
      </c>
      <c r="B21" s="433" t="s">
        <v>499</v>
      </c>
      <c r="C21" s="433" t="s">
        <v>524</v>
      </c>
      <c r="D21" s="580" t="s">
        <v>525</v>
      </c>
      <c r="E21" s="436" t="s">
        <v>492</v>
      </c>
      <c r="F21" s="433" t="s">
        <v>317</v>
      </c>
      <c r="G21" s="600">
        <v>0</v>
      </c>
      <c r="H21" s="600">
        <v>600</v>
      </c>
      <c r="I21" s="439">
        <f t="shared" si="1"/>
        <v>120</v>
      </c>
      <c r="J21" s="173"/>
    </row>
    <row r="22" spans="1:10" ht="15" x14ac:dyDescent="0.2">
      <c r="A22" s="435">
        <v>15</v>
      </c>
      <c r="B22" s="433" t="s">
        <v>526</v>
      </c>
      <c r="C22" s="433" t="s">
        <v>527</v>
      </c>
      <c r="D22" s="580" t="s">
        <v>528</v>
      </c>
      <c r="E22" s="436" t="s">
        <v>492</v>
      </c>
      <c r="F22" s="433" t="s">
        <v>317</v>
      </c>
      <c r="G22" s="600">
        <v>0</v>
      </c>
      <c r="H22" s="600">
        <v>600</v>
      </c>
      <c r="I22" s="439">
        <f t="shared" si="1"/>
        <v>120</v>
      </c>
      <c r="J22" s="173"/>
    </row>
    <row r="23" spans="1:10" ht="15" x14ac:dyDescent="0.2">
      <c r="A23" s="435">
        <v>16</v>
      </c>
      <c r="B23" s="433" t="s">
        <v>529</v>
      </c>
      <c r="C23" s="433" t="s">
        <v>530</v>
      </c>
      <c r="D23" s="580" t="s">
        <v>531</v>
      </c>
      <c r="E23" s="436" t="s">
        <v>492</v>
      </c>
      <c r="F23" s="433" t="s">
        <v>317</v>
      </c>
      <c r="G23" s="600">
        <v>0</v>
      </c>
      <c r="H23" s="600">
        <v>250</v>
      </c>
      <c r="I23" s="439">
        <f>H23*20%</f>
        <v>50</v>
      </c>
      <c r="J23" s="173"/>
    </row>
    <row r="24" spans="1:10" ht="15" x14ac:dyDescent="0.2">
      <c r="A24" s="435">
        <v>17</v>
      </c>
      <c r="B24" s="433" t="s">
        <v>532</v>
      </c>
      <c r="C24" s="433" t="s">
        <v>533</v>
      </c>
      <c r="D24" s="580" t="s">
        <v>534</v>
      </c>
      <c r="E24" s="436" t="s">
        <v>492</v>
      </c>
      <c r="F24" s="433" t="s">
        <v>317</v>
      </c>
      <c r="G24" s="600">
        <v>0</v>
      </c>
      <c r="H24" s="600">
        <v>375</v>
      </c>
      <c r="I24" s="439">
        <f t="shared" si="1"/>
        <v>75</v>
      </c>
      <c r="J24" s="173"/>
    </row>
    <row r="25" spans="1:10" ht="30" x14ac:dyDescent="0.2">
      <c r="A25" s="435">
        <v>19</v>
      </c>
      <c r="B25" s="436" t="s">
        <v>958</v>
      </c>
      <c r="C25" s="436" t="s">
        <v>958</v>
      </c>
      <c r="D25" s="435"/>
      <c r="E25" s="435" t="s">
        <v>958</v>
      </c>
      <c r="F25" s="433" t="s">
        <v>317</v>
      </c>
      <c r="G25" s="601">
        <v>176400</v>
      </c>
      <c r="H25" s="601">
        <v>171145.5</v>
      </c>
      <c r="I25" s="602">
        <f t="shared" si="1"/>
        <v>34229.1</v>
      </c>
      <c r="J25" s="173"/>
    </row>
    <row r="26" spans="1:10" ht="15" x14ac:dyDescent="0.2">
      <c r="A26" s="411" t="s">
        <v>259</v>
      </c>
      <c r="B26" s="411"/>
      <c r="C26" s="411"/>
      <c r="D26" s="411"/>
      <c r="E26" s="411"/>
      <c r="F26" s="435"/>
      <c r="G26" s="602"/>
      <c r="H26" s="602"/>
      <c r="I26" s="602"/>
      <c r="J26" s="173"/>
    </row>
    <row r="27" spans="1:10" ht="15" x14ac:dyDescent="0.3">
      <c r="A27" s="411"/>
      <c r="B27" s="603"/>
      <c r="C27" s="603"/>
      <c r="D27" s="603"/>
      <c r="E27" s="603"/>
      <c r="F27" s="411" t="s">
        <v>391</v>
      </c>
      <c r="G27" s="604">
        <f>SUM(G8:G26)</f>
        <v>176400</v>
      </c>
      <c r="H27" s="604">
        <f>SUM(H8:H26)</f>
        <v>180770.5</v>
      </c>
      <c r="I27" s="604">
        <f>SUM(I8:I26)</f>
        <v>36154.1</v>
      </c>
      <c r="J27" s="173"/>
    </row>
    <row r="28" spans="1:10" ht="15" x14ac:dyDescent="0.3">
      <c r="A28" s="593"/>
      <c r="B28" s="593"/>
      <c r="C28" s="593"/>
      <c r="D28" s="593"/>
      <c r="E28" s="593"/>
      <c r="F28" s="593"/>
      <c r="G28" s="593"/>
      <c r="H28" s="175"/>
      <c r="I28" s="175"/>
      <c r="J28" s="173"/>
    </row>
    <row r="29" spans="1:10" ht="15" x14ac:dyDescent="0.3">
      <c r="A29" s="594" t="s">
        <v>404</v>
      </c>
      <c r="B29" s="594"/>
      <c r="C29" s="593"/>
      <c r="D29" s="593"/>
      <c r="E29" s="593"/>
      <c r="F29" s="593"/>
      <c r="G29" s="593"/>
      <c r="H29" s="175"/>
      <c r="I29" s="175"/>
      <c r="J29" s="173"/>
    </row>
    <row r="30" spans="1:10" ht="15" x14ac:dyDescent="0.3">
      <c r="A30" s="594"/>
      <c r="B30" s="594"/>
      <c r="C30" s="593"/>
      <c r="D30" s="593"/>
      <c r="E30" s="593"/>
      <c r="F30" s="593"/>
      <c r="G30" s="593"/>
      <c r="H30" s="175"/>
      <c r="I30" s="175"/>
      <c r="J30" s="173"/>
    </row>
    <row r="31" spans="1:10" x14ac:dyDescent="0.2">
      <c r="A31" s="595"/>
      <c r="B31" s="595"/>
      <c r="C31" s="595"/>
      <c r="D31" s="595"/>
      <c r="E31" s="595"/>
      <c r="F31" s="595"/>
      <c r="G31" s="595"/>
      <c r="H31" s="595"/>
      <c r="I31" s="595"/>
      <c r="J31" s="173"/>
    </row>
    <row r="32" spans="1:10" ht="15" x14ac:dyDescent="0.3">
      <c r="A32" s="596" t="s">
        <v>96</v>
      </c>
      <c r="B32" s="596"/>
      <c r="C32" s="175"/>
      <c r="D32" s="175"/>
      <c r="E32" s="175"/>
      <c r="F32" s="175"/>
      <c r="G32" s="175"/>
      <c r="H32" s="175"/>
      <c r="I32" s="175"/>
      <c r="J32" s="173"/>
    </row>
    <row r="33" spans="1:10" ht="15" x14ac:dyDescent="0.3">
      <c r="A33" s="175"/>
      <c r="B33" s="175"/>
      <c r="C33" s="175"/>
      <c r="D33" s="175"/>
      <c r="E33" s="175"/>
      <c r="F33" s="175"/>
      <c r="G33" s="175"/>
      <c r="H33" s="175"/>
      <c r="I33" s="175"/>
      <c r="J33" s="173"/>
    </row>
    <row r="34" spans="1:10" ht="15" x14ac:dyDescent="0.3">
      <c r="A34" s="175"/>
      <c r="B34" s="175"/>
      <c r="C34" s="175"/>
      <c r="D34" s="175"/>
      <c r="E34" s="175"/>
      <c r="F34" s="175"/>
      <c r="G34" s="175"/>
      <c r="H34" s="175"/>
      <c r="I34" s="175"/>
      <c r="J34" s="173"/>
    </row>
    <row r="35" spans="1:10" ht="15" x14ac:dyDescent="0.3">
      <c r="A35" s="596"/>
      <c r="B35" s="596"/>
      <c r="C35" s="596" t="s">
        <v>353</v>
      </c>
      <c r="D35" s="596"/>
      <c r="E35" s="596"/>
      <c r="F35" s="605"/>
      <c r="G35" s="605"/>
      <c r="H35" s="606"/>
      <c r="I35" s="175"/>
      <c r="J35" s="173"/>
    </row>
    <row r="36" spans="1:10" ht="15" x14ac:dyDescent="0.3">
      <c r="A36" s="175"/>
      <c r="B36" s="175"/>
      <c r="C36" s="597" t="s">
        <v>127</v>
      </c>
      <c r="D36" s="175"/>
      <c r="E36" s="624"/>
      <c r="F36" s="624"/>
      <c r="G36" s="624"/>
      <c r="H36" s="175"/>
      <c r="I36" s="173"/>
      <c r="J36" s="173"/>
    </row>
    <row r="37" spans="1:10" x14ac:dyDescent="0.2">
      <c r="A37" s="597"/>
      <c r="B37" s="597"/>
      <c r="C37" s="173"/>
      <c r="D37" s="597"/>
      <c r="E37" s="597"/>
      <c r="F37" s="597"/>
      <c r="G37" s="597"/>
      <c r="H37" s="173"/>
      <c r="I37" s="173"/>
      <c r="J37" s="173"/>
    </row>
  </sheetData>
  <mergeCells count="3">
    <mergeCell ref="I1:J1"/>
    <mergeCell ref="I2:J2"/>
    <mergeCell ref="E36:G36"/>
  </mergeCells>
  <printOptions gridLines="1"/>
  <pageMargins left="0.25" right="0.25" top="0.75" bottom="0.75" header="0.3" footer="0.3"/>
  <pageSetup scale="8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view="pageBreakPreview" topLeftCell="A19" zoomScale="80" zoomScaleSheetLayoutView="80" workbookViewId="0">
      <selection activeCell="O17" sqref="O17"/>
    </sheetView>
  </sheetViews>
  <sheetFormatPr defaultRowHeight="15" x14ac:dyDescent="0.3"/>
  <cols>
    <col min="1" max="1" width="4.42578125" style="445" customWidth="1"/>
    <col min="2" max="2" width="16.140625" style="445" customWidth="1"/>
    <col min="3" max="3" width="17.5703125" style="445" customWidth="1"/>
    <col min="4" max="4" width="16.28515625" style="445" customWidth="1"/>
    <col min="5" max="5" width="17.85546875" style="447" customWidth="1"/>
    <col min="6" max="6" width="17.28515625" style="450" customWidth="1"/>
    <col min="7" max="7" width="15" style="447" customWidth="1"/>
    <col min="8" max="8" width="12" style="447" customWidth="1"/>
    <col min="9" max="9" width="9.140625" style="447"/>
    <col min="10" max="16384" width="9.140625" style="445"/>
  </cols>
  <sheetData>
    <row r="1" spans="1:9" x14ac:dyDescent="0.3">
      <c r="A1" s="66" t="s">
        <v>405</v>
      </c>
      <c r="B1" s="69"/>
      <c r="C1" s="69"/>
      <c r="D1" s="69"/>
      <c r="E1" s="453"/>
      <c r="F1" s="454"/>
      <c r="G1" s="625" t="s">
        <v>97</v>
      </c>
      <c r="H1" s="625"/>
      <c r="I1" s="455"/>
    </row>
    <row r="2" spans="1:9" x14ac:dyDescent="0.3">
      <c r="A2" s="68" t="s">
        <v>128</v>
      </c>
      <c r="B2" s="69"/>
      <c r="C2" s="69"/>
      <c r="D2" s="69"/>
      <c r="E2" s="453"/>
      <c r="F2" s="454"/>
      <c r="G2" s="626" t="str">
        <f>'ფორმა N1'!L2</f>
        <v>10.03.2017-10.21.2017</v>
      </c>
      <c r="H2" s="626"/>
      <c r="I2" s="66"/>
    </row>
    <row r="3" spans="1:9" x14ac:dyDescent="0.3">
      <c r="A3" s="68"/>
      <c r="B3" s="68"/>
      <c r="C3" s="68"/>
      <c r="D3" s="68"/>
      <c r="E3" s="66"/>
      <c r="F3" s="443"/>
      <c r="G3" s="455"/>
      <c r="H3" s="455"/>
      <c r="I3" s="455"/>
    </row>
    <row r="4" spans="1:9" x14ac:dyDescent="0.3">
      <c r="A4" s="69" t="s">
        <v>257</v>
      </c>
      <c r="B4" s="69"/>
      <c r="C4" s="69"/>
      <c r="D4" s="69"/>
      <c r="E4" s="453"/>
      <c r="F4" s="454"/>
      <c r="G4" s="66"/>
      <c r="H4" s="66"/>
      <c r="I4" s="66"/>
    </row>
    <row r="5" spans="1:9" x14ac:dyDescent="0.3">
      <c r="A5" s="72" t="str">
        <f>'ფორმა N1'!A5</f>
        <v>მოქალაქეთა პოლიტიკური გაერთიანება"ეროვნული ფორუმი"</v>
      </c>
      <c r="B5" s="72"/>
      <c r="C5" s="72"/>
      <c r="D5" s="72"/>
      <c r="E5" s="456"/>
      <c r="F5" s="457"/>
      <c r="G5" s="458"/>
      <c r="H5" s="458"/>
      <c r="I5" s="458"/>
    </row>
    <row r="6" spans="1:9" x14ac:dyDescent="0.3">
      <c r="A6" s="69"/>
      <c r="B6" s="69"/>
      <c r="C6" s="69"/>
      <c r="D6" s="69"/>
      <c r="E6" s="453"/>
      <c r="F6" s="454"/>
      <c r="G6" s="66"/>
      <c r="H6" s="66"/>
      <c r="I6" s="66"/>
    </row>
    <row r="7" spans="1:9" x14ac:dyDescent="0.3">
      <c r="A7" s="442"/>
      <c r="B7" s="442"/>
      <c r="C7" s="442"/>
      <c r="D7" s="442"/>
      <c r="E7" s="459"/>
      <c r="F7" s="460"/>
      <c r="G7" s="461"/>
      <c r="H7" s="461"/>
      <c r="I7" s="455"/>
    </row>
    <row r="8" spans="1:9" ht="45" x14ac:dyDescent="0.3">
      <c r="A8" s="446" t="s">
        <v>64</v>
      </c>
      <c r="B8" s="71" t="s">
        <v>310</v>
      </c>
      <c r="C8" s="82" t="s">
        <v>311</v>
      </c>
      <c r="D8" s="82" t="s">
        <v>215</v>
      </c>
      <c r="E8" s="82" t="s">
        <v>314</v>
      </c>
      <c r="F8" s="82" t="s">
        <v>313</v>
      </c>
      <c r="G8" s="82" t="s">
        <v>350</v>
      </c>
      <c r="H8" s="71" t="s">
        <v>10</v>
      </c>
      <c r="I8" s="71" t="s">
        <v>9</v>
      </c>
    </row>
    <row r="9" spans="1:9" ht="44.25" customHeight="1" x14ac:dyDescent="0.3">
      <c r="A9" s="446">
        <v>1</v>
      </c>
      <c r="B9" s="433" t="s">
        <v>509</v>
      </c>
      <c r="C9" s="433" t="s">
        <v>510</v>
      </c>
      <c r="D9" s="580" t="s">
        <v>485</v>
      </c>
      <c r="E9" s="581" t="s">
        <v>542</v>
      </c>
      <c r="F9" s="582" t="s">
        <v>717</v>
      </c>
      <c r="G9" s="434">
        <v>2</v>
      </c>
      <c r="H9" s="437">
        <v>0</v>
      </c>
      <c r="I9" s="437">
        <v>80</v>
      </c>
    </row>
    <row r="10" spans="1:9" ht="44.25" customHeight="1" x14ac:dyDescent="0.3">
      <c r="A10" s="446">
        <v>2</v>
      </c>
      <c r="B10" s="433" t="s">
        <v>496</v>
      </c>
      <c r="C10" s="433" t="s">
        <v>497</v>
      </c>
      <c r="D10" s="580" t="s">
        <v>498</v>
      </c>
      <c r="E10" s="581" t="s">
        <v>542</v>
      </c>
      <c r="F10" s="582" t="s">
        <v>716</v>
      </c>
      <c r="G10" s="434">
        <v>2</v>
      </c>
      <c r="H10" s="437">
        <v>0</v>
      </c>
      <c r="I10" s="437">
        <v>80</v>
      </c>
    </row>
    <row r="11" spans="1:9" ht="44.25" customHeight="1" x14ac:dyDescent="0.3">
      <c r="A11" s="446">
        <v>3</v>
      </c>
      <c r="B11" s="433" t="s">
        <v>499</v>
      </c>
      <c r="C11" s="433" t="s">
        <v>500</v>
      </c>
      <c r="D11" s="580">
        <v>65002007395</v>
      </c>
      <c r="E11" s="581" t="s">
        <v>542</v>
      </c>
      <c r="F11" s="582" t="s">
        <v>716</v>
      </c>
      <c r="G11" s="434">
        <v>2</v>
      </c>
      <c r="H11" s="437">
        <v>0</v>
      </c>
      <c r="I11" s="437">
        <v>80</v>
      </c>
    </row>
    <row r="12" spans="1:9" ht="44.25" customHeight="1" x14ac:dyDescent="0.3">
      <c r="A12" s="446">
        <v>4</v>
      </c>
      <c r="B12" s="433" t="s">
        <v>535</v>
      </c>
      <c r="C12" s="433" t="s">
        <v>536</v>
      </c>
      <c r="D12" s="580" t="s">
        <v>495</v>
      </c>
      <c r="E12" s="581" t="s">
        <v>542</v>
      </c>
      <c r="F12" s="582" t="s">
        <v>716</v>
      </c>
      <c r="G12" s="434">
        <v>2</v>
      </c>
      <c r="H12" s="437">
        <v>0</v>
      </c>
      <c r="I12" s="437">
        <v>80</v>
      </c>
    </row>
    <row r="13" spans="1:9" ht="44.25" customHeight="1" x14ac:dyDescent="0.3">
      <c r="A13" s="446">
        <v>1</v>
      </c>
      <c r="B13" s="433" t="s">
        <v>537</v>
      </c>
      <c r="C13" s="433" t="s">
        <v>502</v>
      </c>
      <c r="D13" s="580" t="s">
        <v>540</v>
      </c>
      <c r="E13" s="581" t="s">
        <v>542</v>
      </c>
      <c r="F13" s="582" t="s">
        <v>716</v>
      </c>
      <c r="G13" s="434">
        <v>2</v>
      </c>
      <c r="H13" s="437">
        <v>0</v>
      </c>
      <c r="I13" s="437">
        <v>80</v>
      </c>
    </row>
    <row r="14" spans="1:9" ht="44.25" customHeight="1" x14ac:dyDescent="0.3">
      <c r="A14" s="446">
        <v>2</v>
      </c>
      <c r="B14" s="433" t="s">
        <v>538</v>
      </c>
      <c r="C14" s="433" t="s">
        <v>539</v>
      </c>
      <c r="D14" s="580" t="s">
        <v>541</v>
      </c>
      <c r="E14" s="581" t="s">
        <v>542</v>
      </c>
      <c r="F14" s="582" t="s">
        <v>716</v>
      </c>
      <c r="G14" s="434">
        <v>2</v>
      </c>
      <c r="H14" s="437">
        <v>0</v>
      </c>
      <c r="I14" s="437">
        <v>80</v>
      </c>
    </row>
    <row r="15" spans="1:9" ht="44.25" customHeight="1" x14ac:dyDescent="0.3">
      <c r="A15" s="444">
        <v>1</v>
      </c>
      <c r="B15" s="433" t="s">
        <v>535</v>
      </c>
      <c r="C15" s="433" t="s">
        <v>536</v>
      </c>
      <c r="D15" s="580" t="s">
        <v>495</v>
      </c>
      <c r="E15" s="581" t="s">
        <v>542</v>
      </c>
      <c r="F15" s="583" t="s">
        <v>755</v>
      </c>
      <c r="G15" s="434">
        <v>3</v>
      </c>
      <c r="H15" s="437">
        <f>G15*40+170</f>
        <v>290</v>
      </c>
      <c r="I15" s="584">
        <f>G15*40+170</f>
        <v>290</v>
      </c>
    </row>
    <row r="16" spans="1:9" ht="44.25" customHeight="1" x14ac:dyDescent="0.3">
      <c r="A16" s="444">
        <v>2</v>
      </c>
      <c r="B16" s="433" t="s">
        <v>509</v>
      </c>
      <c r="C16" s="433" t="s">
        <v>510</v>
      </c>
      <c r="D16" s="580" t="s">
        <v>485</v>
      </c>
      <c r="E16" s="581" t="s">
        <v>542</v>
      </c>
      <c r="F16" s="583" t="s">
        <v>755</v>
      </c>
      <c r="G16" s="434">
        <v>3</v>
      </c>
      <c r="H16" s="437">
        <f>G16*40+130</f>
        <v>250</v>
      </c>
      <c r="I16" s="584">
        <f>G16*40+130</f>
        <v>250</v>
      </c>
    </row>
    <row r="17" spans="1:9" ht="44.25" customHeight="1" x14ac:dyDescent="0.3">
      <c r="A17" s="444">
        <v>3</v>
      </c>
      <c r="B17" s="433" t="s">
        <v>728</v>
      </c>
      <c r="C17" s="433" t="s">
        <v>729</v>
      </c>
      <c r="D17" s="585" t="s">
        <v>736</v>
      </c>
      <c r="E17" s="581" t="s">
        <v>542</v>
      </c>
      <c r="F17" s="583" t="s">
        <v>755</v>
      </c>
      <c r="G17" s="434">
        <v>3</v>
      </c>
      <c r="H17" s="437">
        <f>G17*40+130</f>
        <v>250</v>
      </c>
      <c r="I17" s="584">
        <f>G17*40+130</f>
        <v>250</v>
      </c>
    </row>
    <row r="18" spans="1:9" ht="43.5" customHeight="1" x14ac:dyDescent="0.3">
      <c r="A18" s="444">
        <v>1</v>
      </c>
      <c r="B18" s="433" t="s">
        <v>499</v>
      </c>
      <c r="C18" s="433" t="s">
        <v>500</v>
      </c>
      <c r="D18" s="580">
        <v>65002007395</v>
      </c>
      <c r="E18" s="581" t="s">
        <v>542</v>
      </c>
      <c r="F18" s="582" t="s">
        <v>749</v>
      </c>
      <c r="G18" s="434">
        <v>7</v>
      </c>
      <c r="H18" s="437">
        <v>280</v>
      </c>
      <c r="I18" s="437">
        <v>280</v>
      </c>
    </row>
    <row r="19" spans="1:9" ht="39.75" customHeight="1" x14ac:dyDescent="0.3">
      <c r="A19" s="444">
        <v>2</v>
      </c>
      <c r="B19" s="433" t="s">
        <v>734</v>
      </c>
      <c r="C19" s="433" t="s">
        <v>735</v>
      </c>
      <c r="D19" s="580" t="s">
        <v>520</v>
      </c>
      <c r="E19" s="581" t="s">
        <v>542</v>
      </c>
      <c r="F19" s="582" t="s">
        <v>749</v>
      </c>
      <c r="G19" s="434">
        <v>7</v>
      </c>
      <c r="H19" s="437">
        <v>280</v>
      </c>
      <c r="I19" s="437">
        <v>280</v>
      </c>
    </row>
    <row r="20" spans="1:9" ht="39.75" customHeight="1" x14ac:dyDescent="0.3">
      <c r="A20" s="444">
        <v>3</v>
      </c>
      <c r="B20" s="433" t="s">
        <v>732</v>
      </c>
      <c r="C20" s="433" t="s">
        <v>733</v>
      </c>
      <c r="D20" s="580" t="s">
        <v>738</v>
      </c>
      <c r="E20" s="581" t="s">
        <v>542</v>
      </c>
      <c r="F20" s="582" t="s">
        <v>749</v>
      </c>
      <c r="G20" s="434">
        <v>7</v>
      </c>
      <c r="H20" s="437">
        <v>280</v>
      </c>
      <c r="I20" s="437">
        <v>280</v>
      </c>
    </row>
    <row r="21" spans="1:9" ht="39.75" customHeight="1" x14ac:dyDescent="0.3">
      <c r="A21" s="444">
        <v>4</v>
      </c>
      <c r="B21" s="433" t="s">
        <v>740</v>
      </c>
      <c r="C21" s="433" t="s">
        <v>741</v>
      </c>
      <c r="D21" s="586" t="s">
        <v>748</v>
      </c>
      <c r="E21" s="581" t="s">
        <v>542</v>
      </c>
      <c r="F21" s="582" t="s">
        <v>750</v>
      </c>
      <c r="G21" s="434">
        <v>7</v>
      </c>
      <c r="H21" s="437">
        <v>280</v>
      </c>
      <c r="I21" s="437">
        <v>280</v>
      </c>
    </row>
    <row r="22" spans="1:9" ht="39.75" customHeight="1" x14ac:dyDescent="0.3">
      <c r="A22" s="444">
        <v>5</v>
      </c>
      <c r="B22" s="587" t="s">
        <v>730</v>
      </c>
      <c r="C22" s="587" t="s">
        <v>731</v>
      </c>
      <c r="D22" s="586" t="s">
        <v>737</v>
      </c>
      <c r="E22" s="581" t="s">
        <v>542</v>
      </c>
      <c r="F22" s="582" t="s">
        <v>750</v>
      </c>
      <c r="G22" s="434">
        <v>7</v>
      </c>
      <c r="H22" s="437">
        <v>280</v>
      </c>
      <c r="I22" s="437">
        <v>280</v>
      </c>
    </row>
    <row r="23" spans="1:9" ht="39.75" customHeight="1" x14ac:dyDescent="0.3">
      <c r="A23" s="444">
        <v>6</v>
      </c>
      <c r="B23" s="433" t="s">
        <v>538</v>
      </c>
      <c r="C23" s="433" t="s">
        <v>539</v>
      </c>
      <c r="D23" s="580" t="s">
        <v>541</v>
      </c>
      <c r="E23" s="581" t="s">
        <v>542</v>
      </c>
      <c r="F23" s="582" t="s">
        <v>750</v>
      </c>
      <c r="G23" s="434">
        <v>7</v>
      </c>
      <c r="H23" s="437">
        <v>280</v>
      </c>
      <c r="I23" s="437">
        <v>280</v>
      </c>
    </row>
    <row r="24" spans="1:9" ht="39.75" customHeight="1" x14ac:dyDescent="0.3">
      <c r="A24" s="444">
        <v>7</v>
      </c>
      <c r="B24" s="433" t="s">
        <v>537</v>
      </c>
      <c r="C24" s="433" t="s">
        <v>502</v>
      </c>
      <c r="D24" s="580" t="s">
        <v>540</v>
      </c>
      <c r="E24" s="581" t="s">
        <v>542</v>
      </c>
      <c r="F24" s="582" t="s">
        <v>751</v>
      </c>
      <c r="G24" s="434">
        <v>7</v>
      </c>
      <c r="H24" s="437">
        <v>280</v>
      </c>
      <c r="I24" s="437">
        <v>280</v>
      </c>
    </row>
    <row r="25" spans="1:9" ht="39.75" customHeight="1" x14ac:dyDescent="0.3">
      <c r="A25" s="444">
        <v>8</v>
      </c>
      <c r="B25" s="433" t="s">
        <v>743</v>
      </c>
      <c r="C25" s="433" t="s">
        <v>744</v>
      </c>
      <c r="D25" s="580" t="s">
        <v>742</v>
      </c>
      <c r="E25" s="581" t="s">
        <v>542</v>
      </c>
      <c r="F25" s="582" t="s">
        <v>751</v>
      </c>
      <c r="G25" s="434">
        <v>7</v>
      </c>
      <c r="H25" s="437">
        <v>280</v>
      </c>
      <c r="I25" s="437">
        <v>280</v>
      </c>
    </row>
    <row r="26" spans="1:9" ht="44.25" customHeight="1" x14ac:dyDescent="0.3">
      <c r="A26" s="444">
        <v>9</v>
      </c>
      <c r="B26" s="587" t="s">
        <v>745</v>
      </c>
      <c r="C26" s="587" t="s">
        <v>746</v>
      </c>
      <c r="D26" s="588" t="s">
        <v>747</v>
      </c>
      <c r="E26" s="581" t="s">
        <v>542</v>
      </c>
      <c r="F26" s="582" t="s">
        <v>751</v>
      </c>
      <c r="G26" s="434">
        <v>7</v>
      </c>
      <c r="H26" s="437">
        <v>280</v>
      </c>
      <c r="I26" s="437">
        <v>280</v>
      </c>
    </row>
    <row r="27" spans="1:9" ht="78" customHeight="1" x14ac:dyDescent="0.3">
      <c r="A27" s="444">
        <v>1</v>
      </c>
      <c r="B27" s="433" t="s">
        <v>535</v>
      </c>
      <c r="C27" s="433" t="s">
        <v>536</v>
      </c>
      <c r="D27" s="580" t="s">
        <v>495</v>
      </c>
      <c r="E27" s="581" t="s">
        <v>542</v>
      </c>
      <c r="F27" s="589" t="s">
        <v>752</v>
      </c>
      <c r="G27" s="434">
        <v>3</v>
      </c>
      <c r="H27" s="437">
        <f>G27*40</f>
        <v>120</v>
      </c>
      <c r="I27" s="437">
        <v>0</v>
      </c>
    </row>
    <row r="28" spans="1:9" ht="78.75" customHeight="1" x14ac:dyDescent="0.3">
      <c r="A28" s="444">
        <v>2</v>
      </c>
      <c r="B28" s="433" t="s">
        <v>537</v>
      </c>
      <c r="C28" s="433" t="s">
        <v>502</v>
      </c>
      <c r="D28" s="580" t="s">
        <v>540</v>
      </c>
      <c r="E28" s="581" t="s">
        <v>542</v>
      </c>
      <c r="F28" s="589" t="s">
        <v>752</v>
      </c>
      <c r="G28" s="434">
        <v>3</v>
      </c>
      <c r="H28" s="437">
        <f t="shared" ref="H28:H38" si="0">G28*40</f>
        <v>120</v>
      </c>
      <c r="I28" s="437">
        <v>0</v>
      </c>
    </row>
    <row r="29" spans="1:9" ht="78.75" customHeight="1" x14ac:dyDescent="0.3">
      <c r="A29" s="444">
        <v>3</v>
      </c>
      <c r="B29" s="433" t="s">
        <v>739</v>
      </c>
      <c r="C29" s="433" t="s">
        <v>729</v>
      </c>
      <c r="D29" s="585" t="s">
        <v>736</v>
      </c>
      <c r="E29" s="581" t="s">
        <v>542</v>
      </c>
      <c r="F29" s="589" t="s">
        <v>752</v>
      </c>
      <c r="G29" s="434">
        <v>3</v>
      </c>
      <c r="H29" s="437">
        <f t="shared" si="0"/>
        <v>120</v>
      </c>
      <c r="I29" s="437">
        <v>0</v>
      </c>
    </row>
    <row r="30" spans="1:9" ht="41.25" customHeight="1" x14ac:dyDescent="0.3">
      <c r="A30" s="444">
        <v>1</v>
      </c>
      <c r="B30" s="433" t="s">
        <v>537</v>
      </c>
      <c r="C30" s="433" t="s">
        <v>502</v>
      </c>
      <c r="D30" s="580" t="s">
        <v>540</v>
      </c>
      <c r="E30" s="581" t="s">
        <v>542</v>
      </c>
      <c r="F30" s="582" t="s">
        <v>751</v>
      </c>
      <c r="G30" s="434">
        <v>4</v>
      </c>
      <c r="H30" s="437">
        <f t="shared" si="0"/>
        <v>160</v>
      </c>
      <c r="I30" s="437">
        <v>0</v>
      </c>
    </row>
    <row r="31" spans="1:9" ht="41.25" customHeight="1" x14ac:dyDescent="0.3">
      <c r="A31" s="444">
        <v>2</v>
      </c>
      <c r="B31" s="433" t="s">
        <v>708</v>
      </c>
      <c r="C31" s="433" t="s">
        <v>709</v>
      </c>
      <c r="D31" s="580" t="s">
        <v>710</v>
      </c>
      <c r="E31" s="581" t="s">
        <v>542</v>
      </c>
      <c r="F31" s="582" t="s">
        <v>751</v>
      </c>
      <c r="G31" s="434">
        <v>4</v>
      </c>
      <c r="H31" s="437">
        <f t="shared" si="0"/>
        <v>160</v>
      </c>
      <c r="I31" s="437">
        <v>0</v>
      </c>
    </row>
    <row r="32" spans="1:9" ht="41.25" customHeight="1" x14ac:dyDescent="0.3">
      <c r="A32" s="444">
        <v>3</v>
      </c>
      <c r="B32" s="433" t="s">
        <v>499</v>
      </c>
      <c r="C32" s="433" t="s">
        <v>500</v>
      </c>
      <c r="D32" s="580">
        <v>65002007395</v>
      </c>
      <c r="E32" s="581" t="s">
        <v>542</v>
      </c>
      <c r="F32" s="582" t="s">
        <v>751</v>
      </c>
      <c r="G32" s="434">
        <v>4</v>
      </c>
      <c r="H32" s="437">
        <f t="shared" si="0"/>
        <v>160</v>
      </c>
      <c r="I32" s="437">
        <v>0</v>
      </c>
    </row>
    <row r="33" spans="1:9" ht="41.25" customHeight="1" x14ac:dyDescent="0.3">
      <c r="A33" s="444">
        <v>1</v>
      </c>
      <c r="B33" s="433" t="s">
        <v>535</v>
      </c>
      <c r="C33" s="433" t="s">
        <v>536</v>
      </c>
      <c r="D33" s="580" t="s">
        <v>495</v>
      </c>
      <c r="E33" s="581" t="s">
        <v>542</v>
      </c>
      <c r="F33" s="583" t="s">
        <v>753</v>
      </c>
      <c r="G33" s="434">
        <v>1</v>
      </c>
      <c r="H33" s="437">
        <f t="shared" si="0"/>
        <v>40</v>
      </c>
      <c r="I33" s="437">
        <v>0</v>
      </c>
    </row>
    <row r="34" spans="1:9" ht="41.25" customHeight="1" x14ac:dyDescent="0.3">
      <c r="A34" s="444">
        <v>2</v>
      </c>
      <c r="B34" s="433" t="s">
        <v>509</v>
      </c>
      <c r="C34" s="433" t="s">
        <v>510</v>
      </c>
      <c r="D34" s="580" t="s">
        <v>485</v>
      </c>
      <c r="E34" s="581" t="s">
        <v>542</v>
      </c>
      <c r="F34" s="583" t="s">
        <v>753</v>
      </c>
      <c r="G34" s="434">
        <v>1</v>
      </c>
      <c r="H34" s="437">
        <f t="shared" si="0"/>
        <v>40</v>
      </c>
      <c r="I34" s="437">
        <v>0</v>
      </c>
    </row>
    <row r="35" spans="1:9" ht="41.25" customHeight="1" x14ac:dyDescent="0.3">
      <c r="A35" s="444">
        <v>1</v>
      </c>
      <c r="B35" s="433" t="s">
        <v>490</v>
      </c>
      <c r="C35" s="433" t="s">
        <v>491</v>
      </c>
      <c r="D35" s="586" t="s">
        <v>482</v>
      </c>
      <c r="E35" s="581" t="s">
        <v>542</v>
      </c>
      <c r="F35" s="590" t="s">
        <v>754</v>
      </c>
      <c r="G35" s="434">
        <v>2</v>
      </c>
      <c r="H35" s="437">
        <f t="shared" si="0"/>
        <v>80</v>
      </c>
      <c r="I35" s="437">
        <v>0</v>
      </c>
    </row>
    <row r="36" spans="1:9" ht="41.25" customHeight="1" x14ac:dyDescent="0.3">
      <c r="A36" s="444">
        <v>2</v>
      </c>
      <c r="B36" s="433" t="s">
        <v>521</v>
      </c>
      <c r="C36" s="433" t="s">
        <v>522</v>
      </c>
      <c r="D36" s="580" t="s">
        <v>523</v>
      </c>
      <c r="E36" s="581" t="s">
        <v>542</v>
      </c>
      <c r="F36" s="590" t="s">
        <v>754</v>
      </c>
      <c r="G36" s="434">
        <v>2</v>
      </c>
      <c r="H36" s="437">
        <f t="shared" si="0"/>
        <v>80</v>
      </c>
      <c r="I36" s="437">
        <v>0</v>
      </c>
    </row>
    <row r="37" spans="1:9" ht="41.25" customHeight="1" x14ac:dyDescent="0.3">
      <c r="A37" s="444">
        <v>3</v>
      </c>
      <c r="B37" s="433" t="s">
        <v>526</v>
      </c>
      <c r="C37" s="433" t="s">
        <v>527</v>
      </c>
      <c r="D37" s="580" t="s">
        <v>528</v>
      </c>
      <c r="E37" s="581" t="s">
        <v>542</v>
      </c>
      <c r="F37" s="590" t="s">
        <v>754</v>
      </c>
      <c r="G37" s="434">
        <v>2</v>
      </c>
      <c r="H37" s="437">
        <f t="shared" si="0"/>
        <v>80</v>
      </c>
      <c r="I37" s="437">
        <v>0</v>
      </c>
    </row>
    <row r="38" spans="1:9" ht="38.25" x14ac:dyDescent="0.3">
      <c r="A38" s="444">
        <v>4</v>
      </c>
      <c r="B38" s="433" t="s">
        <v>499</v>
      </c>
      <c r="C38" s="433" t="s">
        <v>524</v>
      </c>
      <c r="D38" s="580" t="s">
        <v>525</v>
      </c>
      <c r="E38" s="581" t="s">
        <v>542</v>
      </c>
      <c r="F38" s="590" t="s">
        <v>754</v>
      </c>
      <c r="G38" s="434">
        <v>2</v>
      </c>
      <c r="H38" s="437">
        <f t="shared" si="0"/>
        <v>80</v>
      </c>
      <c r="I38" s="437">
        <v>0</v>
      </c>
    </row>
    <row r="39" spans="1:9" ht="24.75" customHeight="1" x14ac:dyDescent="0.3">
      <c r="A39" s="448"/>
      <c r="B39" s="280"/>
      <c r="C39" s="91"/>
      <c r="D39" s="91"/>
      <c r="E39" s="91"/>
      <c r="F39" s="451"/>
      <c r="G39" s="91" t="s">
        <v>309</v>
      </c>
      <c r="H39" s="78">
        <f>SUM(H9:H38)</f>
        <v>4550</v>
      </c>
      <c r="I39" s="78">
        <f>SUM(I9:I38)</f>
        <v>3790</v>
      </c>
    </row>
    <row r="40" spans="1:9" x14ac:dyDescent="0.3">
      <c r="A40" s="38"/>
      <c r="B40" s="38"/>
      <c r="C40" s="38"/>
      <c r="D40" s="38"/>
      <c r="E40" s="38"/>
      <c r="F40" s="452"/>
      <c r="G40" s="61"/>
      <c r="H40" s="61"/>
    </row>
    <row r="41" spans="1:9" x14ac:dyDescent="0.3">
      <c r="A41" s="185" t="s">
        <v>406</v>
      </c>
      <c r="B41" s="38"/>
      <c r="C41" s="38"/>
      <c r="D41" s="38"/>
      <c r="E41" s="38"/>
      <c r="F41" s="452"/>
      <c r="G41" s="61"/>
      <c r="H41" s="61"/>
    </row>
    <row r="42" spans="1:9" x14ac:dyDescent="0.3">
      <c r="A42" s="185"/>
      <c r="B42" s="38"/>
      <c r="C42" s="38"/>
      <c r="D42" s="38"/>
      <c r="E42" s="38"/>
      <c r="F42" s="452"/>
      <c r="G42" s="61"/>
      <c r="H42" s="61"/>
    </row>
    <row r="43" spans="1:9" x14ac:dyDescent="0.3">
      <c r="A43" s="185"/>
      <c r="B43" s="2"/>
      <c r="C43" s="2"/>
      <c r="D43" s="2"/>
      <c r="E43" s="61"/>
      <c r="F43" s="452"/>
      <c r="G43" s="61"/>
      <c r="H43" s="61"/>
    </row>
    <row r="44" spans="1:9" x14ac:dyDescent="0.3">
      <c r="A44" s="2"/>
      <c r="B44" s="2"/>
      <c r="C44" s="2"/>
      <c r="D44" s="2"/>
      <c r="E44" s="61"/>
      <c r="F44" s="452"/>
      <c r="G44" s="61"/>
      <c r="H44" s="61"/>
    </row>
    <row r="45" spans="1:9" x14ac:dyDescent="0.3">
      <c r="A45" s="61" t="s">
        <v>96</v>
      </c>
      <c r="B45" s="2"/>
      <c r="C45" s="2"/>
      <c r="D45" s="2"/>
      <c r="E45" s="61"/>
      <c r="F45" s="452"/>
      <c r="G45" s="61"/>
      <c r="H45" s="61"/>
    </row>
    <row r="46" spans="1:9" x14ac:dyDescent="0.3">
      <c r="A46" s="2"/>
      <c r="B46" s="2"/>
      <c r="C46" s="2"/>
      <c r="D46" s="2"/>
      <c r="E46" s="61"/>
      <c r="F46" s="452"/>
      <c r="G46" s="61"/>
      <c r="H46" s="61"/>
    </row>
    <row r="47" spans="1:9" x14ac:dyDescent="0.3">
      <c r="A47" s="2"/>
      <c r="B47" s="2"/>
      <c r="C47" s="2"/>
      <c r="D47" s="2"/>
      <c r="E47" s="61"/>
      <c r="F47" s="452"/>
      <c r="G47" s="61"/>
      <c r="H47" s="462"/>
    </row>
    <row r="48" spans="1:9" x14ac:dyDescent="0.3">
      <c r="A48" s="61"/>
      <c r="B48" s="61" t="s">
        <v>254</v>
      </c>
      <c r="C48" s="61"/>
      <c r="D48" s="61"/>
      <c r="E48" s="61"/>
      <c r="F48" s="452"/>
      <c r="G48" s="61"/>
      <c r="H48" s="462"/>
    </row>
    <row r="49" spans="1:8" x14ac:dyDescent="0.3">
      <c r="A49" s="2"/>
      <c r="B49" s="2" t="s">
        <v>253</v>
      </c>
      <c r="C49" s="2"/>
      <c r="D49" s="2"/>
      <c r="E49" s="61"/>
      <c r="F49" s="452"/>
      <c r="G49" s="61"/>
      <c r="H49" s="462"/>
    </row>
    <row r="50" spans="1:8" x14ac:dyDescent="0.3">
      <c r="A50" s="447"/>
      <c r="B50" s="447" t="s">
        <v>127</v>
      </c>
      <c r="C50" s="447"/>
      <c r="D50" s="447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17 D29">
      <formula1>11</formula1>
    </dataValidation>
  </dataValidations>
  <printOptions gridLines="1"/>
  <pageMargins left="0.25" right="0.25" top="0.5" bottom="0.5" header="0.3" footer="0.3"/>
  <pageSetup scale="8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69" customWidth="1"/>
    <col min="2" max="2" width="13.140625" style="169" customWidth="1"/>
    <col min="3" max="3" width="15.140625" style="169" customWidth="1"/>
    <col min="4" max="4" width="18" style="169" customWidth="1"/>
    <col min="5" max="5" width="20.5703125" style="169" customWidth="1"/>
    <col min="6" max="6" width="21.28515625" style="169" customWidth="1"/>
    <col min="7" max="7" width="15.140625" style="169" customWidth="1"/>
    <col min="8" max="8" width="15.5703125" style="169" customWidth="1"/>
    <col min="9" max="9" width="13.42578125" style="169" customWidth="1"/>
    <col min="10" max="10" width="0" style="169" hidden="1" customWidth="1"/>
    <col min="11" max="16384" width="9.140625" style="169"/>
  </cols>
  <sheetData>
    <row r="1" spans="1:10" ht="15" x14ac:dyDescent="0.3">
      <c r="A1" s="66" t="s">
        <v>407</v>
      </c>
      <c r="B1" s="66"/>
      <c r="C1" s="69"/>
      <c r="D1" s="69"/>
      <c r="E1" s="69"/>
      <c r="F1" s="69"/>
      <c r="G1" s="618" t="s">
        <v>97</v>
      </c>
      <c r="H1" s="618"/>
    </row>
    <row r="2" spans="1:10" ht="15" x14ac:dyDescent="0.3">
      <c r="A2" s="68" t="s">
        <v>128</v>
      </c>
      <c r="B2" s="66"/>
      <c r="C2" s="69"/>
      <c r="D2" s="69"/>
      <c r="E2" s="69"/>
      <c r="F2" s="69"/>
      <c r="G2" s="622" t="str">
        <f>'ფორმა N1'!L2</f>
        <v>10.03.2017-10.21.2017</v>
      </c>
      <c r="H2" s="622"/>
    </row>
    <row r="3" spans="1:10" ht="15" x14ac:dyDescent="0.3">
      <c r="A3" s="68"/>
      <c r="B3" s="68"/>
      <c r="C3" s="68"/>
      <c r="D3" s="68"/>
      <c r="E3" s="68"/>
      <c r="F3" s="68"/>
      <c r="G3" s="238"/>
      <c r="H3" s="238"/>
    </row>
    <row r="4" spans="1:10" ht="15" x14ac:dyDescent="0.3">
      <c r="A4" s="69" t="s">
        <v>257</v>
      </c>
      <c r="B4" s="69"/>
      <c r="C4" s="69"/>
      <c r="D4" s="69"/>
      <c r="E4" s="69"/>
      <c r="F4" s="69"/>
      <c r="G4" s="68"/>
      <c r="H4" s="68"/>
    </row>
    <row r="5" spans="1:10" ht="15" x14ac:dyDescent="0.3">
      <c r="A5" s="72" t="str">
        <f>'ფორმა N1'!A5</f>
        <v>მოქალაქეთა პოლიტიკური გაერთიანება"ეროვნული ფორუმი"</v>
      </c>
      <c r="B5" s="72"/>
      <c r="C5" s="72"/>
      <c r="D5" s="72"/>
      <c r="E5" s="72"/>
      <c r="F5" s="72"/>
      <c r="G5" s="73"/>
      <c r="H5" s="73"/>
    </row>
    <row r="6" spans="1:10" ht="15" x14ac:dyDescent="0.3">
      <c r="A6" s="69"/>
      <c r="B6" s="69"/>
      <c r="C6" s="69"/>
      <c r="D6" s="69"/>
      <c r="E6" s="69"/>
      <c r="F6" s="69"/>
      <c r="G6" s="68"/>
      <c r="H6" s="68"/>
    </row>
    <row r="7" spans="1:10" ht="15" x14ac:dyDescent="0.2">
      <c r="A7" s="237"/>
      <c r="B7" s="237"/>
      <c r="C7" s="237"/>
      <c r="D7" s="237"/>
      <c r="E7" s="237"/>
      <c r="F7" s="237"/>
      <c r="G7" s="70"/>
      <c r="H7" s="70"/>
    </row>
    <row r="8" spans="1:10" ht="30" x14ac:dyDescent="0.2">
      <c r="A8" s="82" t="s">
        <v>64</v>
      </c>
      <c r="B8" s="82" t="s">
        <v>310</v>
      </c>
      <c r="C8" s="82" t="s">
        <v>311</v>
      </c>
      <c r="D8" s="82" t="s">
        <v>215</v>
      </c>
      <c r="E8" s="82" t="s">
        <v>318</v>
      </c>
      <c r="F8" s="82" t="s">
        <v>312</v>
      </c>
      <c r="G8" s="71" t="s">
        <v>10</v>
      </c>
      <c r="H8" s="71" t="s">
        <v>9</v>
      </c>
      <c r="J8" s="197" t="s">
        <v>317</v>
      </c>
    </row>
    <row r="9" spans="1:10" ht="15" x14ac:dyDescent="0.2">
      <c r="A9" s="90"/>
      <c r="B9" s="90"/>
      <c r="C9" s="90"/>
      <c r="D9" s="90"/>
      <c r="E9" s="90"/>
      <c r="F9" s="90"/>
      <c r="G9" s="4"/>
      <c r="H9" s="4"/>
      <c r="J9" s="197" t="s">
        <v>0</v>
      </c>
    </row>
    <row r="10" spans="1:10" ht="15" x14ac:dyDescent="0.2">
      <c r="A10" s="90"/>
      <c r="B10" s="90"/>
      <c r="C10" s="90"/>
      <c r="D10" s="90"/>
      <c r="E10" s="90"/>
      <c r="F10" s="90"/>
      <c r="G10" s="4"/>
      <c r="H10" s="4"/>
    </row>
    <row r="11" spans="1:10" ht="15" x14ac:dyDescent="0.2">
      <c r="A11" s="79"/>
      <c r="B11" s="79"/>
      <c r="C11" s="79"/>
      <c r="D11" s="79"/>
      <c r="E11" s="79"/>
      <c r="F11" s="79"/>
      <c r="G11" s="4"/>
      <c r="H11" s="4"/>
    </row>
    <row r="12" spans="1:10" ht="15" x14ac:dyDescent="0.2">
      <c r="A12" s="79"/>
      <c r="B12" s="79"/>
      <c r="C12" s="79"/>
      <c r="D12" s="79"/>
      <c r="E12" s="79"/>
      <c r="F12" s="79"/>
      <c r="G12" s="4"/>
      <c r="H12" s="4"/>
    </row>
    <row r="13" spans="1:10" ht="15" x14ac:dyDescent="0.2">
      <c r="A13" s="79"/>
      <c r="B13" s="79"/>
      <c r="C13" s="79"/>
      <c r="D13" s="79"/>
      <c r="E13" s="79"/>
      <c r="F13" s="79"/>
      <c r="G13" s="4"/>
      <c r="H13" s="4"/>
    </row>
    <row r="14" spans="1:10" ht="15" x14ac:dyDescent="0.2">
      <c r="A14" s="79"/>
      <c r="B14" s="79"/>
      <c r="C14" s="79"/>
      <c r="D14" s="79"/>
      <c r="E14" s="79"/>
      <c r="F14" s="79"/>
      <c r="G14" s="4"/>
      <c r="H14" s="4"/>
    </row>
    <row r="15" spans="1:10" ht="15" x14ac:dyDescent="0.2">
      <c r="A15" s="79"/>
      <c r="B15" s="79"/>
      <c r="C15" s="79"/>
      <c r="D15" s="79"/>
      <c r="E15" s="79"/>
      <c r="F15" s="79"/>
      <c r="G15" s="4"/>
      <c r="H15" s="4"/>
    </row>
    <row r="16" spans="1:10" ht="15" x14ac:dyDescent="0.2">
      <c r="A16" s="79"/>
      <c r="B16" s="79"/>
      <c r="C16" s="79"/>
      <c r="D16" s="79"/>
      <c r="E16" s="79"/>
      <c r="F16" s="79"/>
      <c r="G16" s="4"/>
      <c r="H16" s="4"/>
    </row>
    <row r="17" spans="1:8" ht="15" x14ac:dyDescent="0.2">
      <c r="A17" s="79"/>
      <c r="B17" s="79"/>
      <c r="C17" s="79"/>
      <c r="D17" s="79"/>
      <c r="E17" s="79"/>
      <c r="F17" s="79"/>
      <c r="G17" s="4"/>
      <c r="H17" s="4"/>
    </row>
    <row r="18" spans="1:8" ht="15" x14ac:dyDescent="0.2">
      <c r="A18" s="79"/>
      <c r="B18" s="79"/>
      <c r="C18" s="79"/>
      <c r="D18" s="79"/>
      <c r="E18" s="79"/>
      <c r="F18" s="79"/>
      <c r="G18" s="4"/>
      <c r="H18" s="4"/>
    </row>
    <row r="19" spans="1:8" ht="15" x14ac:dyDescent="0.2">
      <c r="A19" s="79"/>
      <c r="B19" s="79"/>
      <c r="C19" s="79"/>
      <c r="D19" s="79"/>
      <c r="E19" s="79"/>
      <c r="F19" s="79"/>
      <c r="G19" s="4"/>
      <c r="H19" s="4"/>
    </row>
    <row r="20" spans="1:8" ht="15" x14ac:dyDescent="0.2">
      <c r="A20" s="79"/>
      <c r="B20" s="79"/>
      <c r="C20" s="79"/>
      <c r="D20" s="79"/>
      <c r="E20" s="79"/>
      <c r="F20" s="79"/>
      <c r="G20" s="4"/>
      <c r="H20" s="4"/>
    </row>
    <row r="21" spans="1:8" ht="15" x14ac:dyDescent="0.2">
      <c r="A21" s="79"/>
      <c r="B21" s="79"/>
      <c r="C21" s="79"/>
      <c r="D21" s="79"/>
      <c r="E21" s="79"/>
      <c r="F21" s="79"/>
      <c r="G21" s="4"/>
      <c r="H21" s="4"/>
    </row>
    <row r="22" spans="1:8" ht="15" x14ac:dyDescent="0.2">
      <c r="A22" s="79"/>
      <c r="B22" s="79"/>
      <c r="C22" s="79"/>
      <c r="D22" s="79"/>
      <c r="E22" s="79"/>
      <c r="F22" s="79"/>
      <c r="G22" s="4"/>
      <c r="H22" s="4"/>
    </row>
    <row r="23" spans="1:8" ht="15" x14ac:dyDescent="0.2">
      <c r="A23" s="79"/>
      <c r="B23" s="79"/>
      <c r="C23" s="79"/>
      <c r="D23" s="79"/>
      <c r="E23" s="79"/>
      <c r="F23" s="79"/>
      <c r="G23" s="4"/>
      <c r="H23" s="4"/>
    </row>
    <row r="24" spans="1:8" ht="15" x14ac:dyDescent="0.2">
      <c r="A24" s="79"/>
      <c r="B24" s="79"/>
      <c r="C24" s="79"/>
      <c r="D24" s="79"/>
      <c r="E24" s="79"/>
      <c r="F24" s="79"/>
      <c r="G24" s="4"/>
      <c r="H24" s="4"/>
    </row>
    <row r="25" spans="1:8" ht="15" x14ac:dyDescent="0.2">
      <c r="A25" s="79"/>
      <c r="B25" s="79"/>
      <c r="C25" s="79"/>
      <c r="D25" s="79"/>
      <c r="E25" s="79"/>
      <c r="F25" s="79"/>
      <c r="G25" s="4"/>
      <c r="H25" s="4"/>
    </row>
    <row r="26" spans="1:8" ht="15" x14ac:dyDescent="0.2">
      <c r="A26" s="79"/>
      <c r="B26" s="79"/>
      <c r="C26" s="79"/>
      <c r="D26" s="79"/>
      <c r="E26" s="79"/>
      <c r="F26" s="79"/>
      <c r="G26" s="4"/>
      <c r="H26" s="4"/>
    </row>
    <row r="27" spans="1:8" ht="15" x14ac:dyDescent="0.2">
      <c r="A27" s="79"/>
      <c r="B27" s="79"/>
      <c r="C27" s="79"/>
      <c r="D27" s="79"/>
      <c r="E27" s="79"/>
      <c r="F27" s="79"/>
      <c r="G27" s="4"/>
      <c r="H27" s="4"/>
    </row>
    <row r="28" spans="1:8" ht="15" x14ac:dyDescent="0.2">
      <c r="A28" s="79"/>
      <c r="B28" s="79"/>
      <c r="C28" s="79"/>
      <c r="D28" s="79"/>
      <c r="E28" s="79"/>
      <c r="F28" s="79"/>
      <c r="G28" s="4"/>
      <c r="H28" s="4"/>
    </row>
    <row r="29" spans="1:8" ht="15" x14ac:dyDescent="0.2">
      <c r="A29" s="79"/>
      <c r="B29" s="79"/>
      <c r="C29" s="79"/>
      <c r="D29" s="79"/>
      <c r="E29" s="79"/>
      <c r="F29" s="79"/>
      <c r="G29" s="4"/>
      <c r="H29" s="4"/>
    </row>
    <row r="30" spans="1:8" ht="15" x14ac:dyDescent="0.2">
      <c r="A30" s="79"/>
      <c r="B30" s="79"/>
      <c r="C30" s="79"/>
      <c r="D30" s="79"/>
      <c r="E30" s="79"/>
      <c r="F30" s="79"/>
      <c r="G30" s="4"/>
      <c r="H30" s="4"/>
    </row>
    <row r="31" spans="1:8" ht="15" x14ac:dyDescent="0.2">
      <c r="A31" s="79"/>
      <c r="B31" s="79"/>
      <c r="C31" s="79"/>
      <c r="D31" s="79"/>
      <c r="E31" s="79"/>
      <c r="F31" s="79"/>
      <c r="G31" s="4"/>
      <c r="H31" s="4"/>
    </row>
    <row r="32" spans="1:8" ht="15" x14ac:dyDescent="0.2">
      <c r="A32" s="79"/>
      <c r="B32" s="79"/>
      <c r="C32" s="79"/>
      <c r="D32" s="79"/>
      <c r="E32" s="79"/>
      <c r="F32" s="79"/>
      <c r="G32" s="4"/>
      <c r="H32" s="4"/>
    </row>
    <row r="33" spans="1:9" ht="15" x14ac:dyDescent="0.2">
      <c r="A33" s="79"/>
      <c r="B33" s="79"/>
      <c r="C33" s="79"/>
      <c r="D33" s="79"/>
      <c r="E33" s="79"/>
      <c r="F33" s="79"/>
      <c r="G33" s="4"/>
      <c r="H33" s="4"/>
    </row>
    <row r="34" spans="1:9" ht="15" x14ac:dyDescent="0.3">
      <c r="A34" s="79"/>
      <c r="B34" s="91"/>
      <c r="C34" s="91"/>
      <c r="D34" s="91"/>
      <c r="E34" s="91"/>
      <c r="F34" s="91" t="s">
        <v>316</v>
      </c>
      <c r="G34" s="78">
        <f>SUM(G9:G33)</f>
        <v>0</v>
      </c>
      <c r="H34" s="78">
        <f>SUM(H9:H33)</f>
        <v>0</v>
      </c>
    </row>
    <row r="35" spans="1:9" ht="15" x14ac:dyDescent="0.3">
      <c r="A35" s="195"/>
      <c r="B35" s="195"/>
      <c r="C35" s="195"/>
      <c r="D35" s="195"/>
      <c r="E35" s="195"/>
      <c r="F35" s="195"/>
      <c r="G35" s="195"/>
      <c r="H35" s="168"/>
      <c r="I35" s="168"/>
    </row>
    <row r="36" spans="1:9" ht="15" x14ac:dyDescent="0.3">
      <c r="A36" s="196" t="s">
        <v>408</v>
      </c>
      <c r="B36" s="196"/>
      <c r="C36" s="195"/>
      <c r="D36" s="195"/>
      <c r="E36" s="195"/>
      <c r="F36" s="195"/>
      <c r="G36" s="195"/>
      <c r="H36" s="168"/>
      <c r="I36" s="168"/>
    </row>
    <row r="37" spans="1:9" ht="15" x14ac:dyDescent="0.3">
      <c r="A37" s="196"/>
      <c r="B37" s="196"/>
      <c r="C37" s="195"/>
      <c r="D37" s="195"/>
      <c r="E37" s="195"/>
      <c r="F37" s="195"/>
      <c r="G37" s="195"/>
      <c r="H37" s="168"/>
      <c r="I37" s="168"/>
    </row>
    <row r="38" spans="1:9" ht="15" x14ac:dyDescent="0.3">
      <c r="A38" s="196"/>
      <c r="B38" s="196"/>
      <c r="C38" s="168"/>
      <c r="D38" s="168"/>
      <c r="E38" s="168"/>
      <c r="F38" s="168"/>
      <c r="G38" s="168"/>
      <c r="H38" s="168"/>
      <c r="I38" s="168"/>
    </row>
    <row r="39" spans="1:9" ht="15" x14ac:dyDescent="0.3">
      <c r="A39" s="196"/>
      <c r="B39" s="196"/>
      <c r="C39" s="168"/>
      <c r="D39" s="168"/>
      <c r="E39" s="168"/>
      <c r="F39" s="168"/>
      <c r="G39" s="168"/>
      <c r="H39" s="168"/>
      <c r="I39" s="168"/>
    </row>
    <row r="40" spans="1:9" x14ac:dyDescent="0.2">
      <c r="A40" s="193"/>
      <c r="B40" s="193"/>
      <c r="C40" s="193"/>
      <c r="D40" s="193"/>
      <c r="E40" s="193"/>
      <c r="F40" s="193"/>
      <c r="G40" s="193"/>
      <c r="H40" s="193"/>
      <c r="I40" s="193"/>
    </row>
    <row r="41" spans="1:9" ht="15" x14ac:dyDescent="0.3">
      <c r="A41" s="174" t="s">
        <v>96</v>
      </c>
      <c r="B41" s="174"/>
      <c r="C41" s="168"/>
      <c r="D41" s="168"/>
      <c r="E41" s="168"/>
      <c r="F41" s="168"/>
      <c r="G41" s="168"/>
      <c r="H41" s="168"/>
      <c r="I41" s="168"/>
    </row>
    <row r="42" spans="1:9" ht="15" x14ac:dyDescent="0.3">
      <c r="A42" s="168"/>
      <c r="B42" s="168"/>
      <c r="C42" s="168"/>
      <c r="D42" s="168"/>
      <c r="E42" s="168"/>
      <c r="F42" s="168"/>
      <c r="G42" s="168"/>
      <c r="H42" s="168"/>
      <c r="I42" s="168"/>
    </row>
    <row r="43" spans="1:9" ht="15" x14ac:dyDescent="0.3">
      <c r="A43" s="168"/>
      <c r="B43" s="168"/>
      <c r="C43" s="168"/>
      <c r="D43" s="168"/>
      <c r="E43" s="168"/>
      <c r="F43" s="168"/>
      <c r="G43" s="168"/>
      <c r="H43" s="168"/>
      <c r="I43" s="175"/>
    </row>
    <row r="44" spans="1:9" ht="15" x14ac:dyDescent="0.3">
      <c r="A44" s="174"/>
      <c r="B44" s="174"/>
      <c r="C44" s="174" t="s">
        <v>373</v>
      </c>
      <c r="D44" s="174"/>
      <c r="E44" s="195"/>
      <c r="F44" s="174"/>
      <c r="G44" s="174"/>
      <c r="H44" s="168"/>
      <c r="I44" s="175"/>
    </row>
    <row r="45" spans="1:9" ht="15" x14ac:dyDescent="0.3">
      <c r="A45" s="168"/>
      <c r="B45" s="168"/>
      <c r="C45" s="168" t="s">
        <v>253</v>
      </c>
      <c r="D45" s="168"/>
      <c r="E45" s="168"/>
      <c r="F45" s="168"/>
      <c r="G45" s="168"/>
      <c r="H45" s="168"/>
      <c r="I45" s="175"/>
    </row>
    <row r="46" spans="1:9" x14ac:dyDescent="0.2">
      <c r="A46" s="176"/>
      <c r="B46" s="176"/>
      <c r="C46" s="176" t="s">
        <v>127</v>
      </c>
      <c r="D46" s="176"/>
      <c r="E46" s="176"/>
      <c r="F46" s="176"/>
      <c r="G46" s="176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Marina</cp:lastModifiedBy>
  <cp:lastPrinted>2017-10-24T08:44:59Z</cp:lastPrinted>
  <dcterms:created xsi:type="dcterms:W3CDTF">2011-12-27T13:20:18Z</dcterms:created>
  <dcterms:modified xsi:type="dcterms:W3CDTF">2017-10-24T08:59:21Z</dcterms:modified>
</cp:coreProperties>
</file>