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activeTab="1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Лист1" sheetId="43" r:id="rId26"/>
    <sheet name="Лист2" sheetId="44" r:id="rId27"/>
  </sheets>
  <externalReferences>
    <externalReference r:id="rId28"/>
    <externalReference r:id="rId29"/>
  </externalReferences>
  <definedNames>
    <definedName name="_xlnm._FilterDatabase" localSheetId="5" hidden="1">'ფორმა 4.2'!$A$8:$J$8</definedName>
    <definedName name="_xlnm._FilterDatabase" localSheetId="0" hidden="1">'ფორმა N1'!$A$11:$Q$85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N5.1'!$B$9:$D$22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4.4'!$A$1:$H$67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8.1'!$A$1:$H$50</definedName>
    <definedName name="_xlnm.Print_Area" localSheetId="22">'ფორმა N 9.7'!$A$1:$I$48</definedName>
    <definedName name="_xlnm.Print_Area" localSheetId="0">'ფორმა N1'!$A$1:$L$107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D17" i="8" l="1"/>
  <c r="C17" i="8"/>
  <c r="D10" i="8"/>
  <c r="C10" i="8"/>
  <c r="D36" i="8"/>
  <c r="C36" i="8"/>
  <c r="D46" i="8"/>
  <c r="C46" i="8"/>
  <c r="J21" i="10" l="1"/>
  <c r="J16" i="10"/>
  <c r="D45" i="12"/>
  <c r="C11" i="12"/>
  <c r="G10" i="18" l="1"/>
  <c r="C12" i="7"/>
  <c r="C15" i="7"/>
  <c r="D15" i="7"/>
  <c r="D12" i="7"/>
  <c r="G217" i="29" l="1"/>
  <c r="H217" i="29"/>
  <c r="I211" i="29"/>
  <c r="I159" i="29"/>
  <c r="I160" i="29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158" i="29"/>
  <c r="I10" i="29" l="1"/>
  <c r="I11" i="29"/>
  <c r="I12" i="29"/>
  <c r="I13" i="29"/>
  <c r="I14" i="29"/>
  <c r="I15" i="29"/>
  <c r="I16" i="29"/>
  <c r="I17" i="29"/>
  <c r="I18" i="29"/>
  <c r="I19" i="29"/>
  <c r="I20" i="29"/>
  <c r="I21" i="29"/>
  <c r="I22" i="29"/>
  <c r="I24" i="29"/>
  <c r="I25" i="29"/>
  <c r="I26" i="29"/>
  <c r="I9" i="29"/>
  <c r="I217" i="29" l="1"/>
  <c r="D11" i="12"/>
  <c r="G12" i="18"/>
  <c r="G13" i="18" s="1"/>
  <c r="G14" i="18" s="1"/>
  <c r="G15" i="18" s="1"/>
  <c r="G16" i="18"/>
  <c r="C10" i="7" l="1"/>
  <c r="C9" i="7" s="1"/>
  <c r="D75" i="8" l="1"/>
  <c r="C75" i="8"/>
  <c r="I38" i="35" l="1"/>
  <c r="D26" i="7" l="1"/>
  <c r="D26" i="3"/>
  <c r="C26" i="3"/>
  <c r="C18" i="7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D18" i="7"/>
  <c r="D10" i="7" l="1"/>
  <c r="D9" i="7" s="1"/>
  <c r="D74" i="40"/>
  <c r="D65" i="40"/>
  <c r="D54" i="40"/>
  <c r="C54" i="40"/>
  <c r="D48" i="40"/>
  <c r="C48" i="40"/>
  <c r="D34" i="40"/>
  <c r="C34" i="40"/>
  <c r="D25" i="40"/>
  <c r="C25" i="40"/>
  <c r="D16" i="40"/>
  <c r="C16" i="40"/>
  <c r="A7" i="40"/>
  <c r="A6" i="40"/>
  <c r="C15" i="40" l="1"/>
  <c r="C11" i="40" s="1"/>
  <c r="D15" i="40"/>
  <c r="D11" i="40" s="1"/>
  <c r="H39" i="10" l="1"/>
  <c r="H36" i="10" s="1"/>
  <c r="H32" i="10"/>
  <c r="H24" i="10"/>
  <c r="H19" i="10"/>
  <c r="H17" i="10"/>
  <c r="H14" i="10"/>
  <c r="A5" i="39" l="1"/>
  <c r="A4" i="39"/>
  <c r="D14" i="8"/>
  <c r="A4" i="35" l="1"/>
  <c r="H55" i="34" l="1"/>
  <c r="G55" i="34"/>
  <c r="A4" i="34"/>
  <c r="A5" i="33" l="1"/>
  <c r="A4" i="33"/>
  <c r="A5" i="32"/>
  <c r="A4" i="32"/>
  <c r="H34" i="30" l="1"/>
  <c r="G34" i="30"/>
  <c r="A4" i="30"/>
  <c r="A4" i="29"/>
  <c r="A5" i="28" l="1"/>
  <c r="D23" i="27"/>
  <c r="C23" i="27"/>
  <c r="A5" i="27"/>
  <c r="D24" i="26"/>
  <c r="C24" i="26"/>
  <c r="A5" i="26"/>
  <c r="G38" i="18" l="1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A4" i="18"/>
  <c r="A5" i="3" l="1"/>
  <c r="D52" i="8" l="1"/>
  <c r="C52" i="8"/>
  <c r="H10" i="10" l="1"/>
  <c r="H9" i="10" s="1"/>
  <c r="A5" i="17" l="1"/>
  <c r="A5" i="10"/>
  <c r="A5" i="9"/>
  <c r="A5" i="12"/>
  <c r="A6" i="5"/>
  <c r="A5" i="8"/>
  <c r="A5" i="7"/>
  <c r="A5" i="16"/>
  <c r="C64" i="12" l="1"/>
  <c r="D64" i="12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J14" i="10" s="1"/>
  <c r="C10" i="10"/>
  <c r="E9" i="10" l="1"/>
  <c r="G9" i="10"/>
  <c r="C9" i="10"/>
  <c r="C45" i="12"/>
  <c r="D34" i="12"/>
  <c r="C34" i="12"/>
  <c r="C10" i="12" s="1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F14" i="10"/>
  <c r="D14" i="10"/>
  <c r="B14" i="10"/>
  <c r="J10" i="10"/>
  <c r="F10" i="10"/>
  <c r="D10" i="10"/>
  <c r="B10" i="10"/>
  <c r="D17" i="5"/>
  <c r="C17" i="5"/>
  <c r="D10" i="5"/>
  <c r="C14" i="5"/>
  <c r="C11" i="5"/>
  <c r="D23" i="8"/>
  <c r="D13" i="8" s="1"/>
  <c r="D9" i="8" s="1"/>
  <c r="C23" i="8"/>
  <c r="C13" i="8" s="1"/>
  <c r="C9" i="8" s="1"/>
  <c r="C14" i="8"/>
  <c r="D18" i="3"/>
  <c r="C18" i="3"/>
  <c r="C10" i="5" l="1"/>
  <c r="C25" i="3"/>
  <c r="D10" i="3"/>
  <c r="B9" i="10"/>
  <c r="D10" i="12"/>
  <c r="D44" i="12"/>
  <c r="J9" i="10"/>
  <c r="D25" i="3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<sst xmlns="http://schemas.openxmlformats.org/spreadsheetml/2006/main" count="2451" uniqueCount="1246">
  <si>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</si>
  <si>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</si>
  <si>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</si>
  <si>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</si>
  <si>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</si>
  <si>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</si>
  <si>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</si>
  <si>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</si>
  <si>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</si>
  <si>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</si>
  <si>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</si>
  <si>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</si>
  <si>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</si>
  <si>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</si>
  <si>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</si>
  <si>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</si>
  <si>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</si>
  <si>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</si>
  <si>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</si>
  <si>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</si>
  <si>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</si>
  <si>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</si>
  <si>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</si>
  <si>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</si>
  <si>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</si>
  <si>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</si>
  <si>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</si>
  <si>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</si>
  <si>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</si>
  <si>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</si>
  <si>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</si>
  <si>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</si>
  <si>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</si>
  <si>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</si>
  <si>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</si>
  <si>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</si>
  <si>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</si>
  <si>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</si>
  <si>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</si>
  <si>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</si>
  <si>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</si>
  <si>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</si>
  <si>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</si>
  <si>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</si>
  <si>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</si>
  <si>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</si>
  <si>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</si>
  <si>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</si>
  <si>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</si>
  <si>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</si>
  <si>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</si>
  <si>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</si>
  <si>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</si>
  <si>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</si>
  <si>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</si>
  <si>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</si>
  <si>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</si>
  <si>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</si>
  <si>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</si>
  <si>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</si>
  <si>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</si>
  <si>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</si>
  <si>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</si>
  <si>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</si>
  <si>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</si>
  <si>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</si>
  <si>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</si>
  <si>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</si>
  <si>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</si>
  <si>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</si>
  <si>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</si>
  <si>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</si>
  <si>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</si>
  <si>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</si>
  <si>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</si>
  <si>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</si>
  <si>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</si>
  <si>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</si>
  <si>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</si>
  <si>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</si>
  <si>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</si>
  <si>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</si>
  <si>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</si>
  <si>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</si>
  <si>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</si>
  <si>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</si>
  <si>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</si>
  <si>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</si>
  <si>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</si>
  <si>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</si>
  <si>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</si>
  <si>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</si>
  <si>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</si>
  <si>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</si>
  <si>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</si>
  <si>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</si>
  <si>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</si>
  <si>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</si>
  <si>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</si>
  <si>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</si>
  <si>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</si>
  <si>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</si>
  <si>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</si>
  <si>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</si>
  <si>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</si>
  <si>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</si>
  <si>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</si>
  <si>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</si>
  <si>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</si>
  <si>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</si>
  <si>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</si>
  <si>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</si>
  <si>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</si>
  <si>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</si>
  <si>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</si>
  <si>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</si>
  <si>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</si>
  <si>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</si>
  <si>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</si>
  <si>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</si>
  <si>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</si>
  <si>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</si>
  <si>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</si>
  <si>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</si>
  <si>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</si>
  <si>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</si>
  <si>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</si>
  <si>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</si>
  <si>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</si>
  <si>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</si>
  <si>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</si>
  <si>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</si>
  <si>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</si>
  <si>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</si>
  <si>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</si>
  <si>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</si>
  <si>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</si>
  <si>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</si>
  <si>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</si>
  <si>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</si>
  <si>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</si>
  <si>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</si>
  <si>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</si>
  <si>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</si>
  <si>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</si>
  <si>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</si>
  <si>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</si>
  <si>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</si>
  <si>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</si>
  <si>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</si>
  <si>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</si>
  <si>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</si>
  <si>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</si>
  <si>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</si>
  <si>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</si>
  <si>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</si>
  <si>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</si>
  <si>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</si>
  <si>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</si>
  <si>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</si>
  <si>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</si>
  <si>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</si>
  <si>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</si>
  <si>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</si>
  <si>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</si>
  <si>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</si>
  <si>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</si>
  <si>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</si>
  <si>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</si>
  <si>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</si>
  <si>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</si>
  <si>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</si>
  <si>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</si>
  <si>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</si>
  <si>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</si>
  <si>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</si>
  <si>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</si>
  <si>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</si>
  <si>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</si>
  <si>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</si>
  <si>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</si>
  <si>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</si>
  <si>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</si>
  <si>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</si>
  <si>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</si>
  <si>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</si>
  <si>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</si>
  <si>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</si>
  <si>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</si>
  <si>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</si>
  <si>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</si>
  <si>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</si>
  <si>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</si>
  <si>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</si>
  <si>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</si>
  <si>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</si>
  <si>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</si>
  <si>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</si>
  <si>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</si>
  <si>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</si>
  <si>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</si>
  <si>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</si>
  <si>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</si>
  <si>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</si>
  <si>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</si>
  <si>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</si>
  <si>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</si>
  <si>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</si>
  <si>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</si>
  <si>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</si>
  <si>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</si>
  <si>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</si>
  <si>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</si>
  <si>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</si>
  <si>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</si>
  <si>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</si>
  <si>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</si>
  <si>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</si>
  <si>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</si>
  <si>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</si>
  <si>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</si>
  <si>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</si>
  <si>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</si>
  <si>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</si>
  <si>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</si>
  <si>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</si>
  <si>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</si>
  <si>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</si>
  <si>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</si>
  <si>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</si>
  <si>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</si>
  <si>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</si>
  <si>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</si>
  <si>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</si>
  <si>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</si>
  <si>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</si>
  <si>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</si>
  <si>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</si>
  <si>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</si>
  <si>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</si>
  <si>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</si>
  <si>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</si>
  <si>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</si>
  <si>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</si>
  <si>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</si>
  <si>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</si>
  <si>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</si>
  <si>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</si>
  <si>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</si>
  <si>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</si>
  <si>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</si>
  <si>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</si>
  <si>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</si>
  <si>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</si>
  <si>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</si>
  <si>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</si>
  <si>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</si>
  <si>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</si>
  <si>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</si>
  <si>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</si>
  <si>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</si>
  <si>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</si>
  <si>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</si>
  <si>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</si>
  <si>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</si>
  <si>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</si>
  <si>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</si>
  <si>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</si>
  <si>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</si>
  <si>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</si>
  <si>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</si>
  <si>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</si>
  <si>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</si>
  <si>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</si>
  <si>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</si>
  <si>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</si>
  <si>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</si>
  <si>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</si>
  <si>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</si>
  <si>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</si>
  <si>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</si>
  <si>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</si>
  <si>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</si>
  <si>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</si>
  <si>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</si>
  <si>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</si>
  <si>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</si>
  <si>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</si>
  <si>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</si>
  <si>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</si>
  <si>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</si>
  <si>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</si>
  <si>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</si>
  <si>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</si>
  <si>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</si>
  <si>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</si>
  <si>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</si>
  <si>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</si>
  <si>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</si>
  <si>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</si>
  <si>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</si>
  <si>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</si>
  <si>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</si>
  <si>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</si>
  <si>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</si>
  <si>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</si>
  <si>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</si>
  <si>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</si>
  <si>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</si>
  <si>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</si>
  <si>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</si>
  <si>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</si>
  <si>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</si>
  <si>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</si>
  <si>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</si>
  <si>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</si>
  <si>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</si>
  <si>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</si>
  <si>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</si>
  <si>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</si>
  <si>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</si>
  <si>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</si>
  <si>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</si>
  <si>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</si>
  <si>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</si>
  <si>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</si>
  <si>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</si>
  <si>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</si>
  <si>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</si>
  <si>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</si>
  <si>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</si>
  <si>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</si>
  <si>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</si>
  <si>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</si>
  <si>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</si>
  <si>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</si>
  <si>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</si>
  <si>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</si>
  <si>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</si>
  <si>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</si>
  <si>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</si>
  <si>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</si>
  <si>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</si>
  <si>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</si>
  <si>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</si>
  <si>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</si>
  <si>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</si>
  <si>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</si>
  <si>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</si>
  <si>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</si>
  <si>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</si>
  <si>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</si>
  <si>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</si>
  <si>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</si>
  <si>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</si>
  <si>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</si>
  <si>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</si>
  <si>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</si>
  <si>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</si>
  <si>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</si>
  <si>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</si>
  <si>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</si>
  <si>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</si>
  <si>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</si>
  <si>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</si>
  <si>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</si>
  <si>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</si>
  <si>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</si>
  <si>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</si>
  <si>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</si>
  <si>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</si>
  <si>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</si>
  <si>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</si>
  <si>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</si>
  <si>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</si>
  <si>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</si>
  <si>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</si>
  <si>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</si>
  <si>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</si>
  <si>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</si>
  <si>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</si>
  <si>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</si>
  <si>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</si>
  <si>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</si>
  <si>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</si>
  <si>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</si>
  <si>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</si>
  <si>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</si>
  <si>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</si>
  <si>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</si>
  <si>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</si>
  <si>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</si>
  <si>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</si>
  <si>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</si>
  <si>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</si>
  <si>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</si>
  <si>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</si>
  <si>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</si>
  <si>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</si>
  <si>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</si>
  <si>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</si>
  <si>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</si>
  <si>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</si>
  <si>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</si>
  <si>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</si>
  <si>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</si>
  <si>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</si>
  <si>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</si>
  <si>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</si>
  <si>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</si>
  <si>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</si>
  <si>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</si>
  <si>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</si>
  <si>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</si>
  <si>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</si>
  <si>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</si>
  <si>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</si>
  <si>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</si>
  <si>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</si>
  <si>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</si>
  <si>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</si>
  <si>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</si>
  <si>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</si>
  <si>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</si>
  <si>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</si>
  <si>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</si>
  <si>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</si>
  <si>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</si>
  <si>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</si>
  <si>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</si>
  <si>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</si>
  <si>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</si>
  <si>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</si>
  <si>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</si>
  <si>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</si>
  <si>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</si>
  <si>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</si>
  <si>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</si>
  <si>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</si>
  <si>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</si>
  <si>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</si>
  <si>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</si>
  <si>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</si>
  <si>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</si>
  <si>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</si>
  <si>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</si>
  <si>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</si>
  <si>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</si>
  <si>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</si>
  <si>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</si>
  <si>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</si>
  <si>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</si>
  <si>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</si>
  <si>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</si>
  <si>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</si>
  <si>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</si>
  <si>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</si>
  <si>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</si>
  <si>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</si>
  <si>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</si>
  <si>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</si>
  <si>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</si>
  <si>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</si>
  <si>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</si>
  <si>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</si>
  <si>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</si>
  <si>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</si>
  <si>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</si>
  <si>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</si>
  <si>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</si>
  <si>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</si>
  <si>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</si>
  <si>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</si>
  <si>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</si>
  <si>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</si>
  <si>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</si>
  <si>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</si>
  <si>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</si>
  <si>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</si>
  <si>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</si>
  <si>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დავით</t>
  </si>
  <si>
    <t>ნინო</t>
  </si>
  <si>
    <t>01024016441</t>
  </si>
  <si>
    <t>გიორგი</t>
  </si>
  <si>
    <r>
      <t>ბუღალტერი</t>
    </r>
    <r>
      <rPr>
        <sz val="10"/>
        <rFont val="Sylfaen"/>
        <family val="1"/>
        <charset val="204"/>
      </rPr>
      <t xml:space="preserve"> (ან საამისოდ უფლებამოსილი პასუხისმგებელი პირი)</t>
    </r>
  </si>
  <si>
    <t>მჭედლიშვილი</t>
  </si>
  <si>
    <t>მეგი</t>
  </si>
  <si>
    <t>ირმა</t>
  </si>
  <si>
    <t>ანა</t>
  </si>
  <si>
    <t>ელენე</t>
  </si>
  <si>
    <t>მანანა</t>
  </si>
  <si>
    <t>თამარ</t>
  </si>
  <si>
    <t>ეკატერინე</t>
  </si>
  <si>
    <t xml:space="preserve"> ნადარეიშვილი</t>
  </si>
  <si>
    <t>ქეთევან</t>
  </si>
  <si>
    <t>ლია</t>
  </si>
  <si>
    <t>თამთა</t>
  </si>
  <si>
    <t>ია</t>
  </si>
  <si>
    <t xml:space="preserve">მარინა </t>
  </si>
  <si>
    <t>თეა</t>
  </si>
  <si>
    <t>ბექაური</t>
  </si>
  <si>
    <t>ნანა</t>
  </si>
  <si>
    <t xml:space="preserve">მარიამ </t>
  </si>
  <si>
    <t xml:space="preserve"> წიწილაშვილი</t>
  </si>
  <si>
    <t>თემურ</t>
  </si>
  <si>
    <t xml:space="preserve"> ნადირაძე</t>
  </si>
  <si>
    <t>რუსუდან</t>
  </si>
  <si>
    <t xml:space="preserve"> ხადური</t>
  </si>
  <si>
    <t>გივი</t>
  </si>
  <si>
    <t>ნონა</t>
  </si>
  <si>
    <t>ოქროპირიძე</t>
  </si>
  <si>
    <t>ირაკლი</t>
  </si>
  <si>
    <t>ზაზა</t>
  </si>
  <si>
    <t xml:space="preserve">ნინო </t>
  </si>
  <si>
    <t xml:space="preserve">შალვა </t>
  </si>
  <si>
    <t>გოჩა</t>
  </si>
  <si>
    <t>ავთანდილ</t>
  </si>
  <si>
    <t>სოსო</t>
  </si>
  <si>
    <t xml:space="preserve">ზურაბ </t>
  </si>
  <si>
    <t>სალომე</t>
  </si>
  <si>
    <t>თამარი</t>
  </si>
  <si>
    <t>ლალი</t>
  </si>
  <si>
    <t xml:space="preserve">დავით </t>
  </si>
  <si>
    <t>ჯინჭარაძე</t>
  </si>
  <si>
    <t xml:space="preserve">ლაშა </t>
  </si>
  <si>
    <t xml:space="preserve">სოფიკო </t>
  </si>
  <si>
    <t>კვარაცხელია</t>
  </si>
  <si>
    <t xml:space="preserve"> ნინო</t>
  </si>
  <si>
    <t xml:space="preserve">ნონა </t>
  </si>
  <si>
    <t xml:space="preserve">ზაზა </t>
  </si>
  <si>
    <t>თიბისი</t>
  </si>
  <si>
    <t>მაყვალა</t>
  </si>
  <si>
    <t xml:space="preserve"> მიქელაძე</t>
  </si>
  <si>
    <t>შალვა</t>
  </si>
  <si>
    <t>მიხეილ</t>
  </si>
  <si>
    <t>ირინა</t>
  </si>
  <si>
    <t>ცისანა</t>
  </si>
  <si>
    <t>კუტუბიძე</t>
  </si>
  <si>
    <t>გურამი</t>
  </si>
  <si>
    <t>გოგუა</t>
  </si>
  <si>
    <t>მაია</t>
  </si>
  <si>
    <t xml:space="preserve"> კუპრეიშვილი</t>
  </si>
  <si>
    <t>ნარგიზა</t>
  </si>
  <si>
    <t>მამუკა</t>
  </si>
  <si>
    <t>იზაბელა</t>
  </si>
  <si>
    <t>წვერაძე</t>
  </si>
  <si>
    <t>ავალინა</t>
  </si>
  <si>
    <t>ზაალ</t>
  </si>
  <si>
    <t>ნერგაძე</t>
  </si>
  <si>
    <t>მარინე</t>
  </si>
  <si>
    <t>ზაური</t>
  </si>
  <si>
    <t>ხათუნა</t>
  </si>
  <si>
    <t>ოფისი</t>
  </si>
  <si>
    <t>1150 ააშ დოლარი</t>
  </si>
  <si>
    <t>GE67TB7002836080100009</t>
  </si>
  <si>
    <t>23,12,2013</t>
  </si>
  <si>
    <t xml:space="preserve">დადაიანის ქუჩა #4, </t>
  </si>
  <si>
    <t>220 კვ.მ</t>
  </si>
  <si>
    <t>29,12,2015</t>
  </si>
  <si>
    <t xml:space="preserve"> პოლიტიკური გაერთიანება "საქართველოს პატრიოტთა ალიანსი"</t>
  </si>
  <si>
    <t>პოლიტიკური გაერთიანება "საქართველოს პატრიოტთა ალიანსი"</t>
  </si>
  <si>
    <t>01,01,2015-01,01,2016</t>
  </si>
  <si>
    <t xml:space="preserve"> გაფრინდაშვილი</t>
  </si>
  <si>
    <t>01036001246</t>
  </si>
  <si>
    <t xml:space="preserve">ბუღალტერი </t>
  </si>
  <si>
    <t xml:space="preserve"> ინაშვილი</t>
  </si>
  <si>
    <t>01023004465</t>
  </si>
  <si>
    <t>გენერალური მდივნი</t>
  </si>
  <si>
    <t xml:space="preserve"> ჩიხრაძე</t>
  </si>
  <si>
    <t>01017011334</t>
  </si>
  <si>
    <t>სამდივნოს აპარატის უფროსი</t>
  </si>
  <si>
    <t xml:space="preserve"> ანდრონიკაშვილი</t>
  </si>
  <si>
    <t>01017001769</t>
  </si>
  <si>
    <t xml:space="preserve">საზოგადოებასთან ურთიერთობის კოორდინატორი </t>
  </si>
  <si>
    <t xml:space="preserve"> კაჭარავა</t>
  </si>
  <si>
    <t>01018001481</t>
  </si>
  <si>
    <t>საორგანიზაციო საკითხების კოორდინატორი</t>
  </si>
  <si>
    <t>ლელა</t>
  </si>
  <si>
    <t xml:space="preserve"> გიორგაძე</t>
  </si>
  <si>
    <t>60001013974</t>
  </si>
  <si>
    <t>საქმისმწარმოებელი</t>
  </si>
  <si>
    <t xml:space="preserve"> ძარღუაშვილი</t>
  </si>
  <si>
    <t>08001016733</t>
  </si>
  <si>
    <t>რეგიონებთან ურთიერთობის კოორდინატორი</t>
  </si>
  <si>
    <t>დათა</t>
  </si>
  <si>
    <t xml:space="preserve"> აკობია</t>
  </si>
  <si>
    <t>62004024132</t>
  </si>
  <si>
    <t>01006013901</t>
  </si>
  <si>
    <t>აპარატის კოორდინატორი</t>
  </si>
  <si>
    <t xml:space="preserve"> ბარათაშვილი</t>
  </si>
  <si>
    <t>ბაკურ</t>
  </si>
  <si>
    <t>ბაკურ შაკიაშვილი</t>
  </si>
  <si>
    <t>01011089855</t>
  </si>
  <si>
    <t>პარტიის კოორდინატორი</t>
  </si>
  <si>
    <t xml:space="preserve">ირმა </t>
  </si>
  <si>
    <t>ცხორაგაული</t>
  </si>
  <si>
    <t>16001002246</t>
  </si>
  <si>
    <t xml:space="preserve"> ლომუაშვილი</t>
  </si>
  <si>
    <t>11001005903</t>
  </si>
  <si>
    <t>გენერალური მდივნის თანაშემწე</t>
  </si>
  <si>
    <t xml:space="preserve"> მხეიძე</t>
  </si>
  <si>
    <t>01024067772</t>
  </si>
  <si>
    <t xml:space="preserve"> ცილიკიშვილი</t>
  </si>
  <si>
    <t xml:space="preserve">ყოფილ პოლიტპატიმრებთან ურთიერთობის მდივანი </t>
  </si>
  <si>
    <t>რეგან</t>
  </si>
  <si>
    <t xml:space="preserve"> თელოიანი</t>
  </si>
  <si>
    <t>01001005720</t>
  </si>
  <si>
    <t>ნიკუშა</t>
  </si>
  <si>
    <t xml:space="preserve"> დავითულიანი</t>
  </si>
  <si>
    <t>04001003663</t>
  </si>
  <si>
    <t xml:space="preserve">იოსებ </t>
  </si>
  <si>
    <t>01005027146</t>
  </si>
  <si>
    <t>მომსახურება</t>
  </si>
  <si>
    <t xml:space="preserve"> ხუნწელია</t>
  </si>
  <si>
    <t>29001006332</t>
  </si>
  <si>
    <t>ირა</t>
  </si>
  <si>
    <t xml:space="preserve"> ქუთათელაძე</t>
  </si>
  <si>
    <t>29001012505</t>
  </si>
  <si>
    <t xml:space="preserve"> ჭეიშვილი</t>
  </si>
  <si>
    <t xml:space="preserve">ეკატერინე </t>
  </si>
  <si>
    <t>01030039992</t>
  </si>
  <si>
    <t>მადონა</t>
  </si>
  <si>
    <t xml:space="preserve"> ფოცხვერაშვილი</t>
  </si>
  <si>
    <t xml:space="preserve"> როსტიაშვილი</t>
  </si>
  <si>
    <t xml:space="preserve"> გარსიაშვილი</t>
  </si>
  <si>
    <t>როლანდი</t>
  </si>
  <si>
    <t xml:space="preserve"> ჭიაბერაშვილი</t>
  </si>
  <si>
    <t>ფეფე</t>
  </si>
  <si>
    <t xml:space="preserve"> ესაიაშვილი</t>
  </si>
  <si>
    <t>ნოდარ</t>
  </si>
  <si>
    <t xml:space="preserve"> ჭელიძე</t>
  </si>
  <si>
    <t>01021014127</t>
  </si>
  <si>
    <t>ენდი</t>
  </si>
  <si>
    <t>01401113081</t>
  </si>
  <si>
    <t xml:space="preserve"> მამალაძე</t>
  </si>
  <si>
    <t>01025000540</t>
  </si>
  <si>
    <t xml:space="preserve"> ფიოლია</t>
  </si>
  <si>
    <t>01019002862</t>
  </si>
  <si>
    <t>თეიმურაზ</t>
  </si>
  <si>
    <t xml:space="preserve"> სამხარაძე</t>
  </si>
  <si>
    <t>01019063416</t>
  </si>
  <si>
    <t xml:space="preserve"> ბელთაძე</t>
  </si>
  <si>
    <t>01019003607</t>
  </si>
  <si>
    <t>იზოლდა</t>
  </si>
  <si>
    <t xml:space="preserve"> ნიკოლაიშვილი</t>
  </si>
  <si>
    <t>01007001861</t>
  </si>
  <si>
    <t>01007001953</t>
  </si>
  <si>
    <t>ვალოდია</t>
  </si>
  <si>
    <t xml:space="preserve"> ქვლივიძე</t>
  </si>
  <si>
    <t>36001010917</t>
  </si>
  <si>
    <t xml:space="preserve">მამუკა </t>
  </si>
  <si>
    <t>გობეჩია</t>
  </si>
  <si>
    <t>01024015482</t>
  </si>
  <si>
    <t>არჩევნებზე წარმომადგენლები</t>
  </si>
  <si>
    <t>ხუნწელია</t>
  </si>
  <si>
    <t>გოგი</t>
  </si>
  <si>
    <t>რუხაია</t>
  </si>
  <si>
    <t>29001022308</t>
  </si>
  <si>
    <t>ჯღარკავა</t>
  </si>
  <si>
    <t>29001028342</t>
  </si>
  <si>
    <t>ჭუბაბრია</t>
  </si>
  <si>
    <t>29001012864</t>
  </si>
  <si>
    <t>ცანავა</t>
  </si>
  <si>
    <t>29001036130</t>
  </si>
  <si>
    <t xml:space="preserve">ელისო </t>
  </si>
  <si>
    <t>ჩიქოვანი</t>
  </si>
  <si>
    <t>29001025782</t>
  </si>
  <si>
    <t xml:space="preserve">მზიური </t>
  </si>
  <si>
    <t>ზარქუა</t>
  </si>
  <si>
    <t>29001028372</t>
  </si>
  <si>
    <t xml:space="preserve">თეა </t>
  </si>
  <si>
    <t>წულაია</t>
  </si>
  <si>
    <t>29001017199</t>
  </si>
  <si>
    <t xml:space="preserve">ნატო </t>
  </si>
  <si>
    <t>კანკია</t>
  </si>
  <si>
    <t>29001034323</t>
  </si>
  <si>
    <t>მაისაია</t>
  </si>
  <si>
    <t>01019025047</t>
  </si>
  <si>
    <t>სიგუა</t>
  </si>
  <si>
    <t>29001000526</t>
  </si>
  <si>
    <t>მალხაზი</t>
  </si>
  <si>
    <t>ბაღიშვილი</t>
  </si>
  <si>
    <t>29001040704</t>
  </si>
  <si>
    <t>29501041038</t>
  </si>
  <si>
    <t>ბურჭულაია</t>
  </si>
  <si>
    <t>29001005315</t>
  </si>
  <si>
    <t xml:space="preserve">ვლადიმერ </t>
  </si>
  <si>
    <t>29001007140</t>
  </si>
  <si>
    <t xml:space="preserve">ალეკო </t>
  </si>
  <si>
    <t>ჯგერენაია</t>
  </si>
  <si>
    <t>29001001161</t>
  </si>
  <si>
    <t xml:space="preserve">ბადრი </t>
  </si>
  <si>
    <t>ოყუჯავა</t>
  </si>
  <si>
    <t>29001034948</t>
  </si>
  <si>
    <t xml:space="preserve">სოსო </t>
  </si>
  <si>
    <t>ახალაია</t>
  </si>
  <si>
    <t>29001027906</t>
  </si>
  <si>
    <t xml:space="preserve">გიორგი </t>
  </si>
  <si>
    <t>29001009917</t>
  </si>
  <si>
    <t xml:space="preserve">ცისანა </t>
  </si>
  <si>
    <t>ბასილაია</t>
  </si>
  <si>
    <t>29001017896</t>
  </si>
  <si>
    <t xml:space="preserve">რამაზ </t>
  </si>
  <si>
    <t>კილასონია</t>
  </si>
  <si>
    <t>29001029686</t>
  </si>
  <si>
    <t xml:space="preserve">დამირ </t>
  </si>
  <si>
    <t>ლაგვილავა</t>
  </si>
  <si>
    <t>29001013723</t>
  </si>
  <si>
    <t>ცაავა</t>
  </si>
  <si>
    <t>29001029501</t>
  </si>
  <si>
    <t xml:space="preserve">გიგა </t>
  </si>
  <si>
    <t>თოდუა</t>
  </si>
  <si>
    <t>29001029892</t>
  </si>
  <si>
    <t xml:space="preserve">ციცინო </t>
  </si>
  <si>
    <t>დარციმელია</t>
  </si>
  <si>
    <t>29001010148</t>
  </si>
  <si>
    <t xml:space="preserve">მომოზა </t>
  </si>
  <si>
    <t>29001031044</t>
  </si>
  <si>
    <t xml:space="preserve">ჯონი </t>
  </si>
  <si>
    <t>სალუქვაძე</t>
  </si>
  <si>
    <t>29001025629</t>
  </si>
  <si>
    <t xml:space="preserve">გიული </t>
  </si>
  <si>
    <t>გახოკია</t>
  </si>
  <si>
    <t>29001004064</t>
  </si>
  <si>
    <t>მორგოშია</t>
  </si>
  <si>
    <t>29001016709</t>
  </si>
  <si>
    <t xml:space="preserve">გოჩა </t>
  </si>
  <si>
    <t>ნაროუშვილი</t>
  </si>
  <si>
    <t>29001000749</t>
  </si>
  <si>
    <t xml:space="preserve">ფრიდონ </t>
  </si>
  <si>
    <t>ბაჩილავა</t>
  </si>
  <si>
    <t>29001030961</t>
  </si>
  <si>
    <t>ადამია</t>
  </si>
  <si>
    <t>01010002645</t>
  </si>
  <si>
    <t xml:space="preserve">აბელი </t>
  </si>
  <si>
    <t>უჩავა</t>
  </si>
  <si>
    <t>29001035574</t>
  </si>
  <si>
    <t xml:space="preserve">მირანდა </t>
  </si>
  <si>
    <t>ჯანელიძე</t>
  </si>
  <si>
    <t>29001033366</t>
  </si>
  <si>
    <t xml:space="preserve">ნინელი </t>
  </si>
  <si>
    <t>ჟვანია ბარამია</t>
  </si>
  <si>
    <t>29001032574</t>
  </si>
  <si>
    <t xml:space="preserve">ესართია </t>
  </si>
  <si>
    <t>ბაჩუკი</t>
  </si>
  <si>
    <t>29001034196</t>
  </si>
  <si>
    <t xml:space="preserve">ვალერიანე </t>
  </si>
  <si>
    <t>გაბისონია</t>
  </si>
  <si>
    <t>29001031828</t>
  </si>
  <si>
    <t xml:space="preserve">ჟორა </t>
  </si>
  <si>
    <t>ნაჭყებია</t>
  </si>
  <si>
    <t>29001013229</t>
  </si>
  <si>
    <t>29001040095</t>
  </si>
  <si>
    <t xml:space="preserve">ფოთოლა </t>
  </si>
  <si>
    <t>წოწორია</t>
  </si>
  <si>
    <t>29001015917</t>
  </si>
  <si>
    <t xml:space="preserve">მინდია </t>
  </si>
  <si>
    <t>ხურცილავა</t>
  </si>
  <si>
    <t>29001012124</t>
  </si>
  <si>
    <t xml:space="preserve">თინათინი </t>
  </si>
  <si>
    <t>29301043369</t>
  </si>
  <si>
    <t>ქურდიანი</t>
  </si>
  <si>
    <t>29001005509</t>
  </si>
  <si>
    <t xml:space="preserve">ანანო </t>
  </si>
  <si>
    <t>წურწუმია</t>
  </si>
  <si>
    <t>51001031008</t>
  </si>
  <si>
    <t xml:space="preserve">იზოლდა </t>
  </si>
  <si>
    <t>დანელია</t>
  </si>
  <si>
    <t>29001022912</t>
  </si>
  <si>
    <t xml:space="preserve">თამილა </t>
  </si>
  <si>
    <t>საკანდელია</t>
  </si>
  <si>
    <t>29001000516</t>
  </si>
  <si>
    <t>ქაჯაია</t>
  </si>
  <si>
    <t>29001001298</t>
  </si>
  <si>
    <t>29001034812</t>
  </si>
  <si>
    <t xml:space="preserve">სვეტლანა </t>
  </si>
  <si>
    <t>29001012232</t>
  </si>
  <si>
    <t>ჟვანია</t>
  </si>
  <si>
    <t>29001014643</t>
  </si>
  <si>
    <t xml:space="preserve">ზურაბი </t>
  </si>
  <si>
    <t>გაწერელია</t>
  </si>
  <si>
    <t>29001016924</t>
  </si>
  <si>
    <t xml:space="preserve">დალილა </t>
  </si>
  <si>
    <t>სართანია</t>
  </si>
  <si>
    <t>62003013852</t>
  </si>
  <si>
    <t xml:space="preserve">გია </t>
  </si>
  <si>
    <t>ჯოჯუა</t>
  </si>
  <si>
    <t>29001001095</t>
  </si>
  <si>
    <t>ფაილოძე</t>
  </si>
  <si>
    <t>29001036342</t>
  </si>
  <si>
    <t xml:space="preserve">ლანა </t>
  </si>
  <si>
    <t>ბერია</t>
  </si>
  <si>
    <t>29001028056</t>
  </si>
  <si>
    <t>29001033082</t>
  </si>
  <si>
    <t xml:space="preserve">ცაგურია </t>
  </si>
  <si>
    <t>მირანდა</t>
  </si>
  <si>
    <t>29001031632</t>
  </si>
  <si>
    <t xml:space="preserve"> მირანდა </t>
  </si>
  <si>
    <t>ყურუა</t>
  </si>
  <si>
    <t>29001019550</t>
  </si>
  <si>
    <t xml:space="preserve">ცხორაგაული </t>
  </si>
  <si>
    <t>ნინელი</t>
  </si>
  <si>
    <t xml:space="preserve">თევდორაშვილი </t>
  </si>
  <si>
    <t>ნანული</t>
  </si>
  <si>
    <t xml:space="preserve">ქურდოვანიძე </t>
  </si>
  <si>
    <t>ირინე</t>
  </si>
  <si>
    <t xml:space="preserve">დრეიძე </t>
  </si>
  <si>
    <t>დალი</t>
  </si>
  <si>
    <t xml:space="preserve">ბედოშვილი </t>
  </si>
  <si>
    <t xml:space="preserve">ხატიაშვილი </t>
  </si>
  <si>
    <t xml:space="preserve">ჯინჭველაძე </t>
  </si>
  <si>
    <t xml:space="preserve">მჭედლიშვილი </t>
  </si>
  <si>
    <t xml:space="preserve">ბუზარიაშვილი </t>
  </si>
  <si>
    <t xml:space="preserve">დევდარიანი </t>
  </si>
  <si>
    <t xml:space="preserve">ჯავახიშვილი </t>
  </si>
  <si>
    <t>მახარე</t>
  </si>
  <si>
    <t xml:space="preserve">წივილაშვილი </t>
  </si>
  <si>
    <t xml:space="preserve">გიგაური </t>
  </si>
  <si>
    <t>ვახტანგი</t>
  </si>
  <si>
    <t xml:space="preserve">ფეიქრიშვილი </t>
  </si>
  <si>
    <t xml:space="preserve">უსტიაშვილი </t>
  </si>
  <si>
    <t>მარიამი</t>
  </si>
  <si>
    <t xml:space="preserve">სუხაშვილი </t>
  </si>
  <si>
    <t>თამილა</t>
  </si>
  <si>
    <t xml:space="preserve">პატარაშვილი </t>
  </si>
  <si>
    <t xml:space="preserve">გრძელიშვილი </t>
  </si>
  <si>
    <t xml:space="preserve">დარისპანაშვილი </t>
  </si>
  <si>
    <t xml:space="preserve">დავითაძე </t>
  </si>
  <si>
    <t xml:space="preserve">სვიმონიშვილი </t>
  </si>
  <si>
    <t>ჟუჟუნა</t>
  </si>
  <si>
    <t xml:space="preserve">სულიკაშვილი </t>
  </si>
  <si>
    <t>01012009736</t>
  </si>
  <si>
    <t>ეთერი</t>
  </si>
  <si>
    <t xml:space="preserve">მურადაშვილი </t>
  </si>
  <si>
    <t>01011079798</t>
  </si>
  <si>
    <t>ქეთო</t>
  </si>
  <si>
    <t xml:space="preserve">ამბროლიძე </t>
  </si>
  <si>
    <t xml:space="preserve">დუჩიძე </t>
  </si>
  <si>
    <t>ბესიკი</t>
  </si>
  <si>
    <t xml:space="preserve">როსტიაშვილი </t>
  </si>
  <si>
    <t xml:space="preserve">ავაქიშვილი </t>
  </si>
  <si>
    <t>ვაჟა</t>
  </si>
  <si>
    <t xml:space="preserve">საგინაშვილი </t>
  </si>
  <si>
    <t>თემური</t>
  </si>
  <si>
    <t xml:space="preserve">ჩიხლაძე </t>
  </si>
  <si>
    <t>ნატო</t>
  </si>
  <si>
    <t>მზევინარი</t>
  </si>
  <si>
    <t xml:space="preserve">ოქრომჭედლიშვილი </t>
  </si>
  <si>
    <t>ზურაბი</t>
  </si>
  <si>
    <t xml:space="preserve">ნინაშვილი </t>
  </si>
  <si>
    <t xml:space="preserve">რევაზიშვილი </t>
  </si>
  <si>
    <t xml:space="preserve">აფციაური </t>
  </si>
  <si>
    <t>ცისმარი</t>
  </si>
  <si>
    <t xml:space="preserve">ხარებაშვილი </t>
  </si>
  <si>
    <t xml:space="preserve">მოძმანაშვილი </t>
  </si>
  <si>
    <t>ბიტი</t>
  </si>
  <si>
    <t xml:space="preserve">ფარჯიანი </t>
  </si>
  <si>
    <t xml:space="preserve">შენგელია </t>
  </si>
  <si>
    <t>01030033030</t>
  </si>
  <si>
    <t>ნუნუ</t>
  </si>
  <si>
    <t xml:space="preserve">გუმბერიძე </t>
  </si>
  <si>
    <t>როენა</t>
  </si>
  <si>
    <t xml:space="preserve">საბანიძე </t>
  </si>
  <si>
    <t xml:space="preserve">ბოჭორიშვილი </t>
  </si>
  <si>
    <t>01001038328</t>
  </si>
  <si>
    <t xml:space="preserve">ხუციშვილი </t>
  </si>
  <si>
    <t>01027020711</t>
  </si>
  <si>
    <t>ზამალ</t>
  </si>
  <si>
    <t xml:space="preserve">ბიჭაშვილი </t>
  </si>
  <si>
    <t>01021005320</t>
  </si>
  <si>
    <t>ზინაიდა</t>
  </si>
  <si>
    <t xml:space="preserve">თოიძე </t>
  </si>
  <si>
    <t xml:space="preserve">ანდრონიკაშვილი </t>
  </si>
  <si>
    <t xml:space="preserve">დიაკონაშვილი </t>
  </si>
  <si>
    <t>01036000164</t>
  </si>
  <si>
    <t xml:space="preserve">დავითაშვილი </t>
  </si>
  <si>
    <t>01017033746</t>
  </si>
  <si>
    <t xml:space="preserve">თარხნიშვილი </t>
  </si>
  <si>
    <t>01030024450</t>
  </si>
  <si>
    <t xml:space="preserve">ხაბურზანია </t>
  </si>
  <si>
    <t xml:space="preserve">ქართლოს </t>
  </si>
  <si>
    <t>ჯობავა</t>
  </si>
  <si>
    <t>58001003564</t>
  </si>
  <si>
    <t>არჩილია</t>
  </si>
  <si>
    <t>58001005126</t>
  </si>
  <si>
    <t xml:space="preserve"> თარხნიშვილი</t>
  </si>
  <si>
    <t xml:space="preserve"> ინასარიძე</t>
  </si>
  <si>
    <t xml:space="preserve"> ლომია</t>
  </si>
  <si>
    <t xml:space="preserve"> კივილაძე</t>
  </si>
  <si>
    <t>გვანცა</t>
  </si>
  <si>
    <t xml:space="preserve"> ჩიხრაძე </t>
  </si>
  <si>
    <t>სოფიო</t>
  </si>
  <si>
    <t xml:space="preserve"> ისაკაძე</t>
  </si>
  <si>
    <t xml:space="preserve"> გრძელიშვილი</t>
  </si>
  <si>
    <t>ჯენეტი</t>
  </si>
  <si>
    <t xml:space="preserve"> კაპანაძე</t>
  </si>
  <si>
    <t xml:space="preserve"> არველაძე</t>
  </si>
  <si>
    <t xml:space="preserve"> თარხან-მოურავი</t>
  </si>
  <si>
    <t xml:space="preserve"> ვარდანაშვილი</t>
  </si>
  <si>
    <t xml:space="preserve"> გორგიშელი</t>
  </si>
  <si>
    <t xml:space="preserve"> იანტბელიძე</t>
  </si>
  <si>
    <t xml:space="preserve"> გაგელიძე</t>
  </si>
  <si>
    <t xml:space="preserve"> ჭიბოშვილი</t>
  </si>
  <si>
    <t xml:space="preserve">თინათინ </t>
  </si>
  <si>
    <t>ჯანიკაშვილი</t>
  </si>
  <si>
    <t xml:space="preserve"> ბერიკაშვილი</t>
  </si>
  <si>
    <t xml:space="preserve">ლევან </t>
  </si>
  <si>
    <t xml:space="preserve"> წამალაძე</t>
  </si>
  <si>
    <t xml:space="preserve">თამარი </t>
  </si>
  <si>
    <t xml:space="preserve">ჭუჭულაშვილი-თევდორაშვილი </t>
  </si>
  <si>
    <t>ფიქრია</t>
  </si>
  <si>
    <t xml:space="preserve">თოთიბაძე </t>
  </si>
  <si>
    <t xml:space="preserve">ელიზბარაშვილი </t>
  </si>
  <si>
    <t xml:space="preserve">გზირიშვილი </t>
  </si>
  <si>
    <t xml:space="preserve"> ნონა</t>
  </si>
  <si>
    <t>თენგიზი</t>
  </si>
  <si>
    <t xml:space="preserve">კუკულაძე </t>
  </si>
  <si>
    <t>გელა</t>
  </si>
  <si>
    <t xml:space="preserve"> თაბუკაშვილი</t>
  </si>
  <si>
    <t xml:space="preserve"> დიაკონაშვილი</t>
  </si>
  <si>
    <t>ანი</t>
  </si>
  <si>
    <t xml:space="preserve"> კიკნაძე</t>
  </si>
  <si>
    <t xml:space="preserve"> ღლონტი-კეკელიძე</t>
  </si>
  <si>
    <t>თენგიზ</t>
  </si>
  <si>
    <t xml:space="preserve"> კუკულაძე</t>
  </si>
  <si>
    <t>დიანა</t>
  </si>
  <si>
    <t xml:space="preserve"> მჭედლიძე</t>
  </si>
  <si>
    <t>ციცინო</t>
  </si>
  <si>
    <t xml:space="preserve"> სამუშია</t>
  </si>
  <si>
    <t xml:space="preserve"> კოჩკინა</t>
  </si>
  <si>
    <t xml:space="preserve"> ბერუაშვილი</t>
  </si>
  <si>
    <t xml:space="preserve"> მორგოშია </t>
  </si>
  <si>
    <t xml:space="preserve">ზაალ </t>
  </si>
  <si>
    <t>ნადირაძე</t>
  </si>
  <si>
    <t>თევდორაძე</t>
  </si>
  <si>
    <t xml:space="preserve">თამთა </t>
  </si>
  <si>
    <t>როგავა</t>
  </si>
  <si>
    <t>დავითი</t>
  </si>
  <si>
    <t xml:space="preserve"> ოქროპირიძე</t>
  </si>
  <si>
    <t>მომსახურება(კვლევის)</t>
  </si>
  <si>
    <t>არაფულადი შემოწირულობა</t>
  </si>
  <si>
    <t>ვახტანგ ბეგიაშვილი</t>
  </si>
  <si>
    <t>01008006765</t>
  </si>
  <si>
    <t>ბანერი,შტენდერი</t>
  </si>
  <si>
    <t>6 ცალი</t>
  </si>
  <si>
    <t>ფულადი შემოწირულობა</t>
  </si>
  <si>
    <t>ლელა გიორგაძე</t>
  </si>
  <si>
    <t>GE78TB7226636010100017</t>
  </si>
  <si>
    <t>სს  თიბისი  ბანკი</t>
  </si>
  <si>
    <t>დავითი ოქროპირიძე</t>
  </si>
  <si>
    <t>GE93TB7428936010100011</t>
  </si>
  <si>
    <t>მეგი გაფრინდაშვილი</t>
  </si>
  <si>
    <t>GE58TB7837136010100019</t>
  </si>
  <si>
    <t>10.11.2015</t>
  </si>
  <si>
    <t>ანა მჭედლიშვილი</t>
  </si>
  <si>
    <t>01019036368</t>
  </si>
  <si>
    <t>ინფორმაციის გავრცელება</t>
  </si>
  <si>
    <t>იოსებ ალიმბარაშვილი</t>
  </si>
  <si>
    <t>01005038786</t>
  </si>
  <si>
    <t>10.15.2015</t>
  </si>
  <si>
    <t>მიხეილ გაბისონია</t>
  </si>
  <si>
    <t>29001006457</t>
  </si>
  <si>
    <t>მომსახურეობა</t>
  </si>
  <si>
    <t>10.05.2015</t>
  </si>
  <si>
    <t>ირაკლი გოგავა</t>
  </si>
  <si>
    <t>61003001586</t>
  </si>
  <si>
    <t xml:space="preserve">კობა კვიატკოვსკი </t>
  </si>
  <si>
    <t>01030008402</t>
  </si>
  <si>
    <t>ტრანსპორტით მომსახურება</t>
  </si>
  <si>
    <t xml:space="preserve">ამირან საგინაშვილი </t>
  </si>
  <si>
    <t>36001013920</t>
  </si>
  <si>
    <t>გივი გიუნაშვილი</t>
  </si>
  <si>
    <t>36001016683</t>
  </si>
  <si>
    <t xml:space="preserve">თეიმურაზ ილაური </t>
  </si>
  <si>
    <t>36001030954</t>
  </si>
  <si>
    <t xml:space="preserve">ტარიელ კონიაშვილი </t>
  </si>
  <si>
    <t>01002003485</t>
  </si>
  <si>
    <t xml:space="preserve">ნიკოლოზ პაპუაშვილი </t>
  </si>
  <si>
    <t>36001006183</t>
  </si>
  <si>
    <t xml:space="preserve">თედორე მეზვრიშვილი </t>
  </si>
  <si>
    <t>36001004206</t>
  </si>
  <si>
    <t xml:space="preserve">გიორგი უსტიაშვილი </t>
  </si>
  <si>
    <t>01032002685</t>
  </si>
  <si>
    <t xml:space="preserve">გურამ ჭინჭარაული </t>
  </si>
  <si>
    <t>36001000977</t>
  </si>
  <si>
    <t xml:space="preserve">ლექსო ხაჭვანი </t>
  </si>
  <si>
    <t>36001023250</t>
  </si>
  <si>
    <t xml:space="preserve">სოსლან გარსევანიშვილი </t>
  </si>
  <si>
    <t>01007004820</t>
  </si>
  <si>
    <t xml:space="preserve">ივანე ჭიაბერაშვილი </t>
  </si>
  <si>
    <t>36001024086</t>
  </si>
  <si>
    <t xml:space="preserve">ვასილ უნაფქოშვილი </t>
  </si>
  <si>
    <t>36001000425</t>
  </si>
  <si>
    <t xml:space="preserve">ავთანდილ კონიაშვილი </t>
  </si>
  <si>
    <t>01002002969</t>
  </si>
  <si>
    <t xml:space="preserve">როლანდ ჭიაბერაშვილი </t>
  </si>
  <si>
    <t>36001043827</t>
  </si>
  <si>
    <t xml:space="preserve">რამაზ ღვინაშვილი </t>
  </si>
  <si>
    <t>36001015196</t>
  </si>
  <si>
    <t xml:space="preserve">ნიკოლოზ დიღმელაშვილი </t>
  </si>
  <si>
    <t>01025000330</t>
  </si>
  <si>
    <t xml:space="preserve">ლაშა დიღმელაშვილი </t>
  </si>
  <si>
    <t>01005024178</t>
  </si>
  <si>
    <t xml:space="preserve">ალექსანდრე მეკოკიშვილი </t>
  </si>
  <si>
    <t>36001028271</t>
  </si>
  <si>
    <t xml:space="preserve">იოსებ უსტიაშვილი </t>
  </si>
  <si>
    <t>36001008880</t>
  </si>
  <si>
    <t xml:space="preserve">დავით ნანუაშვილი </t>
  </si>
  <si>
    <t>36001023965</t>
  </si>
  <si>
    <t xml:space="preserve">გივი დიღმელაშვილი </t>
  </si>
  <si>
    <t>01005025313</t>
  </si>
  <si>
    <t xml:space="preserve">მახარე წივილაშვილი </t>
  </si>
  <si>
    <t>36001038234</t>
  </si>
  <si>
    <t xml:space="preserve">ნავად ნამაზოვა </t>
  </si>
  <si>
    <t>36001039252</t>
  </si>
  <si>
    <t xml:space="preserve">დავით ტაპატაძე </t>
  </si>
  <si>
    <t>36001020181</t>
  </si>
  <si>
    <t xml:space="preserve">მანანა ტაბატაძე </t>
  </si>
  <si>
    <t>36001005010</t>
  </si>
  <si>
    <t xml:space="preserve">როლანდ გოჯიტაშვილი </t>
  </si>
  <si>
    <t>01022003198</t>
  </si>
  <si>
    <t>როლანდ გაბედავა</t>
  </si>
  <si>
    <t>იურა ხუხუა</t>
  </si>
  <si>
    <t>29001034570</t>
  </si>
  <si>
    <t>მერაბ გადილია</t>
  </si>
  <si>
    <t>29001000917</t>
  </si>
  <si>
    <t>მალხაზ ყალიჩავა</t>
  </si>
  <si>
    <t>29001005978</t>
  </si>
  <si>
    <t>თამაზ ჯოჯუა</t>
  </si>
  <si>
    <t>29001028144</t>
  </si>
  <si>
    <t>ზურაბ ბოლქვაძე</t>
  </si>
  <si>
    <t>29001033804</t>
  </si>
  <si>
    <t>ბესიკი ცქიფურიშვილი</t>
  </si>
  <si>
    <t>41001007536</t>
  </si>
  <si>
    <t>ზურაბ ხაჟომია</t>
  </si>
  <si>
    <t>29001006922</t>
  </si>
  <si>
    <t>ლევან ფაილოძე</t>
  </si>
  <si>
    <t>29001012771</t>
  </si>
  <si>
    <t>ვლადიმერ ნაჭყებია</t>
  </si>
  <si>
    <t>29001012256</t>
  </si>
  <si>
    <t>ავთანდილ ზარქუა</t>
  </si>
  <si>
    <t>29001026259</t>
  </si>
  <si>
    <t>დათო ჭილაია</t>
  </si>
  <si>
    <t>29001009789</t>
  </si>
  <si>
    <t>თემურ ქაჯაია</t>
  </si>
  <si>
    <t>29001004269</t>
  </si>
  <si>
    <t>დავით ფირცხალავა</t>
  </si>
  <si>
    <t>62902014560</t>
  </si>
  <si>
    <t>დიანოზ ბერშვილი</t>
  </si>
  <si>
    <t>29001025971</t>
  </si>
  <si>
    <t>ლევან აბრამია</t>
  </si>
  <si>
    <t>29001002202</t>
  </si>
  <si>
    <t>ვასილ გახოკია</t>
  </si>
  <si>
    <t>29001029441</t>
  </si>
  <si>
    <t>რამაზი ჯანაშია</t>
  </si>
  <si>
    <t>29001001131</t>
  </si>
  <si>
    <t>თენგიზ ურიდია</t>
  </si>
  <si>
    <t>29001006208</t>
  </si>
  <si>
    <t>ვლადიმერ წულაია</t>
  </si>
  <si>
    <t>მოგელი მოწაფია</t>
  </si>
  <si>
    <t>29001019720</t>
  </si>
  <si>
    <t>ოთარ თევდორაშვილი</t>
  </si>
  <si>
    <t>29001026715</t>
  </si>
  <si>
    <t>მჭედლიშვილი გვანცა</t>
  </si>
  <si>
    <t>01019036367</t>
  </si>
  <si>
    <t>GE35BG0000000714469200</t>
  </si>
  <si>
    <t>10/15/2015</t>
  </si>
  <si>
    <t>ფრიდონი გიორგაძე</t>
  </si>
  <si>
    <t>60003004687</t>
  </si>
  <si>
    <t>GE93TB7707845165100005</t>
  </si>
  <si>
    <t>10/16/2015</t>
  </si>
  <si>
    <t>ცქიფურიშვილი ბესიკი</t>
  </si>
  <si>
    <t>GE62BG0000000576625700</t>
  </si>
  <si>
    <t>საქართველოს ბანკი</t>
  </si>
  <si>
    <t xml:space="preserve">არჩილ მჭედლიშვილი </t>
  </si>
  <si>
    <t>01019012478</t>
  </si>
  <si>
    <t>GE60TB1141345061622337</t>
  </si>
  <si>
    <t>10/30/2015</t>
  </si>
  <si>
    <t>ბანერი</t>
  </si>
  <si>
    <t>1ცალი</t>
  </si>
  <si>
    <t>ფრიდონ ინჯია</t>
  </si>
  <si>
    <t>01007000616</t>
  </si>
  <si>
    <t>GE93TB1100000022701663</t>
  </si>
  <si>
    <t>GE55TB7368836010100014</t>
  </si>
  <si>
    <t>11/19/2015</t>
  </si>
  <si>
    <t>ბაადურ ლებანიძე</t>
  </si>
  <si>
    <t>01019002174</t>
  </si>
  <si>
    <t>GE64TB7769136010100013</t>
  </si>
  <si>
    <t xml:space="preserve">ალექსანდრე პაპუაშვილი </t>
  </si>
  <si>
    <t>01017000410</t>
  </si>
  <si>
    <t>GE50TB7029145063600061</t>
  </si>
  <si>
    <t>შეცდომით ჩარიცხული თანხა</t>
  </si>
  <si>
    <t>09/18/2015</t>
  </si>
  <si>
    <t>10/29/2015</t>
  </si>
  <si>
    <t>10/31/2015</t>
  </si>
  <si>
    <t>ლევან ტაკაშვილი</t>
  </si>
  <si>
    <t>01003013341</t>
  </si>
  <si>
    <t>GE33BG0000000862647600</t>
  </si>
  <si>
    <t>07/16/2015</t>
  </si>
  <si>
    <t>გოჩა თევდორაძე</t>
  </si>
  <si>
    <t>60003006490</t>
  </si>
  <si>
    <t>GE55TB7815136010100009</t>
  </si>
  <si>
    <t>დავით ბიჭაშვილი</t>
  </si>
  <si>
    <t>01018002602</t>
  </si>
  <si>
    <t>GE12TB7403636010100018</t>
  </si>
  <si>
    <t>11/25/2015</t>
  </si>
  <si>
    <t>ზაალ ნადირაძე</t>
  </si>
  <si>
    <t>01005022005</t>
  </si>
  <si>
    <t>GE55TB7022745061100019</t>
  </si>
  <si>
    <t>11/27/2015</t>
  </si>
  <si>
    <t>12/08/2015</t>
  </si>
  <si>
    <t>12/09/2015</t>
  </si>
  <si>
    <t>GE29TB7514036010100012</t>
  </si>
  <si>
    <t>12/10/2015</t>
  </si>
  <si>
    <t>GE47TB7542436010100014</t>
  </si>
  <si>
    <t>წარმომადგენლების ხელფასი</t>
  </si>
  <si>
    <t>01008063250</t>
  </si>
  <si>
    <t>01005018016</t>
  </si>
  <si>
    <t>61001043049</t>
  </si>
  <si>
    <t>01001033833</t>
  </si>
  <si>
    <t>01029015058</t>
  </si>
  <si>
    <t>47001037899</t>
  </si>
  <si>
    <t>01005021701</t>
  </si>
  <si>
    <t>19001078610</t>
  </si>
  <si>
    <t>56001003605</t>
  </si>
  <si>
    <t>01017045426</t>
  </si>
  <si>
    <t>01002026230</t>
  </si>
  <si>
    <t>01006018679</t>
  </si>
  <si>
    <t>01008058052</t>
  </si>
  <si>
    <t>62011004284</t>
  </si>
  <si>
    <t>59001127545</t>
  </si>
  <si>
    <t>01008007616</t>
  </si>
  <si>
    <t>01024047892</t>
  </si>
  <si>
    <t>16001000195</t>
  </si>
  <si>
    <t>35001039596</t>
  </si>
  <si>
    <t>01020032782</t>
  </si>
  <si>
    <t>01030035359</t>
  </si>
  <si>
    <t>42001011566</t>
  </si>
  <si>
    <t>01030009837</t>
  </si>
  <si>
    <t>01018004584</t>
  </si>
  <si>
    <t>01010009271</t>
  </si>
  <si>
    <t>12001054910</t>
  </si>
  <si>
    <t>26001002135</t>
  </si>
  <si>
    <t>01025003865</t>
  </si>
  <si>
    <t>51001002902</t>
  </si>
  <si>
    <t>01011029808</t>
  </si>
  <si>
    <t>01007012832</t>
  </si>
  <si>
    <t>01015013803</t>
  </si>
  <si>
    <t>01003002943</t>
  </si>
  <si>
    <t>01017038651</t>
  </si>
  <si>
    <t>25001006608</t>
  </si>
  <si>
    <t>38001003002</t>
  </si>
  <si>
    <t>01017010242</t>
  </si>
  <si>
    <t>01019059330</t>
  </si>
  <si>
    <t>01027047352</t>
  </si>
  <si>
    <t>18001014282</t>
  </si>
  <si>
    <t>0103000273</t>
  </si>
  <si>
    <t>01017002587</t>
  </si>
  <si>
    <t>01025007611</t>
  </si>
  <si>
    <t>01027053966</t>
  </si>
  <si>
    <t xml:space="preserve">ჩოხატაური, დუმბაძის ქუჩა, კვარტალი21, </t>
  </si>
  <si>
    <t>11/01/2014-01/01/2016</t>
  </si>
  <si>
    <t>80 კვ. მ.</t>
  </si>
  <si>
    <t>ჭიათურა, ყაზბეგის #6, მეორე სართული</t>
  </si>
  <si>
    <t>03/01/2015-01/01/2016</t>
  </si>
  <si>
    <t>34 კვ. მ</t>
  </si>
  <si>
    <t>01026001727</t>
  </si>
  <si>
    <t>ნათელა</t>
  </si>
  <si>
    <t>ფალავანდიშვილი</t>
  </si>
  <si>
    <t>ჩხოროწყუ, კ.ლესელიძის #4</t>
  </si>
  <si>
    <t>08/01/2015-01/01/2016</t>
  </si>
  <si>
    <t>85 კვ.მ</t>
  </si>
  <si>
    <t xml:space="preserve">თეიმურაზ </t>
  </si>
  <si>
    <t>მალანია</t>
  </si>
  <si>
    <t>წნორი, დავით აღმაშენებლის #51</t>
  </si>
  <si>
    <t>123 კვ.მ</t>
  </si>
  <si>
    <t>ჯალიაშვილი</t>
  </si>
  <si>
    <t>დუშეთი, კოსტავას #29</t>
  </si>
  <si>
    <t>75 კვ.მ</t>
  </si>
  <si>
    <t>16001004933</t>
  </si>
  <si>
    <t>ქობულეთი, აღმაშენებლის #11</t>
  </si>
  <si>
    <t>18 კვ.მ</t>
  </si>
  <si>
    <t>ცეცხლაძე</t>
  </si>
  <si>
    <t>რუსთავი, გურამიშვილის #3</t>
  </si>
  <si>
    <t>66.33 კვ.მ.</t>
  </si>
  <si>
    <t>01030047177</t>
  </si>
  <si>
    <t>ჯიბლაძე</t>
  </si>
  <si>
    <t>ლანჩხუთი, თავისუფლების #1</t>
  </si>
  <si>
    <t>08/03/2015-02/01/2016</t>
  </si>
  <si>
    <t>160 კვ.მ</t>
  </si>
  <si>
    <t>01030031246</t>
  </si>
  <si>
    <t xml:space="preserve">გიიორგი </t>
  </si>
  <si>
    <t>ჩიჩუა</t>
  </si>
  <si>
    <t>საგარეჯო, ალაზნის #2</t>
  </si>
  <si>
    <t>07/01/2015-12/01/2016</t>
  </si>
  <si>
    <t>143 კვ.მ</t>
  </si>
  <si>
    <t>თბილისი, ძმები კაკაბაძეების #2ა</t>
  </si>
  <si>
    <t>03/01/2015-uvado</t>
  </si>
  <si>
    <t>386.2 კვ.მ</t>
  </si>
  <si>
    <t>3070 აშშ დოლარის ეკვივალენტი ლარში</t>
  </si>
  <si>
    <t>ს.ს. სინემა კლუბი</t>
  </si>
  <si>
    <t>06/26/2015-uvado</t>
  </si>
  <si>
    <t>350 კვ.მ</t>
  </si>
  <si>
    <t>2000 აშშ დოლარის ეკვივალენტი ლარში</t>
  </si>
  <si>
    <t>ოზურგეთი, ი. პეტრიწის, #1</t>
  </si>
  <si>
    <t>10/01/2015-01/01/2016</t>
  </si>
  <si>
    <t>50.90 კვ.მ</t>
  </si>
  <si>
    <t>01034002311</t>
  </si>
  <si>
    <t>ივანე</t>
  </si>
  <si>
    <t>ფირცხალაური</t>
  </si>
  <si>
    <t>ქ. გორი, ჯუღაშვილის N 3ა-5</t>
  </si>
  <si>
    <t>02/01/2015-01/01/2016</t>
  </si>
  <si>
    <t>40 კვ.მ</t>
  </si>
  <si>
    <t xml:space="preserve">რევაზ </t>
  </si>
  <si>
    <t>თოროზაშვილი</t>
  </si>
  <si>
    <t>ქ. მარტვილი, გამსახურდიას 1</t>
  </si>
  <si>
    <t>10/01/2015-11/12/2015</t>
  </si>
  <si>
    <r>
      <t xml:space="preserve">50 </t>
    </r>
    <r>
      <rPr>
        <sz val="11"/>
        <rFont val="Sylfaen"/>
        <family val="1"/>
        <charset val="204"/>
      </rPr>
      <t>კვ.მ.</t>
    </r>
  </si>
  <si>
    <r>
      <t>ირმა</t>
    </r>
    <r>
      <rPr>
        <sz val="11"/>
        <rFont val="AcadNusx"/>
      </rPr>
      <t xml:space="preserve"> </t>
    </r>
  </si>
  <si>
    <r>
      <rPr>
        <sz val="11"/>
        <rFont val="AcadNusx"/>
      </rPr>
      <t xml:space="preserve"> </t>
    </r>
    <r>
      <rPr>
        <sz val="11"/>
        <rFont val="Sylfaen"/>
        <family val="1"/>
        <charset val="204"/>
      </rPr>
      <t>გალდავა</t>
    </r>
  </si>
  <si>
    <t>მსუბუქი ავტომობილი</t>
  </si>
  <si>
    <t>BMW</t>
  </si>
  <si>
    <t>NTN776</t>
  </si>
  <si>
    <t>ინფინიტი</t>
  </si>
  <si>
    <t>FX35</t>
  </si>
  <si>
    <t>BPB 787</t>
  </si>
  <si>
    <t>NISSAN</t>
  </si>
  <si>
    <t>X-TRILE</t>
  </si>
  <si>
    <t>ZNZ 737</t>
  </si>
  <si>
    <t>HONDA</t>
  </si>
  <si>
    <t>ACCORD</t>
  </si>
  <si>
    <t>OGG 039</t>
  </si>
  <si>
    <t>მსუბუქი ავტომანქანა</t>
  </si>
  <si>
    <t xml:space="preserve">INFINITI </t>
  </si>
  <si>
    <t>QX56</t>
  </si>
  <si>
    <t>AH- 738 - HA</t>
  </si>
  <si>
    <t>სსიპ - დაცვის პოლიციის დეპარტამენტი</t>
  </si>
  <si>
    <t>ააიპ მედია-კავშირი ობიექტივი</t>
  </si>
  <si>
    <t>სატელევიზიო რეკლამის ხარჯი</t>
  </si>
  <si>
    <t>შესრულებული სამუშაოს შესაბამისად</t>
  </si>
  <si>
    <t>სხვა დანარჩენი საქონელი და მომსახურება( პირადი დაცვის საფასური)</t>
  </si>
  <si>
    <t>სხვადასხვა ხარჯები  (შეცდომით ჩარიცხული თანხის უკან დაბრუნება)</t>
  </si>
  <si>
    <t>სხვადასხვა ხარჯები (საწვავ/საპოხი მასალების შეძენის ხარჯი)</t>
  </si>
  <si>
    <t>აპარატის აიტის სპეციალისტი</t>
  </si>
  <si>
    <t xml:space="preserve"> არჩევნებზე წარმომადგენლების დაფინანსება</t>
  </si>
  <si>
    <t>არჩევნების დღეს ალაფურშეტისთვის  პროდუქტის შეძენა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</si>
</sst>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</numFmts>
  <fonts count="5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b/>
      <sz val="10"/>
      <color rgb="FF000000"/>
      <name val="Sylfaen"/>
      <family val="1"/>
    </font>
    <font>
      <sz val="9"/>
      <color theme="1"/>
      <name val="Arial Unicode MS"/>
      <family val="2"/>
      <charset val="204"/>
    </font>
    <font>
      <b/>
      <sz val="9"/>
      <color theme="1"/>
      <name val="Sylfaen"/>
      <family val="1"/>
      <charset val="204"/>
    </font>
    <font>
      <sz val="9"/>
      <color theme="1"/>
      <name val="Sylfaen"/>
      <family val="1"/>
      <charset val="204"/>
    </font>
    <font>
      <sz val="9"/>
      <color rgb="FF000000"/>
      <name val="Sylfaen"/>
      <family val="1"/>
      <charset val="204"/>
    </font>
    <font>
      <sz val="11"/>
      <color theme="1"/>
      <name val="Sylfaen"/>
      <family val="1"/>
      <charset val="204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  <font>
      <b/>
      <sz val="10"/>
      <color theme="1"/>
      <name val="Sylfaen"/>
      <family val="1"/>
      <charset val="204"/>
    </font>
    <font>
      <b/>
      <sz val="10"/>
      <name val="Sylfaen"/>
      <family val="1"/>
      <charset val="204"/>
    </font>
    <font>
      <b/>
      <sz val="11"/>
      <color theme="1"/>
      <name val="Sylfaen"/>
      <family val="1"/>
      <charset val="204"/>
    </font>
    <font>
      <sz val="10"/>
      <color indexed="8"/>
      <name val="Sylfaen"/>
      <family val="1"/>
      <charset val="204"/>
    </font>
    <font>
      <sz val="11"/>
      <name val="Sylfaen"/>
      <family val="1"/>
      <charset val="204"/>
    </font>
    <font>
      <sz val="9"/>
      <name val="Sylfaen"/>
    </font>
    <font>
      <sz val="9"/>
      <name val="Arial"/>
    </font>
    <font>
      <sz val="9"/>
      <color rgb="FF000000"/>
      <name val="Pg-1ff9"/>
    </font>
    <font>
      <sz val="9"/>
      <name val="Arial"/>
      <family val="2"/>
    </font>
    <font>
      <sz val="9"/>
      <name val="Arial"/>
      <family val="2"/>
      <charset val="204"/>
    </font>
    <font>
      <sz val="10"/>
      <name val="System"/>
      <family val="2"/>
      <charset val="204"/>
    </font>
    <font>
      <sz val="9"/>
      <name val="System"/>
      <family val="2"/>
      <charset val="204"/>
    </font>
    <font>
      <b/>
      <sz val="9"/>
      <color rgb="FF5F5F5F"/>
      <name val="BPG Arial"/>
    </font>
    <font>
      <sz val="9"/>
      <name val="Sylfaen"/>
      <family val="1"/>
      <charset val="204"/>
    </font>
    <font>
      <sz val="10"/>
      <color theme="1"/>
      <name val="Calibri"/>
      <family val="2"/>
      <charset val="204"/>
      <scheme val="minor"/>
    </font>
    <font>
      <sz val="11"/>
      <name val="Sylfaen"/>
      <family val="1"/>
    </font>
    <font>
      <sz val="11"/>
      <name val="AcadNusx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2">
    <xf numFmtId="0" fontId="0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611">
    <xf numFmtId="0" fontId="0" fillId="0" borderId="0" xfId="0"/>
    <xf numFmtId="0" fontId="15" fillId="0" borderId="0" xfId="0" applyFont="1" applyProtection="1"/>
    <xf numFmtId="0" fontId="15" fillId="0" borderId="0" xfId="0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15" fillId="0" borderId="1" xfId="0" applyFont="1" applyBorder="1" applyProtection="1"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Border="1" applyProtection="1">
      <protection locked="0"/>
    </xf>
    <xf numFmtId="0" fontId="20" fillId="2" borderId="1" xfId="1" applyFont="1" applyFill="1" applyBorder="1" applyAlignment="1" applyProtection="1">
      <alignment horizontal="left" vertical="center" wrapText="1"/>
    </xf>
    <xf numFmtId="0" fontId="20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2"/>
    </xf>
    <xf numFmtId="0" fontId="15" fillId="2" borderId="1" xfId="1" applyFont="1" applyFill="1" applyBorder="1" applyAlignment="1" applyProtection="1">
      <alignment horizontal="left" vertical="center" wrapText="1" indent="3"/>
    </xf>
    <xf numFmtId="0" fontId="15" fillId="2" borderId="1" xfId="1" applyFont="1" applyFill="1" applyBorder="1" applyAlignment="1" applyProtection="1">
      <alignment horizontal="left" vertical="center" wrapText="1" indent="4"/>
    </xf>
    <xf numFmtId="0" fontId="15" fillId="0" borderId="0" xfId="3" applyFont="1" applyAlignment="1" applyProtection="1">
      <alignment horizontal="center" vertical="center"/>
      <protection locked="0"/>
    </xf>
    <xf numFmtId="0" fontId="16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protection locked="0"/>
    </xf>
    <xf numFmtId="0" fontId="15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7" fillId="0" borderId="0" xfId="4" applyFont="1" applyAlignment="1" applyProtection="1">
      <alignment vertical="center" wrapText="1"/>
      <protection locked="0"/>
    </xf>
    <xf numFmtId="0" fontId="18" fillId="0" borderId="0" xfId="4" applyFont="1" applyProtection="1">
      <protection locked="0"/>
    </xf>
    <xf numFmtId="0" fontId="17" fillId="0" borderId="1" xfId="4" applyFont="1" applyBorder="1" applyAlignment="1" applyProtection="1">
      <alignment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 applyBorder="1" applyAlignment="1" applyProtection="1">
      <alignment horizontal="left" wrapText="1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indent="1"/>
      <protection locked="0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1" xfId="2" applyFont="1" applyFill="1" applyBorder="1" applyAlignment="1" applyProtection="1">
      <alignment horizontal="right" vertical="top"/>
      <protection locked="0"/>
    </xf>
    <xf numFmtId="165" fontId="15" fillId="0" borderId="1" xfId="2" applyNumberFormat="1" applyFont="1" applyFill="1" applyBorder="1" applyAlignment="1" applyProtection="1">
      <alignment horizontal="right" vertical="center"/>
      <protection locked="0"/>
    </xf>
    <xf numFmtId="4" fontId="15" fillId="0" borderId="1" xfId="2" applyNumberFormat="1" applyFont="1" applyFill="1" applyBorder="1" applyAlignment="1" applyProtection="1">
      <alignment horizontal="right" vertical="center"/>
      <protection locked="0"/>
    </xf>
    <xf numFmtId="164" fontId="15" fillId="0" borderId="1" xfId="2" applyNumberFormat="1" applyFont="1" applyFill="1" applyBorder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" xfId="2" applyFont="1" applyFill="1" applyBorder="1" applyAlignment="1" applyProtection="1">
      <alignment horizontal="left" vertical="top" indent="1"/>
    </xf>
    <xf numFmtId="0" fontId="15" fillId="0" borderId="1" xfId="2" applyFont="1" applyFill="1" applyBorder="1" applyAlignment="1" applyProtection="1">
      <alignment horizontal="left" vertical="center" wrapText="1" indent="2"/>
    </xf>
    <xf numFmtId="0" fontId="20" fillId="2" borderId="5" xfId="1" applyFont="1" applyFill="1" applyBorder="1" applyAlignment="1" applyProtection="1">
      <alignment horizontal="left" vertical="center" wrapText="1"/>
    </xf>
    <xf numFmtId="0" fontId="20" fillId="0" borderId="0" xfId="0" applyFont="1" applyFill="1" applyBorder="1" applyAlignment="1" applyProtection="1">
      <alignment horizont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indent="1"/>
    </xf>
    <xf numFmtId="0" fontId="15" fillId="0" borderId="1" xfId="0" applyFont="1" applyBorder="1" applyAlignment="1" applyProtection="1">
      <alignment wrapText="1"/>
    </xf>
    <xf numFmtId="0" fontId="2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wrapText="1"/>
    </xf>
    <xf numFmtId="0" fontId="15" fillId="0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 indent="1"/>
    </xf>
    <xf numFmtId="0" fontId="15" fillId="0" borderId="0" xfId="0" applyFont="1" applyFill="1" applyProtection="1"/>
    <xf numFmtId="0" fontId="19" fillId="0" borderId="1" xfId="4" applyFont="1" applyBorder="1" applyAlignment="1" applyProtection="1">
      <alignment vertical="center" wrapText="1"/>
    </xf>
    <xf numFmtId="0" fontId="17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7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8" fillId="0" borderId="0" xfId="4" applyFont="1" applyBorder="1" applyProtection="1">
      <protection locked="0"/>
    </xf>
    <xf numFmtId="0" fontId="14" fillId="0" borderId="0" xfId="0" applyFont="1"/>
    <xf numFmtId="0" fontId="15" fillId="0" borderId="0" xfId="1" applyFont="1" applyBorder="1" applyAlignment="1" applyProtection="1">
      <alignment vertical="center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3" fontId="15" fillId="0" borderId="0" xfId="1" applyNumberFormat="1" applyFont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3" xfId="0" applyFont="1" applyBorder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0" fillId="5" borderId="0" xfId="0" applyFont="1" applyFill="1" applyProtection="1"/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0" applyFont="1" applyFill="1" applyProtection="1"/>
    <xf numFmtId="0" fontId="15" fillId="5" borderId="0" xfId="0" applyFont="1" applyFill="1" applyBorder="1" applyProtection="1"/>
    <xf numFmtId="0" fontId="15" fillId="5" borderId="0" xfId="1" applyFont="1" applyFill="1" applyAlignment="1" applyProtection="1">
      <alignment vertical="center"/>
    </xf>
    <xf numFmtId="3" fontId="20" fillId="5" borderId="1" xfId="1" applyNumberFormat="1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Protection="1"/>
    <xf numFmtId="0" fontId="15" fillId="2" borderId="0" xfId="0" applyFont="1" applyFill="1" applyProtection="1"/>
    <xf numFmtId="3" fontId="20" fillId="5" borderId="1" xfId="1" applyNumberFormat="1" applyFont="1" applyFill="1" applyBorder="1" applyAlignment="1" applyProtection="1">
      <alignment horizontal="right" vertical="center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3" fontId="20" fillId="5" borderId="1" xfId="1" applyNumberFormat="1" applyFont="1" applyFill="1" applyBorder="1" applyAlignment="1" applyProtection="1">
      <alignment horizontal="right" vertical="center" wrapText="1"/>
    </xf>
    <xf numFmtId="0" fontId="20" fillId="5" borderId="1" xfId="0" applyFont="1" applyFill="1" applyBorder="1" applyProtection="1"/>
    <xf numFmtId="3" fontId="20" fillId="5" borderId="1" xfId="0" applyNumberFormat="1" applyFont="1" applyFill="1" applyBorder="1" applyProtection="1"/>
    <xf numFmtId="0" fontId="20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left" vertical="center" wrapText="1" indent="2"/>
    </xf>
    <xf numFmtId="3" fontId="20" fillId="6" borderId="1" xfId="1" applyNumberFormat="1" applyFont="1" applyFill="1" applyBorder="1" applyAlignment="1" applyProtection="1">
      <alignment horizontal="left" vertical="center" wrapText="1"/>
    </xf>
    <xf numFmtId="3" fontId="20" fillId="6" borderId="1" xfId="1" applyNumberFormat="1" applyFont="1" applyFill="1" applyBorder="1" applyAlignment="1" applyProtection="1">
      <alignment horizontal="center" vertical="center" wrapText="1"/>
    </xf>
    <xf numFmtId="0" fontId="15" fillId="6" borderId="0" xfId="1" applyFont="1" applyFill="1" applyProtection="1">
      <protection locked="0"/>
    </xf>
    <xf numFmtId="0" fontId="15" fillId="6" borderId="0" xfId="0" applyFont="1" applyFill="1" applyAlignment="1" applyProtection="1">
      <alignment horizontal="center" vertical="center"/>
      <protection locked="0"/>
    </xf>
    <xf numFmtId="0" fontId="21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5" fillId="6" borderId="0" xfId="0" applyFont="1" applyFill="1" applyProtection="1">
      <protection locked="0"/>
    </xf>
    <xf numFmtId="0" fontId="15" fillId="0" borderId="1" xfId="1" applyFont="1" applyFill="1" applyBorder="1" applyAlignment="1" applyProtection="1">
      <alignment horizontal="left" vertical="center" wrapText="1" indent="3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20" fillId="0" borderId="1" xfId="0" applyFont="1" applyFill="1" applyBorder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5" fillId="5" borderId="0" xfId="1" applyFont="1" applyFill="1" applyBorder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left" vertical="center"/>
    </xf>
    <xf numFmtId="0" fontId="15" fillId="5" borderId="0" xfId="0" applyFont="1" applyFill="1" applyBorder="1" applyProtection="1">
      <protection locked="0"/>
    </xf>
    <xf numFmtId="0" fontId="15" fillId="5" borderId="0" xfId="0" applyFont="1" applyFill="1" applyProtection="1">
      <protection locked="0"/>
    </xf>
    <xf numFmtId="3" fontId="20" fillId="5" borderId="1" xfId="1" applyNumberFormat="1" applyFont="1" applyFill="1" applyBorder="1" applyAlignment="1" applyProtection="1">
      <alignment horizontal="left" vertical="center" wrapText="1"/>
    </xf>
    <xf numFmtId="0" fontId="15" fillId="5" borderId="1" xfId="0" applyFont="1" applyFill="1" applyBorder="1" applyProtection="1"/>
    <xf numFmtId="0" fontId="15" fillId="5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5" fillId="0" borderId="0" xfId="0" applyFont="1" applyFill="1" applyBorder="1" applyProtection="1">
      <protection locked="0"/>
    </xf>
    <xf numFmtId="0" fontId="20" fillId="0" borderId="0" xfId="0" applyFont="1" applyBorder="1" applyProtection="1">
      <protection locked="0"/>
    </xf>
    <xf numFmtId="0" fontId="16" fillId="5" borderId="0" xfId="3" applyFont="1" applyFill="1" applyAlignment="1" applyProtection="1">
      <alignment horizontal="center" vertical="center" wrapText="1"/>
    </xf>
    <xf numFmtId="0" fontId="15" fillId="5" borderId="0" xfId="3" applyFont="1" applyFill="1" applyAlignment="1" applyProtection="1">
      <alignment horizontal="center" vertical="center"/>
      <protection locked="0"/>
    </xf>
    <xf numFmtId="0" fontId="15" fillId="5" borderId="0" xfId="3" applyFont="1" applyFill="1" applyProtection="1"/>
    <xf numFmtId="0" fontId="15" fillId="5" borderId="3" xfId="0" applyFont="1" applyFill="1" applyBorder="1" applyAlignment="1" applyProtection="1">
      <alignment horizontal="left"/>
    </xf>
    <xf numFmtId="0" fontId="15" fillId="5" borderId="0" xfId="0" applyFont="1" applyFill="1" applyBorder="1" applyAlignment="1" applyProtection="1">
      <alignment horizontal="left"/>
    </xf>
    <xf numFmtId="0" fontId="20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/>
    </xf>
    <xf numFmtId="0" fontId="15" fillId="0" borderId="0" xfId="0" applyFont="1" applyFill="1" applyBorder="1" applyProtection="1"/>
    <xf numFmtId="0" fontId="15" fillId="5" borderId="0" xfId="0" applyFont="1" applyFill="1" applyBorder="1" applyAlignment="1" applyProtection="1">
      <alignment horizontal="left" wrapText="1"/>
    </xf>
    <xf numFmtId="0" fontId="15" fillId="5" borderId="3" xfId="0" applyFont="1" applyFill="1" applyBorder="1" applyAlignment="1" applyProtection="1">
      <alignment horizontal="left" wrapText="1"/>
    </xf>
    <xf numFmtId="0" fontId="15" fillId="5" borderId="3" xfId="0" applyFont="1" applyFill="1" applyBorder="1" applyProtection="1"/>
    <xf numFmtId="0" fontId="20" fillId="5" borderId="3" xfId="0" applyFont="1" applyFill="1" applyBorder="1" applyAlignment="1" applyProtection="1">
      <alignment horizontal="center" vertical="center" wrapText="1"/>
    </xf>
    <xf numFmtId="0" fontId="20" fillId="5" borderId="1" xfId="0" applyFont="1" applyFill="1" applyBorder="1" applyAlignment="1" applyProtection="1">
      <alignment horizontal="right" vertical="center" wrapText="1"/>
    </xf>
    <xf numFmtId="0" fontId="15" fillId="5" borderId="0" xfId="0" applyFont="1" applyFill="1" applyAlignment="1" applyProtection="1">
      <alignment horizontal="center" vertical="center"/>
    </xf>
    <xf numFmtId="0" fontId="15" fillId="5" borderId="3" xfId="1" applyFont="1" applyFill="1" applyBorder="1" applyAlignment="1" applyProtection="1">
      <alignment horizontal="left" vertical="center"/>
    </xf>
    <xf numFmtId="0" fontId="22" fillId="5" borderId="8" xfId="2" applyFont="1" applyFill="1" applyBorder="1" applyAlignment="1" applyProtection="1">
      <alignment horizontal="center" vertical="top" wrapText="1"/>
    </xf>
    <xf numFmtId="0" fontId="22" fillId="5" borderId="20" xfId="2" applyFont="1" applyFill="1" applyBorder="1" applyAlignment="1" applyProtection="1">
      <alignment horizontal="center" vertical="top" wrapText="1"/>
    </xf>
    <xf numFmtId="1" fontId="22" fillId="5" borderId="20" xfId="2" applyNumberFormat="1" applyFont="1" applyFill="1" applyBorder="1" applyAlignment="1" applyProtection="1">
      <alignment horizontal="center" vertical="top" wrapText="1"/>
    </xf>
    <xf numFmtId="1" fontId="22" fillId="5" borderId="8" xfId="2" applyNumberFormat="1" applyFont="1" applyFill="1" applyBorder="1" applyAlignment="1" applyProtection="1">
      <alignment horizontal="center" vertical="top" wrapText="1"/>
    </xf>
    <xf numFmtId="0" fontId="15" fillId="0" borderId="0" xfId="0" applyFont="1" applyFill="1" applyAlignment="1" applyProtection="1">
      <alignment horizontal="center" vertical="center"/>
    </xf>
    <xf numFmtId="0" fontId="17" fillId="5" borderId="1" xfId="4" applyFont="1" applyFill="1" applyBorder="1" applyAlignment="1" applyProtection="1">
      <alignment vertical="center" wrapText="1"/>
    </xf>
    <xf numFmtId="0" fontId="19" fillId="5" borderId="5" xfId="4" applyFont="1" applyFill="1" applyBorder="1" applyAlignment="1" applyProtection="1">
      <alignment horizontal="center" vertical="center" wrapText="1"/>
    </xf>
    <xf numFmtId="0" fontId="19" fillId="5" borderId="4" xfId="4" applyFont="1" applyFill="1" applyBorder="1" applyAlignment="1" applyProtection="1">
      <alignment horizontal="center" vertical="center"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4" fillId="5" borderId="0" xfId="0" applyFont="1" applyFill="1" applyProtection="1"/>
    <xf numFmtId="0" fontId="0" fillId="5" borderId="0" xfId="0" applyFill="1" applyProtection="1"/>
    <xf numFmtId="14" fontId="15" fillId="5" borderId="0" xfId="1" applyNumberFormat="1" applyFont="1" applyFill="1" applyBorder="1" applyAlignment="1" applyProtection="1">
      <alignment vertical="center"/>
    </xf>
    <xf numFmtId="0" fontId="15" fillId="5" borderId="0" xfId="1" applyFont="1" applyFill="1" applyBorder="1" applyAlignment="1" applyProtection="1">
      <alignment vertical="center"/>
    </xf>
    <xf numFmtId="14" fontId="15" fillId="5" borderId="0" xfId="1" applyNumberFormat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left" vertical="center"/>
    </xf>
    <xf numFmtId="0" fontId="9" fillId="5" borderId="0" xfId="0" applyFont="1" applyFill="1" applyProtection="1"/>
    <xf numFmtId="0" fontId="0" fillId="5" borderId="0" xfId="0" applyFill="1" applyProtection="1">
      <protection locked="0"/>
    </xf>
    <xf numFmtId="0" fontId="18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9" fillId="5" borderId="5" xfId="4" applyFont="1" applyFill="1" applyBorder="1" applyAlignment="1" applyProtection="1">
      <alignment horizontal="left" vertical="center" wrapText="1"/>
    </xf>
    <xf numFmtId="0" fontId="15" fillId="5" borderId="0" xfId="1" applyFont="1" applyFill="1" applyBorder="1" applyAlignment="1" applyProtection="1">
      <alignment vertical="center"/>
      <protection locked="0"/>
    </xf>
    <xf numFmtId="0" fontId="18" fillId="5" borderId="0" xfId="4" applyFont="1" applyFill="1" applyBorder="1" applyProtection="1">
      <protection locked="0"/>
    </xf>
    <xf numFmtId="0" fontId="15" fillId="5" borderId="0" xfId="3" applyFont="1" applyFill="1" applyProtection="1">
      <protection locked="0"/>
    </xf>
    <xf numFmtId="0" fontId="15" fillId="5" borderId="0" xfId="1" applyFont="1" applyFill="1" applyProtection="1">
      <protection locked="0"/>
    </xf>
    <xf numFmtId="0" fontId="21" fillId="5" borderId="0" xfId="1" applyFont="1" applyFill="1" applyAlignment="1" applyProtection="1">
      <alignment horizontal="center" vertical="center" wrapText="1"/>
      <protection locked="0"/>
    </xf>
    <xf numFmtId="0" fontId="17" fillId="5" borderId="1" xfId="4" applyFont="1" applyFill="1" applyBorder="1" applyAlignment="1" applyProtection="1">
      <alignment horizontal="center" vertical="center" wrapText="1"/>
    </xf>
    <xf numFmtId="14" fontId="25" fillId="0" borderId="2" xfId="5" applyNumberFormat="1" applyFont="1" applyBorder="1" applyAlignment="1" applyProtection="1">
      <alignment wrapText="1"/>
      <protection locked="0"/>
    </xf>
    <xf numFmtId="14" fontId="20" fillId="0" borderId="0" xfId="0" applyNumberFormat="1" applyFont="1" applyFill="1" applyBorder="1" applyAlignment="1" applyProtection="1">
      <alignment horizontal="center" vertical="center" wrapText="1"/>
    </xf>
    <xf numFmtId="0" fontId="24" fillId="5" borderId="1" xfId="2" applyFont="1" applyFill="1" applyBorder="1" applyAlignment="1" applyProtection="1">
      <alignment horizontal="center" vertical="top" wrapText="1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  <protection locked="0"/>
    </xf>
    <xf numFmtId="14" fontId="15" fillId="0" borderId="0" xfId="1" applyNumberFormat="1" applyFont="1" applyFill="1" applyBorder="1" applyAlignment="1" applyProtection="1">
      <alignment horizontal="right" vertical="center"/>
    </xf>
    <xf numFmtId="0" fontId="24" fillId="5" borderId="6" xfId="2" applyFont="1" applyFill="1" applyBorder="1" applyAlignment="1" applyProtection="1">
      <alignment horizontal="center" vertical="top" wrapText="1"/>
    </xf>
    <xf numFmtId="1" fontId="24" fillId="5" borderId="6" xfId="2" applyNumberFormat="1" applyFont="1" applyFill="1" applyBorder="1" applyAlignment="1" applyProtection="1">
      <alignment horizontal="center" vertical="top" wrapText="1"/>
    </xf>
    <xf numFmtId="0" fontId="24" fillId="0" borderId="6" xfId="2" applyFont="1" applyFill="1" applyBorder="1" applyAlignment="1" applyProtection="1">
      <alignment horizontal="left" vertical="top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22" fillId="0" borderId="0" xfId="2" applyFont="1" applyFill="1" applyBorder="1" applyAlignment="1" applyProtection="1">
      <alignment horizontal="center" vertical="top" wrapText="1"/>
      <protection locked="0"/>
    </xf>
    <xf numFmtId="1" fontId="22" fillId="0" borderId="0" xfId="2" applyNumberFormat="1" applyFont="1" applyFill="1" applyBorder="1" applyAlignment="1" applyProtection="1">
      <alignment horizontal="center" vertical="top" wrapText="1"/>
      <protection locked="0"/>
    </xf>
    <xf numFmtId="1" fontId="22" fillId="5" borderId="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1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5" borderId="6" xfId="2" applyFont="1" applyFill="1" applyBorder="1" applyAlignment="1" applyProtection="1">
      <alignment horizontal="right" vertical="top" wrapText="1"/>
      <protection locked="0"/>
    </xf>
    <xf numFmtId="0" fontId="22" fillId="0" borderId="7" xfId="2" applyFont="1" applyFill="1" applyBorder="1" applyAlignment="1" applyProtection="1">
      <alignment horizontal="left" vertical="top" wrapText="1"/>
      <protection locked="0"/>
    </xf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24" fillId="5" borderId="21" xfId="2" applyFont="1" applyFill="1" applyBorder="1" applyAlignment="1" applyProtection="1">
      <alignment horizontal="left" vertical="top"/>
      <protection locked="0"/>
    </xf>
    <xf numFmtId="0" fontId="22" fillId="5" borderId="21" xfId="2" applyFont="1" applyFill="1" applyBorder="1" applyAlignment="1" applyProtection="1">
      <alignment horizontal="left" vertical="top" wrapText="1"/>
      <protection locked="0"/>
    </xf>
    <xf numFmtId="0" fontId="22" fillId="5" borderId="22" xfId="2" applyFont="1" applyFill="1" applyBorder="1" applyAlignment="1" applyProtection="1">
      <alignment horizontal="left" vertical="top" wrapText="1"/>
      <protection locked="0"/>
    </xf>
    <xf numFmtId="1" fontId="22" fillId="5" borderId="22" xfId="2" applyNumberFormat="1" applyFont="1" applyFill="1" applyBorder="1" applyAlignment="1" applyProtection="1">
      <alignment horizontal="left" vertical="top" wrapText="1"/>
      <protection locked="0"/>
    </xf>
    <xf numFmtId="1" fontId="22" fillId="5" borderId="23" xfId="2" applyNumberFormat="1" applyFont="1" applyFill="1" applyBorder="1" applyAlignment="1" applyProtection="1">
      <alignment horizontal="left" vertical="top" wrapText="1"/>
      <protection locked="0"/>
    </xf>
    <xf numFmtId="0" fontId="23" fillId="5" borderId="7" xfId="2" applyFont="1" applyFill="1" applyBorder="1" applyAlignment="1" applyProtection="1">
      <alignment horizontal="right" vertical="top" wrapText="1"/>
      <protection locked="0"/>
    </xf>
    <xf numFmtId="0" fontId="15" fillId="2" borderId="0" xfId="0" applyFont="1" applyFill="1" applyProtection="1">
      <protection locked="0"/>
    </xf>
    <xf numFmtId="0" fontId="0" fillId="2" borderId="0" xfId="0" applyFill="1"/>
    <xf numFmtId="0" fontId="20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3" xfId="0" applyFont="1" applyFill="1" applyBorder="1" applyProtection="1">
      <protection locked="0"/>
    </xf>
    <xf numFmtId="0" fontId="0" fillId="2" borderId="0" xfId="0" applyFill="1" applyBorder="1"/>
    <xf numFmtId="0" fontId="20" fillId="2" borderId="0" xfId="0" applyFont="1" applyFill="1" applyProtection="1">
      <protection locked="0"/>
    </xf>
    <xf numFmtId="0" fontId="15" fillId="2" borderId="0" xfId="0" applyFont="1" applyFill="1" applyBorder="1" applyProtection="1">
      <protection locked="0"/>
    </xf>
    <xf numFmtId="0" fontId="14" fillId="2" borderId="0" xfId="0" applyFont="1" applyFill="1"/>
    <xf numFmtId="0" fontId="14" fillId="5" borderId="0" xfId="3" applyFont="1" applyFill="1" applyProtection="1"/>
    <xf numFmtId="0" fontId="9" fillId="5" borderId="0" xfId="3" applyFill="1" applyProtection="1"/>
    <xf numFmtId="0" fontId="9" fillId="5" borderId="0" xfId="3" applyFill="1" applyBorder="1" applyProtection="1"/>
    <xf numFmtId="0" fontId="9" fillId="0" borderId="0" xfId="3" applyProtection="1">
      <protection locked="0"/>
    </xf>
    <xf numFmtId="0" fontId="9" fillId="5" borderId="0" xfId="3" applyFill="1" applyProtection="1">
      <protection locked="0"/>
    </xf>
    <xf numFmtId="0" fontId="9" fillId="5" borderId="0" xfId="3" applyFill="1" applyBorder="1" applyProtection="1">
      <protection locked="0"/>
    </xf>
    <xf numFmtId="0" fontId="9" fillId="0" borderId="0" xfId="3" applyFill="1" applyProtection="1"/>
    <xf numFmtId="0" fontId="9" fillId="0" borderId="0" xfId="3" applyFill="1" applyBorder="1" applyProtection="1"/>
    <xf numFmtId="0" fontId="9" fillId="5" borderId="3" xfId="3" applyFill="1" applyBorder="1" applyProtection="1"/>
    <xf numFmtId="0" fontId="14" fillId="5" borderId="1" xfId="3" applyFont="1" applyFill="1" applyBorder="1" applyAlignment="1" applyProtection="1">
      <alignment horizontal="center" vertical="center"/>
    </xf>
    <xf numFmtId="0" fontId="14" fillId="5" borderId="1" xfId="3" applyFont="1" applyFill="1" applyBorder="1" applyAlignment="1" applyProtection="1">
      <alignment horizontal="center" vertical="center" wrapText="1"/>
    </xf>
    <xf numFmtId="0" fontId="14" fillId="5" borderId="2" xfId="3" applyFont="1" applyFill="1" applyBorder="1" applyAlignment="1" applyProtection="1">
      <alignment horizontal="center" vertical="center" wrapText="1"/>
    </xf>
    <xf numFmtId="0" fontId="9" fillId="0" borderId="1" xfId="3" applyBorder="1" applyProtection="1">
      <protection locked="0"/>
    </xf>
    <xf numFmtId="14" fontId="9" fillId="0" borderId="1" xfId="3" applyNumberFormat="1" applyBorder="1" applyProtection="1">
      <protection locked="0"/>
    </xf>
    <xf numFmtId="0" fontId="20" fillId="0" borderId="0" xfId="3" applyFont="1" applyProtection="1">
      <protection locked="0"/>
    </xf>
    <xf numFmtId="0" fontId="15" fillId="0" borderId="0" xfId="3" applyFont="1" applyBorder="1" applyProtection="1">
      <protection locked="0"/>
    </xf>
    <xf numFmtId="0" fontId="15" fillId="0" borderId="3" xfId="3" applyFont="1" applyBorder="1" applyProtection="1">
      <protection locked="0"/>
    </xf>
    <xf numFmtId="0" fontId="20" fillId="0" borderId="0" xfId="3" applyFont="1" applyAlignment="1" applyProtection="1">
      <alignment horizontal="left"/>
      <protection locked="0"/>
    </xf>
    <xf numFmtId="0" fontId="15" fillId="0" borderId="0" xfId="3" applyFont="1" applyAlignment="1" applyProtection="1">
      <alignment horizontal="left"/>
      <protection locked="0"/>
    </xf>
    <xf numFmtId="0" fontId="9" fillId="0" borderId="0" xfId="3"/>
    <xf numFmtId="0" fontId="9" fillId="0" borderId="0" xfId="3" applyBorder="1" applyProtection="1">
      <protection locked="0"/>
    </xf>
    <xf numFmtId="0" fontId="9" fillId="0" borderId="1" xfId="3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5" xfId="2" applyFont="1" applyFill="1" applyBorder="1" applyAlignment="1" applyProtection="1">
      <alignment horizontal="left" vertical="center" wrapText="1" indent="2"/>
    </xf>
    <xf numFmtId="14" fontId="15" fillId="0" borderId="0" xfId="1" applyNumberFormat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4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4" applyFont="1" applyFill="1" applyProtection="1"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2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0" fillId="2" borderId="3" xfId="0" applyFill="1" applyBorder="1"/>
    <xf numFmtId="0" fontId="14" fillId="5" borderId="2" xfId="3" applyFont="1" applyFill="1" applyBorder="1" applyAlignment="1" applyProtection="1">
      <alignment horizontal="center" vertical="center"/>
    </xf>
    <xf numFmtId="0" fontId="20" fillId="5" borderId="0" xfId="0" applyFont="1" applyFill="1" applyBorder="1" applyAlignment="1" applyProtection="1">
      <alignment horizontal="center"/>
      <protection locked="0"/>
    </xf>
    <xf numFmtId="0" fontId="15" fillId="5" borderId="0" xfId="0" applyFont="1" applyFill="1" applyBorder="1" applyAlignment="1" applyProtection="1">
      <alignment horizontal="center" vertical="center"/>
      <protection locked="0"/>
    </xf>
    <xf numFmtId="0" fontId="20" fillId="5" borderId="0" xfId="0" applyFont="1" applyFill="1" applyBorder="1" applyProtection="1">
      <protection locked="0"/>
    </xf>
    <xf numFmtId="0" fontId="14" fillId="5" borderId="0" xfId="0" applyFont="1" applyFill="1" applyBorder="1"/>
    <xf numFmtId="0" fontId="29" fillId="5" borderId="0" xfId="0" applyFont="1" applyFill="1" applyBorder="1" applyAlignment="1" applyProtection="1">
      <alignment horizontal="left"/>
    </xf>
    <xf numFmtId="0" fontId="30" fillId="5" borderId="0" xfId="0" applyFont="1" applyFill="1" applyBorder="1" applyProtection="1"/>
    <xf numFmtId="0" fontId="30" fillId="5" borderId="0" xfId="0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20" fillId="0" borderId="0" xfId="0" applyFont="1" applyBorder="1" applyAlignment="1" applyProtection="1">
      <alignment horizontal="left"/>
    </xf>
    <xf numFmtId="0" fontId="20" fillId="0" borderId="1" xfId="1" applyFont="1" applyFill="1" applyBorder="1" applyAlignment="1" applyProtection="1">
      <alignment horizontal="left" vertical="center" wrapText="1"/>
    </xf>
    <xf numFmtId="0" fontId="20" fillId="6" borderId="0" xfId="1" applyFont="1" applyFill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/>
      <protection locked="0"/>
    </xf>
    <xf numFmtId="3" fontId="15" fillId="6" borderId="0" xfId="1" applyNumberFormat="1" applyFont="1" applyFill="1" applyAlignment="1" applyProtection="1">
      <alignment horizontal="center" vertical="center"/>
      <protection locked="0"/>
    </xf>
    <xf numFmtId="3" fontId="15" fillId="0" borderId="0" xfId="1" applyNumberFormat="1" applyFont="1" applyAlignment="1" applyProtection="1">
      <alignment horizontal="center" vertical="center"/>
      <protection locked="0"/>
    </xf>
    <xf numFmtId="0" fontId="15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5" fillId="0" borderId="1" xfId="1" applyFont="1" applyFill="1" applyBorder="1" applyAlignment="1" applyProtection="1">
      <alignment horizontal="left" vertical="center" wrapText="1" indent="4"/>
    </xf>
    <xf numFmtId="0" fontId="15" fillId="5" borderId="1" xfId="0" applyFont="1" applyFill="1" applyBorder="1" applyAlignment="1" applyProtection="1">
      <alignment horizontal="center"/>
    </xf>
    <xf numFmtId="0" fontId="15" fillId="5" borderId="25" xfId="0" applyFont="1" applyFill="1" applyBorder="1" applyAlignment="1" applyProtection="1">
      <alignment horizontal="center"/>
    </xf>
    <xf numFmtId="0" fontId="15" fillId="5" borderId="2" xfId="0" applyFont="1" applyFill="1" applyBorder="1" applyAlignment="1" applyProtection="1">
      <alignment horizontal="center"/>
    </xf>
    <xf numFmtId="0" fontId="15" fillId="5" borderId="0" xfId="1" applyFont="1" applyFill="1" applyAlignment="1" applyProtection="1">
      <alignment wrapText="1"/>
    </xf>
    <xf numFmtId="0" fontId="15" fillId="5" borderId="0" xfId="0" applyFont="1" applyFill="1" applyBorder="1" applyAlignment="1" applyProtection="1">
      <alignment wrapText="1"/>
    </xf>
    <xf numFmtId="0" fontId="15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3" applyFont="1" applyAlignment="1" applyProtection="1">
      <alignment wrapText="1"/>
      <protection locked="0"/>
    </xf>
    <xf numFmtId="0" fontId="20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0" applyFont="1"/>
    <xf numFmtId="0" fontId="15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9" fillId="5" borderId="0" xfId="3" applyFill="1" applyBorder="1" applyAlignment="1" applyProtection="1">
      <alignment horizontal="left"/>
      <protection locked="0"/>
    </xf>
    <xf numFmtId="0" fontId="9" fillId="5" borderId="26" xfId="3" applyFill="1" applyBorder="1" applyProtection="1"/>
    <xf numFmtId="0" fontId="9" fillId="5" borderId="1" xfId="3" applyFont="1" applyFill="1" applyBorder="1" applyAlignment="1" applyProtection="1">
      <alignment horizontal="center" vertical="center"/>
    </xf>
    <xf numFmtId="0" fontId="9" fillId="5" borderId="1" xfId="3" applyFill="1" applyBorder="1" applyAlignment="1" applyProtection="1">
      <alignment horizontal="center" vertical="center" wrapText="1"/>
    </xf>
    <xf numFmtId="0" fontId="9" fillId="5" borderId="2" xfId="3" applyFill="1" applyBorder="1" applyAlignment="1" applyProtection="1">
      <alignment horizontal="center" vertical="center" wrapText="1"/>
    </xf>
    <xf numFmtId="0" fontId="9" fillId="5" borderId="1" xfId="3" applyFont="1" applyFill="1" applyBorder="1" applyAlignment="1" applyProtection="1">
      <alignment horizontal="center" vertical="center" wrapText="1"/>
    </xf>
    <xf numFmtId="0" fontId="9" fillId="5" borderId="2" xfId="3" applyFont="1" applyFill="1" applyBorder="1" applyAlignment="1" applyProtection="1">
      <alignment horizontal="center" vertical="center" wrapText="1"/>
    </xf>
    <xf numFmtId="0" fontId="25" fillId="0" borderId="1" xfId="7" applyFont="1" applyBorder="1" applyAlignment="1" applyProtection="1">
      <alignment wrapText="1"/>
      <protection locked="0"/>
    </xf>
    <xf numFmtId="14" fontId="9" fillId="5" borderId="1" xfId="3" applyNumberFormat="1" applyFill="1" applyBorder="1" applyProtection="1"/>
    <xf numFmtId="0" fontId="9" fillId="0" borderId="1" xfId="3" applyBorder="1" applyAlignment="1" applyProtection="1">
      <alignment horizontal="lef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22" fillId="0" borderId="9" xfId="2" applyFont="1" applyFill="1" applyBorder="1" applyAlignment="1" applyProtection="1">
      <alignment horizontal="left" vertical="top" wrapText="1"/>
      <protection locked="0"/>
    </xf>
    <xf numFmtId="0" fontId="15" fillId="0" borderId="1" xfId="0" applyFont="1" applyFill="1" applyBorder="1" applyAlignment="1" applyProtection="1">
      <alignment horizontal="left" vertical="center" wrapText="1" indent="1"/>
    </xf>
    <xf numFmtId="0" fontId="22" fillId="0" borderId="24" xfId="2" applyFont="1" applyFill="1" applyBorder="1" applyAlignment="1" applyProtection="1">
      <alignment horizontal="left" vertical="top" wrapText="1"/>
      <protection locked="0"/>
    </xf>
    <xf numFmtId="0" fontId="22" fillId="0" borderId="19" xfId="2" applyFont="1" applyFill="1" applyBorder="1" applyAlignment="1" applyProtection="1">
      <alignment horizontal="left" vertical="top" wrapText="1"/>
      <protection locked="0"/>
    </xf>
    <xf numFmtId="0" fontId="15" fillId="5" borderId="1" xfId="0" applyFont="1" applyFill="1" applyBorder="1" applyProtection="1">
      <protection locked="0"/>
    </xf>
    <xf numFmtId="0" fontId="20" fillId="2" borderId="1" xfId="1" applyFont="1" applyFill="1" applyBorder="1" applyAlignment="1" applyProtection="1">
      <alignment vertical="center" wrapText="1"/>
    </xf>
    <xf numFmtId="0" fontId="15" fillId="0" borderId="1" xfId="0" applyFont="1" applyFill="1" applyBorder="1" applyAlignment="1" applyProtection="1">
      <alignment horizontal="center"/>
    </xf>
    <xf numFmtId="0" fontId="20" fillId="2" borderId="4" xfId="0" applyFont="1" applyFill="1" applyBorder="1" applyProtection="1"/>
    <xf numFmtId="0" fontId="20" fillId="5" borderId="2" xfId="0" applyFont="1" applyFill="1" applyBorder="1" applyProtection="1"/>
    <xf numFmtId="0" fontId="24" fillId="0" borderId="1" xfId="2" applyFont="1" applyFill="1" applyBorder="1" applyAlignment="1" applyProtection="1">
      <alignment horizontal="left" vertical="top" wrapText="1"/>
      <protection locked="0"/>
    </xf>
    <xf numFmtId="0" fontId="15" fillId="5" borderId="3" xfId="0" applyFont="1" applyFill="1" applyBorder="1" applyProtection="1">
      <protection locked="0"/>
    </xf>
    <xf numFmtId="0" fontId="0" fillId="5" borderId="3" xfId="0" applyFill="1" applyBorder="1"/>
    <xf numFmtId="0" fontId="25" fillId="0" borderId="0" xfId="9" applyFont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0" fontId="17" fillId="2" borderId="0" xfId="9" applyFont="1" applyFill="1" applyBorder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/>
    </xf>
    <xf numFmtId="0" fontId="15" fillId="0" borderId="0" xfId="0" applyFont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 wrapText="1"/>
    </xf>
    <xf numFmtId="14" fontId="17" fillId="2" borderId="3" xfId="9" applyNumberFormat="1" applyFont="1" applyFill="1" applyBorder="1" applyAlignment="1" applyProtection="1">
      <alignment vertical="center"/>
    </xf>
    <xf numFmtId="0" fontId="17" fillId="2" borderId="3" xfId="9" applyFont="1" applyFill="1" applyBorder="1" applyAlignment="1" applyProtection="1">
      <alignment vertical="center"/>
      <protection locked="0"/>
    </xf>
    <xf numFmtId="49" fontId="17" fillId="2" borderId="0" xfId="9" applyNumberFormat="1" applyFont="1" applyFill="1" applyBorder="1" applyAlignment="1" applyProtection="1">
      <alignment vertical="center"/>
      <protection locked="0"/>
    </xf>
    <xf numFmtId="0" fontId="17" fillId="0" borderId="0" xfId="9" applyFont="1" applyAlignment="1" applyProtection="1">
      <alignment vertical="center"/>
      <protection locked="0"/>
    </xf>
    <xf numFmtId="0" fontId="9" fillId="0" borderId="0" xfId="3" applyAlignment="1" applyProtection="1">
      <alignment vertical="center"/>
      <protection locked="0"/>
    </xf>
    <xf numFmtId="0" fontId="25" fillId="0" borderId="0" xfId="9" applyFont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 wrapText="1"/>
      <protection locked="0"/>
    </xf>
    <xf numFmtId="0" fontId="27" fillId="5" borderId="11" xfId="9" applyFont="1" applyFill="1" applyBorder="1" applyAlignment="1" applyProtection="1">
      <alignment horizontal="center" vertical="center" wrapText="1"/>
    </xf>
    <xf numFmtId="0" fontId="27" fillId="4" borderId="16" xfId="9" applyFont="1" applyFill="1" applyBorder="1" applyAlignment="1" applyProtection="1">
      <alignment horizontal="center" vertical="center" wrapText="1"/>
    </xf>
    <xf numFmtId="0" fontId="27" fillId="5" borderId="15" xfId="9" applyFont="1" applyFill="1" applyBorder="1" applyAlignment="1" applyProtection="1">
      <alignment horizontal="center" vertical="center" wrapText="1"/>
    </xf>
    <xf numFmtId="0" fontId="27" fillId="5" borderId="14" xfId="9" applyFont="1" applyFill="1" applyBorder="1" applyAlignment="1" applyProtection="1">
      <alignment horizontal="center" vertical="center" wrapText="1"/>
    </xf>
    <xf numFmtId="0" fontId="27" fillId="5" borderId="13" xfId="9" applyFont="1" applyFill="1" applyBorder="1" applyAlignment="1" applyProtection="1">
      <alignment horizontal="center" vertical="center" wrapText="1"/>
    </xf>
    <xf numFmtId="0" fontId="25" fillId="5" borderId="29" xfId="9" applyFont="1" applyFill="1" applyBorder="1" applyAlignment="1" applyProtection="1">
      <alignment vertical="center"/>
    </xf>
    <xf numFmtId="0" fontId="15" fillId="5" borderId="0" xfId="0" applyFont="1" applyFill="1" applyBorder="1" applyAlignment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5" fillId="5" borderId="30" xfId="9" applyFont="1" applyFill="1" applyBorder="1" applyAlignment="1" applyProtection="1">
      <alignment vertical="center"/>
    </xf>
    <xf numFmtId="0" fontId="17" fillId="5" borderId="29" xfId="9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vertical="center"/>
      <protection locked="0"/>
    </xf>
    <xf numFmtId="166" fontId="17" fillId="5" borderId="0" xfId="9" applyNumberFormat="1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horizontal="right" vertical="center"/>
      <protection locked="0"/>
    </xf>
    <xf numFmtId="0" fontId="15" fillId="5" borderId="30" xfId="1" applyFont="1" applyFill="1" applyBorder="1" applyAlignment="1" applyProtection="1">
      <alignment horizontal="left" vertical="center"/>
    </xf>
    <xf numFmtId="0" fontId="15" fillId="5" borderId="30" xfId="0" applyFont="1" applyFill="1" applyBorder="1" applyAlignment="1">
      <alignment vertical="center"/>
    </xf>
    <xf numFmtId="166" fontId="17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right" vertical="center"/>
    </xf>
    <xf numFmtId="0" fontId="17" fillId="5" borderId="30" xfId="9" applyFont="1" applyFill="1" applyBorder="1" applyAlignment="1" applyProtection="1">
      <alignment vertical="center"/>
    </xf>
    <xf numFmtId="14" fontId="17" fillId="0" borderId="29" xfId="9" applyNumberFormat="1" applyFont="1" applyBorder="1" applyAlignment="1" applyProtection="1">
      <alignment vertical="center"/>
      <protection locked="0"/>
    </xf>
    <xf numFmtId="0" fontId="15" fillId="5" borderId="30" xfId="0" applyFont="1" applyFill="1" applyBorder="1" applyAlignment="1" applyProtection="1">
      <alignment vertical="center"/>
    </xf>
    <xf numFmtId="0" fontId="17" fillId="5" borderId="29" xfId="9" applyFont="1" applyFill="1" applyBorder="1" applyAlignment="1" applyProtection="1">
      <alignment horizontal="right" vertical="center"/>
    </xf>
    <xf numFmtId="0" fontId="20" fillId="5" borderId="30" xfId="0" applyFont="1" applyFill="1" applyBorder="1" applyAlignment="1" applyProtection="1">
      <alignment vertical="center"/>
    </xf>
    <xf numFmtId="0" fontId="15" fillId="2" borderId="0" xfId="0" applyFont="1" applyFill="1" applyBorder="1" applyAlignment="1">
      <alignment vertical="center"/>
    </xf>
    <xf numFmtId="0" fontId="25" fillId="2" borderId="0" xfId="9" applyFont="1" applyFill="1" applyBorder="1" applyAlignment="1" applyProtection="1">
      <alignment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33" fillId="0" borderId="1" xfId="9" applyFont="1" applyBorder="1" applyAlignment="1" applyProtection="1">
      <alignment vertical="center" wrapText="1"/>
      <protection locked="0"/>
    </xf>
    <xf numFmtId="0" fontId="27" fillId="5" borderId="31" xfId="9" applyFont="1" applyFill="1" applyBorder="1" applyAlignment="1" applyProtection="1">
      <alignment horizontal="center" vertical="center"/>
    </xf>
    <xf numFmtId="0" fontId="27" fillId="5" borderId="32" xfId="9" applyFont="1" applyFill="1" applyBorder="1" applyAlignment="1" applyProtection="1">
      <alignment horizontal="center" vertical="center"/>
    </xf>
    <xf numFmtId="0" fontId="25" fillId="0" borderId="1" xfId="9" applyFont="1" applyBorder="1" applyAlignment="1" applyProtection="1">
      <alignment vertical="center"/>
      <protection locked="0"/>
    </xf>
    <xf numFmtId="14" fontId="40" fillId="2" borderId="0" xfId="9" applyNumberFormat="1" applyFont="1" applyFill="1" applyBorder="1" applyAlignment="1" applyProtection="1">
      <alignment vertical="center"/>
    </xf>
    <xf numFmtId="49" fontId="40" fillId="2" borderId="0" xfId="9" applyNumberFormat="1" applyFont="1" applyFill="1" applyBorder="1" applyAlignment="1" applyProtection="1">
      <alignment vertical="center"/>
      <protection locked="0"/>
    </xf>
    <xf numFmtId="0" fontId="40" fillId="5" borderId="0" xfId="9" applyFont="1" applyFill="1" applyBorder="1" applyAlignment="1" applyProtection="1">
      <alignment vertical="center"/>
      <protection locked="0"/>
    </xf>
    <xf numFmtId="0" fontId="41" fillId="5" borderId="0" xfId="0" applyFont="1" applyFill="1" applyBorder="1" applyAlignment="1">
      <alignment vertical="center"/>
    </xf>
    <xf numFmtId="14" fontId="40" fillId="5" borderId="0" xfId="9" applyNumberFormat="1" applyFont="1" applyFill="1" applyBorder="1" applyAlignment="1" applyProtection="1">
      <alignment vertical="center"/>
    </xf>
    <xf numFmtId="49" fontId="40" fillId="5" borderId="0" xfId="9" applyNumberFormat="1" applyFont="1" applyFill="1" applyBorder="1" applyAlignment="1" applyProtection="1">
      <alignment vertical="center"/>
      <protection locked="0"/>
    </xf>
    <xf numFmtId="49" fontId="36" fillId="3" borderId="14" xfId="9" applyNumberFormat="1" applyFont="1" applyFill="1" applyBorder="1" applyAlignment="1" applyProtection="1">
      <alignment horizontal="center" vertical="center" wrapText="1"/>
    </xf>
    <xf numFmtId="0" fontId="40" fillId="2" borderId="0" xfId="9" applyFont="1" applyFill="1" applyBorder="1" applyAlignment="1" applyProtection="1">
      <alignment vertical="center"/>
      <protection locked="0"/>
    </xf>
    <xf numFmtId="0" fontId="41" fillId="0" borderId="0" xfId="0" applyFont="1" applyAlignment="1">
      <alignment vertical="center"/>
    </xf>
    <xf numFmtId="49" fontId="39" fillId="0" borderId="0" xfId="9" applyNumberFormat="1" applyFont="1" applyAlignment="1" applyProtection="1">
      <alignment vertical="center"/>
      <protection locked="0"/>
    </xf>
    <xf numFmtId="0" fontId="43" fillId="5" borderId="0" xfId="0" applyFont="1" applyFill="1" applyBorder="1" applyAlignment="1" applyProtection="1">
      <alignment vertical="center"/>
    </xf>
    <xf numFmtId="0" fontId="41" fillId="5" borderId="0" xfId="0" applyFont="1" applyFill="1" applyBorder="1" applyAlignment="1" applyProtection="1">
      <alignment vertical="center"/>
    </xf>
    <xf numFmtId="0" fontId="36" fillId="3" borderId="17" xfId="9" applyFont="1" applyFill="1" applyBorder="1" applyAlignment="1" applyProtection="1">
      <alignment horizontal="center" vertical="center" wrapText="1"/>
    </xf>
    <xf numFmtId="0" fontId="36" fillId="3" borderId="16" xfId="9" applyFont="1" applyFill="1" applyBorder="1" applyAlignment="1" applyProtection="1">
      <alignment horizontal="center" vertical="center" wrapText="1"/>
    </xf>
    <xf numFmtId="14" fontId="40" fillId="2" borderId="3" xfId="9" applyNumberFormat="1" applyFont="1" applyFill="1" applyBorder="1" applyAlignment="1" applyProtection="1">
      <alignment horizontal="center" vertical="center"/>
    </xf>
    <xf numFmtId="0" fontId="39" fillId="0" borderId="1" xfId="0" applyFont="1" applyBorder="1"/>
    <xf numFmtId="0" fontId="39" fillId="0" borderId="1" xfId="0" applyFont="1" applyBorder="1" applyAlignment="1"/>
    <xf numFmtId="0" fontId="11" fillId="2" borderId="0" xfId="0" applyFont="1" applyFill="1" applyProtection="1">
      <protection locked="0"/>
    </xf>
    <xf numFmtId="0" fontId="11" fillId="2" borderId="0" xfId="0" applyFont="1" applyFill="1"/>
    <xf numFmtId="0" fontId="41" fillId="0" borderId="1" xfId="1" applyFont="1" applyFill="1" applyBorder="1" applyAlignment="1" applyProtection="1">
      <alignment horizontal="left" vertical="center" wrapText="1" indent="1"/>
    </xf>
    <xf numFmtId="0" fontId="0" fillId="2" borderId="1" xfId="0" applyFill="1" applyBorder="1"/>
    <xf numFmtId="0" fontId="39" fillId="0" borderId="1" xfId="0" applyFont="1" applyBorder="1" applyAlignment="1">
      <alignment horizontal="center"/>
    </xf>
    <xf numFmtId="49" fontId="40" fillId="0" borderId="1" xfId="0" applyNumberFormat="1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40" fillId="0" borderId="18" xfId="0" applyFont="1" applyBorder="1"/>
    <xf numFmtId="0" fontId="40" fillId="0" borderId="1" xfId="0" applyFont="1" applyBorder="1" applyAlignment="1">
      <alignment vertical="center" wrapText="1"/>
    </xf>
    <xf numFmtId="0" fontId="40" fillId="0" borderId="1" xfId="0" applyFont="1" applyBorder="1" applyAlignment="1">
      <alignment horizontal="left" vertical="center" wrapText="1"/>
    </xf>
    <xf numFmtId="0" fontId="40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left" vertical="center"/>
    </xf>
    <xf numFmtId="2" fontId="15" fillId="0" borderId="1" xfId="2" applyNumberFormat="1" applyFont="1" applyFill="1" applyBorder="1" applyAlignment="1" applyProtection="1">
      <alignment horizontal="right" vertical="top"/>
      <protection locked="0"/>
    </xf>
    <xf numFmtId="2" fontId="15" fillId="0" borderId="1" xfId="2" applyNumberFormat="1" applyFont="1" applyFill="1" applyBorder="1" applyAlignment="1" applyProtection="1">
      <alignment horizontal="right" vertical="center" wrapText="1"/>
      <protection locked="0"/>
    </xf>
    <xf numFmtId="0" fontId="42" fillId="0" borderId="1" xfId="0" applyFont="1" applyBorder="1"/>
    <xf numFmtId="0" fontId="15" fillId="5" borderId="0" xfId="1" applyNumberFormat="1" applyFont="1" applyFill="1" applyAlignment="1" applyProtection="1">
      <alignment horizontal="center"/>
    </xf>
    <xf numFmtId="0" fontId="20" fillId="6" borderId="1" xfId="1" applyNumberFormat="1" applyFont="1" applyFill="1" applyBorder="1" applyAlignment="1" applyProtection="1">
      <alignment horizontal="center" wrapText="1"/>
    </xf>
    <xf numFmtId="0" fontId="40" fillId="0" borderId="1" xfId="0" applyNumberFormat="1" applyFont="1" applyBorder="1" applyAlignment="1">
      <alignment horizontal="center" wrapText="1"/>
    </xf>
    <xf numFmtId="0" fontId="41" fillId="5" borderId="0" xfId="1" applyNumberFormat="1" applyFont="1" applyFill="1" applyBorder="1" applyAlignment="1" applyProtection="1">
      <alignment horizontal="center" vertical="center"/>
    </xf>
    <xf numFmtId="0" fontId="41" fillId="5" borderId="0" xfId="0" applyNumberFormat="1" applyFont="1" applyFill="1" applyProtection="1"/>
    <xf numFmtId="0" fontId="41" fillId="2" borderId="0" xfId="0" applyNumberFormat="1" applyFont="1" applyFill="1" applyProtection="1"/>
    <xf numFmtId="0" fontId="41" fillId="5" borderId="0" xfId="1" applyNumberFormat="1" applyFont="1" applyFill="1" applyAlignment="1" applyProtection="1">
      <alignment vertical="center"/>
    </xf>
    <xf numFmtId="0" fontId="43" fillId="5" borderId="1" xfId="1" applyNumberFormat="1" applyFont="1" applyFill="1" applyBorder="1" applyAlignment="1" applyProtection="1">
      <alignment horizontal="center" vertical="center" wrapText="1"/>
    </xf>
    <xf numFmtId="0" fontId="4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4" fillId="0" borderId="1" xfId="0" applyNumberFormat="1" applyFont="1" applyBorder="1" applyAlignment="1">
      <alignment horizontal="center" vertical="center"/>
    </xf>
    <xf numFmtId="0" fontId="41" fillId="2" borderId="0" xfId="0" applyNumberFormat="1" applyFont="1" applyFill="1" applyProtection="1">
      <protection locked="0"/>
    </xf>
    <xf numFmtId="0" fontId="41" fillId="2" borderId="0" xfId="0" applyNumberFormat="1" applyFont="1" applyFill="1"/>
    <xf numFmtId="3" fontId="40" fillId="0" borderId="1" xfId="0" applyNumberFormat="1" applyFont="1" applyBorder="1" applyAlignment="1">
      <alignment horizontal="center" vertical="center" wrapText="1"/>
    </xf>
    <xf numFmtId="0" fontId="11" fillId="2" borderId="1" xfId="0" applyFont="1" applyFill="1" applyBorder="1"/>
    <xf numFmtId="0" fontId="15" fillId="0" borderId="1" xfId="1" applyFont="1" applyFill="1" applyBorder="1" applyAlignment="1" applyProtection="1">
      <alignment horizontal="left" vertical="center" wrapText="1"/>
    </xf>
    <xf numFmtId="0" fontId="0" fillId="0" borderId="1" xfId="0" applyBorder="1"/>
    <xf numFmtId="2" fontId="15" fillId="2" borderId="1" xfId="2" applyNumberFormat="1" applyFont="1" applyFill="1" applyBorder="1" applyAlignment="1" applyProtection="1">
      <alignment horizontal="right" vertical="center" wrapText="1"/>
      <protection locked="0"/>
    </xf>
    <xf numFmtId="0" fontId="15" fillId="0" borderId="1" xfId="0" applyFont="1" applyFill="1" applyBorder="1" applyAlignment="1" applyProtection="1">
      <alignment horizontal="left" vertical="center" indent="1"/>
    </xf>
    <xf numFmtId="0" fontId="15" fillId="5" borderId="0" xfId="1" applyFont="1" applyFill="1" applyBorder="1" applyAlignment="1" applyProtection="1">
      <alignment horizontal="center" vertical="center"/>
    </xf>
    <xf numFmtId="1" fontId="45" fillId="5" borderId="1" xfId="2" applyNumberFormat="1" applyFont="1" applyFill="1" applyBorder="1" applyAlignment="1" applyProtection="1">
      <alignment horizontal="center" vertical="top" wrapText="1"/>
    </xf>
    <xf numFmtId="49" fontId="45" fillId="5" borderId="1" xfId="2" applyNumberFormat="1" applyFont="1" applyFill="1" applyBorder="1" applyAlignment="1" applyProtection="1">
      <alignment horizontal="center" vertical="top" wrapText="1"/>
    </xf>
    <xf numFmtId="0" fontId="22" fillId="0" borderId="1" xfId="2" applyFont="1" applyFill="1" applyBorder="1" applyAlignment="1" applyProtection="1">
      <alignment horizontal="center" vertical="top" wrapText="1"/>
      <protection locked="0"/>
    </xf>
    <xf numFmtId="0" fontId="45" fillId="5" borderId="1" xfId="2" applyFont="1" applyFill="1" applyBorder="1" applyAlignment="1" applyProtection="1">
      <alignment horizontal="left" vertical="top" wrapText="1"/>
    </xf>
    <xf numFmtId="0" fontId="23" fillId="0" borderId="1" xfId="2" applyFont="1" applyFill="1" applyBorder="1" applyAlignment="1" applyProtection="1">
      <alignment horizontal="right" vertical="top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</xf>
    <xf numFmtId="0" fontId="15" fillId="2" borderId="0" xfId="1" applyFont="1" applyFill="1" applyBorder="1" applyAlignment="1" applyProtection="1">
      <alignment horizontal="center" vertical="center"/>
    </xf>
    <xf numFmtId="0" fontId="15" fillId="2" borderId="0" xfId="1" applyFont="1" applyFill="1" applyAlignment="1" applyProtection="1">
      <alignment vertical="center"/>
    </xf>
    <xf numFmtId="3" fontId="20" fillId="2" borderId="1" xfId="1" applyNumberFormat="1" applyFont="1" applyFill="1" applyBorder="1" applyAlignment="1" applyProtection="1">
      <alignment horizontal="center" vertical="center" wrapText="1"/>
    </xf>
    <xf numFmtId="3" fontId="20" fillId="2" borderId="1" xfId="1" applyNumberFormat="1" applyFont="1" applyFill="1" applyBorder="1" applyAlignment="1" applyProtection="1">
      <alignment horizontal="right" vertical="center"/>
    </xf>
    <xf numFmtId="3" fontId="15" fillId="2" borderId="1" xfId="1" applyNumberFormat="1" applyFont="1" applyFill="1" applyBorder="1" applyAlignment="1" applyProtection="1">
      <alignment horizontal="right" vertical="center" wrapText="1"/>
    </xf>
    <xf numFmtId="2" fontId="15" fillId="2" borderId="1" xfId="2" applyNumberFormat="1" applyFont="1" applyFill="1" applyBorder="1" applyAlignment="1" applyProtection="1">
      <alignment horizontal="right" vertical="center"/>
      <protection locked="0"/>
    </xf>
    <xf numFmtId="4" fontId="15" fillId="2" borderId="1" xfId="2" applyNumberFormat="1" applyFont="1" applyFill="1" applyBorder="1" applyAlignment="1" applyProtection="1">
      <alignment horizontal="right" vertical="center"/>
      <protection locked="0"/>
    </xf>
    <xf numFmtId="164" fontId="15" fillId="2" borderId="1" xfId="2" applyNumberFormat="1" applyFont="1" applyFill="1" applyBorder="1" applyAlignment="1" applyProtection="1">
      <alignment horizontal="right" vertical="center"/>
      <protection locked="0"/>
    </xf>
    <xf numFmtId="4" fontId="15" fillId="2" borderId="4" xfId="2" applyNumberFormat="1" applyFont="1" applyFill="1" applyBorder="1" applyAlignment="1" applyProtection="1">
      <alignment horizontal="right" vertical="center"/>
      <protection locked="0"/>
    </xf>
    <xf numFmtId="0" fontId="15" fillId="2" borderId="4" xfId="3" applyFont="1" applyFill="1" applyBorder="1" applyAlignment="1" applyProtection="1">
      <alignment horizontal="right"/>
      <protection locked="0"/>
    </xf>
    <xf numFmtId="0" fontId="20" fillId="2" borderId="1" xfId="0" applyFont="1" applyFill="1" applyBorder="1" applyProtection="1"/>
    <xf numFmtId="0" fontId="15" fillId="2" borderId="1" xfId="0" applyFont="1" applyFill="1" applyBorder="1" applyProtection="1">
      <protection locked="0"/>
    </xf>
    <xf numFmtId="0" fontId="15" fillId="2" borderId="0" xfId="3" applyFont="1" applyFill="1" applyProtection="1">
      <protection locked="0"/>
    </xf>
    <xf numFmtId="0" fontId="15" fillId="0" borderId="1" xfId="3" applyFont="1" applyBorder="1" applyAlignment="1" applyProtection="1">
      <alignment horizontal="left" vertical="center" indent="1"/>
    </xf>
    <xf numFmtId="0" fontId="11" fillId="0" borderId="0" xfId="0" applyFont="1"/>
    <xf numFmtId="0" fontId="11" fillId="0" borderId="0" xfId="0" applyFont="1" applyProtection="1"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46" fillId="0" borderId="0" xfId="0" applyFont="1"/>
    <xf numFmtId="0" fontId="41" fillId="0" borderId="0" xfId="0" applyFont="1"/>
    <xf numFmtId="0" fontId="33" fillId="4" borderId="1" xfId="9" applyFont="1" applyFill="1" applyBorder="1" applyAlignment="1" applyProtection="1">
      <alignment vertical="center"/>
      <protection locked="0"/>
    </xf>
    <xf numFmtId="0" fontId="27" fillId="5" borderId="33" xfId="9" applyFont="1" applyFill="1" applyBorder="1" applyAlignment="1" applyProtection="1">
      <alignment horizontal="center" vertical="center"/>
    </xf>
    <xf numFmtId="0" fontId="36" fillId="5" borderId="32" xfId="9" applyFont="1" applyFill="1" applyBorder="1" applyAlignment="1" applyProtection="1">
      <alignment horizontal="center" vertical="center"/>
    </xf>
    <xf numFmtId="0" fontId="36" fillId="5" borderId="33" xfId="9" applyFont="1" applyFill="1" applyBorder="1" applyAlignment="1" applyProtection="1">
      <alignment horizontal="center" vertical="center"/>
    </xf>
    <xf numFmtId="0" fontId="15" fillId="0" borderId="18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vertical="center" wrapText="1"/>
    </xf>
    <xf numFmtId="0" fontId="47" fillId="0" borderId="1" xfId="0" applyFont="1" applyBorder="1" applyAlignment="1"/>
    <xf numFmtId="0" fontId="49" fillId="0" borderId="1" xfId="0" applyFont="1" applyBorder="1" applyAlignment="1"/>
    <xf numFmtId="3" fontId="15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48" fillId="2" borderId="1" xfId="0" applyNumberFormat="1" applyFont="1" applyFill="1" applyBorder="1" applyAlignment="1"/>
    <xf numFmtId="0" fontId="31" fillId="0" borderId="1" xfId="0" applyFont="1" applyBorder="1" applyAlignment="1"/>
    <xf numFmtId="0" fontId="52" fillId="2" borderId="1" xfId="0" applyFont="1" applyFill="1" applyBorder="1" applyAlignment="1">
      <alignment wrapText="1"/>
    </xf>
    <xf numFmtId="0" fontId="53" fillId="0" borderId="1" xfId="0" applyFont="1" applyBorder="1" applyAlignment="1">
      <alignment wrapText="1"/>
    </xf>
    <xf numFmtId="0" fontId="41" fillId="0" borderId="1" xfId="1" applyFont="1" applyFill="1" applyBorder="1" applyAlignment="1" applyProtection="1">
      <alignment vertical="center" wrapText="1"/>
    </xf>
    <xf numFmtId="0" fontId="41" fillId="0" borderId="1" xfId="1" applyFont="1" applyFill="1" applyBorder="1" applyAlignment="1" applyProtection="1">
      <alignment vertical="center"/>
    </xf>
    <xf numFmtId="49" fontId="40" fillId="0" borderId="0" xfId="0" applyNumberFormat="1" applyFont="1" applyAlignment="1">
      <alignment horizontal="center" vertical="center"/>
    </xf>
    <xf numFmtId="0" fontId="41" fillId="0" borderId="1" xfId="1" applyFont="1" applyFill="1" applyBorder="1" applyAlignment="1" applyProtection="1">
      <alignment horizontal="center" vertical="center"/>
    </xf>
    <xf numFmtId="49" fontId="40" fillId="2" borderId="1" xfId="0" applyNumberFormat="1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/>
    </xf>
    <xf numFmtId="49" fontId="40" fillId="0" borderId="1" xfId="0" applyNumberFormat="1" applyFont="1" applyBorder="1" applyAlignment="1">
      <alignment horizontal="center" vertical="center"/>
    </xf>
    <xf numFmtId="0" fontId="40" fillId="0" borderId="5" xfId="0" applyFont="1" applyBorder="1" applyAlignment="1">
      <alignment vertical="center"/>
    </xf>
    <xf numFmtId="0" fontId="40" fillId="2" borderId="1" xfId="0" applyFont="1" applyFill="1" applyBorder="1" applyAlignment="1"/>
    <xf numFmtId="0" fontId="40" fillId="0" borderId="1" xfId="0" applyFont="1" applyBorder="1" applyAlignment="1">
      <alignment vertical="center"/>
    </xf>
    <xf numFmtId="0" fontId="40" fillId="2" borderId="5" xfId="0" applyFont="1" applyFill="1" applyBorder="1" applyAlignment="1">
      <alignment vertical="center"/>
    </xf>
    <xf numFmtId="0" fontId="40" fillId="0" borderId="1" xfId="0" applyFont="1" applyBorder="1" applyAlignment="1">
      <alignment horizontal="center"/>
    </xf>
    <xf numFmtId="0" fontId="40" fillId="0" borderId="5" xfId="0" applyFont="1" applyBorder="1" applyAlignment="1"/>
    <xf numFmtId="0" fontId="40" fillId="2" borderId="5" xfId="0" applyFont="1" applyFill="1" applyBorder="1" applyAlignment="1"/>
    <xf numFmtId="0" fontId="18" fillId="0" borderId="1" xfId="0" applyFont="1" applyBorder="1" applyAlignment="1">
      <alignment vertical="center"/>
    </xf>
    <xf numFmtId="49" fontId="40" fillId="2" borderId="27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40" fillId="2" borderId="22" xfId="0" applyFont="1" applyFill="1" applyBorder="1" applyAlignment="1">
      <alignment vertical="center"/>
    </xf>
    <xf numFmtId="49" fontId="40" fillId="0" borderId="1" xfId="0" applyNumberFormat="1" applyFont="1" applyBorder="1" applyAlignment="1">
      <alignment horizontal="center" vertical="center" wrapText="1"/>
    </xf>
    <xf numFmtId="49" fontId="56" fillId="0" borderId="1" xfId="0" applyNumberFormat="1" applyFont="1" applyBorder="1" applyAlignment="1">
      <alignment horizontal="center" vertical="center" wrapText="1"/>
    </xf>
    <xf numFmtId="49" fontId="40" fillId="2" borderId="2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7" borderId="1" xfId="1" applyFont="1" applyFill="1" applyBorder="1" applyAlignment="1" applyProtection="1">
      <alignment horizontal="left" vertical="center" wrapText="1" indent="1"/>
    </xf>
    <xf numFmtId="0" fontId="15" fillId="7" borderId="1" xfId="1" applyFont="1" applyFill="1" applyBorder="1" applyAlignment="1" applyProtection="1">
      <alignment vertical="center" wrapText="1"/>
    </xf>
    <xf numFmtId="3" fontId="15" fillId="7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7" borderId="0" xfId="0" applyFill="1"/>
    <xf numFmtId="0" fontId="41" fillId="7" borderId="1" xfId="0" applyFont="1" applyFill="1" applyBorder="1" applyAlignment="1">
      <alignment wrapText="1"/>
    </xf>
    <xf numFmtId="0" fontId="55" fillId="7" borderId="1" xfId="0" applyFont="1" applyFill="1" applyBorder="1" applyAlignment="1"/>
    <xf numFmtId="0" fontId="41" fillId="7" borderId="1" xfId="1" applyFont="1" applyFill="1" applyBorder="1" applyAlignment="1" applyProtection="1">
      <alignment vertical="center" wrapText="1"/>
    </xf>
    <xf numFmtId="0" fontId="11" fillId="7" borderId="1" xfId="0" applyFont="1" applyFill="1" applyBorder="1" applyAlignment="1">
      <alignment horizontal="center"/>
    </xf>
    <xf numFmtId="0" fontId="0" fillId="7" borderId="1" xfId="0" applyFill="1" applyBorder="1" applyAlignment="1"/>
    <xf numFmtId="0" fontId="51" fillId="7" borderId="1" xfId="0" applyFont="1" applyFill="1" applyBorder="1" applyAlignment="1">
      <alignment vertical="center"/>
    </xf>
    <xf numFmtId="49" fontId="41" fillId="7" borderId="1" xfId="0" applyNumberFormat="1" applyFont="1" applyFill="1" applyBorder="1" applyAlignment="1">
      <alignment horizontal="center" vertical="center"/>
    </xf>
    <xf numFmtId="49" fontId="41" fillId="7" borderId="1" xfId="1" applyNumberFormat="1" applyFont="1" applyFill="1" applyBorder="1" applyAlignment="1" applyProtection="1">
      <alignment horizontal="center" vertical="center" wrapText="1"/>
    </xf>
    <xf numFmtId="49" fontId="41" fillId="7" borderId="1" xfId="1" applyNumberFormat="1" applyFont="1" applyFill="1" applyBorder="1" applyAlignment="1" applyProtection="1">
      <alignment horizontal="center" vertical="center"/>
    </xf>
    <xf numFmtId="0" fontId="41" fillId="9" borderId="1" xfId="1" applyFont="1" applyFill="1" applyBorder="1" applyAlignment="1" applyProtection="1">
      <alignment horizontal="center" vertical="center"/>
    </xf>
    <xf numFmtId="0" fontId="40" fillId="9" borderId="1" xfId="0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 vertical="center"/>
    </xf>
    <xf numFmtId="0" fontId="20" fillId="2" borderId="0" xfId="0" applyFont="1" applyFill="1" applyProtection="1"/>
    <xf numFmtId="0" fontId="15" fillId="2" borderId="0" xfId="1" applyFont="1" applyFill="1" applyAlignment="1" applyProtection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51" fillId="0" borderId="1" xfId="0" applyFont="1" applyBorder="1" applyAlignment="1">
      <alignment horizontal="left"/>
    </xf>
    <xf numFmtId="0" fontId="51" fillId="2" borderId="1" xfId="0" applyFont="1" applyFill="1" applyBorder="1" applyAlignment="1">
      <alignment horizontal="left"/>
    </xf>
    <xf numFmtId="0" fontId="15" fillId="7" borderId="1" xfId="1" applyFont="1" applyFill="1" applyBorder="1" applyAlignment="1" applyProtection="1">
      <alignment vertical="center"/>
    </xf>
    <xf numFmtId="0" fontId="0" fillId="0" borderId="1" xfId="0" applyBorder="1" applyAlignment="1">
      <alignment horizontal="center"/>
    </xf>
    <xf numFmtId="4" fontId="51" fillId="2" borderId="1" xfId="0" applyNumberFormat="1" applyFont="1" applyFill="1" applyBorder="1" applyAlignment="1">
      <alignment horizontal="center"/>
    </xf>
    <xf numFmtId="3" fontId="43" fillId="5" borderId="1" xfId="0" applyNumberFormat="1" applyFont="1" applyFill="1" applyBorder="1" applyProtection="1"/>
    <xf numFmtId="3" fontId="15" fillId="8" borderId="1" xfId="1" applyNumberFormat="1" applyFont="1" applyFill="1" applyBorder="1" applyAlignment="1" applyProtection="1">
      <alignment horizontal="center" vertical="center" wrapText="1"/>
      <protection locked="0"/>
    </xf>
    <xf numFmtId="3" fontId="15" fillId="10" borderId="1" xfId="1" applyNumberFormat="1" applyFont="1" applyFill="1" applyBorder="1" applyAlignment="1" applyProtection="1">
      <alignment horizontal="center" vertical="center" wrapText="1"/>
      <protection locked="0"/>
    </xf>
    <xf numFmtId="0" fontId="11" fillId="10" borderId="1" xfId="0" applyFont="1" applyFill="1" applyBorder="1" applyAlignment="1">
      <alignment horizontal="center"/>
    </xf>
    <xf numFmtId="0" fontId="33" fillId="2" borderId="1" xfId="9" applyFont="1" applyFill="1" applyBorder="1" applyAlignment="1" applyProtection="1">
      <alignment vertical="center" wrapText="1"/>
      <protection locked="0"/>
    </xf>
    <xf numFmtId="0" fontId="33" fillId="2" borderId="1" xfId="9" applyFont="1" applyFill="1" applyBorder="1" applyAlignment="1" applyProtection="1">
      <alignment vertical="center"/>
      <protection locked="0"/>
    </xf>
    <xf numFmtId="0" fontId="25" fillId="2" borderId="1" xfId="9" applyFont="1" applyFill="1" applyBorder="1" applyAlignment="1" applyProtection="1">
      <alignment vertical="center"/>
      <protection locked="0"/>
    </xf>
    <xf numFmtId="49" fontId="37" fillId="2" borderId="1" xfId="9" applyNumberFormat="1" applyFont="1" applyFill="1" applyBorder="1" applyAlignment="1" applyProtection="1">
      <alignment vertical="center"/>
      <protection locked="0"/>
    </xf>
    <xf numFmtId="0" fontId="33" fillId="2" borderId="1" xfId="9" applyFont="1" applyFill="1" applyBorder="1" applyAlignment="1" applyProtection="1">
      <alignment horizontal="center" vertical="center"/>
      <protection locked="0"/>
    </xf>
    <xf numFmtId="49" fontId="35" fillId="2" borderId="1" xfId="0" applyNumberFormat="1" applyFont="1" applyFill="1" applyBorder="1" applyAlignment="1">
      <alignment horizontal="left" wrapText="1"/>
    </xf>
    <xf numFmtId="0" fontId="38" fillId="2" borderId="1" xfId="0" applyFont="1" applyFill="1" applyBorder="1" applyAlignment="1">
      <alignment horizontal="left" vertical="center" wrapText="1"/>
    </xf>
    <xf numFmtId="49" fontId="37" fillId="2" borderId="1" xfId="0" applyNumberFormat="1" applyFont="1" applyFill="1" applyBorder="1" applyAlignment="1">
      <alignment horizontal="left" wrapText="1"/>
    </xf>
    <xf numFmtId="0" fontId="25" fillId="2" borderId="1" xfId="9" applyFont="1" applyFill="1" applyBorder="1" applyAlignment="1" applyProtection="1">
      <alignment wrapText="1"/>
      <protection locked="0"/>
    </xf>
    <xf numFmtId="14" fontId="34" fillId="2" borderId="1" xfId="8" applyNumberFormat="1" applyFont="1" applyFill="1" applyBorder="1" applyAlignment="1" applyProtection="1">
      <alignment wrapText="1"/>
      <protection locked="0"/>
    </xf>
    <xf numFmtId="14" fontId="33" fillId="2" borderId="1" xfId="9" applyNumberFormat="1" applyFont="1" applyFill="1" applyBorder="1" applyAlignment="1" applyProtection="1">
      <alignment vertical="center" wrapText="1"/>
      <protection locked="0"/>
    </xf>
    <xf numFmtId="49" fontId="37" fillId="0" borderId="1" xfId="10" applyNumberFormat="1" applyFont="1" applyBorder="1" applyAlignment="1" applyProtection="1">
      <alignment vertical="center"/>
      <protection locked="0"/>
    </xf>
    <xf numFmtId="49" fontId="33" fillId="0" borderId="1" xfId="10" applyNumberFormat="1" applyFont="1" applyBorder="1" applyAlignment="1" applyProtection="1">
      <alignment vertical="center"/>
      <protection locked="0"/>
    </xf>
    <xf numFmtId="49" fontId="27" fillId="0" borderId="1" xfId="10" applyNumberFormat="1" applyFont="1" applyBorder="1" applyAlignment="1" applyProtection="1">
      <alignment vertical="center"/>
      <protection locked="0"/>
    </xf>
    <xf numFmtId="0" fontId="27" fillId="4" borderId="1" xfId="10" applyFont="1" applyFill="1" applyBorder="1" applyAlignment="1" applyProtection="1">
      <alignment vertical="center"/>
      <protection locked="0"/>
    </xf>
    <xf numFmtId="0" fontId="27" fillId="0" borderId="1" xfId="10" applyFont="1" applyBorder="1" applyAlignment="1" applyProtection="1">
      <alignment vertical="center" wrapText="1"/>
      <protection locked="0"/>
    </xf>
    <xf numFmtId="49" fontId="33" fillId="0" borderId="1" xfId="0" applyNumberFormat="1" applyFont="1" applyBorder="1" applyAlignment="1">
      <alignment vertical="center"/>
    </xf>
    <xf numFmtId="14" fontId="33" fillId="0" borderId="1" xfId="10" applyNumberFormat="1" applyFont="1" applyBorder="1" applyAlignment="1" applyProtection="1">
      <alignment horizontal="left" vertical="center" wrapText="1"/>
      <protection locked="0"/>
    </xf>
    <xf numFmtId="0" fontId="33" fillId="0" borderId="1" xfId="10" applyFont="1" applyBorder="1" applyAlignment="1" applyProtection="1">
      <alignment vertical="center" wrapText="1"/>
      <protection locked="0"/>
    </xf>
    <xf numFmtId="0" fontId="33" fillId="0" borderId="1" xfId="10" applyFont="1" applyBorder="1" applyAlignment="1" applyProtection="1">
      <alignment horizontal="right" vertical="center"/>
      <protection locked="0"/>
    </xf>
    <xf numFmtId="49" fontId="33" fillId="0" borderId="1" xfId="10" applyNumberFormat="1" applyFont="1" applyBorder="1" applyAlignment="1" applyProtection="1">
      <protection locked="0"/>
    </xf>
    <xf numFmtId="14" fontId="37" fillId="0" borderId="1" xfId="10" applyNumberFormat="1" applyFont="1" applyBorder="1" applyAlignment="1" applyProtection="1">
      <alignment horizontal="left" vertical="center" wrapText="1"/>
      <protection locked="0"/>
    </xf>
    <xf numFmtId="0" fontId="37" fillId="0" borderId="1" xfId="10" applyFont="1" applyBorder="1" applyAlignment="1" applyProtection="1">
      <alignment vertical="center" wrapText="1"/>
      <protection locked="0"/>
    </xf>
    <xf numFmtId="0" fontId="37" fillId="4" borderId="1" xfId="10" applyFont="1" applyFill="1" applyBorder="1" applyAlignment="1" applyProtection="1">
      <alignment vertical="center"/>
      <protection locked="0"/>
    </xf>
    <xf numFmtId="14" fontId="40" fillId="2" borderId="0" xfId="9" applyNumberFormat="1" applyFont="1" applyFill="1" applyBorder="1" applyAlignment="1" applyProtection="1">
      <alignment horizontal="left" vertical="center"/>
    </xf>
    <xf numFmtId="49" fontId="40" fillId="2" borderId="0" xfId="9" applyNumberFormat="1" applyFont="1" applyFill="1" applyBorder="1" applyAlignment="1" applyProtection="1">
      <alignment horizontal="left" vertical="center"/>
      <protection locked="0"/>
    </xf>
    <xf numFmtId="0" fontId="40" fillId="5" borderId="0" xfId="9" applyFont="1" applyFill="1" applyBorder="1" applyAlignment="1" applyProtection="1">
      <alignment horizontal="left" vertical="center"/>
      <protection locked="0"/>
    </xf>
    <xf numFmtId="14" fontId="42" fillId="5" borderId="0" xfId="9" applyNumberFormat="1" applyFont="1" applyFill="1" applyBorder="1" applyAlignment="1" applyProtection="1">
      <alignment horizontal="left" vertical="center"/>
    </xf>
    <xf numFmtId="0" fontId="39" fillId="5" borderId="0" xfId="9" applyFont="1" applyFill="1" applyBorder="1" applyAlignment="1" applyProtection="1">
      <alignment horizontal="left" vertical="center"/>
    </xf>
    <xf numFmtId="0" fontId="36" fillId="3" borderId="10" xfId="9" applyFont="1" applyFill="1" applyBorder="1" applyAlignment="1" applyProtection="1">
      <alignment horizontal="left" vertical="center" wrapText="1"/>
    </xf>
    <xf numFmtId="0" fontId="36" fillId="5" borderId="31" xfId="9" applyFont="1" applyFill="1" applyBorder="1" applyAlignment="1" applyProtection="1">
      <alignment horizontal="left" vertical="center"/>
    </xf>
    <xf numFmtId="0" fontId="33" fillId="2" borderId="1" xfId="9" applyFont="1" applyFill="1" applyBorder="1" applyAlignment="1" applyProtection="1">
      <alignment horizontal="left" vertical="center"/>
      <protection locked="0"/>
    </xf>
    <xf numFmtId="0" fontId="33" fillId="0" borderId="1" xfId="0" applyFont="1" applyBorder="1" applyAlignment="1">
      <alignment horizontal="left" vertical="center"/>
    </xf>
    <xf numFmtId="0" fontId="33" fillId="0" borderId="1" xfId="0" applyFont="1" applyFill="1" applyBorder="1" applyAlignment="1">
      <alignment horizontal="left" vertical="center"/>
    </xf>
    <xf numFmtId="0" fontId="51" fillId="0" borderId="1" xfId="0" applyFont="1" applyBorder="1" applyAlignment="1">
      <alignment horizontal="left" vertical="center"/>
    </xf>
    <xf numFmtId="0" fontId="37" fillId="0" borderId="1" xfId="10" applyFont="1" applyBorder="1" applyAlignment="1" applyProtection="1">
      <alignment horizontal="left" vertical="center" wrapText="1"/>
      <protection locked="0"/>
    </xf>
    <xf numFmtId="0" fontId="37" fillId="2" borderId="1" xfId="9" applyFont="1" applyFill="1" applyBorder="1" applyAlignment="1" applyProtection="1">
      <alignment horizontal="left" vertical="center" wrapText="1"/>
      <protection locked="0"/>
    </xf>
    <xf numFmtId="0" fontId="40" fillId="2" borderId="0" xfId="9" applyFont="1" applyFill="1" applyBorder="1" applyAlignment="1" applyProtection="1">
      <alignment horizontal="left" vertical="center"/>
      <protection locked="0"/>
    </xf>
    <xf numFmtId="14" fontId="40" fillId="2" borderId="3" xfId="9" applyNumberFormat="1" applyFont="1" applyFill="1" applyBorder="1" applyAlignment="1" applyProtection="1">
      <alignment horizontal="left" vertical="center"/>
    </xf>
    <xf numFmtId="0" fontId="39" fillId="0" borderId="0" xfId="9" applyFont="1" applyAlignment="1" applyProtection="1">
      <alignment horizontal="left" vertical="center"/>
      <protection locked="0"/>
    </xf>
    <xf numFmtId="0" fontId="41" fillId="0" borderId="0" xfId="0" applyFont="1" applyAlignment="1">
      <alignment horizontal="left" vertical="center"/>
    </xf>
    <xf numFmtId="0" fontId="37" fillId="2" borderId="1" xfId="10" applyFont="1" applyFill="1" applyBorder="1" applyAlignment="1" applyProtection="1">
      <alignment vertical="center" wrapText="1"/>
      <protection locked="0"/>
    </xf>
    <xf numFmtId="0" fontId="25" fillId="4" borderId="1" xfId="9" applyFont="1" applyFill="1" applyBorder="1" applyProtection="1">
      <protection locked="0"/>
    </xf>
    <xf numFmtId="0" fontId="17" fillId="2" borderId="0" xfId="9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right" vertical="center"/>
      <protection locked="0"/>
    </xf>
    <xf numFmtId="0" fontId="27" fillId="2" borderId="13" xfId="9" applyFont="1" applyFill="1" applyBorder="1" applyAlignment="1" applyProtection="1">
      <alignment horizontal="center" vertical="center" wrapText="1"/>
    </xf>
    <xf numFmtId="0" fontId="27" fillId="2" borderId="14" xfId="9" applyFont="1" applyFill="1" applyBorder="1" applyAlignment="1" applyProtection="1">
      <alignment horizontal="center" vertical="center" wrapText="1"/>
    </xf>
    <xf numFmtId="0" fontId="27" fillId="2" borderId="31" xfId="9" applyFont="1" applyFill="1" applyBorder="1" applyAlignment="1" applyProtection="1">
      <alignment horizontal="center" vertical="center"/>
    </xf>
    <xf numFmtId="0" fontId="27" fillId="2" borderId="32" xfId="9" applyFont="1" applyFill="1" applyBorder="1" applyAlignment="1" applyProtection="1">
      <alignment horizontal="center" vertical="center"/>
    </xf>
    <xf numFmtId="0" fontId="27" fillId="2" borderId="1" xfId="10" applyFont="1" applyFill="1" applyBorder="1" applyAlignment="1" applyProtection="1">
      <alignment vertical="center" wrapText="1"/>
      <protection locked="0"/>
    </xf>
    <xf numFmtId="0" fontId="33" fillId="2" borderId="1" xfId="10" applyFont="1" applyFill="1" applyBorder="1" applyAlignment="1" applyProtection="1">
      <alignment vertical="center" wrapText="1"/>
      <protection locked="0"/>
    </xf>
    <xf numFmtId="0" fontId="15" fillId="2" borderId="0" xfId="0" applyFont="1" applyFill="1" applyAlignment="1">
      <alignment vertical="center"/>
    </xf>
    <xf numFmtId="0" fontId="25" fillId="2" borderId="0" xfId="9" applyFont="1" applyFill="1" applyAlignment="1" applyProtection="1">
      <alignment vertical="center"/>
      <protection locked="0"/>
    </xf>
    <xf numFmtId="49" fontId="33" fillId="2" borderId="1" xfId="9" applyNumberFormat="1" applyFont="1" applyFill="1" applyBorder="1" applyAlignment="1" applyProtection="1">
      <alignment horizontal="left" vertical="center" wrapText="1"/>
      <protection locked="0"/>
    </xf>
    <xf numFmtId="49" fontId="33" fillId="2" borderId="1" xfId="9" applyNumberFormat="1" applyFont="1" applyFill="1" applyBorder="1" applyAlignment="1" applyProtection="1">
      <alignment vertical="center" wrapText="1"/>
      <protection locked="0"/>
    </xf>
    <xf numFmtId="49" fontId="33" fillId="0" borderId="1" xfId="10" applyNumberFormat="1" applyFont="1" applyBorder="1" applyAlignment="1" applyProtection="1">
      <alignment horizontal="left" vertical="center"/>
      <protection locked="0"/>
    </xf>
    <xf numFmtId="0" fontId="38" fillId="2" borderId="1" xfId="0" applyFont="1" applyFill="1" applyBorder="1" applyAlignment="1">
      <alignment horizontal="right" vertical="center" wrapText="1"/>
    </xf>
    <xf numFmtId="0" fontId="33" fillId="2" borderId="1" xfId="9" applyFont="1" applyFill="1" applyBorder="1" applyAlignment="1" applyProtection="1">
      <alignment horizontal="right" vertical="center" wrapText="1"/>
      <protection locked="0"/>
    </xf>
    <xf numFmtId="0" fontId="37" fillId="0" borderId="1" xfId="10" applyFont="1" applyBorder="1" applyAlignment="1" applyProtection="1">
      <alignment horizontal="right" vertical="center"/>
      <protection locked="0"/>
    </xf>
    <xf numFmtId="0" fontId="33" fillId="0" borderId="1" xfId="10" applyFont="1" applyBorder="1" applyAlignment="1" applyProtection="1">
      <alignment horizontal="left" vertical="center" wrapText="1"/>
      <protection locked="0"/>
    </xf>
    <xf numFmtId="0" fontId="27" fillId="0" borderId="1" xfId="10" applyFont="1" applyBorder="1" applyAlignment="1" applyProtection="1">
      <alignment horizontal="center" vertical="center"/>
      <protection locked="0"/>
    </xf>
    <xf numFmtId="49" fontId="25" fillId="0" borderId="1" xfId="10" applyNumberFormat="1" applyFont="1" applyBorder="1" applyAlignment="1" applyProtection="1">
      <alignment vertical="center"/>
      <protection locked="0"/>
    </xf>
    <xf numFmtId="49" fontId="31" fillId="0" borderId="1" xfId="0" applyNumberFormat="1" applyFont="1" applyBorder="1" applyAlignment="1">
      <alignment vertical="center"/>
    </xf>
    <xf numFmtId="0" fontId="27" fillId="5" borderId="34" xfId="9" applyFont="1" applyFill="1" applyBorder="1" applyAlignment="1" applyProtection="1">
      <alignment horizontal="center" vertical="center"/>
    </xf>
    <xf numFmtId="0" fontId="27" fillId="5" borderId="35" xfId="9" applyFont="1" applyFill="1" applyBorder="1" applyAlignment="1" applyProtection="1">
      <alignment horizontal="center" vertical="center"/>
    </xf>
    <xf numFmtId="0" fontId="20" fillId="0" borderId="1" xfId="0" applyFont="1" applyBorder="1" applyProtection="1">
      <protection locked="0"/>
    </xf>
    <xf numFmtId="0" fontId="15" fillId="0" borderId="0" xfId="0" applyFont="1" applyFill="1" applyAlignment="1" applyProtection="1">
      <alignment vertical="top"/>
      <protection locked="0"/>
    </xf>
    <xf numFmtId="14" fontId="25" fillId="0" borderId="18" xfId="10" applyNumberFormat="1" applyFont="1" applyBorder="1" applyAlignment="1" applyProtection="1">
      <alignment wrapText="1"/>
      <protection locked="0"/>
    </xf>
    <xf numFmtId="0" fontId="22" fillId="0" borderId="1" xfId="2" applyNumberFormat="1" applyFont="1" applyFill="1" applyBorder="1" applyAlignment="1" applyProtection="1">
      <alignment horizontal="left" vertical="top" wrapText="1"/>
      <protection locked="0"/>
    </xf>
    <xf numFmtId="1" fontId="22" fillId="0" borderId="1" xfId="2" applyNumberFormat="1" applyFont="1" applyFill="1" applyBorder="1" applyAlignment="1" applyProtection="1">
      <alignment horizontal="left" vertical="top" wrapText="1"/>
      <protection locked="0"/>
    </xf>
    <xf numFmtId="1" fontId="22" fillId="5" borderId="19" xfId="2" applyNumberFormat="1" applyFont="1" applyFill="1" applyBorder="1" applyAlignment="1" applyProtection="1">
      <alignment horizontal="center" vertical="top" wrapText="1"/>
      <protection locked="0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15" fillId="5" borderId="0" xfId="0" applyNumberFormat="1" applyFont="1" applyFill="1" applyBorder="1" applyAlignment="1" applyProtection="1">
      <alignment horizontal="center"/>
    </xf>
    <xf numFmtId="0" fontId="20" fillId="5" borderId="0" xfId="0" applyNumberFormat="1" applyFont="1" applyFill="1" applyAlignment="1" applyProtection="1">
      <alignment horizontal="center"/>
    </xf>
    <xf numFmtId="0" fontId="15" fillId="2" borderId="0" xfId="0" applyNumberFormat="1" applyFont="1" applyFill="1" applyBorder="1" applyAlignment="1" applyProtection="1">
      <alignment horizontal="center"/>
    </xf>
    <xf numFmtId="0" fontId="48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49" fontId="5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54" fillId="0" borderId="0" xfId="0" applyNumberFormat="1" applyFont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49" fontId="51" fillId="7" borderId="1" xfId="0" applyNumberFormat="1" applyFont="1" applyFill="1" applyBorder="1" applyAlignment="1">
      <alignment horizontal="center"/>
    </xf>
    <xf numFmtId="49" fontId="11" fillId="7" borderId="1" xfId="0" applyNumberFormat="1" applyFont="1" applyFill="1" applyBorder="1" applyAlignment="1">
      <alignment horizontal="center"/>
    </xf>
    <xf numFmtId="49" fontId="11" fillId="2" borderId="0" xfId="0" applyNumberFormat="1" applyFont="1" applyFill="1" applyAlignment="1">
      <alignment horizontal="center"/>
    </xf>
    <xf numFmtId="0" fontId="41" fillId="0" borderId="1" xfId="0" applyNumberFormat="1" applyFont="1" applyBorder="1" applyAlignment="1">
      <alignment horizontal="center"/>
    </xf>
    <xf numFmtId="0" fontId="20" fillId="0" borderId="1" xfId="0" applyNumberFormat="1" applyFont="1" applyFill="1" applyBorder="1" applyAlignment="1" applyProtection="1">
      <alignment horizontal="center"/>
      <protection locked="0"/>
    </xf>
    <xf numFmtId="0" fontId="20" fillId="2" borderId="0" xfId="0" applyNumberFormat="1" applyFont="1" applyFill="1" applyAlignment="1" applyProtection="1">
      <alignment horizontal="center"/>
      <protection locked="0"/>
    </xf>
    <xf numFmtId="0" fontId="15" fillId="2" borderId="0" xfId="0" applyNumberFormat="1" applyFont="1" applyFill="1" applyAlignment="1" applyProtection="1">
      <alignment horizontal="center"/>
      <protection locked="0"/>
    </xf>
    <xf numFmtId="0" fontId="0" fillId="2" borderId="0" xfId="0" applyNumberFormat="1" applyFill="1" applyAlignment="1" applyProtection="1">
      <alignment horizontal="center"/>
      <protection locked="0"/>
    </xf>
    <xf numFmtId="0" fontId="14" fillId="2" borderId="0" xfId="0" applyNumberFormat="1" applyFont="1" applyFill="1" applyAlignment="1">
      <alignment horizontal="center"/>
    </xf>
    <xf numFmtId="0" fontId="0" fillId="2" borderId="0" xfId="0" applyNumberFormat="1" applyFill="1" applyAlignment="1">
      <alignment horizontal="center"/>
    </xf>
    <xf numFmtId="49" fontId="17" fillId="2" borderId="1" xfId="9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>
      <alignment horizontal="center"/>
    </xf>
    <xf numFmtId="49" fontId="17" fillId="0" borderId="1" xfId="4" applyNumberFormat="1" applyFont="1" applyBorder="1" applyAlignment="1" applyProtection="1">
      <alignment horizontal="center" vertical="center" wrapText="1"/>
      <protection locked="0"/>
    </xf>
    <xf numFmtId="0" fontId="17" fillId="0" borderId="2" xfId="4" applyNumberFormat="1" applyFont="1" applyBorder="1" applyAlignment="1" applyProtection="1">
      <alignment vertical="center" wrapText="1"/>
      <protection locked="0"/>
    </xf>
    <xf numFmtId="0" fontId="17" fillId="2" borderId="1" xfId="4" applyFont="1" applyFill="1" applyBorder="1" applyAlignment="1" applyProtection="1">
      <alignment vertical="center" wrapText="1"/>
      <protection locked="0"/>
    </xf>
    <xf numFmtId="49" fontId="17" fillId="0" borderId="1" xfId="4" applyNumberFormat="1" applyFont="1" applyBorder="1" applyAlignment="1" applyProtection="1">
      <alignment vertical="center" wrapText="1"/>
      <protection locked="0"/>
    </xf>
    <xf numFmtId="0" fontId="57" fillId="0" borderId="1" xfId="0" applyFont="1" applyBorder="1" applyAlignment="1">
      <alignment horizontal="left" vertical="center"/>
    </xf>
    <xf numFmtId="0" fontId="46" fillId="0" borderId="0" xfId="0" applyFont="1" applyAlignment="1">
      <alignment horizontal="left" vertical="center"/>
    </xf>
    <xf numFmtId="0" fontId="25" fillId="0" borderId="1" xfId="4" applyFont="1" applyBorder="1" applyAlignment="1" applyProtection="1">
      <alignment horizontal="left" vertical="center" wrapText="1"/>
      <protection locked="0"/>
    </xf>
    <xf numFmtId="0" fontId="46" fillId="0" borderId="1" xfId="0" applyFont="1" applyBorder="1" applyAlignment="1">
      <alignment horizontal="left" vertical="center"/>
    </xf>
    <xf numFmtId="0" fontId="58" fillId="0" borderId="1" xfId="0" applyFont="1" applyBorder="1" applyAlignment="1">
      <alignment horizontal="left" vertical="center"/>
    </xf>
    <xf numFmtId="14" fontId="9" fillId="0" borderId="1" xfId="3" applyNumberFormat="1" applyBorder="1" applyAlignment="1" applyProtection="1">
      <alignment horizontal="center" vertical="center"/>
      <protection locked="0"/>
    </xf>
    <xf numFmtId="167" fontId="33" fillId="2" borderId="2" xfId="11" applyNumberFormat="1" applyFont="1" applyFill="1" applyBorder="1" applyAlignment="1" applyProtection="1">
      <alignment horizontal="left" vertical="center" wrapText="1"/>
      <protection locked="0"/>
    </xf>
    <xf numFmtId="2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17" fillId="0" borderId="2" xfId="4" applyFont="1" applyBorder="1" applyAlignment="1" applyProtection="1">
      <alignment horizontal="left" vertical="center" wrapText="1"/>
      <protection locked="0"/>
    </xf>
    <xf numFmtId="2" fontId="41" fillId="2" borderId="1" xfId="1" applyNumberFormat="1" applyFont="1" applyFill="1" applyBorder="1" applyAlignment="1" applyProtection="1">
      <alignment horizontal="center" vertical="top" wrapText="1"/>
      <protection locked="0"/>
    </xf>
    <xf numFmtId="2" fontId="22" fillId="0" borderId="6" xfId="2" applyNumberFormat="1" applyFont="1" applyFill="1" applyBorder="1" applyAlignment="1" applyProtection="1">
      <alignment horizontal="center" vertical="top" wrapText="1"/>
      <protection locked="0"/>
    </xf>
    <xf numFmtId="14" fontId="9" fillId="0" borderId="1" xfId="3" applyNumberFormat="1" applyBorder="1" applyAlignment="1" applyProtection="1">
      <alignment horizontal="center"/>
      <protection locked="0"/>
    </xf>
    <xf numFmtId="2" fontId="15" fillId="2" borderId="4" xfId="3" applyNumberFormat="1" applyFont="1" applyFill="1" applyBorder="1" applyAlignment="1" applyProtection="1">
      <alignment horizontal="right" wrapText="1"/>
      <protection locked="0"/>
    </xf>
    <xf numFmtId="4" fontId="20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0" fillId="2" borderId="1" xfId="1" applyFont="1" applyFill="1" applyBorder="1" applyAlignment="1" applyProtection="1">
      <alignment horizontal="left" vertical="center" wrapText="1" indent="2"/>
    </xf>
    <xf numFmtId="0" fontId="43" fillId="0" borderId="1" xfId="1" applyFont="1" applyFill="1" applyBorder="1" applyAlignment="1" applyProtection="1">
      <alignment vertical="center" wrapText="1"/>
    </xf>
    <xf numFmtId="0" fontId="20" fillId="0" borderId="1" xfId="2" applyFont="1" applyFill="1" applyBorder="1" applyAlignment="1" applyProtection="1">
      <alignment horizontal="left" vertical="center" wrapText="1" indent="2"/>
    </xf>
    <xf numFmtId="4" fontId="20" fillId="0" borderId="1" xfId="2" applyNumberFormat="1" applyFont="1" applyFill="1" applyBorder="1" applyAlignment="1" applyProtection="1">
      <alignment horizontal="center" vertical="center"/>
      <protection locked="0"/>
    </xf>
    <xf numFmtId="3" fontId="15" fillId="11" borderId="1" xfId="1" applyNumberFormat="1" applyFont="1" applyFill="1" applyBorder="1" applyAlignment="1" applyProtection="1">
      <alignment horizontal="right" vertical="center" wrapText="1"/>
    </xf>
    <xf numFmtId="3" fontId="20" fillId="11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11" borderId="1" xfId="1" applyNumberFormat="1" applyFont="1" applyFill="1" applyBorder="1" applyAlignment="1" applyProtection="1">
      <alignment horizontal="right" vertical="center"/>
      <protection locked="0"/>
    </xf>
    <xf numFmtId="3" fontId="20" fillId="11" borderId="1" xfId="1" applyNumberFormat="1" applyFont="1" applyFill="1" applyBorder="1" applyAlignment="1" applyProtection="1">
      <alignment horizontal="right" vertical="center" wrapText="1"/>
    </xf>
    <xf numFmtId="4" fontId="20" fillId="11" borderId="1" xfId="2" applyNumberFormat="1" applyFont="1" applyFill="1" applyBorder="1" applyAlignment="1" applyProtection="1">
      <alignment horizontal="center" vertical="center" wrapText="1"/>
      <protection locked="0"/>
    </xf>
    <xf numFmtId="2" fontId="15" fillId="11" borderId="4" xfId="3" applyNumberFormat="1" applyFont="1" applyFill="1" applyBorder="1" applyAlignment="1" applyProtection="1">
      <alignment horizontal="right" wrapText="1"/>
      <protection locked="0"/>
    </xf>
    <xf numFmtId="0" fontId="15" fillId="0" borderId="1" xfId="1" applyFont="1" applyBorder="1" applyAlignment="1" applyProtection="1">
      <alignment horizontal="center" vertical="center" wrapText="1"/>
      <protection locked="0"/>
    </xf>
    <xf numFmtId="2" fontId="15" fillId="12" borderId="1" xfId="2" applyNumberFormat="1" applyFont="1" applyFill="1" applyBorder="1" applyAlignment="1" applyProtection="1">
      <alignment horizontal="right" vertical="top"/>
    </xf>
    <xf numFmtId="14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1" applyFont="1" applyFill="1" applyBorder="1" applyAlignment="1" applyProtection="1">
      <alignment horizontal="center" vertical="center"/>
    </xf>
    <xf numFmtId="0" fontId="27" fillId="4" borderId="10" xfId="9" applyFont="1" applyFill="1" applyBorder="1" applyAlignment="1" applyProtection="1">
      <alignment horizontal="center" vertical="center"/>
    </xf>
    <xf numFmtId="0" fontId="27" fillId="4" borderId="12" xfId="9" applyFont="1" applyFill="1" applyBorder="1" applyAlignment="1" applyProtection="1">
      <alignment horizontal="center" vertical="center"/>
    </xf>
    <xf numFmtId="0" fontId="27" fillId="4" borderId="11" xfId="9" applyFont="1" applyFill="1" applyBorder="1" applyAlignment="1" applyProtection="1">
      <alignment horizontal="center" vertical="center"/>
    </xf>
    <xf numFmtId="0" fontId="17" fillId="2" borderId="0" xfId="9" applyFont="1" applyFill="1" applyBorder="1" applyAlignment="1" applyProtection="1">
      <alignment horizontal="left" vertical="center" wrapText="1"/>
      <protection locked="0"/>
    </xf>
    <xf numFmtId="14" fontId="19" fillId="2" borderId="0" xfId="9" applyNumberFormat="1" applyFont="1" applyFill="1" applyBorder="1" applyAlignment="1" applyProtection="1">
      <alignment horizontal="center" vertical="center"/>
    </xf>
    <xf numFmtId="14" fontId="42" fillId="2" borderId="28" xfId="9" applyNumberFormat="1" applyFont="1" applyFill="1" applyBorder="1" applyAlignment="1" applyProtection="1">
      <alignment horizontal="center" vertical="center" wrapText="1"/>
    </xf>
    <xf numFmtId="14" fontId="42" fillId="2" borderId="0" xfId="9" applyNumberFormat="1" applyFont="1" applyFill="1" applyBorder="1" applyAlignment="1" applyProtection="1">
      <alignment horizontal="center" vertical="center" wrapText="1"/>
    </xf>
    <xf numFmtId="14" fontId="19" fillId="2" borderId="28" xfId="9" applyNumberFormat="1" applyFont="1" applyFill="1" applyBorder="1" applyAlignment="1" applyProtection="1">
      <alignment horizontal="center" vertical="center"/>
    </xf>
    <xf numFmtId="14" fontId="19" fillId="2" borderId="0" xfId="9" applyNumberFormat="1" applyFont="1" applyFill="1" applyBorder="1" applyAlignment="1" applyProtection="1">
      <alignment horizontal="left" vertical="center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7" fillId="5" borderId="1" xfId="4" applyFont="1" applyFill="1" applyBorder="1" applyAlignment="1" applyProtection="1">
      <alignment horizontal="center" vertical="center" wrapText="1"/>
    </xf>
    <xf numFmtId="0" fontId="15" fillId="0" borderId="3" xfId="0" applyFont="1" applyBorder="1" applyAlignment="1" applyProtection="1">
      <alignment horizontal="center"/>
      <protection locked="0"/>
    </xf>
  </cellXfs>
  <cellStyles count="12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1"/>
    <cellStyle name="Normal 5 3 3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225</xdr:row>
      <xdr:rowOff>171450</xdr:rowOff>
    </xdr:from>
    <xdr:to>
      <xdr:col>2</xdr:col>
      <xdr:colOff>1495425</xdr:colOff>
      <xdr:row>225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63</xdr:row>
      <xdr:rowOff>171450</xdr:rowOff>
    </xdr:from>
    <xdr:to>
      <xdr:col>2</xdr:col>
      <xdr:colOff>1495425</xdr:colOff>
      <xdr:row>63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63</xdr:row>
      <xdr:rowOff>152400</xdr:rowOff>
    </xdr:from>
    <xdr:to>
      <xdr:col>7</xdr:col>
      <xdr:colOff>9525</xdr:colOff>
      <xdr:row>63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171450</xdr:rowOff>
    </xdr:from>
    <xdr:to>
      <xdr:col>1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32</xdr:row>
      <xdr:rowOff>180975</xdr:rowOff>
    </xdr:from>
    <xdr:to>
      <xdr:col>2</xdr:col>
      <xdr:colOff>554556</xdr:colOff>
      <xdr:row>32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>
        <row r="4">
          <cell r="D4" t="str">
            <v/>
          </cell>
        </row>
      </sheetData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1"/>
  <sheetViews>
    <sheetView showGridLines="0" topLeftCell="A18" zoomScaleSheetLayoutView="70" workbookViewId="0">
      <selection activeCell="A11" sqref="A11:XFD11"/>
    </sheetView>
  </sheetViews>
  <sheetFormatPr defaultRowHeight="15"/>
  <cols>
    <col min="1" max="1" width="6.28515625" style="288" bestFit="1" customWidth="1"/>
    <col min="2" max="2" width="13.140625" style="288" customWidth="1"/>
    <col min="3" max="3" width="14.28515625" style="288" customWidth="1"/>
    <col min="4" max="4" width="15.140625" style="288" customWidth="1"/>
    <col min="5" max="5" width="25.42578125" style="511" customWidth="1"/>
    <col min="6" max="6" width="19.140625" style="341" customWidth="1"/>
    <col min="7" max="7" width="20.7109375" style="341" customWidth="1"/>
    <col min="8" max="8" width="19.140625" style="341" customWidth="1"/>
    <col min="9" max="9" width="21" style="524" customWidth="1"/>
    <col min="10" max="10" width="31.7109375" style="524" customWidth="1"/>
    <col min="11" max="11" width="13.140625" style="288" bestFit="1" customWidth="1"/>
    <col min="12" max="12" width="15.28515625" style="288" customWidth="1"/>
    <col min="13" max="16384" width="9.140625" style="288"/>
  </cols>
  <sheetData>
    <row r="1" spans="1:12">
      <c r="A1" s="291"/>
      <c r="B1" s="290"/>
      <c r="C1" s="291"/>
      <c r="D1" s="290"/>
      <c r="E1" s="496"/>
      <c r="F1" s="332"/>
      <c r="G1" s="339"/>
      <c r="H1" s="332"/>
      <c r="I1" s="291"/>
      <c r="J1" s="290"/>
      <c r="K1" s="291"/>
      <c r="L1" s="290"/>
    </row>
    <row r="2" spans="1:12">
      <c r="A2" s="296"/>
      <c r="B2" s="296"/>
      <c r="C2" s="296"/>
      <c r="D2" s="296"/>
      <c r="E2" s="497"/>
      <c r="F2" s="333"/>
      <c r="G2" s="333"/>
      <c r="H2" s="333"/>
      <c r="I2" s="326"/>
      <c r="J2" s="326"/>
      <c r="K2" s="325"/>
      <c r="L2" s="290"/>
    </row>
    <row r="3" spans="1:12" s="297" customFormat="1">
      <c r="A3" s="324" t="s">
        <v>308</v>
      </c>
      <c r="B3" s="312"/>
      <c r="C3" s="312"/>
      <c r="D3" s="312"/>
      <c r="E3" s="498"/>
      <c r="F3" s="335"/>
      <c r="G3" s="334"/>
      <c r="H3" s="342"/>
      <c r="I3" s="515"/>
      <c r="J3" s="290"/>
      <c r="K3" s="313"/>
      <c r="L3" s="323" t="s">
        <v>110</v>
      </c>
    </row>
    <row r="4" spans="1:12" s="297" customFormat="1">
      <c r="A4" s="322" t="s">
        <v>141</v>
      </c>
      <c r="B4" s="312"/>
      <c r="C4" s="312"/>
      <c r="D4" s="312"/>
      <c r="E4" s="498"/>
      <c r="F4" s="335"/>
      <c r="G4" s="334"/>
      <c r="H4" s="343"/>
      <c r="I4" s="515"/>
      <c r="J4" s="290"/>
      <c r="K4" s="313"/>
      <c r="L4" s="321"/>
    </row>
    <row r="5" spans="1:12" s="297" customFormat="1">
      <c r="A5" s="320"/>
      <c r="B5" s="312"/>
      <c r="C5" s="319"/>
      <c r="D5" s="318"/>
      <c r="E5" s="498"/>
      <c r="F5" s="336"/>
      <c r="G5" s="334"/>
      <c r="H5" s="334"/>
      <c r="I5" s="325"/>
      <c r="J5" s="515"/>
      <c r="K5" s="312"/>
      <c r="L5" s="311"/>
    </row>
    <row r="6" spans="1:12" s="297" customFormat="1">
      <c r="A6" s="317" t="s">
        <v>275</v>
      </c>
      <c r="B6" s="307"/>
      <c r="C6" s="307"/>
      <c r="D6" s="307" t="s">
        <v>559</v>
      </c>
      <c r="E6" s="499"/>
      <c r="F6" s="337"/>
      <c r="G6" s="334"/>
      <c r="H6" s="595" t="s">
        <v>561</v>
      </c>
      <c r="I6" s="596"/>
      <c r="J6" s="515"/>
      <c r="K6" s="313"/>
      <c r="L6" s="311"/>
    </row>
    <row r="7" spans="1:12" s="297" customFormat="1">
      <c r="A7" s="317"/>
      <c r="B7" s="307"/>
      <c r="C7" s="307"/>
      <c r="D7" s="307"/>
      <c r="E7" s="498"/>
      <c r="F7" s="337"/>
      <c r="G7" s="337"/>
      <c r="H7" s="337"/>
      <c r="I7" s="516"/>
      <c r="J7" s="290"/>
      <c r="K7" s="312"/>
      <c r="L7" s="311"/>
    </row>
    <row r="8" spans="1:12" s="297" customFormat="1" ht="15.75" thickBot="1">
      <c r="A8" s="316"/>
      <c r="B8" s="313"/>
      <c r="C8" s="315"/>
      <c r="D8" s="314"/>
      <c r="E8" s="498"/>
      <c r="F8" s="337"/>
      <c r="G8" s="337"/>
      <c r="H8" s="337"/>
      <c r="I8" s="290"/>
      <c r="J8" s="515"/>
      <c r="K8" s="312"/>
      <c r="L8" s="311"/>
    </row>
    <row r="9" spans="1:12" ht="15.75" thickBot="1">
      <c r="A9" s="310"/>
      <c r="B9" s="309"/>
      <c r="C9" s="308"/>
      <c r="D9" s="308"/>
      <c r="E9" s="500"/>
      <c r="F9" s="335"/>
      <c r="G9" s="335"/>
      <c r="H9" s="335"/>
      <c r="I9" s="597" t="s">
        <v>479</v>
      </c>
      <c r="J9" s="598"/>
      <c r="K9" s="599"/>
      <c r="L9" s="306"/>
    </row>
    <row r="10" spans="1:12" s="300" customFormat="1" ht="39" customHeight="1" thickBot="1">
      <c r="A10" s="305" t="s">
        <v>64</v>
      </c>
      <c r="B10" s="304" t="s">
        <v>142</v>
      </c>
      <c r="C10" s="304" t="s">
        <v>478</v>
      </c>
      <c r="D10" s="303" t="s">
        <v>281</v>
      </c>
      <c r="E10" s="501" t="s">
        <v>477</v>
      </c>
      <c r="F10" s="338" t="s">
        <v>476</v>
      </c>
      <c r="G10" s="344" t="s">
        <v>229</v>
      </c>
      <c r="H10" s="345" t="s">
        <v>226</v>
      </c>
      <c r="I10" s="517" t="s">
        <v>475</v>
      </c>
      <c r="J10" s="518" t="s">
        <v>278</v>
      </c>
      <c r="K10" s="302" t="s">
        <v>230</v>
      </c>
      <c r="L10" s="301" t="s">
        <v>231</v>
      </c>
    </row>
    <row r="11" spans="1:12" s="299" customFormat="1">
      <c r="A11" s="329">
        <v>1</v>
      </c>
      <c r="B11" s="330">
        <v>2</v>
      </c>
      <c r="C11" s="409">
        <v>3</v>
      </c>
      <c r="D11" s="409">
        <v>4</v>
      </c>
      <c r="E11" s="502">
        <v>5</v>
      </c>
      <c r="F11" s="410">
        <v>6</v>
      </c>
      <c r="G11" s="411">
        <v>7</v>
      </c>
      <c r="H11" s="410">
        <v>8</v>
      </c>
      <c r="I11" s="519">
        <v>9</v>
      </c>
      <c r="J11" s="520">
        <v>10</v>
      </c>
      <c r="K11" s="535">
        <v>11</v>
      </c>
      <c r="L11" s="536">
        <v>12</v>
      </c>
    </row>
    <row r="12" spans="1:12" ht="25.5">
      <c r="A12" s="532">
        <v>1</v>
      </c>
      <c r="B12" s="493">
        <v>42340</v>
      </c>
      <c r="C12" s="490" t="s">
        <v>945</v>
      </c>
      <c r="D12" s="529">
        <v>8884</v>
      </c>
      <c r="E12" s="503" t="s">
        <v>1095</v>
      </c>
      <c r="F12" s="525" t="s">
        <v>1096</v>
      </c>
      <c r="G12" s="473" t="s">
        <v>1097</v>
      </c>
      <c r="H12" s="527" t="s">
        <v>1073</v>
      </c>
      <c r="I12" s="474"/>
      <c r="J12" s="474"/>
      <c r="K12" s="331"/>
      <c r="L12" s="331"/>
    </row>
    <row r="13" spans="1:12" ht="25.5">
      <c r="A13" s="532">
        <v>2</v>
      </c>
      <c r="B13" s="493" t="s">
        <v>1098</v>
      </c>
      <c r="C13" s="490" t="s">
        <v>945</v>
      </c>
      <c r="D13" s="529">
        <v>46040</v>
      </c>
      <c r="E13" s="503" t="s">
        <v>1099</v>
      </c>
      <c r="F13" s="526" t="s">
        <v>1100</v>
      </c>
      <c r="G13" s="473" t="s">
        <v>1101</v>
      </c>
      <c r="H13" s="484" t="s">
        <v>948</v>
      </c>
      <c r="I13" s="474"/>
      <c r="J13" s="474"/>
      <c r="K13" s="331"/>
      <c r="L13" s="331"/>
    </row>
    <row r="14" spans="1:12" ht="25.5">
      <c r="A14" s="532">
        <v>3</v>
      </c>
      <c r="B14" s="493" t="s">
        <v>1092</v>
      </c>
      <c r="C14" s="494" t="s">
        <v>940</v>
      </c>
      <c r="D14" s="530">
        <v>1340</v>
      </c>
      <c r="E14" s="507" t="s">
        <v>941</v>
      </c>
      <c r="F14" s="483" t="s">
        <v>942</v>
      </c>
      <c r="G14" s="483"/>
      <c r="H14" s="483"/>
      <c r="I14" s="513" t="s">
        <v>943</v>
      </c>
      <c r="J14" s="513"/>
      <c r="K14" s="495" t="s">
        <v>944</v>
      </c>
      <c r="L14" s="487"/>
    </row>
    <row r="15" spans="1:12" ht="25.5">
      <c r="A15" s="532">
        <v>4</v>
      </c>
      <c r="B15" s="489">
        <v>42165</v>
      </c>
      <c r="C15" s="490" t="s">
        <v>945</v>
      </c>
      <c r="D15" s="491">
        <v>11500</v>
      </c>
      <c r="E15" s="531" t="s">
        <v>946</v>
      </c>
      <c r="F15" s="484" t="s">
        <v>579</v>
      </c>
      <c r="G15" s="484" t="s">
        <v>947</v>
      </c>
      <c r="H15" s="484" t="s">
        <v>948</v>
      </c>
      <c r="I15" s="521"/>
      <c r="J15" s="521"/>
      <c r="K15" s="486"/>
      <c r="L15" s="487"/>
    </row>
    <row r="16" spans="1:12" ht="25.5">
      <c r="A16" s="532">
        <v>5</v>
      </c>
      <c r="B16" s="489">
        <v>42226</v>
      </c>
      <c r="C16" s="490" t="s">
        <v>945</v>
      </c>
      <c r="D16" s="491">
        <v>1195</v>
      </c>
      <c r="E16" s="531" t="s">
        <v>949</v>
      </c>
      <c r="F16" s="484" t="s">
        <v>587</v>
      </c>
      <c r="G16" s="484" t="s">
        <v>950</v>
      </c>
      <c r="H16" s="484" t="s">
        <v>948</v>
      </c>
      <c r="I16" s="521"/>
      <c r="J16" s="521"/>
      <c r="K16" s="486"/>
      <c r="L16" s="487"/>
    </row>
    <row r="17" spans="1:12" ht="25.5">
      <c r="A17" s="532">
        <v>6</v>
      </c>
      <c r="B17" s="489">
        <v>42287</v>
      </c>
      <c r="C17" s="490" t="s">
        <v>945</v>
      </c>
      <c r="D17" s="491">
        <v>300</v>
      </c>
      <c r="E17" s="531" t="s">
        <v>951</v>
      </c>
      <c r="F17" s="484" t="s">
        <v>563</v>
      </c>
      <c r="G17" s="484" t="s">
        <v>952</v>
      </c>
      <c r="H17" s="484" t="s">
        <v>948</v>
      </c>
      <c r="I17" s="521"/>
      <c r="J17" s="521"/>
      <c r="K17" s="486"/>
      <c r="L17" s="487"/>
    </row>
    <row r="18" spans="1:12" ht="25.5">
      <c r="A18" s="532">
        <v>7</v>
      </c>
      <c r="B18" s="489" t="s">
        <v>953</v>
      </c>
      <c r="C18" s="490" t="s">
        <v>940</v>
      </c>
      <c r="D18" s="491">
        <v>250</v>
      </c>
      <c r="E18" s="531" t="s">
        <v>954</v>
      </c>
      <c r="F18" s="484" t="s">
        <v>955</v>
      </c>
      <c r="G18" s="485"/>
      <c r="H18" s="485"/>
      <c r="I18" s="521"/>
      <c r="J18" s="522" t="s">
        <v>956</v>
      </c>
      <c r="K18" s="486"/>
      <c r="L18" s="487"/>
    </row>
    <row r="19" spans="1:12" ht="25.5">
      <c r="A19" s="532">
        <v>8</v>
      </c>
      <c r="B19" s="489" t="s">
        <v>953</v>
      </c>
      <c r="C19" s="490" t="s">
        <v>940</v>
      </c>
      <c r="D19" s="491">
        <v>250</v>
      </c>
      <c r="E19" s="531" t="s">
        <v>957</v>
      </c>
      <c r="F19" s="484" t="s">
        <v>958</v>
      </c>
      <c r="G19" s="485"/>
      <c r="H19" s="485"/>
      <c r="I19" s="521"/>
      <c r="J19" s="522" t="s">
        <v>956</v>
      </c>
      <c r="K19" s="486"/>
      <c r="L19" s="487"/>
    </row>
    <row r="20" spans="1:12" ht="25.5">
      <c r="A20" s="532">
        <v>9</v>
      </c>
      <c r="B20" s="489" t="s">
        <v>959</v>
      </c>
      <c r="C20" s="490" t="s">
        <v>940</v>
      </c>
      <c r="D20" s="491">
        <v>1000</v>
      </c>
      <c r="E20" s="531" t="s">
        <v>960</v>
      </c>
      <c r="F20" s="484" t="s">
        <v>961</v>
      </c>
      <c r="G20" s="485"/>
      <c r="H20" s="485"/>
      <c r="I20" s="521"/>
      <c r="J20" s="522" t="s">
        <v>962</v>
      </c>
      <c r="K20" s="486"/>
      <c r="L20" s="487"/>
    </row>
    <row r="21" spans="1:12" ht="25.5">
      <c r="A21" s="532">
        <v>10</v>
      </c>
      <c r="B21" s="489" t="s">
        <v>963</v>
      </c>
      <c r="C21" s="490" t="s">
        <v>940</v>
      </c>
      <c r="D21" s="491">
        <v>1000</v>
      </c>
      <c r="E21" s="531" t="s">
        <v>964</v>
      </c>
      <c r="F21" s="484" t="s">
        <v>965</v>
      </c>
      <c r="G21" s="485"/>
      <c r="H21" s="485"/>
      <c r="I21" s="521"/>
      <c r="J21" s="522" t="s">
        <v>962</v>
      </c>
      <c r="K21" s="486"/>
      <c r="L21" s="487"/>
    </row>
    <row r="22" spans="1:12" ht="25.5">
      <c r="A22" s="532">
        <v>11</v>
      </c>
      <c r="B22" s="489" t="s">
        <v>1093</v>
      </c>
      <c r="C22" s="490" t="s">
        <v>940</v>
      </c>
      <c r="D22" s="491">
        <v>60</v>
      </c>
      <c r="E22" s="504" t="s">
        <v>966</v>
      </c>
      <c r="F22" s="484" t="s">
        <v>967</v>
      </c>
      <c r="G22" s="533"/>
      <c r="H22" s="484"/>
      <c r="I22" s="522"/>
      <c r="J22" s="522" t="s">
        <v>968</v>
      </c>
      <c r="K22" s="486"/>
      <c r="L22" s="487"/>
    </row>
    <row r="23" spans="1:12" ht="25.5">
      <c r="A23" s="532">
        <v>12</v>
      </c>
      <c r="B23" s="489" t="s">
        <v>1093</v>
      </c>
      <c r="C23" s="490" t="s">
        <v>940</v>
      </c>
      <c r="D23" s="491">
        <v>60</v>
      </c>
      <c r="E23" s="504" t="s">
        <v>969</v>
      </c>
      <c r="F23" s="484" t="s">
        <v>970</v>
      </c>
      <c r="G23" s="484"/>
      <c r="H23" s="484"/>
      <c r="I23" s="522"/>
      <c r="J23" s="522" t="s">
        <v>968</v>
      </c>
      <c r="K23" s="486"/>
      <c r="L23" s="487"/>
    </row>
    <row r="24" spans="1:12" ht="25.5">
      <c r="A24" s="532">
        <v>13</v>
      </c>
      <c r="B24" s="489" t="s">
        <v>1093</v>
      </c>
      <c r="C24" s="490" t="s">
        <v>940</v>
      </c>
      <c r="D24" s="491">
        <v>90</v>
      </c>
      <c r="E24" s="504" t="s">
        <v>971</v>
      </c>
      <c r="F24" s="484" t="s">
        <v>972</v>
      </c>
      <c r="G24" s="484"/>
      <c r="H24" s="484"/>
      <c r="I24" s="522"/>
      <c r="J24" s="522" t="s">
        <v>968</v>
      </c>
      <c r="K24" s="486"/>
      <c r="L24" s="487"/>
    </row>
    <row r="25" spans="1:12" ht="25.5">
      <c r="A25" s="532">
        <v>14</v>
      </c>
      <c r="B25" s="489" t="s">
        <v>1093</v>
      </c>
      <c r="C25" s="490" t="s">
        <v>940</v>
      </c>
      <c r="D25" s="491">
        <v>90</v>
      </c>
      <c r="E25" s="504" t="s">
        <v>973</v>
      </c>
      <c r="F25" s="484" t="s">
        <v>974</v>
      </c>
      <c r="G25" s="484"/>
      <c r="H25" s="484"/>
      <c r="I25" s="522"/>
      <c r="J25" s="522" t="s">
        <v>968</v>
      </c>
      <c r="K25" s="486"/>
      <c r="L25" s="487"/>
    </row>
    <row r="26" spans="1:12" ht="25.5">
      <c r="A26" s="532">
        <v>15</v>
      </c>
      <c r="B26" s="489" t="s">
        <v>1093</v>
      </c>
      <c r="C26" s="490" t="s">
        <v>940</v>
      </c>
      <c r="D26" s="491">
        <v>30</v>
      </c>
      <c r="E26" s="504" t="s">
        <v>975</v>
      </c>
      <c r="F26" s="484" t="s">
        <v>976</v>
      </c>
      <c r="G26" s="484"/>
      <c r="H26" s="484"/>
      <c r="I26" s="522"/>
      <c r="J26" s="522" t="s">
        <v>968</v>
      </c>
      <c r="K26" s="486"/>
      <c r="L26" s="487"/>
    </row>
    <row r="27" spans="1:12" ht="25.5">
      <c r="A27" s="532">
        <v>16</v>
      </c>
      <c r="B27" s="489" t="s">
        <v>1093</v>
      </c>
      <c r="C27" s="490" t="s">
        <v>940</v>
      </c>
      <c r="D27" s="491">
        <v>90</v>
      </c>
      <c r="E27" s="504" t="s">
        <v>977</v>
      </c>
      <c r="F27" s="484" t="s">
        <v>978</v>
      </c>
      <c r="G27" s="484"/>
      <c r="H27" s="484"/>
      <c r="I27" s="522"/>
      <c r="J27" s="522" t="s">
        <v>968</v>
      </c>
      <c r="K27" s="486"/>
      <c r="L27" s="487"/>
    </row>
    <row r="28" spans="1:12" ht="25.5">
      <c r="A28" s="532">
        <v>17</v>
      </c>
      <c r="B28" s="489" t="s">
        <v>1093</v>
      </c>
      <c r="C28" s="490" t="s">
        <v>940</v>
      </c>
      <c r="D28" s="491">
        <v>60</v>
      </c>
      <c r="E28" s="504" t="s">
        <v>979</v>
      </c>
      <c r="F28" s="484" t="s">
        <v>980</v>
      </c>
      <c r="G28" s="484"/>
      <c r="H28" s="484"/>
      <c r="I28" s="522"/>
      <c r="J28" s="522" t="s">
        <v>968</v>
      </c>
      <c r="K28" s="486"/>
      <c r="L28" s="487"/>
    </row>
    <row r="29" spans="1:12" ht="25.5">
      <c r="A29" s="532">
        <v>18</v>
      </c>
      <c r="B29" s="489" t="s">
        <v>1093</v>
      </c>
      <c r="C29" s="490" t="s">
        <v>940</v>
      </c>
      <c r="D29" s="491">
        <v>60</v>
      </c>
      <c r="E29" s="504" t="s">
        <v>981</v>
      </c>
      <c r="F29" s="484" t="s">
        <v>982</v>
      </c>
      <c r="G29" s="484"/>
      <c r="H29" s="484"/>
      <c r="I29" s="522"/>
      <c r="J29" s="522" t="s">
        <v>968</v>
      </c>
      <c r="K29" s="486"/>
      <c r="L29" s="487"/>
    </row>
    <row r="30" spans="1:12" ht="25.5">
      <c r="A30" s="532">
        <v>19</v>
      </c>
      <c r="B30" s="489" t="s">
        <v>1093</v>
      </c>
      <c r="C30" s="490" t="s">
        <v>940</v>
      </c>
      <c r="D30" s="491">
        <v>60</v>
      </c>
      <c r="E30" s="504" t="s">
        <v>983</v>
      </c>
      <c r="F30" s="484" t="s">
        <v>984</v>
      </c>
      <c r="G30" s="484"/>
      <c r="H30" s="484"/>
      <c r="I30" s="522"/>
      <c r="J30" s="522" t="s">
        <v>968</v>
      </c>
      <c r="K30" s="486"/>
      <c r="L30" s="487"/>
    </row>
    <row r="31" spans="1:12" ht="25.5">
      <c r="A31" s="532">
        <v>20</v>
      </c>
      <c r="B31" s="489" t="s">
        <v>1093</v>
      </c>
      <c r="C31" s="490" t="s">
        <v>940</v>
      </c>
      <c r="D31" s="491">
        <v>90</v>
      </c>
      <c r="E31" s="504" t="s">
        <v>985</v>
      </c>
      <c r="F31" s="484" t="s">
        <v>986</v>
      </c>
      <c r="G31" s="484"/>
      <c r="H31" s="484"/>
      <c r="I31" s="522"/>
      <c r="J31" s="522" t="s">
        <v>968</v>
      </c>
      <c r="K31" s="486"/>
      <c r="L31" s="487"/>
    </row>
    <row r="32" spans="1:12" ht="25.5">
      <c r="A32" s="532">
        <v>21</v>
      </c>
      <c r="B32" s="489" t="s">
        <v>1093</v>
      </c>
      <c r="C32" s="490" t="s">
        <v>940</v>
      </c>
      <c r="D32" s="491">
        <v>90</v>
      </c>
      <c r="E32" s="504" t="s">
        <v>987</v>
      </c>
      <c r="F32" s="484" t="s">
        <v>988</v>
      </c>
      <c r="G32" s="484"/>
      <c r="H32" s="484"/>
      <c r="I32" s="522"/>
      <c r="J32" s="522" t="s">
        <v>968</v>
      </c>
      <c r="K32" s="486"/>
      <c r="L32" s="487"/>
    </row>
    <row r="33" spans="1:12" ht="25.5">
      <c r="A33" s="532">
        <v>22</v>
      </c>
      <c r="B33" s="489" t="s">
        <v>1093</v>
      </c>
      <c r="C33" s="490" t="s">
        <v>940</v>
      </c>
      <c r="D33" s="491">
        <v>60</v>
      </c>
      <c r="E33" s="504" t="s">
        <v>989</v>
      </c>
      <c r="F33" s="484" t="s">
        <v>990</v>
      </c>
      <c r="G33" s="484"/>
      <c r="H33" s="484"/>
      <c r="I33" s="522"/>
      <c r="J33" s="522" t="s">
        <v>968</v>
      </c>
      <c r="K33" s="486"/>
      <c r="L33" s="487"/>
    </row>
    <row r="34" spans="1:12" ht="25.5">
      <c r="A34" s="532">
        <v>23</v>
      </c>
      <c r="B34" s="489" t="s">
        <v>1093</v>
      </c>
      <c r="C34" s="490" t="s">
        <v>940</v>
      </c>
      <c r="D34" s="491">
        <v>60</v>
      </c>
      <c r="E34" s="504" t="s">
        <v>991</v>
      </c>
      <c r="F34" s="484" t="s">
        <v>992</v>
      </c>
      <c r="G34" s="484"/>
      <c r="H34" s="484"/>
      <c r="I34" s="522"/>
      <c r="J34" s="522" t="s">
        <v>968</v>
      </c>
      <c r="K34" s="486"/>
      <c r="L34" s="487"/>
    </row>
    <row r="35" spans="1:12" ht="25.5">
      <c r="A35" s="532">
        <v>24</v>
      </c>
      <c r="B35" s="489" t="s">
        <v>1093</v>
      </c>
      <c r="C35" s="490" t="s">
        <v>940</v>
      </c>
      <c r="D35" s="491">
        <v>60</v>
      </c>
      <c r="E35" s="504" t="s">
        <v>993</v>
      </c>
      <c r="F35" s="484" t="s">
        <v>994</v>
      </c>
      <c r="G35" s="484"/>
      <c r="H35" s="484"/>
      <c r="I35" s="522"/>
      <c r="J35" s="522" t="s">
        <v>968</v>
      </c>
      <c r="K35" s="486"/>
      <c r="L35" s="487"/>
    </row>
    <row r="36" spans="1:12" ht="25.5">
      <c r="A36" s="532">
        <v>25</v>
      </c>
      <c r="B36" s="489" t="s">
        <v>1093</v>
      </c>
      <c r="C36" s="490" t="s">
        <v>940</v>
      </c>
      <c r="D36" s="491">
        <v>60</v>
      </c>
      <c r="E36" s="504" t="s">
        <v>995</v>
      </c>
      <c r="F36" s="484" t="s">
        <v>996</v>
      </c>
      <c r="G36" s="484"/>
      <c r="H36" s="484"/>
      <c r="I36" s="522"/>
      <c r="J36" s="522" t="s">
        <v>968</v>
      </c>
      <c r="K36" s="486"/>
      <c r="L36" s="487"/>
    </row>
    <row r="37" spans="1:12" ht="25.5">
      <c r="A37" s="532">
        <v>26</v>
      </c>
      <c r="B37" s="489" t="s">
        <v>1093</v>
      </c>
      <c r="C37" s="490" t="s">
        <v>940</v>
      </c>
      <c r="D37" s="491">
        <v>60</v>
      </c>
      <c r="E37" s="504" t="s">
        <v>997</v>
      </c>
      <c r="F37" s="484" t="s">
        <v>998</v>
      </c>
      <c r="G37" s="484"/>
      <c r="H37" s="484"/>
      <c r="I37" s="522"/>
      <c r="J37" s="522" t="s">
        <v>968</v>
      </c>
      <c r="K37" s="486"/>
      <c r="L37" s="487"/>
    </row>
    <row r="38" spans="1:12" ht="25.5">
      <c r="A38" s="532">
        <v>27</v>
      </c>
      <c r="B38" s="489" t="s">
        <v>1093</v>
      </c>
      <c r="C38" s="490" t="s">
        <v>940</v>
      </c>
      <c r="D38" s="491">
        <v>60</v>
      </c>
      <c r="E38" s="504" t="s">
        <v>999</v>
      </c>
      <c r="F38" s="484" t="s">
        <v>1000</v>
      </c>
      <c r="G38" s="484"/>
      <c r="H38" s="484"/>
      <c r="I38" s="522"/>
      <c r="J38" s="522" t="s">
        <v>968</v>
      </c>
      <c r="K38" s="486"/>
      <c r="L38" s="487"/>
    </row>
    <row r="39" spans="1:12" ht="25.5">
      <c r="A39" s="532">
        <v>28</v>
      </c>
      <c r="B39" s="489" t="s">
        <v>1093</v>
      </c>
      <c r="C39" s="490" t="s">
        <v>940</v>
      </c>
      <c r="D39" s="491">
        <v>60</v>
      </c>
      <c r="E39" s="504" t="s">
        <v>1001</v>
      </c>
      <c r="F39" s="534" t="s">
        <v>1002</v>
      </c>
      <c r="G39" s="484"/>
      <c r="H39" s="484"/>
      <c r="I39" s="522"/>
      <c r="J39" s="522" t="s">
        <v>968</v>
      </c>
      <c r="K39" s="486"/>
      <c r="L39" s="487"/>
    </row>
    <row r="40" spans="1:12" ht="25.5">
      <c r="A40" s="532">
        <v>29</v>
      </c>
      <c r="B40" s="489" t="s">
        <v>1093</v>
      </c>
      <c r="C40" s="490" t="s">
        <v>940</v>
      </c>
      <c r="D40" s="491">
        <v>60</v>
      </c>
      <c r="E40" s="504" t="s">
        <v>1003</v>
      </c>
      <c r="F40" s="484" t="s">
        <v>1004</v>
      </c>
      <c r="G40" s="484"/>
      <c r="H40" s="484"/>
      <c r="I40" s="522"/>
      <c r="J40" s="522" t="s">
        <v>968</v>
      </c>
      <c r="K40" s="486"/>
      <c r="L40" s="487"/>
    </row>
    <row r="41" spans="1:12" ht="25.5">
      <c r="A41" s="532">
        <v>30</v>
      </c>
      <c r="B41" s="489" t="s">
        <v>1093</v>
      </c>
      <c r="C41" s="490" t="s">
        <v>940</v>
      </c>
      <c r="D41" s="491">
        <v>90</v>
      </c>
      <c r="E41" s="504" t="s">
        <v>1005</v>
      </c>
      <c r="F41" s="484" t="s">
        <v>1006</v>
      </c>
      <c r="G41" s="484"/>
      <c r="H41" s="484"/>
      <c r="I41" s="522"/>
      <c r="J41" s="522" t="s">
        <v>968</v>
      </c>
      <c r="K41" s="486"/>
      <c r="L41" s="487"/>
    </row>
    <row r="42" spans="1:12" ht="25.5">
      <c r="A42" s="532">
        <v>31</v>
      </c>
      <c r="B42" s="489" t="s">
        <v>1093</v>
      </c>
      <c r="C42" s="490" t="s">
        <v>940</v>
      </c>
      <c r="D42" s="491">
        <v>90</v>
      </c>
      <c r="E42" s="504" t="s">
        <v>1007</v>
      </c>
      <c r="F42" s="484" t="s">
        <v>1008</v>
      </c>
      <c r="G42" s="484"/>
      <c r="H42" s="484"/>
      <c r="I42" s="522"/>
      <c r="J42" s="522" t="s">
        <v>968</v>
      </c>
      <c r="K42" s="486"/>
      <c r="L42" s="487"/>
    </row>
    <row r="43" spans="1:12" ht="25.5">
      <c r="A43" s="532">
        <v>32</v>
      </c>
      <c r="B43" s="489" t="s">
        <v>1093</v>
      </c>
      <c r="C43" s="490" t="s">
        <v>940</v>
      </c>
      <c r="D43" s="491">
        <v>90</v>
      </c>
      <c r="E43" s="504" t="s">
        <v>1009</v>
      </c>
      <c r="F43" s="484" t="s">
        <v>1010</v>
      </c>
      <c r="G43" s="484"/>
      <c r="H43" s="484"/>
      <c r="I43" s="522"/>
      <c r="J43" s="522" t="s">
        <v>968</v>
      </c>
      <c r="K43" s="486"/>
      <c r="L43" s="487"/>
    </row>
    <row r="44" spans="1:12" ht="25.5">
      <c r="A44" s="532">
        <v>33</v>
      </c>
      <c r="B44" s="489" t="s">
        <v>1093</v>
      </c>
      <c r="C44" s="490" t="s">
        <v>940</v>
      </c>
      <c r="D44" s="491">
        <v>60</v>
      </c>
      <c r="E44" s="504" t="s">
        <v>1011</v>
      </c>
      <c r="F44" s="484" t="s">
        <v>1012</v>
      </c>
      <c r="G44" s="484"/>
      <c r="H44" s="484"/>
      <c r="I44" s="522"/>
      <c r="J44" s="522" t="s">
        <v>968</v>
      </c>
      <c r="K44" s="486"/>
      <c r="L44" s="487"/>
    </row>
    <row r="45" spans="1:12" ht="25.5">
      <c r="A45" s="532">
        <v>34</v>
      </c>
      <c r="B45" s="489" t="s">
        <v>1093</v>
      </c>
      <c r="C45" s="490" t="s">
        <v>940</v>
      </c>
      <c r="D45" s="491">
        <v>60</v>
      </c>
      <c r="E45" s="505" t="s">
        <v>1013</v>
      </c>
      <c r="F45" s="484" t="s">
        <v>1014</v>
      </c>
      <c r="G45" s="484"/>
      <c r="H45" s="484"/>
      <c r="I45" s="522"/>
      <c r="J45" s="522" t="s">
        <v>968</v>
      </c>
      <c r="K45" s="486"/>
      <c r="L45" s="487"/>
    </row>
    <row r="46" spans="1:12" ht="25.5">
      <c r="A46" s="532">
        <v>35</v>
      </c>
      <c r="B46" s="489" t="s">
        <v>1093</v>
      </c>
      <c r="C46" s="490" t="s">
        <v>940</v>
      </c>
      <c r="D46" s="491">
        <v>90</v>
      </c>
      <c r="E46" s="505" t="s">
        <v>1015</v>
      </c>
      <c r="F46" s="484" t="s">
        <v>1016</v>
      </c>
      <c r="G46" s="484"/>
      <c r="H46" s="484"/>
      <c r="I46" s="522"/>
      <c r="J46" s="522" t="s">
        <v>968</v>
      </c>
      <c r="K46" s="486"/>
      <c r="L46" s="487"/>
    </row>
    <row r="47" spans="1:12" ht="25.5">
      <c r="A47" s="532">
        <v>36</v>
      </c>
      <c r="B47" s="489" t="s">
        <v>1093</v>
      </c>
      <c r="C47" s="490" t="s">
        <v>940</v>
      </c>
      <c r="D47" s="491">
        <v>60</v>
      </c>
      <c r="E47" s="504" t="s">
        <v>1017</v>
      </c>
      <c r="F47" s="484" t="s">
        <v>1018</v>
      </c>
      <c r="G47" s="484"/>
      <c r="H47" s="484"/>
      <c r="I47" s="522"/>
      <c r="J47" s="522" t="s">
        <v>968</v>
      </c>
      <c r="K47" s="486"/>
      <c r="L47" s="487"/>
    </row>
    <row r="48" spans="1:12" ht="25.5">
      <c r="A48" s="532">
        <v>37</v>
      </c>
      <c r="B48" s="489" t="s">
        <v>1093</v>
      </c>
      <c r="C48" s="490" t="s">
        <v>940</v>
      </c>
      <c r="D48" s="491">
        <v>30</v>
      </c>
      <c r="E48" s="504" t="s">
        <v>1019</v>
      </c>
      <c r="F48" s="484" t="s">
        <v>1020</v>
      </c>
      <c r="G48" s="484"/>
      <c r="H48" s="484"/>
      <c r="I48" s="522"/>
      <c r="J48" s="522" t="s">
        <v>968</v>
      </c>
      <c r="K48" s="486"/>
      <c r="L48" s="487"/>
    </row>
    <row r="49" spans="1:12" ht="25.5">
      <c r="A49" s="532">
        <v>38</v>
      </c>
      <c r="B49" s="489" t="s">
        <v>1094</v>
      </c>
      <c r="C49" s="490" t="s">
        <v>940</v>
      </c>
      <c r="D49" s="491">
        <v>30</v>
      </c>
      <c r="E49" s="504" t="s">
        <v>1021</v>
      </c>
      <c r="F49" s="488">
        <v>29001012857</v>
      </c>
      <c r="G49" s="484"/>
      <c r="H49" s="484"/>
      <c r="I49" s="522"/>
      <c r="J49" s="522" t="s">
        <v>968</v>
      </c>
      <c r="K49" s="486"/>
      <c r="L49" s="487"/>
    </row>
    <row r="50" spans="1:12" ht="25.5">
      <c r="A50" s="532">
        <v>39</v>
      </c>
      <c r="B50" s="489" t="s">
        <v>1094</v>
      </c>
      <c r="C50" s="490" t="s">
        <v>940</v>
      </c>
      <c r="D50" s="491">
        <v>30</v>
      </c>
      <c r="E50" s="504" t="s">
        <v>1022</v>
      </c>
      <c r="F50" s="488" t="s">
        <v>1023</v>
      </c>
      <c r="G50" s="484"/>
      <c r="H50" s="484"/>
      <c r="I50" s="522"/>
      <c r="J50" s="522" t="s">
        <v>968</v>
      </c>
      <c r="K50" s="486"/>
      <c r="L50" s="487"/>
    </row>
    <row r="51" spans="1:12" ht="25.5">
      <c r="A51" s="532">
        <v>40</v>
      </c>
      <c r="B51" s="489" t="s">
        <v>1094</v>
      </c>
      <c r="C51" s="490" t="s">
        <v>940</v>
      </c>
      <c r="D51" s="491">
        <v>30</v>
      </c>
      <c r="E51" s="504" t="s">
        <v>1024</v>
      </c>
      <c r="F51" s="488" t="s">
        <v>1025</v>
      </c>
      <c r="G51" s="484"/>
      <c r="H51" s="484"/>
      <c r="I51" s="522"/>
      <c r="J51" s="522" t="s">
        <v>968</v>
      </c>
      <c r="K51" s="486"/>
      <c r="L51" s="487"/>
    </row>
    <row r="52" spans="1:12" ht="25.5">
      <c r="A52" s="532">
        <v>41</v>
      </c>
      <c r="B52" s="489" t="s">
        <v>1094</v>
      </c>
      <c r="C52" s="490" t="s">
        <v>940</v>
      </c>
      <c r="D52" s="491">
        <v>30</v>
      </c>
      <c r="E52" s="504" t="s">
        <v>1026</v>
      </c>
      <c r="F52" s="488" t="s">
        <v>1027</v>
      </c>
      <c r="G52" s="484"/>
      <c r="H52" s="484"/>
      <c r="I52" s="522"/>
      <c r="J52" s="522" t="s">
        <v>968</v>
      </c>
      <c r="K52" s="486"/>
      <c r="L52" s="487"/>
    </row>
    <row r="53" spans="1:12" ht="25.5">
      <c r="A53" s="532">
        <v>42</v>
      </c>
      <c r="B53" s="489" t="s">
        <v>1094</v>
      </c>
      <c r="C53" s="490" t="s">
        <v>940</v>
      </c>
      <c r="D53" s="491">
        <v>30</v>
      </c>
      <c r="E53" s="504" t="s">
        <v>1028</v>
      </c>
      <c r="F53" s="488" t="s">
        <v>1029</v>
      </c>
      <c r="G53" s="484"/>
      <c r="H53" s="484"/>
      <c r="I53" s="522"/>
      <c r="J53" s="522" t="s">
        <v>968</v>
      </c>
      <c r="K53" s="486"/>
      <c r="L53" s="487"/>
    </row>
    <row r="54" spans="1:12" ht="25.5">
      <c r="A54" s="532">
        <v>43</v>
      </c>
      <c r="B54" s="489" t="s">
        <v>1094</v>
      </c>
      <c r="C54" s="490" t="s">
        <v>940</v>
      </c>
      <c r="D54" s="491">
        <v>30</v>
      </c>
      <c r="E54" s="504" t="s">
        <v>1030</v>
      </c>
      <c r="F54" s="488" t="s">
        <v>1031</v>
      </c>
      <c r="G54" s="484"/>
      <c r="H54" s="484"/>
      <c r="I54" s="522"/>
      <c r="J54" s="522" t="s">
        <v>968</v>
      </c>
      <c r="K54" s="486"/>
      <c r="L54" s="487"/>
    </row>
    <row r="55" spans="1:12" ht="25.5">
      <c r="A55" s="532">
        <v>44</v>
      </c>
      <c r="B55" s="489" t="s">
        <v>1094</v>
      </c>
      <c r="C55" s="490" t="s">
        <v>940</v>
      </c>
      <c r="D55" s="491">
        <v>30</v>
      </c>
      <c r="E55" s="504" t="s">
        <v>1032</v>
      </c>
      <c r="F55" s="488" t="s">
        <v>1033</v>
      </c>
      <c r="G55" s="484"/>
      <c r="H55" s="484"/>
      <c r="I55" s="522"/>
      <c r="J55" s="522" t="s">
        <v>968</v>
      </c>
      <c r="K55" s="486"/>
      <c r="L55" s="487"/>
    </row>
    <row r="56" spans="1:12" ht="25.5">
      <c r="A56" s="532">
        <v>45</v>
      </c>
      <c r="B56" s="489" t="s">
        <v>1094</v>
      </c>
      <c r="C56" s="490" t="s">
        <v>940</v>
      </c>
      <c r="D56" s="491">
        <v>30</v>
      </c>
      <c r="E56" s="504" t="s">
        <v>1034</v>
      </c>
      <c r="F56" s="488" t="s">
        <v>1035</v>
      </c>
      <c r="G56" s="484"/>
      <c r="H56" s="484"/>
      <c r="I56" s="522"/>
      <c r="J56" s="522" t="s">
        <v>968</v>
      </c>
      <c r="K56" s="486"/>
      <c r="L56" s="487"/>
    </row>
    <row r="57" spans="1:12" ht="25.5">
      <c r="A57" s="532">
        <v>46</v>
      </c>
      <c r="B57" s="489" t="s">
        <v>1094</v>
      </c>
      <c r="C57" s="490" t="s">
        <v>940</v>
      </c>
      <c r="D57" s="491">
        <v>30</v>
      </c>
      <c r="E57" s="504" t="s">
        <v>1036</v>
      </c>
      <c r="F57" s="488" t="s">
        <v>1037</v>
      </c>
      <c r="G57" s="484"/>
      <c r="H57" s="484"/>
      <c r="I57" s="522"/>
      <c r="J57" s="522" t="s">
        <v>968</v>
      </c>
      <c r="K57" s="486"/>
      <c r="L57" s="487"/>
    </row>
    <row r="58" spans="1:12" ht="25.5">
      <c r="A58" s="532">
        <v>47</v>
      </c>
      <c r="B58" s="489" t="s">
        <v>1094</v>
      </c>
      <c r="C58" s="490" t="s">
        <v>940</v>
      </c>
      <c r="D58" s="491">
        <v>30</v>
      </c>
      <c r="E58" s="504" t="s">
        <v>1038</v>
      </c>
      <c r="F58" s="488" t="s">
        <v>1039</v>
      </c>
      <c r="G58" s="484"/>
      <c r="H58" s="484"/>
      <c r="I58" s="522"/>
      <c r="J58" s="522" t="s">
        <v>968</v>
      </c>
      <c r="K58" s="486"/>
      <c r="L58" s="487"/>
    </row>
    <row r="59" spans="1:12" ht="25.5">
      <c r="A59" s="532">
        <v>48</v>
      </c>
      <c r="B59" s="489" t="s">
        <v>1094</v>
      </c>
      <c r="C59" s="490" t="s">
        <v>940</v>
      </c>
      <c r="D59" s="491">
        <v>30</v>
      </c>
      <c r="E59" s="504" t="s">
        <v>1040</v>
      </c>
      <c r="F59" s="488" t="s">
        <v>1041</v>
      </c>
      <c r="G59" s="484"/>
      <c r="H59" s="484"/>
      <c r="I59" s="522"/>
      <c r="J59" s="522" t="s">
        <v>968</v>
      </c>
      <c r="K59" s="486"/>
      <c r="L59" s="487"/>
    </row>
    <row r="60" spans="1:12" ht="25.5">
      <c r="A60" s="532">
        <v>49</v>
      </c>
      <c r="B60" s="489" t="s">
        <v>1094</v>
      </c>
      <c r="C60" s="490" t="s">
        <v>940</v>
      </c>
      <c r="D60" s="491">
        <v>30</v>
      </c>
      <c r="E60" s="504" t="s">
        <v>1042</v>
      </c>
      <c r="F60" s="488" t="s">
        <v>1043</v>
      </c>
      <c r="G60" s="484"/>
      <c r="H60" s="484"/>
      <c r="I60" s="522"/>
      <c r="J60" s="522" t="s">
        <v>968</v>
      </c>
      <c r="K60" s="486"/>
      <c r="L60" s="487"/>
    </row>
    <row r="61" spans="1:12" ht="25.5">
      <c r="A61" s="532">
        <v>50</v>
      </c>
      <c r="B61" s="489" t="s">
        <v>1094</v>
      </c>
      <c r="C61" s="490" t="s">
        <v>940</v>
      </c>
      <c r="D61" s="491">
        <v>30</v>
      </c>
      <c r="E61" s="504" t="s">
        <v>1044</v>
      </c>
      <c r="F61" s="488" t="s">
        <v>1045</v>
      </c>
      <c r="G61" s="484"/>
      <c r="H61" s="484"/>
      <c r="I61" s="522"/>
      <c r="J61" s="522" t="s">
        <v>968</v>
      </c>
      <c r="K61" s="486"/>
      <c r="L61" s="487"/>
    </row>
    <row r="62" spans="1:12" ht="25.5">
      <c r="A62" s="532">
        <v>51</v>
      </c>
      <c r="B62" s="489" t="s">
        <v>1094</v>
      </c>
      <c r="C62" s="490" t="s">
        <v>940</v>
      </c>
      <c r="D62" s="491">
        <v>30</v>
      </c>
      <c r="E62" s="504" t="s">
        <v>1046</v>
      </c>
      <c r="F62" s="488" t="s">
        <v>1047</v>
      </c>
      <c r="G62" s="484"/>
      <c r="H62" s="484"/>
      <c r="I62" s="522"/>
      <c r="J62" s="522" t="s">
        <v>968</v>
      </c>
      <c r="K62" s="486"/>
      <c r="L62" s="487"/>
    </row>
    <row r="63" spans="1:12" ht="25.5">
      <c r="A63" s="532">
        <v>52</v>
      </c>
      <c r="B63" s="489" t="s">
        <v>1094</v>
      </c>
      <c r="C63" s="490" t="s">
        <v>940</v>
      </c>
      <c r="D63" s="491">
        <v>30</v>
      </c>
      <c r="E63" s="504" t="s">
        <v>1048</v>
      </c>
      <c r="F63" s="488" t="s">
        <v>1049</v>
      </c>
      <c r="G63" s="484"/>
      <c r="H63" s="484"/>
      <c r="I63" s="522"/>
      <c r="J63" s="522" t="s">
        <v>968</v>
      </c>
      <c r="K63" s="486"/>
      <c r="L63" s="487"/>
    </row>
    <row r="64" spans="1:12" ht="25.5">
      <c r="A64" s="532">
        <v>53</v>
      </c>
      <c r="B64" s="489" t="s">
        <v>1094</v>
      </c>
      <c r="C64" s="490" t="s">
        <v>940</v>
      </c>
      <c r="D64" s="491">
        <v>30</v>
      </c>
      <c r="E64" s="504" t="s">
        <v>1050</v>
      </c>
      <c r="F64" s="488" t="s">
        <v>1051</v>
      </c>
      <c r="G64" s="484"/>
      <c r="H64" s="484"/>
      <c r="I64" s="522"/>
      <c r="J64" s="522" t="s">
        <v>968</v>
      </c>
      <c r="K64" s="486"/>
      <c r="L64" s="487"/>
    </row>
    <row r="65" spans="1:12" ht="25.5">
      <c r="A65" s="532">
        <v>54</v>
      </c>
      <c r="B65" s="489" t="s">
        <v>1094</v>
      </c>
      <c r="C65" s="490" t="s">
        <v>940</v>
      </c>
      <c r="D65" s="491">
        <v>30</v>
      </c>
      <c r="E65" s="504" t="s">
        <v>1052</v>
      </c>
      <c r="F65" s="488" t="s">
        <v>1053</v>
      </c>
      <c r="G65" s="484"/>
      <c r="H65" s="484"/>
      <c r="I65" s="522"/>
      <c r="J65" s="522" t="s">
        <v>968</v>
      </c>
      <c r="K65" s="486"/>
      <c r="L65" s="487"/>
    </row>
    <row r="66" spans="1:12" ht="25.5">
      <c r="A66" s="532">
        <v>55</v>
      </c>
      <c r="B66" s="489" t="s">
        <v>1094</v>
      </c>
      <c r="C66" s="490" t="s">
        <v>940</v>
      </c>
      <c r="D66" s="491">
        <v>30</v>
      </c>
      <c r="E66" s="504" t="s">
        <v>1054</v>
      </c>
      <c r="F66" s="488" t="s">
        <v>1055</v>
      </c>
      <c r="G66" s="484"/>
      <c r="H66" s="484"/>
      <c r="I66" s="522"/>
      <c r="J66" s="522" t="s">
        <v>968</v>
      </c>
      <c r="K66" s="486"/>
      <c r="L66" s="487"/>
    </row>
    <row r="67" spans="1:12" ht="25.5">
      <c r="A67" s="532">
        <v>56</v>
      </c>
      <c r="B67" s="489" t="s">
        <v>1094</v>
      </c>
      <c r="C67" s="490" t="s">
        <v>940</v>
      </c>
      <c r="D67" s="491">
        <v>30</v>
      </c>
      <c r="E67" s="504" t="s">
        <v>1056</v>
      </c>
      <c r="F67" s="488" t="s">
        <v>1057</v>
      </c>
      <c r="G67" s="484"/>
      <c r="H67" s="484"/>
      <c r="I67" s="522"/>
      <c r="J67" s="522" t="s">
        <v>968</v>
      </c>
      <c r="K67" s="486"/>
      <c r="L67" s="487"/>
    </row>
    <row r="68" spans="1:12" ht="25.5">
      <c r="A68" s="532">
        <v>57</v>
      </c>
      <c r="B68" s="489" t="s">
        <v>1094</v>
      </c>
      <c r="C68" s="490" t="s">
        <v>940</v>
      </c>
      <c r="D68" s="491">
        <v>30</v>
      </c>
      <c r="E68" s="504" t="s">
        <v>1058</v>
      </c>
      <c r="F68" s="488" t="s">
        <v>687</v>
      </c>
      <c r="G68" s="484"/>
      <c r="H68" s="484"/>
      <c r="I68" s="522"/>
      <c r="J68" s="522" t="s">
        <v>968</v>
      </c>
      <c r="K68" s="486"/>
      <c r="L68" s="487"/>
    </row>
    <row r="69" spans="1:12" ht="25.5">
      <c r="A69" s="532">
        <v>58</v>
      </c>
      <c r="B69" s="489" t="s">
        <v>1094</v>
      </c>
      <c r="C69" s="490" t="s">
        <v>940</v>
      </c>
      <c r="D69" s="491">
        <v>30</v>
      </c>
      <c r="E69" s="504" t="s">
        <v>1059</v>
      </c>
      <c r="F69" s="488" t="s">
        <v>1060</v>
      </c>
      <c r="G69" s="484"/>
      <c r="H69" s="484"/>
      <c r="I69" s="522"/>
      <c r="J69" s="522" t="s">
        <v>968</v>
      </c>
      <c r="K69" s="486"/>
      <c r="L69" s="487"/>
    </row>
    <row r="70" spans="1:12" ht="25.5">
      <c r="A70" s="532">
        <v>59</v>
      </c>
      <c r="B70" s="489" t="s">
        <v>1094</v>
      </c>
      <c r="C70" s="490" t="s">
        <v>940</v>
      </c>
      <c r="D70" s="491">
        <v>30</v>
      </c>
      <c r="E70" s="504" t="s">
        <v>1061</v>
      </c>
      <c r="F70" s="488" t="s">
        <v>1062</v>
      </c>
      <c r="G70" s="484"/>
      <c r="H70" s="484"/>
      <c r="I70" s="522"/>
      <c r="J70" s="522" t="s">
        <v>968</v>
      </c>
      <c r="K70" s="486"/>
      <c r="L70" s="487"/>
    </row>
    <row r="71" spans="1:12" ht="25.5">
      <c r="A71" s="532">
        <v>60</v>
      </c>
      <c r="B71" s="489">
        <v>42348</v>
      </c>
      <c r="C71" s="490" t="s">
        <v>945</v>
      </c>
      <c r="D71" s="491">
        <v>3000</v>
      </c>
      <c r="E71" s="506" t="s">
        <v>1063</v>
      </c>
      <c r="F71" s="463" t="s">
        <v>1064</v>
      </c>
      <c r="G71" s="463" t="s">
        <v>1065</v>
      </c>
      <c r="H71" s="492" t="s">
        <v>948</v>
      </c>
      <c r="I71" s="522"/>
      <c r="J71" s="522"/>
      <c r="K71" s="486"/>
      <c r="L71" s="487"/>
    </row>
    <row r="72" spans="1:12" ht="25.5">
      <c r="A72" s="532">
        <v>61</v>
      </c>
      <c r="B72" s="489" t="s">
        <v>1066</v>
      </c>
      <c r="C72" s="490" t="s">
        <v>945</v>
      </c>
      <c r="D72" s="491">
        <v>4000</v>
      </c>
      <c r="E72" s="506" t="s">
        <v>1067</v>
      </c>
      <c r="F72" s="463" t="s">
        <v>1068</v>
      </c>
      <c r="G72" s="463" t="s">
        <v>1069</v>
      </c>
      <c r="H72" s="492" t="s">
        <v>948</v>
      </c>
      <c r="I72" s="522"/>
      <c r="J72" s="522"/>
      <c r="K72" s="486"/>
      <c r="L72" s="487"/>
    </row>
    <row r="73" spans="1:12" ht="25.5">
      <c r="A73" s="532">
        <v>62</v>
      </c>
      <c r="B73" s="489" t="s">
        <v>1070</v>
      </c>
      <c r="C73" s="490" t="s">
        <v>945</v>
      </c>
      <c r="D73" s="491">
        <v>5001.5</v>
      </c>
      <c r="E73" s="506" t="s">
        <v>1071</v>
      </c>
      <c r="F73" s="463" t="s">
        <v>1033</v>
      </c>
      <c r="G73" s="463" t="s">
        <v>1072</v>
      </c>
      <c r="H73" s="492" t="s">
        <v>1073</v>
      </c>
      <c r="I73" s="522"/>
      <c r="J73" s="522"/>
      <c r="K73" s="486"/>
      <c r="L73" s="487"/>
    </row>
    <row r="74" spans="1:12" ht="25.5">
      <c r="A74" s="532">
        <v>63</v>
      </c>
      <c r="B74" s="489" t="s">
        <v>1070</v>
      </c>
      <c r="C74" s="490" t="s">
        <v>945</v>
      </c>
      <c r="D74" s="491">
        <v>1000</v>
      </c>
      <c r="E74" s="506" t="s">
        <v>1074</v>
      </c>
      <c r="F74" s="463" t="s">
        <v>1075</v>
      </c>
      <c r="G74" s="463" t="s">
        <v>1076</v>
      </c>
      <c r="H74" s="492" t="s">
        <v>948</v>
      </c>
      <c r="I74" s="522"/>
      <c r="J74" s="522"/>
      <c r="K74" s="486"/>
      <c r="L74" s="487"/>
    </row>
    <row r="75" spans="1:12" ht="25.5">
      <c r="A75" s="532">
        <v>64</v>
      </c>
      <c r="B75" s="489" t="s">
        <v>1077</v>
      </c>
      <c r="C75" s="490" t="s">
        <v>940</v>
      </c>
      <c r="D75" s="491">
        <v>520</v>
      </c>
      <c r="E75" s="506" t="s">
        <v>951</v>
      </c>
      <c r="F75" s="463">
        <v>1036001246</v>
      </c>
      <c r="G75" s="463"/>
      <c r="H75" s="492"/>
      <c r="I75" s="522" t="s">
        <v>1078</v>
      </c>
      <c r="J75" s="522"/>
      <c r="K75" s="486" t="s">
        <v>1079</v>
      </c>
      <c r="L75" s="487"/>
    </row>
    <row r="76" spans="1:12" ht="25.5">
      <c r="A76" s="532">
        <v>65</v>
      </c>
      <c r="B76" s="493">
        <v>42074</v>
      </c>
      <c r="C76" s="494" t="s">
        <v>945</v>
      </c>
      <c r="D76" s="530">
        <v>9400</v>
      </c>
      <c r="E76" s="507" t="s">
        <v>1080</v>
      </c>
      <c r="F76" s="483" t="s">
        <v>1081</v>
      </c>
      <c r="G76" s="483" t="s">
        <v>1082</v>
      </c>
      <c r="H76" s="492" t="s">
        <v>948</v>
      </c>
      <c r="I76" s="513"/>
      <c r="J76" s="513"/>
      <c r="K76" s="495"/>
      <c r="L76" s="494"/>
    </row>
    <row r="77" spans="1:12" ht="25.5">
      <c r="A77" s="532">
        <v>66</v>
      </c>
      <c r="B77" s="493">
        <v>42288</v>
      </c>
      <c r="C77" s="494" t="s">
        <v>945</v>
      </c>
      <c r="D77" s="530">
        <v>43340</v>
      </c>
      <c r="E77" s="507" t="s">
        <v>964</v>
      </c>
      <c r="F77" s="483" t="s">
        <v>965</v>
      </c>
      <c r="G77" s="483" t="s">
        <v>1083</v>
      </c>
      <c r="H77" s="492" t="s">
        <v>948</v>
      </c>
      <c r="I77" s="513"/>
      <c r="J77" s="513"/>
      <c r="K77" s="495"/>
      <c r="L77" s="494"/>
    </row>
    <row r="78" spans="1:12" ht="25.5">
      <c r="A78" s="532">
        <v>67</v>
      </c>
      <c r="B78" s="493" t="s">
        <v>1084</v>
      </c>
      <c r="C78" s="494" t="s">
        <v>945</v>
      </c>
      <c r="D78" s="530">
        <v>10000</v>
      </c>
      <c r="E78" s="507" t="s">
        <v>1085</v>
      </c>
      <c r="F78" s="483" t="s">
        <v>1086</v>
      </c>
      <c r="G78" s="483" t="s">
        <v>1087</v>
      </c>
      <c r="H78" s="492" t="s">
        <v>948</v>
      </c>
      <c r="I78" s="513"/>
      <c r="J78" s="513"/>
      <c r="K78" s="495"/>
      <c r="L78" s="494"/>
    </row>
    <row r="79" spans="1:12" ht="25.5">
      <c r="A79" s="532">
        <v>68</v>
      </c>
      <c r="B79" s="493" t="s">
        <v>1084</v>
      </c>
      <c r="C79" s="494" t="s">
        <v>945</v>
      </c>
      <c r="D79" s="530">
        <v>5000</v>
      </c>
      <c r="E79" s="507" t="s">
        <v>1088</v>
      </c>
      <c r="F79" s="483" t="s">
        <v>1089</v>
      </c>
      <c r="G79" s="483" t="s">
        <v>1090</v>
      </c>
      <c r="H79" s="492" t="s">
        <v>948</v>
      </c>
      <c r="I79" s="513"/>
      <c r="J79" s="513"/>
      <c r="K79" s="495"/>
      <c r="L79" s="494"/>
    </row>
    <row r="80" spans="1:12" ht="38.25">
      <c r="A80" s="532">
        <v>69</v>
      </c>
      <c r="B80" s="489">
        <v>42165</v>
      </c>
      <c r="C80" s="494" t="s">
        <v>945</v>
      </c>
      <c r="D80" s="530">
        <v>11950</v>
      </c>
      <c r="E80" s="531" t="s">
        <v>949</v>
      </c>
      <c r="F80" s="484" t="s">
        <v>587</v>
      </c>
      <c r="G80" s="484" t="s">
        <v>950</v>
      </c>
      <c r="H80" s="484" t="s">
        <v>948</v>
      </c>
      <c r="I80" s="513"/>
      <c r="J80" s="513"/>
      <c r="K80" s="495"/>
      <c r="L80" s="513" t="s">
        <v>1091</v>
      </c>
    </row>
    <row r="81" spans="1:17" ht="25.5">
      <c r="A81" s="532">
        <v>70</v>
      </c>
      <c r="B81" s="479" t="s">
        <v>1105</v>
      </c>
      <c r="C81" s="472" t="s">
        <v>945</v>
      </c>
      <c r="D81" s="528">
        <v>5000</v>
      </c>
      <c r="E81" s="479" t="s">
        <v>1102</v>
      </c>
      <c r="F81" s="479" t="s">
        <v>1103</v>
      </c>
      <c r="G81" s="479" t="s">
        <v>1104</v>
      </c>
      <c r="H81" s="484" t="s">
        <v>948</v>
      </c>
      <c r="I81" s="480"/>
      <c r="J81" s="474"/>
      <c r="K81" s="514"/>
      <c r="L81" s="328"/>
    </row>
    <row r="82" spans="1:17" ht="25.5">
      <c r="A82" s="532">
        <v>71</v>
      </c>
      <c r="B82" s="479" t="s">
        <v>1109</v>
      </c>
      <c r="C82" s="472" t="s">
        <v>945</v>
      </c>
      <c r="D82" s="528">
        <v>12000</v>
      </c>
      <c r="E82" s="479" t="s">
        <v>1106</v>
      </c>
      <c r="F82" s="479" t="s">
        <v>1107</v>
      </c>
      <c r="G82" s="479" t="s">
        <v>1108</v>
      </c>
      <c r="H82" s="484" t="s">
        <v>948</v>
      </c>
      <c r="I82" s="480"/>
      <c r="J82" s="474"/>
      <c r="K82" s="514"/>
      <c r="L82" s="328"/>
    </row>
    <row r="83" spans="1:17" ht="25.5">
      <c r="A83" s="532">
        <v>72</v>
      </c>
      <c r="B83" s="479" t="s">
        <v>1110</v>
      </c>
      <c r="C83" s="472" t="s">
        <v>945</v>
      </c>
      <c r="D83" s="528">
        <v>10000</v>
      </c>
      <c r="E83" s="479" t="s">
        <v>951</v>
      </c>
      <c r="F83" s="479" t="s">
        <v>563</v>
      </c>
      <c r="G83" s="479" t="s">
        <v>952</v>
      </c>
      <c r="H83" s="484" t="s">
        <v>948</v>
      </c>
      <c r="I83" s="480"/>
      <c r="J83" s="474"/>
      <c r="K83" s="514"/>
      <c r="L83" s="328"/>
    </row>
    <row r="84" spans="1:17" ht="25.5">
      <c r="A84" s="532">
        <v>73</v>
      </c>
      <c r="B84" s="479" t="s">
        <v>1111</v>
      </c>
      <c r="C84" s="472" t="s">
        <v>945</v>
      </c>
      <c r="D84" s="528">
        <v>5000</v>
      </c>
      <c r="E84" s="479" t="s">
        <v>954</v>
      </c>
      <c r="F84" s="479" t="s">
        <v>955</v>
      </c>
      <c r="G84" s="479" t="s">
        <v>1112</v>
      </c>
      <c r="H84" s="484" t="s">
        <v>948</v>
      </c>
      <c r="I84" s="480"/>
      <c r="J84" s="474"/>
      <c r="K84" s="514"/>
      <c r="L84" s="328"/>
    </row>
    <row r="85" spans="1:17" ht="25.5">
      <c r="A85" s="532">
        <v>74</v>
      </c>
      <c r="B85" s="479" t="s">
        <v>1113</v>
      </c>
      <c r="C85" s="472" t="s">
        <v>945</v>
      </c>
      <c r="D85" s="528">
        <v>17340</v>
      </c>
      <c r="E85" s="479" t="s">
        <v>1032</v>
      </c>
      <c r="F85" s="479" t="s">
        <v>1033</v>
      </c>
      <c r="G85" s="479" t="s">
        <v>1114</v>
      </c>
      <c r="H85" s="484" t="s">
        <v>948</v>
      </c>
      <c r="I85" s="480"/>
      <c r="J85" s="474"/>
      <c r="K85" s="514"/>
      <c r="L85" s="328"/>
    </row>
    <row r="86" spans="1:17">
      <c r="A86" s="476"/>
      <c r="B86" s="477"/>
      <c r="C86" s="472"/>
      <c r="D86" s="478"/>
      <c r="E86" s="479"/>
      <c r="F86" s="479"/>
      <c r="G86" s="479"/>
      <c r="H86" s="475"/>
      <c r="I86" s="480"/>
      <c r="J86" s="474"/>
      <c r="K86" s="514"/>
      <c r="L86" s="328"/>
    </row>
    <row r="87" spans="1:17">
      <c r="A87" s="476"/>
      <c r="B87" s="477"/>
      <c r="C87" s="472"/>
      <c r="D87" s="478"/>
      <c r="E87" s="479"/>
      <c r="F87" s="479"/>
      <c r="G87" s="479"/>
      <c r="H87" s="475"/>
      <c r="I87" s="480"/>
      <c r="J87" s="474"/>
      <c r="K87" s="514"/>
      <c r="L87" s="328"/>
    </row>
    <row r="88" spans="1:17">
      <c r="A88" s="476"/>
      <c r="B88" s="477"/>
      <c r="C88" s="472"/>
      <c r="D88" s="478"/>
      <c r="E88" s="479"/>
      <c r="F88" s="479"/>
      <c r="G88" s="479"/>
      <c r="H88" s="475"/>
      <c r="I88" s="480"/>
      <c r="J88" s="474"/>
      <c r="K88" s="514"/>
      <c r="L88" s="328"/>
    </row>
    <row r="89" spans="1:17">
      <c r="A89" s="476"/>
      <c r="B89" s="481"/>
      <c r="C89" s="472"/>
      <c r="D89" s="473"/>
      <c r="E89" s="508"/>
      <c r="F89" s="475"/>
      <c r="G89" s="475"/>
      <c r="H89" s="475"/>
      <c r="I89" s="472"/>
      <c r="J89" s="472"/>
      <c r="K89" s="408"/>
      <c r="L89" s="328"/>
    </row>
    <row r="90" spans="1:17">
      <c r="A90" s="476" t="s">
        <v>277</v>
      </c>
      <c r="B90" s="482"/>
      <c r="C90" s="472"/>
      <c r="D90" s="473"/>
      <c r="E90" s="508"/>
      <c r="F90" s="475"/>
      <c r="G90" s="475"/>
      <c r="H90" s="475"/>
      <c r="I90" s="472"/>
      <c r="J90" s="472"/>
      <c r="K90" s="408"/>
      <c r="L90" s="328"/>
    </row>
    <row r="91" spans="1:17">
      <c r="A91" s="290"/>
      <c r="B91" s="291"/>
      <c r="C91" s="290"/>
      <c r="D91" s="291"/>
      <c r="E91" s="509"/>
      <c r="F91" s="332"/>
      <c r="G91" s="339"/>
      <c r="H91" s="332"/>
      <c r="I91" s="290"/>
      <c r="J91" s="291"/>
      <c r="K91" s="290"/>
      <c r="L91" s="291"/>
    </row>
    <row r="92" spans="1:17">
      <c r="A92" s="290"/>
      <c r="B92" s="296"/>
      <c r="C92" s="290"/>
      <c r="D92" s="296"/>
      <c r="E92" s="509"/>
      <c r="F92" s="333"/>
      <c r="G92" s="339"/>
      <c r="H92" s="333"/>
      <c r="I92" s="290"/>
      <c r="J92" s="296"/>
      <c r="K92" s="290"/>
      <c r="L92" s="296"/>
    </row>
    <row r="93" spans="1:17" ht="15" customHeight="1">
      <c r="A93" s="600" t="s">
        <v>434</v>
      </c>
      <c r="B93" s="600"/>
      <c r="C93" s="600"/>
      <c r="D93" s="600"/>
      <c r="E93" s="600"/>
      <c r="F93" s="600"/>
      <c r="G93" s="600"/>
      <c r="H93" s="600"/>
      <c r="I93" s="600"/>
      <c r="J93" s="600"/>
      <c r="K93" s="600"/>
      <c r="L93" s="600"/>
      <c r="M93" s="297"/>
      <c r="N93" s="297"/>
      <c r="O93" s="297"/>
      <c r="P93" s="297"/>
      <c r="Q93" s="297"/>
    </row>
    <row r="94" spans="1:17" ht="15" customHeight="1">
      <c r="A94" s="600" t="s">
        <v>474</v>
      </c>
      <c r="B94" s="600"/>
      <c r="C94" s="600"/>
      <c r="D94" s="600"/>
      <c r="E94" s="600"/>
      <c r="F94" s="600"/>
      <c r="G94" s="600"/>
      <c r="H94" s="600"/>
      <c r="I94" s="600"/>
      <c r="J94" s="600"/>
      <c r="K94" s="600"/>
      <c r="L94" s="600"/>
      <c r="M94" s="298"/>
      <c r="N94" s="298"/>
      <c r="O94" s="298"/>
      <c r="P94" s="298"/>
      <c r="Q94" s="298"/>
    </row>
    <row r="95" spans="1:17">
      <c r="A95" s="600"/>
      <c r="B95" s="600"/>
      <c r="C95" s="600"/>
      <c r="D95" s="600"/>
      <c r="E95" s="600"/>
      <c r="F95" s="600"/>
      <c r="G95" s="600"/>
      <c r="H95" s="600"/>
      <c r="I95" s="600"/>
      <c r="J95" s="600"/>
      <c r="K95" s="600"/>
      <c r="L95" s="600"/>
      <c r="M95" s="298"/>
      <c r="N95" s="298"/>
      <c r="O95" s="298"/>
      <c r="P95" s="298"/>
      <c r="Q95" s="298"/>
    </row>
    <row r="96" spans="1:17" ht="15" customHeight="1">
      <c r="A96" s="600" t="s">
        <v>473</v>
      </c>
      <c r="B96" s="600"/>
      <c r="C96" s="600"/>
      <c r="D96" s="600"/>
      <c r="E96" s="600"/>
      <c r="F96" s="600"/>
      <c r="G96" s="600"/>
      <c r="H96" s="600"/>
      <c r="I96" s="600"/>
      <c r="J96" s="600"/>
      <c r="K96" s="600"/>
      <c r="L96" s="600"/>
      <c r="M96" s="297"/>
      <c r="N96" s="297"/>
      <c r="O96" s="297"/>
      <c r="P96" s="297"/>
      <c r="Q96" s="297"/>
    </row>
    <row r="97" spans="1:17">
      <c r="A97" s="600"/>
      <c r="B97" s="600"/>
      <c r="C97" s="600"/>
      <c r="D97" s="600"/>
      <c r="E97" s="600"/>
      <c r="F97" s="600"/>
      <c r="G97" s="600"/>
      <c r="H97" s="600"/>
      <c r="I97" s="600"/>
      <c r="J97" s="600"/>
      <c r="K97" s="600"/>
      <c r="L97" s="600"/>
      <c r="M97" s="297"/>
      <c r="N97" s="297"/>
      <c r="O97" s="297"/>
      <c r="P97" s="297"/>
      <c r="Q97" s="297"/>
    </row>
    <row r="98" spans="1:17" ht="15" customHeight="1">
      <c r="A98" s="600" t="s">
        <v>472</v>
      </c>
      <c r="B98" s="600"/>
      <c r="C98" s="600"/>
      <c r="D98" s="600"/>
      <c r="E98" s="600"/>
      <c r="F98" s="600"/>
      <c r="G98" s="600"/>
      <c r="H98" s="600"/>
      <c r="I98" s="600"/>
      <c r="J98" s="600"/>
      <c r="K98" s="600"/>
      <c r="L98" s="600"/>
      <c r="M98" s="297"/>
      <c r="N98" s="297"/>
      <c r="O98" s="297"/>
      <c r="P98" s="297"/>
      <c r="Q98" s="297"/>
    </row>
    <row r="99" spans="1:17">
      <c r="A99" s="290"/>
      <c r="B99" s="291"/>
      <c r="C99" s="290"/>
      <c r="D99" s="291"/>
      <c r="E99" s="509"/>
      <c r="F99" s="332"/>
      <c r="G99" s="339"/>
      <c r="H99" s="332"/>
      <c r="I99" s="290"/>
      <c r="J99" s="291"/>
      <c r="K99" s="290"/>
      <c r="L99" s="291"/>
      <c r="M99" s="297"/>
      <c r="N99" s="297"/>
      <c r="O99" s="297"/>
      <c r="P99" s="297"/>
      <c r="Q99" s="297"/>
    </row>
    <row r="100" spans="1:17">
      <c r="A100" s="290"/>
      <c r="B100" s="296"/>
      <c r="C100" s="290"/>
      <c r="D100" s="296"/>
      <c r="E100" s="509"/>
      <c r="F100" s="333"/>
      <c r="G100" s="339"/>
      <c r="H100" s="333"/>
      <c r="I100" s="290"/>
      <c r="J100" s="296"/>
      <c r="K100" s="290"/>
      <c r="L100" s="296"/>
      <c r="M100" s="297"/>
      <c r="N100" s="297"/>
      <c r="O100" s="297"/>
      <c r="P100" s="297"/>
      <c r="Q100" s="297"/>
    </row>
    <row r="101" spans="1:17">
      <c r="A101" s="290"/>
      <c r="B101" s="291"/>
      <c r="C101" s="290"/>
      <c r="D101" s="291"/>
      <c r="E101" s="509"/>
      <c r="F101" s="332"/>
      <c r="G101" s="339"/>
      <c r="H101" s="332"/>
      <c r="I101" s="290"/>
      <c r="J101" s="291"/>
      <c r="K101" s="290"/>
      <c r="L101" s="291"/>
      <c r="M101" s="297"/>
      <c r="N101" s="297"/>
      <c r="O101" s="297"/>
      <c r="P101" s="297"/>
      <c r="Q101" s="297"/>
    </row>
    <row r="102" spans="1:17">
      <c r="A102" s="290"/>
      <c r="B102" s="296"/>
      <c r="C102" s="290"/>
      <c r="D102" s="296"/>
      <c r="E102" s="509"/>
      <c r="F102" s="333"/>
      <c r="G102" s="339"/>
      <c r="H102" s="333"/>
      <c r="I102" s="290"/>
      <c r="J102" s="296"/>
      <c r="K102" s="290"/>
      <c r="L102" s="296"/>
    </row>
    <row r="103" spans="1:17" ht="15" customHeight="1">
      <c r="A103" s="605" t="s">
        <v>107</v>
      </c>
      <c r="B103" s="605"/>
      <c r="C103" s="291"/>
      <c r="D103" s="290"/>
      <c r="E103" s="496"/>
      <c r="F103" s="332"/>
      <c r="G103" s="339"/>
      <c r="H103" s="332"/>
      <c r="I103" s="291"/>
      <c r="J103" s="290"/>
      <c r="K103" s="291"/>
      <c r="L103" s="290"/>
      <c r="M103" s="292"/>
      <c r="N103" s="292"/>
      <c r="O103" s="292"/>
      <c r="P103" s="292"/>
      <c r="Q103" s="292"/>
    </row>
    <row r="104" spans="1:17">
      <c r="A104" s="291"/>
      <c r="B104" s="290"/>
      <c r="C104" s="294"/>
      <c r="D104" s="295"/>
      <c r="E104" s="510"/>
      <c r="F104" s="332"/>
      <c r="G104" s="339"/>
      <c r="H104" s="346"/>
      <c r="I104" s="291"/>
      <c r="J104" s="290"/>
      <c r="K104" s="291"/>
      <c r="L104" s="290"/>
      <c r="M104" s="292"/>
      <c r="N104" s="292"/>
      <c r="O104" s="292"/>
      <c r="P104" s="292"/>
      <c r="Q104" s="292"/>
    </row>
    <row r="105" spans="1:17" ht="30" customHeight="1">
      <c r="A105" s="291"/>
      <c r="B105" s="290"/>
      <c r="C105" s="604" t="s">
        <v>269</v>
      </c>
      <c r="D105" s="604"/>
      <c r="E105" s="604"/>
      <c r="F105" s="332"/>
      <c r="G105" s="339"/>
      <c r="H105" s="602" t="s">
        <v>484</v>
      </c>
      <c r="I105" s="293"/>
      <c r="J105" s="290"/>
      <c r="K105" s="291"/>
      <c r="L105" s="290"/>
      <c r="M105" s="292"/>
      <c r="N105" s="292"/>
      <c r="O105" s="292"/>
      <c r="P105" s="292"/>
      <c r="Q105" s="292"/>
    </row>
    <row r="106" spans="1:17">
      <c r="A106" s="291"/>
      <c r="B106" s="290"/>
      <c r="C106" s="291"/>
      <c r="D106" s="290"/>
      <c r="E106" s="496"/>
      <c r="F106" s="332"/>
      <c r="G106" s="339"/>
      <c r="H106" s="603"/>
      <c r="I106" s="293"/>
      <c r="J106" s="290"/>
      <c r="K106" s="291"/>
      <c r="L106" s="290"/>
      <c r="M106" s="292"/>
      <c r="N106" s="292"/>
      <c r="O106" s="292"/>
      <c r="P106" s="292"/>
      <c r="Q106" s="292"/>
    </row>
    <row r="107" spans="1:17">
      <c r="A107" s="291"/>
      <c r="B107" s="290"/>
      <c r="C107" s="601" t="s">
        <v>140</v>
      </c>
      <c r="D107" s="601"/>
      <c r="E107" s="601"/>
      <c r="F107" s="332"/>
      <c r="G107" s="339"/>
      <c r="H107" s="332"/>
      <c r="I107" s="291"/>
      <c r="J107" s="290"/>
      <c r="K107" s="291"/>
      <c r="L107" s="290"/>
      <c r="M107" s="289"/>
      <c r="N107" s="289"/>
      <c r="O107" s="289"/>
      <c r="P107" s="289"/>
      <c r="Q107" s="289"/>
    </row>
    <row r="108" spans="1:17">
      <c r="A108" s="289"/>
      <c r="B108" s="289"/>
      <c r="C108" s="289"/>
      <c r="D108" s="289"/>
      <c r="F108" s="340"/>
      <c r="G108" s="340"/>
      <c r="H108" s="340"/>
      <c r="I108" s="523"/>
      <c r="J108" s="523"/>
      <c r="K108" s="289"/>
      <c r="L108" s="289"/>
      <c r="M108" s="289"/>
      <c r="N108" s="289"/>
      <c r="O108" s="289"/>
      <c r="P108" s="289"/>
      <c r="Q108" s="289"/>
    </row>
    <row r="109" spans="1:17">
      <c r="A109" s="289"/>
      <c r="B109" s="289"/>
      <c r="C109" s="289"/>
      <c r="D109" s="289"/>
      <c r="F109" s="340"/>
      <c r="G109" s="340"/>
      <c r="H109" s="340"/>
      <c r="I109" s="523"/>
      <c r="J109" s="523"/>
      <c r="K109" s="289"/>
      <c r="L109" s="289"/>
      <c r="M109" s="289"/>
      <c r="N109" s="289"/>
      <c r="O109" s="289"/>
      <c r="P109" s="289"/>
      <c r="Q109" s="289"/>
    </row>
    <row r="110" spans="1:17">
      <c r="A110" s="289"/>
      <c r="B110" s="289"/>
      <c r="C110" s="289"/>
      <c r="D110" s="289"/>
      <c r="F110" s="340"/>
      <c r="G110" s="340"/>
      <c r="H110" s="340"/>
      <c r="I110" s="523"/>
      <c r="J110" s="523"/>
      <c r="K110" s="289"/>
      <c r="L110" s="289"/>
      <c r="M110" s="289"/>
      <c r="N110" s="289"/>
      <c r="O110" s="289"/>
      <c r="P110" s="289"/>
      <c r="Q110" s="289"/>
    </row>
    <row r="111" spans="1:17">
      <c r="A111" s="289"/>
      <c r="B111" s="289"/>
      <c r="C111" s="289"/>
      <c r="D111" s="289"/>
      <c r="F111" s="340"/>
      <c r="G111" s="340"/>
      <c r="H111" s="340"/>
      <c r="I111" s="523"/>
      <c r="J111" s="523"/>
      <c r="K111" s="289"/>
      <c r="L111" s="289"/>
      <c r="M111" s="289"/>
      <c r="N111" s="289"/>
      <c r="O111" s="289"/>
      <c r="P111" s="289"/>
      <c r="Q111" s="289"/>
    </row>
    <row r="112" spans="1:17">
      <c r="A112" s="289"/>
      <c r="B112" s="289"/>
      <c r="C112" s="289"/>
      <c r="D112" s="289"/>
      <c r="E112" s="512"/>
      <c r="F112" s="340"/>
      <c r="G112" s="340"/>
      <c r="H112" s="340"/>
      <c r="I112" s="523"/>
      <c r="J112" s="523"/>
      <c r="K112" s="289"/>
      <c r="L112" s="289"/>
      <c r="M112" s="289"/>
      <c r="N112" s="289"/>
      <c r="O112" s="289"/>
      <c r="P112" s="289"/>
      <c r="Q112" s="289"/>
    </row>
    <row r="184" spans="1:17" s="331" customFormat="1">
      <c r="A184" s="288"/>
      <c r="B184" s="288"/>
      <c r="C184" s="288"/>
      <c r="D184" s="288"/>
      <c r="E184" s="511"/>
      <c r="F184" s="341"/>
      <c r="G184" s="341"/>
      <c r="H184" s="341"/>
      <c r="I184" s="524"/>
      <c r="J184" s="524"/>
      <c r="K184" s="288"/>
      <c r="L184" s="288"/>
      <c r="M184" s="288"/>
      <c r="N184" s="288"/>
      <c r="O184" s="288"/>
      <c r="P184" s="288"/>
      <c r="Q184" s="288"/>
    </row>
    <row r="185" spans="1:17" s="331" customFormat="1">
      <c r="A185" s="288"/>
      <c r="B185" s="288"/>
      <c r="C185" s="288"/>
      <c r="D185" s="288"/>
      <c r="E185" s="511"/>
      <c r="F185" s="341"/>
      <c r="G185" s="341"/>
      <c r="H185" s="341"/>
      <c r="I185" s="524"/>
      <c r="J185" s="524"/>
      <c r="K185" s="288"/>
      <c r="L185" s="288"/>
      <c r="M185" s="288"/>
      <c r="N185" s="288"/>
      <c r="O185" s="288"/>
      <c r="P185" s="288"/>
      <c r="Q185" s="288"/>
    </row>
    <row r="186" spans="1:17" s="331" customFormat="1">
      <c r="A186" s="288"/>
      <c r="B186" s="288"/>
      <c r="C186" s="288"/>
      <c r="D186" s="288"/>
      <c r="E186" s="511"/>
      <c r="F186" s="341"/>
      <c r="G186" s="341"/>
      <c r="H186" s="341"/>
      <c r="I186" s="524"/>
      <c r="J186" s="524"/>
      <c r="K186" s="288"/>
      <c r="L186" s="288"/>
      <c r="M186" s="288"/>
      <c r="N186" s="288"/>
      <c r="O186" s="288"/>
      <c r="P186" s="288"/>
      <c r="Q186" s="288"/>
    </row>
    <row r="187" spans="1:17" s="331" customFormat="1">
      <c r="A187" s="288"/>
      <c r="B187" s="288"/>
      <c r="C187" s="288"/>
      <c r="D187" s="288"/>
      <c r="E187" s="511"/>
      <c r="F187" s="341"/>
      <c r="G187" s="341"/>
      <c r="H187" s="341"/>
      <c r="I187" s="524"/>
      <c r="J187" s="524"/>
      <c r="K187" s="288"/>
      <c r="L187" s="288"/>
      <c r="M187" s="288"/>
      <c r="N187" s="288"/>
      <c r="O187" s="288"/>
      <c r="P187" s="288"/>
      <c r="Q187" s="288"/>
    </row>
    <row r="188" spans="1:17" s="331" customFormat="1">
      <c r="A188" s="288"/>
      <c r="B188" s="288"/>
      <c r="C188" s="288"/>
      <c r="D188" s="288"/>
      <c r="E188" s="511"/>
      <c r="F188" s="341"/>
      <c r="G188" s="341"/>
      <c r="H188" s="341"/>
      <c r="I188" s="524"/>
      <c r="J188" s="524"/>
      <c r="K188" s="288"/>
      <c r="L188" s="288"/>
      <c r="M188" s="288"/>
      <c r="N188" s="288"/>
      <c r="O188" s="288"/>
      <c r="P188" s="288"/>
      <c r="Q188" s="288"/>
    </row>
    <row r="189" spans="1:17" s="331" customFormat="1">
      <c r="A189" s="288"/>
      <c r="B189" s="288"/>
      <c r="C189" s="288"/>
      <c r="D189" s="288"/>
      <c r="E189" s="511"/>
      <c r="F189" s="341"/>
      <c r="G189" s="341"/>
      <c r="H189" s="341"/>
      <c r="I189" s="524"/>
      <c r="J189" s="524"/>
      <c r="K189" s="288"/>
      <c r="L189" s="288"/>
      <c r="M189" s="288"/>
      <c r="N189" s="288"/>
      <c r="O189" s="288"/>
      <c r="P189" s="288"/>
      <c r="Q189" s="288"/>
    </row>
    <row r="190" spans="1:17" s="331" customFormat="1">
      <c r="A190" s="288"/>
      <c r="B190" s="288"/>
      <c r="C190" s="288"/>
      <c r="D190" s="288"/>
      <c r="E190" s="511"/>
      <c r="F190" s="341"/>
      <c r="G190" s="341"/>
      <c r="H190" s="341"/>
      <c r="I190" s="524"/>
      <c r="J190" s="524"/>
      <c r="K190" s="288"/>
      <c r="L190" s="288"/>
      <c r="M190" s="288"/>
      <c r="N190" s="288"/>
      <c r="O190" s="288"/>
      <c r="P190" s="288"/>
      <c r="Q190" s="288"/>
    </row>
    <row r="191" spans="1:17" s="331" customFormat="1">
      <c r="A191" s="288"/>
      <c r="B191" s="288"/>
      <c r="C191" s="288"/>
      <c r="D191" s="288"/>
      <c r="E191" s="511"/>
      <c r="F191" s="341"/>
      <c r="G191" s="341"/>
      <c r="H191" s="341"/>
      <c r="I191" s="524"/>
      <c r="J191" s="524"/>
      <c r="K191" s="288"/>
      <c r="L191" s="288"/>
      <c r="M191" s="288"/>
      <c r="N191" s="288"/>
      <c r="O191" s="288"/>
      <c r="P191" s="288"/>
      <c r="Q191" s="288"/>
    </row>
    <row r="192" spans="1:17" s="331" customFormat="1">
      <c r="A192" s="288"/>
      <c r="B192" s="288"/>
      <c r="C192" s="288"/>
      <c r="D192" s="288"/>
      <c r="E192" s="511"/>
      <c r="F192" s="341"/>
      <c r="G192" s="341"/>
      <c r="H192" s="341"/>
      <c r="I192" s="524"/>
      <c r="J192" s="524"/>
      <c r="K192" s="288"/>
      <c r="L192" s="288"/>
      <c r="M192" s="288"/>
      <c r="N192" s="288"/>
      <c r="O192" s="288"/>
      <c r="P192" s="288"/>
      <c r="Q192" s="288"/>
    </row>
    <row r="193" spans="1:17" s="331" customFormat="1">
      <c r="A193" s="288"/>
      <c r="B193" s="288"/>
      <c r="C193" s="288"/>
      <c r="D193" s="288"/>
      <c r="E193" s="511"/>
      <c r="F193" s="341"/>
      <c r="G193" s="341"/>
      <c r="H193" s="341"/>
      <c r="I193" s="524"/>
      <c r="J193" s="524"/>
      <c r="K193" s="288"/>
      <c r="L193" s="288"/>
      <c r="M193" s="288"/>
      <c r="N193" s="288"/>
      <c r="O193" s="288"/>
      <c r="P193" s="288"/>
      <c r="Q193" s="288"/>
    </row>
    <row r="194" spans="1:17" s="331" customFormat="1">
      <c r="A194" s="288"/>
      <c r="B194" s="288"/>
      <c r="C194" s="288"/>
      <c r="D194" s="288"/>
      <c r="E194" s="511"/>
      <c r="F194" s="341"/>
      <c r="G194" s="341"/>
      <c r="H194" s="341"/>
      <c r="I194" s="524"/>
      <c r="J194" s="524"/>
      <c r="K194" s="288"/>
      <c r="L194" s="288"/>
      <c r="M194" s="288"/>
      <c r="N194" s="288"/>
      <c r="O194" s="288"/>
      <c r="P194" s="288"/>
      <c r="Q194" s="288"/>
    </row>
    <row r="195" spans="1:17" s="331" customFormat="1">
      <c r="A195" s="288"/>
      <c r="B195" s="288"/>
      <c r="C195" s="288"/>
      <c r="D195" s="288"/>
      <c r="E195" s="511"/>
      <c r="F195" s="341"/>
      <c r="G195" s="341"/>
      <c r="H195" s="341"/>
      <c r="I195" s="524"/>
      <c r="J195" s="524"/>
      <c r="K195" s="288"/>
      <c r="L195" s="288"/>
      <c r="M195" s="288"/>
      <c r="N195" s="288"/>
      <c r="O195" s="288"/>
      <c r="P195" s="288"/>
      <c r="Q195" s="288"/>
    </row>
    <row r="212" spans="1:17" s="297" customFormat="1">
      <c r="A212" s="288"/>
      <c r="B212" s="288"/>
      <c r="C212" s="288"/>
      <c r="D212" s="288"/>
      <c r="E212" s="511"/>
      <c r="F212" s="341"/>
      <c r="G212" s="341"/>
      <c r="H212" s="341"/>
      <c r="I212" s="524"/>
      <c r="J212" s="524"/>
      <c r="K212" s="288"/>
      <c r="L212" s="288"/>
      <c r="M212" s="288"/>
      <c r="N212" s="288"/>
      <c r="O212" s="288"/>
      <c r="P212" s="288"/>
      <c r="Q212" s="288"/>
    </row>
    <row r="213" spans="1:17" s="298" customFormat="1">
      <c r="A213" s="288"/>
      <c r="B213" s="288"/>
      <c r="C213" s="288"/>
      <c r="D213" s="288"/>
      <c r="E213" s="511"/>
      <c r="F213" s="341"/>
      <c r="G213" s="341"/>
      <c r="H213" s="341"/>
      <c r="I213" s="524"/>
      <c r="J213" s="524"/>
      <c r="K213" s="288"/>
      <c r="L213" s="288"/>
      <c r="M213" s="288"/>
      <c r="N213" s="288"/>
      <c r="O213" s="288"/>
      <c r="P213" s="288"/>
      <c r="Q213" s="288"/>
    </row>
    <row r="214" spans="1:17" s="298" customFormat="1">
      <c r="A214" s="288"/>
      <c r="B214" s="288"/>
      <c r="C214" s="288"/>
      <c r="D214" s="288"/>
      <c r="E214" s="511"/>
      <c r="F214" s="341"/>
      <c r="G214" s="341"/>
      <c r="H214" s="341"/>
      <c r="I214" s="524"/>
      <c r="J214" s="524"/>
      <c r="K214" s="288"/>
      <c r="L214" s="288"/>
      <c r="M214" s="288"/>
      <c r="N214" s="288"/>
      <c r="O214" s="288"/>
      <c r="P214" s="288"/>
      <c r="Q214" s="288"/>
    </row>
    <row r="215" spans="1:17" s="297" customFormat="1">
      <c r="A215" s="288"/>
      <c r="B215" s="288"/>
      <c r="C215" s="288"/>
      <c r="D215" s="288"/>
      <c r="E215" s="511"/>
      <c r="F215" s="341"/>
      <c r="G215" s="341"/>
      <c r="H215" s="341"/>
      <c r="I215" s="524"/>
      <c r="J215" s="524"/>
      <c r="K215" s="288"/>
      <c r="L215" s="288"/>
      <c r="M215" s="288"/>
      <c r="N215" s="288"/>
      <c r="O215" s="288"/>
      <c r="P215" s="288"/>
      <c r="Q215" s="288"/>
    </row>
    <row r="216" spans="1:17" s="297" customFormat="1">
      <c r="A216" s="288"/>
      <c r="B216" s="288"/>
      <c r="C216" s="288"/>
      <c r="D216" s="288"/>
      <c r="E216" s="511"/>
      <c r="F216" s="341"/>
      <c r="G216" s="341"/>
      <c r="H216" s="341"/>
      <c r="I216" s="524"/>
      <c r="J216" s="524"/>
      <c r="K216" s="288"/>
      <c r="L216" s="288"/>
      <c r="M216" s="288"/>
      <c r="N216" s="288"/>
      <c r="O216" s="288"/>
      <c r="P216" s="288"/>
      <c r="Q216" s="288"/>
    </row>
    <row r="217" spans="1:17" s="297" customFormat="1">
      <c r="A217" s="288"/>
      <c r="B217" s="288"/>
      <c r="C217" s="288"/>
      <c r="D217" s="288"/>
      <c r="E217" s="511"/>
      <c r="F217" s="341"/>
      <c r="G217" s="341"/>
      <c r="H217" s="341"/>
      <c r="I217" s="524"/>
      <c r="J217" s="524"/>
      <c r="K217" s="288"/>
      <c r="L217" s="288"/>
      <c r="M217" s="288"/>
      <c r="N217" s="288"/>
      <c r="O217" s="288"/>
      <c r="P217" s="288"/>
      <c r="Q217" s="288"/>
    </row>
    <row r="218" spans="1:17" s="297" customFormat="1">
      <c r="A218" s="288"/>
      <c r="B218" s="288"/>
      <c r="C218" s="288"/>
      <c r="D218" s="288"/>
      <c r="E218" s="511"/>
      <c r="F218" s="341"/>
      <c r="G218" s="341"/>
      <c r="H218" s="341"/>
      <c r="I218" s="524"/>
      <c r="J218" s="524"/>
      <c r="K218" s="288"/>
      <c r="L218" s="288"/>
      <c r="M218" s="288"/>
      <c r="N218" s="288"/>
      <c r="O218" s="288"/>
      <c r="P218" s="288"/>
      <c r="Q218" s="288"/>
    </row>
    <row r="219" spans="1:17" s="297" customFormat="1">
      <c r="A219" s="288"/>
      <c r="B219" s="288"/>
      <c r="C219" s="288"/>
      <c r="D219" s="288"/>
      <c r="E219" s="511"/>
      <c r="F219" s="341"/>
      <c r="G219" s="341"/>
      <c r="H219" s="341"/>
      <c r="I219" s="524"/>
      <c r="J219" s="524"/>
      <c r="K219" s="288"/>
      <c r="L219" s="288"/>
      <c r="M219" s="288"/>
      <c r="N219" s="288"/>
      <c r="O219" s="288"/>
      <c r="P219" s="288"/>
      <c r="Q219" s="288"/>
    </row>
    <row r="220" spans="1:17" s="297" customFormat="1">
      <c r="A220" s="288"/>
      <c r="B220" s="288"/>
      <c r="C220" s="288"/>
      <c r="D220" s="288"/>
      <c r="E220" s="511"/>
      <c r="F220" s="341"/>
      <c r="G220" s="341"/>
      <c r="H220" s="341"/>
      <c r="I220" s="524"/>
      <c r="J220" s="524"/>
      <c r="K220" s="288"/>
      <c r="L220" s="288"/>
      <c r="M220" s="288"/>
      <c r="N220" s="288"/>
      <c r="O220" s="288"/>
      <c r="P220" s="288"/>
      <c r="Q220" s="288"/>
    </row>
    <row r="222" spans="1:17" s="292" customFormat="1">
      <c r="A222" s="288"/>
      <c r="B222" s="288"/>
      <c r="C222" s="288"/>
      <c r="D222" s="288"/>
      <c r="E222" s="511"/>
      <c r="F222" s="341"/>
      <c r="G222" s="341"/>
      <c r="H222" s="341"/>
      <c r="I222" s="524"/>
      <c r="J222" s="524"/>
      <c r="K222" s="288"/>
      <c r="L222" s="288"/>
      <c r="M222" s="288"/>
      <c r="N222" s="288"/>
      <c r="O222" s="288"/>
      <c r="P222" s="288"/>
      <c r="Q222" s="288"/>
    </row>
    <row r="223" spans="1:17" s="292" customFormat="1">
      <c r="A223" s="288"/>
      <c r="B223" s="288"/>
      <c r="C223" s="288"/>
      <c r="D223" s="288"/>
      <c r="E223" s="511"/>
      <c r="F223" s="341"/>
      <c r="G223" s="341"/>
      <c r="H223" s="341"/>
      <c r="I223" s="524"/>
      <c r="J223" s="524"/>
      <c r="K223" s="288"/>
      <c r="L223" s="288"/>
      <c r="M223" s="288"/>
      <c r="N223" s="288"/>
      <c r="O223" s="288"/>
      <c r="P223" s="288"/>
      <c r="Q223" s="288"/>
    </row>
    <row r="224" spans="1:17" s="292" customFormat="1" ht="15" customHeight="1">
      <c r="A224" s="288"/>
      <c r="B224" s="288"/>
      <c r="C224" s="288"/>
      <c r="D224" s="288"/>
      <c r="E224" s="511"/>
      <c r="F224" s="341"/>
      <c r="G224" s="341"/>
      <c r="H224" s="341"/>
      <c r="I224" s="524"/>
      <c r="J224" s="524"/>
      <c r="K224" s="288"/>
      <c r="L224" s="288"/>
      <c r="M224" s="288"/>
      <c r="N224" s="288"/>
      <c r="O224" s="288"/>
      <c r="P224" s="288"/>
      <c r="Q224" s="288"/>
    </row>
    <row r="225" spans="1:17" s="292" customFormat="1">
      <c r="A225" s="288"/>
      <c r="B225" s="288"/>
      <c r="C225" s="288"/>
      <c r="D225" s="288"/>
      <c r="E225" s="511"/>
      <c r="F225" s="341"/>
      <c r="G225" s="341"/>
      <c r="H225" s="341"/>
      <c r="I225" s="524"/>
      <c r="J225" s="524"/>
      <c r="K225" s="288"/>
      <c r="L225" s="288"/>
      <c r="M225" s="288"/>
      <c r="N225" s="288"/>
      <c r="O225" s="288"/>
      <c r="P225" s="288"/>
      <c r="Q225" s="288"/>
    </row>
    <row r="226" spans="1:17" s="289" customFormat="1">
      <c r="A226" s="288"/>
      <c r="B226" s="288"/>
      <c r="C226" s="288"/>
      <c r="D226" s="288"/>
      <c r="E226" s="511"/>
      <c r="F226" s="341"/>
      <c r="G226" s="341"/>
      <c r="H226" s="341"/>
      <c r="I226" s="524"/>
      <c r="J226" s="524"/>
      <c r="K226" s="288"/>
      <c r="L226" s="288"/>
      <c r="M226" s="288"/>
      <c r="N226" s="288"/>
      <c r="O226" s="288"/>
      <c r="P226" s="288"/>
      <c r="Q226" s="288"/>
    </row>
    <row r="227" spans="1:17" s="289" customFormat="1">
      <c r="A227" s="288"/>
      <c r="B227" s="288"/>
      <c r="C227" s="288"/>
      <c r="D227" s="288"/>
      <c r="E227" s="511"/>
      <c r="F227" s="341"/>
      <c r="G227" s="341"/>
      <c r="H227" s="341"/>
      <c r="I227" s="524"/>
      <c r="J227" s="524"/>
      <c r="K227" s="288"/>
      <c r="L227" s="288"/>
      <c r="M227" s="288"/>
      <c r="N227" s="288"/>
      <c r="O227" s="288"/>
      <c r="P227" s="288"/>
      <c r="Q227" s="288"/>
    </row>
    <row r="228" spans="1:17" s="289" customFormat="1">
      <c r="A228" s="288"/>
      <c r="B228" s="288"/>
      <c r="C228" s="288"/>
      <c r="D228" s="288"/>
      <c r="E228" s="511"/>
      <c r="F228" s="341"/>
      <c r="G228" s="341"/>
      <c r="H228" s="341"/>
      <c r="I228" s="524"/>
      <c r="J228" s="524"/>
      <c r="K228" s="288"/>
      <c r="L228" s="288"/>
      <c r="M228" s="288"/>
      <c r="N228" s="288"/>
      <c r="O228" s="288"/>
      <c r="P228" s="288"/>
      <c r="Q228" s="288"/>
    </row>
    <row r="229" spans="1:17" s="289" customFormat="1">
      <c r="A229" s="288"/>
      <c r="B229" s="288"/>
      <c r="C229" s="288"/>
      <c r="D229" s="288"/>
      <c r="E229" s="511"/>
      <c r="F229" s="341"/>
      <c r="G229" s="341"/>
      <c r="H229" s="341"/>
      <c r="I229" s="524"/>
      <c r="J229" s="524"/>
      <c r="K229" s="288"/>
      <c r="L229" s="288"/>
      <c r="M229" s="288"/>
      <c r="N229" s="288"/>
      <c r="O229" s="288"/>
      <c r="P229" s="288"/>
      <c r="Q229" s="288"/>
    </row>
    <row r="230" spans="1:17" s="289" customFormat="1">
      <c r="A230" s="288"/>
      <c r="B230" s="288"/>
      <c r="C230" s="288"/>
      <c r="D230" s="288"/>
      <c r="E230" s="511"/>
      <c r="F230" s="341"/>
      <c r="G230" s="341"/>
      <c r="H230" s="341"/>
      <c r="I230" s="524"/>
      <c r="J230" s="524"/>
      <c r="K230" s="288"/>
      <c r="L230" s="288"/>
      <c r="M230" s="288"/>
      <c r="N230" s="288"/>
      <c r="O230" s="288"/>
      <c r="P230" s="288"/>
      <c r="Q230" s="288"/>
    </row>
    <row r="231" spans="1:17" s="289" customFormat="1">
      <c r="A231" s="288"/>
      <c r="B231" s="288"/>
      <c r="C231" s="288"/>
      <c r="D231" s="288"/>
      <c r="E231" s="511"/>
      <c r="F231" s="341"/>
      <c r="G231" s="341"/>
      <c r="H231" s="341"/>
      <c r="I231" s="524"/>
      <c r="J231" s="524"/>
      <c r="K231" s="288"/>
      <c r="L231" s="288"/>
      <c r="M231" s="288"/>
      <c r="N231" s="288"/>
      <c r="O231" s="288"/>
      <c r="P231" s="288"/>
      <c r="Q231" s="288"/>
    </row>
  </sheetData>
  <mergeCells count="10">
    <mergeCell ref="C107:E107"/>
    <mergeCell ref="H105:H106"/>
    <mergeCell ref="C105:E105"/>
    <mergeCell ref="A103:B103"/>
    <mergeCell ref="A98:L98"/>
    <mergeCell ref="H6:I6"/>
    <mergeCell ref="I9:K9"/>
    <mergeCell ref="A96:L97"/>
    <mergeCell ref="A94:L95"/>
    <mergeCell ref="A93:L9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89:G90 F70:H80 H12:H13 H81:H90 G81:G88 F14:H21 F50:F58 F40:F48 E71 H22:H69 G23:G69 F60:F69 F22:F38">
      <formula1>11</formula1>
    </dataValidation>
    <dataValidation allowBlank="1" showInputMessage="1" showErrorMessage="1" error="თვე/დღე/წელი" prompt="თვე/დღე/წელი" sqref="B90 B12:B80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90">
      <formula1>"ფულადი შემოწირულობა, არაფულადი შემოწირულობა, საწევრო"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1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topLeftCell="A4" zoomScaleSheetLayoutView="70" workbookViewId="0">
      <selection activeCell="G16" sqref="G16"/>
    </sheetView>
  </sheetViews>
  <sheetFormatPr defaultRowHeight="15"/>
  <cols>
    <col min="1" max="1" width="12.71093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1" t="s">
        <v>335</v>
      </c>
      <c r="B1" s="74"/>
      <c r="C1" s="606" t="s">
        <v>110</v>
      </c>
      <c r="D1" s="606"/>
      <c r="E1" s="88"/>
    </row>
    <row r="2" spans="1:5" s="6" customFormat="1">
      <c r="A2" s="71" t="s">
        <v>329</v>
      </c>
      <c r="B2" s="74"/>
      <c r="C2" s="595" t="s">
        <v>561</v>
      </c>
      <c r="D2" s="596"/>
      <c r="E2" s="88"/>
    </row>
    <row r="3" spans="1:5" s="6" customFormat="1">
      <c r="A3" s="73" t="s">
        <v>141</v>
      </c>
      <c r="B3" s="71"/>
      <c r="C3" s="159"/>
      <c r="D3" s="159"/>
      <c r="E3" s="88"/>
    </row>
    <row r="4" spans="1:5" s="6" customFormat="1">
      <c r="A4" s="73"/>
      <c r="B4" s="73"/>
      <c r="C4" s="159"/>
      <c r="D4" s="159"/>
      <c r="E4" s="88"/>
    </row>
    <row r="5" spans="1:5" ht="15.75">
      <c r="A5" s="74" t="str">
        <f>'ფორმა N2'!A4</f>
        <v>ანგარიშვალდებული პირის დასახელება:</v>
      </c>
      <c r="B5" s="406" t="s">
        <v>560</v>
      </c>
      <c r="C5" s="73"/>
      <c r="D5" s="73"/>
      <c r="E5" s="89"/>
    </row>
    <row r="6" spans="1:5">
      <c r="A6" s="77"/>
      <c r="B6" s="77"/>
      <c r="C6" s="78"/>
      <c r="D6" s="78"/>
      <c r="E6" s="89"/>
    </row>
    <row r="7" spans="1:5">
      <c r="A7" s="74"/>
      <c r="B7" s="74"/>
      <c r="C7" s="73"/>
      <c r="D7" s="73"/>
      <c r="E7" s="89"/>
    </row>
    <row r="8" spans="1:5" s="6" customFormat="1">
      <c r="A8" s="158"/>
      <c r="B8" s="158"/>
      <c r="C8" s="75"/>
      <c r="D8" s="75"/>
      <c r="E8" s="88"/>
    </row>
    <row r="9" spans="1:5" s="6" customFormat="1" ht="30">
      <c r="A9" s="86" t="s">
        <v>64</v>
      </c>
      <c r="B9" s="86" t="s">
        <v>334</v>
      </c>
      <c r="C9" s="76" t="s">
        <v>10</v>
      </c>
      <c r="D9" s="76" t="s">
        <v>9</v>
      </c>
      <c r="E9" s="88"/>
    </row>
    <row r="10" spans="1:5" s="9" customFormat="1" ht="18">
      <c r="A10" s="281" t="s">
        <v>46</v>
      </c>
      <c r="B10" s="583" t="s">
        <v>1240</v>
      </c>
      <c r="C10" s="4">
        <v>21600</v>
      </c>
      <c r="D10" s="4">
        <v>21600</v>
      </c>
      <c r="E10" s="90"/>
    </row>
    <row r="11" spans="1:5" s="10" customFormat="1">
      <c r="A11" s="593"/>
      <c r="B11" s="422" t="s">
        <v>1244</v>
      </c>
      <c r="C11" s="593">
        <v>9350</v>
      </c>
      <c r="D11" s="593">
        <v>9350</v>
      </c>
      <c r="E11" s="91"/>
    </row>
    <row r="12" spans="1:5" s="10" customFormat="1">
      <c r="A12" s="84" t="s">
        <v>279</v>
      </c>
      <c r="B12" s="84" t="s">
        <v>1245</v>
      </c>
      <c r="C12" s="4">
        <v>1929</v>
      </c>
      <c r="D12" s="4">
        <v>1929</v>
      </c>
      <c r="E12" s="91"/>
    </row>
    <row r="13" spans="1:5" s="10" customFormat="1">
      <c r="A13" s="584" t="s">
        <v>301</v>
      </c>
      <c r="B13" s="585" t="s">
        <v>1241</v>
      </c>
      <c r="C13" s="586">
        <v>11950</v>
      </c>
      <c r="D13" s="582">
        <v>11950</v>
      </c>
      <c r="E13" s="91"/>
    </row>
    <row r="14" spans="1:5" s="10" customFormat="1">
      <c r="A14" s="84" t="s">
        <v>279</v>
      </c>
      <c r="B14" s="84"/>
      <c r="C14" s="4"/>
      <c r="D14" s="4"/>
      <c r="E14" s="91"/>
    </row>
    <row r="15" spans="1:5" s="10" customFormat="1" ht="17.25" customHeight="1">
      <c r="A15" s="95" t="s">
        <v>332</v>
      </c>
      <c r="B15" s="84"/>
      <c r="C15" s="4"/>
      <c r="D15" s="4"/>
      <c r="E15" s="91"/>
    </row>
    <row r="16" spans="1:5" s="10" customFormat="1" ht="18" customHeight="1">
      <c r="A16" s="95" t="s">
        <v>333</v>
      </c>
      <c r="B16" s="84"/>
      <c r="C16" s="4"/>
      <c r="D16" s="4"/>
      <c r="E16" s="91"/>
    </row>
    <row r="17" spans="1:9" s="10" customFormat="1">
      <c r="A17" s="84" t="s">
        <v>279</v>
      </c>
      <c r="B17" s="84"/>
      <c r="C17" s="4"/>
      <c r="D17" s="4"/>
      <c r="E17" s="91"/>
    </row>
    <row r="18" spans="1:9" s="10" customFormat="1">
      <c r="A18" s="84" t="s">
        <v>279</v>
      </c>
      <c r="B18" s="84"/>
      <c r="C18" s="4"/>
      <c r="D18" s="4"/>
      <c r="E18" s="91"/>
    </row>
    <row r="19" spans="1:9" s="10" customFormat="1">
      <c r="A19" s="84" t="s">
        <v>279</v>
      </c>
      <c r="B19" s="84"/>
      <c r="C19" s="4"/>
      <c r="D19" s="4"/>
      <c r="E19" s="91"/>
    </row>
    <row r="20" spans="1:9" s="10" customFormat="1">
      <c r="A20" s="84" t="s">
        <v>279</v>
      </c>
      <c r="B20" s="84"/>
      <c r="C20" s="4"/>
      <c r="D20" s="4"/>
      <c r="E20" s="91"/>
    </row>
    <row r="21" spans="1:9" s="10" customFormat="1">
      <c r="A21" s="84" t="s">
        <v>279</v>
      </c>
      <c r="B21" s="84"/>
      <c r="C21" s="4"/>
      <c r="D21" s="4"/>
      <c r="E21" s="91"/>
    </row>
    <row r="22" spans="1:9" s="3" customFormat="1">
      <c r="A22" s="85"/>
      <c r="B22" s="85"/>
      <c r="C22" s="4"/>
      <c r="D22" s="4"/>
      <c r="E22" s="92"/>
    </row>
    <row r="23" spans="1:9">
      <c r="A23" s="96"/>
      <c r="B23" s="96" t="s">
        <v>336</v>
      </c>
      <c r="C23" s="83">
        <f>SUM(C10:C22)</f>
        <v>44829</v>
      </c>
      <c r="D23" s="83">
        <f>SUM(D10:D22)</f>
        <v>44829</v>
      </c>
      <c r="E23" s="93"/>
    </row>
    <row r="24" spans="1:9">
      <c r="A24" s="41"/>
      <c r="B24" s="41"/>
    </row>
    <row r="25" spans="1:9">
      <c r="A25" s="2" t="s">
        <v>436</v>
      </c>
      <c r="E25" s="5"/>
    </row>
    <row r="26" spans="1:9">
      <c r="A26" s="2" t="s">
        <v>420</v>
      </c>
    </row>
    <row r="27" spans="1:9">
      <c r="A27" s="214" t="s">
        <v>421</v>
      </c>
    </row>
    <row r="28" spans="1:9">
      <c r="A28" s="214"/>
    </row>
    <row r="29" spans="1:9">
      <c r="A29" s="214" t="s">
        <v>353</v>
      </c>
    </row>
    <row r="30" spans="1:9" s="23" customFormat="1" ht="12.75"/>
    <row r="31" spans="1:9">
      <c r="A31" s="66" t="s">
        <v>107</v>
      </c>
      <c r="E31" s="5"/>
    </row>
    <row r="32" spans="1:9">
      <c r="E32"/>
      <c r="F32"/>
      <c r="G32"/>
      <c r="H32"/>
      <c r="I32"/>
    </row>
    <row r="33" spans="1:9">
      <c r="D33" s="12"/>
      <c r="E33"/>
      <c r="F33"/>
      <c r="G33"/>
      <c r="H33"/>
      <c r="I33"/>
    </row>
    <row r="34" spans="1:9">
      <c r="A34" s="66"/>
      <c r="B34" s="66" t="s">
        <v>272</v>
      </c>
      <c r="D34" s="12"/>
      <c r="E34"/>
      <c r="F34"/>
      <c r="G34"/>
      <c r="H34"/>
      <c r="I34"/>
    </row>
    <row r="35" spans="1:9">
      <c r="B35" s="2" t="s">
        <v>271</v>
      </c>
      <c r="D35" s="12"/>
      <c r="E35"/>
      <c r="F35"/>
      <c r="G35"/>
      <c r="H35"/>
      <c r="I35"/>
    </row>
    <row r="36" spans="1:9" customFormat="1" ht="12.75">
      <c r="A36" s="62"/>
      <c r="B36" s="62" t="s">
        <v>140</v>
      </c>
    </row>
    <row r="37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zoomScaleSheetLayoutView="70" workbookViewId="0">
      <selection activeCell="C22" sqref="C2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1" t="s">
        <v>460</v>
      </c>
      <c r="B1" s="73"/>
      <c r="C1" s="607" t="s">
        <v>110</v>
      </c>
      <c r="D1" s="607"/>
    </row>
    <row r="2" spans="1:5">
      <c r="A2" s="71" t="s">
        <v>461</v>
      </c>
      <c r="B2" s="73"/>
      <c r="C2" s="595" t="s">
        <v>561</v>
      </c>
      <c r="D2" s="596"/>
    </row>
    <row r="3" spans="1:5">
      <c r="A3" s="73" t="s">
        <v>141</v>
      </c>
      <c r="B3" s="73"/>
      <c r="C3" s="72"/>
      <c r="D3" s="72"/>
    </row>
    <row r="4" spans="1:5">
      <c r="A4" s="71"/>
      <c r="B4" s="73"/>
      <c r="C4" s="72"/>
      <c r="D4" s="72"/>
    </row>
    <row r="5" spans="1:5" ht="15.75">
      <c r="A5" s="74" t="str">
        <f>'ფორმა N2'!A4</f>
        <v>ანგარიშვალდებული პირის დასახელება:</v>
      </c>
      <c r="B5" s="406" t="s">
        <v>560</v>
      </c>
      <c r="C5" s="74"/>
      <c r="D5" s="73"/>
      <c r="E5" s="5"/>
    </row>
    <row r="6" spans="1:5">
      <c r="A6" s="116" t="e">
        <f>#REF!</f>
        <v>#REF!</v>
      </c>
      <c r="B6" s="117"/>
      <c r="C6" s="117"/>
      <c r="D6" s="55"/>
      <c r="E6" s="5"/>
    </row>
    <row r="7" spans="1:5">
      <c r="A7" s="74"/>
      <c r="B7" s="74"/>
      <c r="C7" s="74"/>
      <c r="D7" s="73"/>
      <c r="E7" s="5"/>
    </row>
    <row r="8" spans="1:5" s="6" customFormat="1">
      <c r="A8" s="97"/>
      <c r="B8" s="97"/>
      <c r="C8" s="75"/>
      <c r="D8" s="75"/>
    </row>
    <row r="9" spans="1:5" s="6" customFormat="1" ht="30">
      <c r="A9" s="103" t="s">
        <v>64</v>
      </c>
      <c r="B9" s="76" t="s">
        <v>11</v>
      </c>
      <c r="C9" s="76" t="s">
        <v>10</v>
      </c>
      <c r="D9" s="76" t="s">
        <v>9</v>
      </c>
    </row>
    <row r="10" spans="1:5" s="7" customFormat="1">
      <c r="A10" s="13">
        <v>1</v>
      </c>
      <c r="B10" s="13" t="s">
        <v>108</v>
      </c>
      <c r="C10" s="79">
        <f>SUM(C11,C14,C17,C20:C22)</f>
        <v>304517</v>
      </c>
      <c r="D10" s="79">
        <f>SUM(D11,D14,D17,D20:D22)</f>
        <v>304517</v>
      </c>
    </row>
    <row r="11" spans="1:5" s="9" customFormat="1" ht="18">
      <c r="A11" s="14">
        <v>1.1000000000000001</v>
      </c>
      <c r="B11" s="14" t="s">
        <v>68</v>
      </c>
      <c r="C11" s="79">
        <f>SUM(C12:C13)</f>
        <v>31507</v>
      </c>
      <c r="D11" s="34">
        <v>31507</v>
      </c>
    </row>
    <row r="12" spans="1:5" s="9" customFormat="1" ht="18">
      <c r="A12" s="16" t="s">
        <v>30</v>
      </c>
      <c r="B12" s="16" t="s">
        <v>70</v>
      </c>
      <c r="C12" s="33">
        <v>31507</v>
      </c>
      <c r="D12" s="34">
        <v>31507</v>
      </c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79">
        <f>SUM(C15:C16)</f>
        <v>0</v>
      </c>
      <c r="D14" s="79"/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79">
        <f>SUM(C18:C19)</f>
        <v>0</v>
      </c>
      <c r="D17" s="79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8">
        <v>267715</v>
      </c>
      <c r="D20" s="8">
        <v>267715</v>
      </c>
    </row>
    <row r="21" spans="1:9">
      <c r="A21" s="14">
        <v>1.5</v>
      </c>
      <c r="B21" s="14" t="s">
        <v>78</v>
      </c>
      <c r="C21" s="8"/>
      <c r="D21" s="400"/>
    </row>
    <row r="22" spans="1:9">
      <c r="A22" s="14">
        <v>1.6</v>
      </c>
      <c r="B22" s="14" t="s">
        <v>8</v>
      </c>
      <c r="C22" s="8">
        <v>5295</v>
      </c>
      <c r="D22" s="8">
        <v>5295</v>
      </c>
    </row>
    <row r="25" spans="1:9" s="23" customFormat="1" ht="12.75"/>
    <row r="26" spans="1:9">
      <c r="A26" s="66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6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2.75">
      <c r="B31" s="62" t="s">
        <v>140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zoomScaleSheetLayoutView="70" workbookViewId="0">
      <selection activeCell="B10" sqref="B10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1" t="s">
        <v>462</v>
      </c>
      <c r="B1" s="74"/>
      <c r="C1" s="606" t="s">
        <v>110</v>
      </c>
      <c r="D1" s="606"/>
      <c r="E1" s="88"/>
    </row>
    <row r="2" spans="1:5" s="6" customFormat="1">
      <c r="A2" s="71" t="s">
        <v>459</v>
      </c>
      <c r="B2" s="74"/>
      <c r="C2" s="595" t="s">
        <v>561</v>
      </c>
      <c r="D2" s="596"/>
      <c r="E2" s="88"/>
    </row>
    <row r="3" spans="1:5" s="6" customFormat="1">
      <c r="A3" s="73" t="s">
        <v>141</v>
      </c>
      <c r="B3" s="71"/>
      <c r="C3" s="159"/>
      <c r="D3" s="159"/>
      <c r="E3" s="88"/>
    </row>
    <row r="4" spans="1:5" s="6" customFormat="1">
      <c r="A4" s="73"/>
      <c r="B4" s="73"/>
      <c r="C4" s="159"/>
      <c r="D4" s="159"/>
      <c r="E4" s="88"/>
    </row>
    <row r="5" spans="1:5" ht="15.75">
      <c r="A5" s="74" t="str">
        <f>'ფორმა N2'!A4</f>
        <v>ანგარიშვალდებული პირის დასახელება:</v>
      </c>
      <c r="B5" s="406" t="s">
        <v>560</v>
      </c>
      <c r="C5" s="73"/>
      <c r="D5" s="73"/>
      <c r="E5" s="89"/>
    </row>
    <row r="6" spans="1:5">
      <c r="A6" s="77"/>
      <c r="B6" s="77"/>
      <c r="C6" s="78"/>
      <c r="D6" s="78"/>
      <c r="E6" s="89"/>
    </row>
    <row r="7" spans="1:5">
      <c r="A7" s="74"/>
      <c r="B7" s="74"/>
      <c r="C7" s="73"/>
      <c r="D7" s="73"/>
      <c r="E7" s="89"/>
    </row>
    <row r="8" spans="1:5" s="6" customFormat="1">
      <c r="A8" s="158"/>
      <c r="B8" s="158"/>
      <c r="C8" s="75"/>
      <c r="D8" s="75"/>
      <c r="E8" s="88"/>
    </row>
    <row r="9" spans="1:5" s="6" customFormat="1" ht="30">
      <c r="A9" s="86" t="s">
        <v>64</v>
      </c>
      <c r="B9" s="86" t="s">
        <v>334</v>
      </c>
      <c r="C9" s="76" t="s">
        <v>10</v>
      </c>
      <c r="D9" s="76" t="s">
        <v>9</v>
      </c>
      <c r="E9" s="88"/>
    </row>
    <row r="10" spans="1:5" s="9" customFormat="1" ht="18">
      <c r="A10" s="95" t="s">
        <v>298</v>
      </c>
      <c r="B10" s="94" t="s">
        <v>1242</v>
      </c>
      <c r="C10" s="4">
        <v>5295</v>
      </c>
      <c r="D10" s="4">
        <v>5292</v>
      </c>
      <c r="E10" s="90"/>
    </row>
    <row r="11" spans="1:5" s="10" customFormat="1">
      <c r="A11" s="95" t="s">
        <v>299</v>
      </c>
      <c r="B11" s="95"/>
      <c r="C11" s="4"/>
      <c r="D11" s="4"/>
      <c r="E11" s="91"/>
    </row>
    <row r="12" spans="1:5" s="10" customFormat="1">
      <c r="A12" s="95" t="s">
        <v>300</v>
      </c>
      <c r="B12" s="84"/>
      <c r="C12" s="4"/>
      <c r="D12" s="4"/>
      <c r="E12" s="91"/>
    </row>
    <row r="13" spans="1:5" s="10" customFormat="1">
      <c r="A13" s="84" t="s">
        <v>279</v>
      </c>
      <c r="B13" s="84"/>
      <c r="C13" s="4"/>
      <c r="D13" s="4"/>
      <c r="E13" s="91"/>
    </row>
    <row r="14" spans="1:5" s="10" customFormat="1">
      <c r="A14" s="84" t="s">
        <v>279</v>
      </c>
      <c r="B14" s="84"/>
      <c r="C14" s="4"/>
      <c r="D14" s="4"/>
      <c r="E14" s="91"/>
    </row>
    <row r="15" spans="1:5" s="10" customFormat="1">
      <c r="A15" s="84" t="s">
        <v>279</v>
      </c>
      <c r="B15" s="84"/>
      <c r="C15" s="4"/>
      <c r="D15" s="4"/>
      <c r="E15" s="91"/>
    </row>
    <row r="16" spans="1:5" s="10" customFormat="1">
      <c r="A16" s="84" t="s">
        <v>279</v>
      </c>
      <c r="B16" s="84"/>
      <c r="C16" s="4"/>
      <c r="D16" s="4"/>
      <c r="E16" s="91"/>
    </row>
    <row r="17" spans="1:9">
      <c r="A17" s="96"/>
      <c r="B17" s="96" t="s">
        <v>336</v>
      </c>
      <c r="C17" s="83"/>
      <c r="D17" s="83"/>
      <c r="E17" s="93"/>
    </row>
    <row r="18" spans="1:9">
      <c r="A18" s="41"/>
      <c r="B18" s="41"/>
    </row>
    <row r="19" spans="1:9">
      <c r="A19" s="2" t="s">
        <v>403</v>
      </c>
      <c r="E19" s="5"/>
    </row>
    <row r="20" spans="1:9">
      <c r="A20" s="2" t="s">
        <v>405</v>
      </c>
    </row>
    <row r="21" spans="1:9">
      <c r="A21" s="214"/>
    </row>
    <row r="22" spans="1:9">
      <c r="A22" s="214" t="s">
        <v>404</v>
      </c>
    </row>
    <row r="23" spans="1:9" s="23" customFormat="1" ht="12.75"/>
    <row r="24" spans="1:9">
      <c r="A24" s="66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6"/>
      <c r="B27" s="66" t="s">
        <v>449</v>
      </c>
      <c r="D27" s="12"/>
      <c r="E27"/>
      <c r="F27"/>
      <c r="G27"/>
      <c r="H27"/>
      <c r="I27"/>
    </row>
    <row r="28" spans="1:9">
      <c r="B28" s="2" t="s">
        <v>450</v>
      </c>
      <c r="D28" s="12"/>
      <c r="E28"/>
      <c r="F28"/>
      <c r="G28"/>
      <c r="H28"/>
      <c r="I28"/>
    </row>
    <row r="29" spans="1:9" customFormat="1" ht="12.75">
      <c r="A29" s="62"/>
      <c r="B29" s="62" t="s">
        <v>140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opLeftCell="A19" zoomScaleSheetLayoutView="70" workbookViewId="0">
      <selection activeCell="G78" sqref="G78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1" t="s">
        <v>225</v>
      </c>
      <c r="B1" s="118"/>
      <c r="C1" s="608" t="s">
        <v>199</v>
      </c>
      <c r="D1" s="608"/>
      <c r="E1" s="102"/>
    </row>
    <row r="2" spans="1:5">
      <c r="A2" s="73" t="s">
        <v>141</v>
      </c>
      <c r="B2" s="118"/>
      <c r="C2" s="74"/>
      <c r="D2" s="595" t="s">
        <v>561</v>
      </c>
      <c r="E2" s="596"/>
    </row>
    <row r="3" spans="1:5">
      <c r="A3" s="114"/>
      <c r="B3" s="118"/>
      <c r="C3" s="74"/>
      <c r="D3" s="74"/>
      <c r="E3" s="102"/>
    </row>
    <row r="4" spans="1:5" ht="15.75">
      <c r="A4" s="73" t="str">
        <f>'ფორმა N2'!A4</f>
        <v>ანგარიშვალდებული პირის დასახელება:</v>
      </c>
      <c r="B4" s="406" t="s">
        <v>560</v>
      </c>
      <c r="C4" s="73"/>
      <c r="D4" s="73"/>
      <c r="E4" s="105"/>
    </row>
    <row r="5" spans="1:5">
      <c r="A5" s="116" t="e">
        <f>#REF!</f>
        <v>#REF!</v>
      </c>
      <c r="B5" s="117"/>
      <c r="C5" s="117"/>
      <c r="D5" s="55"/>
      <c r="E5" s="105"/>
    </row>
    <row r="6" spans="1:5">
      <c r="A6" s="74"/>
      <c r="B6" s="73"/>
      <c r="C6" s="73"/>
      <c r="D6" s="73"/>
      <c r="E6" s="105"/>
    </row>
    <row r="7" spans="1:5">
      <c r="A7" s="113"/>
      <c r="B7" s="119"/>
      <c r="C7" s="120"/>
      <c r="D7" s="120"/>
      <c r="E7" s="102"/>
    </row>
    <row r="8" spans="1:5" ht="45">
      <c r="A8" s="121" t="s">
        <v>114</v>
      </c>
      <c r="B8" s="121" t="s">
        <v>191</v>
      </c>
      <c r="C8" s="121" t="s">
        <v>304</v>
      </c>
      <c r="D8" s="121" t="s">
        <v>258</v>
      </c>
      <c r="E8" s="102"/>
    </row>
    <row r="9" spans="1:5">
      <c r="A9" s="45"/>
      <c r="B9" s="46"/>
      <c r="C9" s="155"/>
      <c r="D9" s="155"/>
      <c r="E9" s="102"/>
    </row>
    <row r="10" spans="1:5">
      <c r="A10" s="47" t="s">
        <v>192</v>
      </c>
      <c r="B10" s="48"/>
      <c r="C10" s="82">
        <f>C11+C34</f>
        <v>307914.29000000004</v>
      </c>
      <c r="D10" s="122">
        <f>SUM(D11,D34)</f>
        <v>43241.49</v>
      </c>
      <c r="E10" s="102"/>
    </row>
    <row r="11" spans="1:5">
      <c r="A11" s="49" t="s">
        <v>193</v>
      </c>
      <c r="B11" s="50"/>
      <c r="C11" s="82">
        <f>C14+C32</f>
        <v>304206.84000000003</v>
      </c>
      <c r="D11" s="82">
        <f>SUM(D12:D32)</f>
        <v>32910.339999999997</v>
      </c>
      <c r="E11" s="102"/>
    </row>
    <row r="12" spans="1:5">
      <c r="A12" s="53">
        <v>1110</v>
      </c>
      <c r="B12" s="52" t="s">
        <v>143</v>
      </c>
      <c r="C12" s="8">
        <v>0</v>
      </c>
      <c r="D12" s="8">
        <v>0</v>
      </c>
      <c r="E12" s="102"/>
    </row>
    <row r="13" spans="1:5">
      <c r="A13" s="53">
        <v>1120</v>
      </c>
      <c r="B13" s="52" t="s">
        <v>144</v>
      </c>
      <c r="C13" s="8">
        <v>0</v>
      </c>
      <c r="D13" s="8">
        <v>0</v>
      </c>
      <c r="E13" s="102"/>
    </row>
    <row r="14" spans="1:5">
      <c r="A14" s="53">
        <v>1211</v>
      </c>
      <c r="B14" s="52" t="s">
        <v>145</v>
      </c>
      <c r="C14" s="8">
        <v>298206.84000000003</v>
      </c>
      <c r="D14" s="8">
        <v>26910.34</v>
      </c>
      <c r="E14" s="102"/>
    </row>
    <row r="15" spans="1:5">
      <c r="A15" s="53">
        <v>1212</v>
      </c>
      <c r="B15" s="52" t="s">
        <v>146</v>
      </c>
      <c r="C15" s="8">
        <v>0</v>
      </c>
      <c r="D15" s="8">
        <v>0</v>
      </c>
      <c r="E15" s="102"/>
    </row>
    <row r="16" spans="1:5">
      <c r="A16" s="53">
        <v>1213</v>
      </c>
      <c r="B16" s="52" t="s">
        <v>147</v>
      </c>
      <c r="C16" s="8">
        <v>0</v>
      </c>
      <c r="D16" s="8">
        <v>0</v>
      </c>
      <c r="E16" s="102"/>
    </row>
    <row r="17" spans="1:5">
      <c r="A17" s="53">
        <v>1214</v>
      </c>
      <c r="B17" s="52" t="s">
        <v>148</v>
      </c>
      <c r="C17" s="8">
        <v>0</v>
      </c>
      <c r="D17" s="8">
        <v>0</v>
      </c>
      <c r="E17" s="102"/>
    </row>
    <row r="18" spans="1:5">
      <c r="A18" s="53">
        <v>1215</v>
      </c>
      <c r="B18" s="52" t="s">
        <v>149</v>
      </c>
      <c r="C18" s="8">
        <v>0</v>
      </c>
      <c r="D18" s="8">
        <v>0</v>
      </c>
      <c r="E18" s="102"/>
    </row>
    <row r="19" spans="1:5">
      <c r="A19" s="53">
        <v>1300</v>
      </c>
      <c r="B19" s="52" t="s">
        <v>150</v>
      </c>
      <c r="C19" s="8">
        <v>0</v>
      </c>
      <c r="D19" s="8">
        <v>0</v>
      </c>
      <c r="E19" s="102"/>
    </row>
    <row r="20" spans="1:5">
      <c r="A20" s="53">
        <v>1410</v>
      </c>
      <c r="B20" s="52" t="s">
        <v>151</v>
      </c>
      <c r="C20" s="8">
        <v>0</v>
      </c>
      <c r="D20" s="8">
        <v>0</v>
      </c>
      <c r="E20" s="102"/>
    </row>
    <row r="21" spans="1:5">
      <c r="A21" s="53">
        <v>1421</v>
      </c>
      <c r="B21" s="52" t="s">
        <v>152</v>
      </c>
      <c r="C21" s="8">
        <v>0</v>
      </c>
      <c r="D21" s="8">
        <v>0</v>
      </c>
      <c r="E21" s="102"/>
    </row>
    <row r="22" spans="1:5">
      <c r="A22" s="53">
        <v>1422</v>
      </c>
      <c r="B22" s="52" t="s">
        <v>153</v>
      </c>
      <c r="C22" s="8">
        <v>0</v>
      </c>
      <c r="D22" s="8">
        <v>0</v>
      </c>
      <c r="E22" s="102"/>
    </row>
    <row r="23" spans="1:5">
      <c r="A23" s="53">
        <v>1423</v>
      </c>
      <c r="B23" s="52" t="s">
        <v>154</v>
      </c>
      <c r="C23" s="8">
        <v>0</v>
      </c>
      <c r="D23" s="8">
        <v>0</v>
      </c>
      <c r="E23" s="102"/>
    </row>
    <row r="24" spans="1:5">
      <c r="A24" s="53">
        <v>1431</v>
      </c>
      <c r="B24" s="52" t="s">
        <v>155</v>
      </c>
      <c r="C24" s="8">
        <v>0</v>
      </c>
      <c r="D24" s="8">
        <v>0</v>
      </c>
      <c r="E24" s="102"/>
    </row>
    <row r="25" spans="1:5">
      <c r="A25" s="53">
        <v>1432</v>
      </c>
      <c r="B25" s="52" t="s">
        <v>156</v>
      </c>
      <c r="C25" s="8">
        <v>0</v>
      </c>
      <c r="D25" s="8">
        <v>0</v>
      </c>
      <c r="E25" s="102"/>
    </row>
    <row r="26" spans="1:5">
      <c r="A26" s="53">
        <v>1433</v>
      </c>
      <c r="B26" s="52" t="s">
        <v>157</v>
      </c>
      <c r="C26" s="8">
        <v>0</v>
      </c>
      <c r="D26" s="8">
        <v>0</v>
      </c>
      <c r="E26" s="102"/>
    </row>
    <row r="27" spans="1:5">
      <c r="A27" s="53">
        <v>1441</v>
      </c>
      <c r="B27" s="52" t="s">
        <v>158</v>
      </c>
      <c r="C27" s="8">
        <v>0</v>
      </c>
      <c r="D27" s="8">
        <v>0</v>
      </c>
      <c r="E27" s="102"/>
    </row>
    <row r="28" spans="1:5">
      <c r="A28" s="53">
        <v>1442</v>
      </c>
      <c r="B28" s="52" t="s">
        <v>159</v>
      </c>
      <c r="C28" s="8">
        <v>0</v>
      </c>
      <c r="D28" s="8">
        <v>0</v>
      </c>
      <c r="E28" s="102"/>
    </row>
    <row r="29" spans="1:5">
      <c r="A29" s="53">
        <v>1443</v>
      </c>
      <c r="B29" s="52" t="s">
        <v>160</v>
      </c>
      <c r="C29" s="8">
        <v>0</v>
      </c>
      <c r="D29" s="8">
        <v>0</v>
      </c>
      <c r="E29" s="102"/>
    </row>
    <row r="30" spans="1:5">
      <c r="A30" s="53">
        <v>1444</v>
      </c>
      <c r="B30" s="52" t="s">
        <v>161</v>
      </c>
      <c r="C30" s="8">
        <v>0</v>
      </c>
      <c r="D30" s="8">
        <v>0</v>
      </c>
      <c r="E30" s="102"/>
    </row>
    <row r="31" spans="1:5">
      <c r="A31" s="53">
        <v>1445</v>
      </c>
      <c r="B31" s="52" t="s">
        <v>162</v>
      </c>
      <c r="C31" s="8">
        <v>0</v>
      </c>
      <c r="D31" s="8">
        <v>0</v>
      </c>
      <c r="E31" s="102"/>
    </row>
    <row r="32" spans="1:5">
      <c r="A32" s="53">
        <v>1446</v>
      </c>
      <c r="B32" s="52" t="s">
        <v>163</v>
      </c>
      <c r="C32" s="8">
        <v>6000</v>
      </c>
      <c r="D32" s="8">
        <v>6000</v>
      </c>
      <c r="E32" s="102"/>
    </row>
    <row r="33" spans="1:5">
      <c r="A33" s="30"/>
      <c r="E33" s="102"/>
    </row>
    <row r="34" spans="1:5">
      <c r="A34" s="54" t="s">
        <v>194</v>
      </c>
      <c r="B34" s="52"/>
      <c r="C34" s="82">
        <f>SUM(C35:C42)</f>
        <v>3707.45</v>
      </c>
      <c r="D34" s="82">
        <f>SUM(D35:D42)</f>
        <v>10331.150000000001</v>
      </c>
      <c r="E34" s="102"/>
    </row>
    <row r="35" spans="1:5">
      <c r="A35" s="53">
        <v>2110</v>
      </c>
      <c r="B35" s="52" t="s">
        <v>100</v>
      </c>
      <c r="C35" s="8">
        <v>0</v>
      </c>
      <c r="D35" s="8">
        <v>0</v>
      </c>
      <c r="E35" s="102"/>
    </row>
    <row r="36" spans="1:5">
      <c r="A36" s="53">
        <v>2120</v>
      </c>
      <c r="B36" s="52" t="s">
        <v>164</v>
      </c>
      <c r="C36" s="8">
        <v>3707.45</v>
      </c>
      <c r="D36" s="8">
        <v>9495.4500000000007</v>
      </c>
      <c r="E36" s="102"/>
    </row>
    <row r="37" spans="1:5">
      <c r="A37" s="53">
        <v>2130</v>
      </c>
      <c r="B37" s="52" t="s">
        <v>101</v>
      </c>
      <c r="C37" s="8">
        <v>0</v>
      </c>
      <c r="D37" s="8">
        <v>835.7</v>
      </c>
      <c r="E37" s="102"/>
    </row>
    <row r="38" spans="1:5">
      <c r="A38" s="53">
        <v>2140</v>
      </c>
      <c r="B38" s="52" t="s">
        <v>413</v>
      </c>
      <c r="C38" s="8">
        <v>0</v>
      </c>
      <c r="D38" s="8">
        <v>0</v>
      </c>
      <c r="E38" s="102"/>
    </row>
    <row r="39" spans="1:5">
      <c r="A39" s="53">
        <v>2150</v>
      </c>
      <c r="B39" s="52" t="s">
        <v>417</v>
      </c>
      <c r="C39" s="8">
        <v>0</v>
      </c>
      <c r="D39" s="8">
        <v>0</v>
      </c>
      <c r="E39" s="102"/>
    </row>
    <row r="40" spans="1:5">
      <c r="A40" s="53">
        <v>2220</v>
      </c>
      <c r="B40" s="52" t="s">
        <v>102</v>
      </c>
      <c r="C40" s="8">
        <v>0</v>
      </c>
      <c r="D40" s="8">
        <v>0</v>
      </c>
      <c r="E40" s="102"/>
    </row>
    <row r="41" spans="1:5">
      <c r="A41" s="53">
        <v>2300</v>
      </c>
      <c r="B41" s="52" t="s">
        <v>165</v>
      </c>
      <c r="C41" s="8">
        <v>0</v>
      </c>
      <c r="D41" s="8">
        <v>0</v>
      </c>
      <c r="E41" s="102"/>
    </row>
    <row r="42" spans="1:5">
      <c r="A42" s="53">
        <v>2400</v>
      </c>
      <c r="B42" s="52" t="s">
        <v>166</v>
      </c>
      <c r="C42" s="8">
        <v>0</v>
      </c>
      <c r="D42" s="8">
        <v>0</v>
      </c>
      <c r="E42" s="102"/>
    </row>
    <row r="43" spans="1:5">
      <c r="A43" s="31"/>
      <c r="E43" s="102"/>
    </row>
    <row r="44" spans="1:5">
      <c r="A44" s="51" t="s">
        <v>198</v>
      </c>
      <c r="B44" s="52"/>
      <c r="C44" s="82">
        <f>SUM(C45,C64)</f>
        <v>307914.28999999998</v>
      </c>
      <c r="D44" s="82">
        <f>SUM(D45,D64)</f>
        <v>43241.490000000005</v>
      </c>
      <c r="E44" s="102"/>
    </row>
    <row r="45" spans="1:5">
      <c r="A45" s="54" t="s">
        <v>195</v>
      </c>
      <c r="B45" s="52"/>
      <c r="C45" s="82">
        <f>SUM(C46:C61)</f>
        <v>7293.68</v>
      </c>
      <c r="D45" s="82">
        <f>SUM(D46:D61)</f>
        <v>28129.29</v>
      </c>
      <c r="E45" s="102"/>
    </row>
    <row r="46" spans="1:5">
      <c r="A46" s="53">
        <v>3100</v>
      </c>
      <c r="B46" s="52" t="s">
        <v>167</v>
      </c>
      <c r="C46" s="8"/>
      <c r="D46" s="8"/>
      <c r="E46" s="102"/>
    </row>
    <row r="47" spans="1:5">
      <c r="A47" s="53">
        <v>3210</v>
      </c>
      <c r="B47" s="52" t="s">
        <v>168</v>
      </c>
      <c r="C47" s="8">
        <v>7255.18</v>
      </c>
      <c r="D47" s="8">
        <v>27907.200000000001</v>
      </c>
      <c r="E47" s="102"/>
    </row>
    <row r="48" spans="1:5">
      <c r="A48" s="53">
        <v>3221</v>
      </c>
      <c r="B48" s="52" t="s">
        <v>169</v>
      </c>
      <c r="C48" s="8">
        <v>0</v>
      </c>
      <c r="D48" s="8">
        <v>0</v>
      </c>
      <c r="E48" s="102"/>
    </row>
    <row r="49" spans="1:5">
      <c r="A49" s="53">
        <v>3222</v>
      </c>
      <c r="B49" s="52" t="s">
        <v>170</v>
      </c>
      <c r="C49" s="8">
        <v>38.5</v>
      </c>
      <c r="D49" s="8">
        <v>222.09</v>
      </c>
      <c r="E49" s="102"/>
    </row>
    <row r="50" spans="1:5">
      <c r="A50" s="53">
        <v>3223</v>
      </c>
      <c r="B50" s="52" t="s">
        <v>171</v>
      </c>
      <c r="C50" s="8">
        <v>0</v>
      </c>
      <c r="D50" s="8">
        <v>0</v>
      </c>
      <c r="E50" s="102"/>
    </row>
    <row r="51" spans="1:5">
      <c r="A51" s="53">
        <v>3224</v>
      </c>
      <c r="B51" s="52" t="s">
        <v>172</v>
      </c>
      <c r="C51" s="8">
        <v>0</v>
      </c>
      <c r="D51" s="8">
        <v>0</v>
      </c>
      <c r="E51" s="102"/>
    </row>
    <row r="52" spans="1:5">
      <c r="A52" s="53">
        <v>3231</v>
      </c>
      <c r="B52" s="52" t="s">
        <v>173</v>
      </c>
      <c r="C52" s="8">
        <v>0</v>
      </c>
      <c r="D52" s="8">
        <v>0</v>
      </c>
      <c r="E52" s="102"/>
    </row>
    <row r="53" spans="1:5">
      <c r="A53" s="53">
        <v>3232</v>
      </c>
      <c r="B53" s="52" t="s">
        <v>174</v>
      </c>
      <c r="C53" s="8">
        <v>0</v>
      </c>
      <c r="D53" s="8">
        <v>0</v>
      </c>
      <c r="E53" s="102"/>
    </row>
    <row r="54" spans="1:5">
      <c r="A54" s="53">
        <v>3234</v>
      </c>
      <c r="B54" s="52" t="s">
        <v>175</v>
      </c>
      <c r="C54" s="8">
        <v>0</v>
      </c>
      <c r="D54" s="8">
        <v>0</v>
      </c>
      <c r="E54" s="102"/>
    </row>
    <row r="55" spans="1:5" ht="30">
      <c r="A55" s="53">
        <v>3236</v>
      </c>
      <c r="B55" s="52" t="s">
        <v>190</v>
      </c>
      <c r="C55" s="8">
        <v>0</v>
      </c>
      <c r="D55" s="8">
        <v>0</v>
      </c>
      <c r="E55" s="102"/>
    </row>
    <row r="56" spans="1:5" ht="45">
      <c r="A56" s="53">
        <v>3237</v>
      </c>
      <c r="B56" s="52" t="s">
        <v>176</v>
      </c>
      <c r="C56" s="8">
        <v>0</v>
      </c>
      <c r="D56" s="8">
        <v>0</v>
      </c>
      <c r="E56" s="102"/>
    </row>
    <row r="57" spans="1:5">
      <c r="A57" s="53">
        <v>3241</v>
      </c>
      <c r="B57" s="52" t="s">
        <v>177</v>
      </c>
      <c r="C57" s="8">
        <v>0</v>
      </c>
      <c r="D57" s="8">
        <v>0</v>
      </c>
      <c r="E57" s="102"/>
    </row>
    <row r="58" spans="1:5">
      <c r="A58" s="53">
        <v>3242</v>
      </c>
      <c r="B58" s="52" t="s">
        <v>178</v>
      </c>
      <c r="C58" s="8">
        <v>0</v>
      </c>
      <c r="D58" s="8">
        <v>0</v>
      </c>
      <c r="E58" s="102"/>
    </row>
    <row r="59" spans="1:5">
      <c r="A59" s="53">
        <v>3243</v>
      </c>
      <c r="B59" s="52" t="s">
        <v>179</v>
      </c>
      <c r="C59" s="8">
        <v>0</v>
      </c>
      <c r="D59" s="8">
        <v>0</v>
      </c>
      <c r="E59" s="102"/>
    </row>
    <row r="60" spans="1:5">
      <c r="A60" s="53">
        <v>3245</v>
      </c>
      <c r="B60" s="52" t="s">
        <v>180</v>
      </c>
      <c r="C60" s="8">
        <v>0</v>
      </c>
      <c r="D60" s="8">
        <v>0</v>
      </c>
      <c r="E60" s="102"/>
    </row>
    <row r="61" spans="1:5">
      <c r="A61" s="53">
        <v>3246</v>
      </c>
      <c r="B61" s="52" t="s">
        <v>181</v>
      </c>
      <c r="C61" s="8">
        <v>0</v>
      </c>
      <c r="D61" s="8">
        <v>0</v>
      </c>
      <c r="E61" s="102"/>
    </row>
    <row r="62" spans="1:5">
      <c r="A62" s="31"/>
      <c r="E62" s="102"/>
    </row>
    <row r="63" spans="1:5">
      <c r="A63" s="32"/>
      <c r="E63" s="102"/>
    </row>
    <row r="64" spans="1:5">
      <c r="A64" s="54" t="s">
        <v>196</v>
      </c>
      <c r="B64" s="52"/>
      <c r="C64" s="82">
        <f>SUM(C65:C67)</f>
        <v>300620.61</v>
      </c>
      <c r="D64" s="82">
        <f>SUM(D65:D67)</f>
        <v>15112.2</v>
      </c>
      <c r="E64" s="102"/>
    </row>
    <row r="65" spans="1:5">
      <c r="A65" s="53">
        <v>5100</v>
      </c>
      <c r="B65" s="52" t="s">
        <v>256</v>
      </c>
      <c r="C65" s="8"/>
      <c r="D65" s="8"/>
      <c r="E65" s="102"/>
    </row>
    <row r="66" spans="1:5">
      <c r="A66" s="53">
        <v>5220</v>
      </c>
      <c r="B66" s="52" t="s">
        <v>437</v>
      </c>
      <c r="C66" s="8">
        <v>300620.61</v>
      </c>
      <c r="D66" s="8">
        <v>15112.2</v>
      </c>
      <c r="E66" s="102"/>
    </row>
    <row r="67" spans="1:5">
      <c r="A67" s="53">
        <v>5230</v>
      </c>
      <c r="B67" s="52" t="s">
        <v>438</v>
      </c>
      <c r="C67" s="8"/>
      <c r="D67" s="8"/>
      <c r="E67" s="102"/>
    </row>
    <row r="68" spans="1:5">
      <c r="A68" s="31"/>
      <c r="E68" s="102"/>
    </row>
    <row r="69" spans="1:5">
      <c r="A69" s="2"/>
      <c r="E69" s="102"/>
    </row>
    <row r="70" spans="1:5">
      <c r="A70" s="51" t="s">
        <v>197</v>
      </c>
      <c r="B70" s="52"/>
      <c r="C70" s="8"/>
      <c r="D70" s="8"/>
      <c r="E70" s="102"/>
    </row>
    <row r="71" spans="1:5" ht="30">
      <c r="A71" s="53">
        <v>1</v>
      </c>
      <c r="B71" s="52" t="s">
        <v>182</v>
      </c>
      <c r="C71" s="8"/>
      <c r="D71" s="8"/>
      <c r="E71" s="102"/>
    </row>
    <row r="72" spans="1:5">
      <c r="A72" s="53">
        <v>2</v>
      </c>
      <c r="B72" s="52" t="s">
        <v>183</v>
      </c>
      <c r="C72" s="8"/>
      <c r="D72" s="8"/>
      <c r="E72" s="102"/>
    </row>
    <row r="73" spans="1:5">
      <c r="A73" s="53">
        <v>3</v>
      </c>
      <c r="B73" s="52" t="s">
        <v>184</v>
      </c>
      <c r="C73" s="8"/>
      <c r="D73" s="8"/>
      <c r="E73" s="102"/>
    </row>
    <row r="74" spans="1:5">
      <c r="A74" s="53">
        <v>4</v>
      </c>
      <c r="B74" s="52" t="s">
        <v>368</v>
      </c>
      <c r="C74" s="8"/>
      <c r="D74" s="8"/>
      <c r="E74" s="102"/>
    </row>
    <row r="75" spans="1:5">
      <c r="A75" s="53">
        <v>5</v>
      </c>
      <c r="B75" s="52" t="s">
        <v>185</v>
      </c>
      <c r="C75" s="8"/>
      <c r="D75" s="8"/>
      <c r="E75" s="102"/>
    </row>
    <row r="76" spans="1:5">
      <c r="A76" s="53">
        <v>6</v>
      </c>
      <c r="B76" s="52" t="s">
        <v>186</v>
      </c>
      <c r="C76" s="8"/>
      <c r="D76" s="8"/>
      <c r="E76" s="102"/>
    </row>
    <row r="77" spans="1:5">
      <c r="A77" s="53">
        <v>7</v>
      </c>
      <c r="B77" s="52" t="s">
        <v>187</v>
      </c>
      <c r="C77" s="8"/>
      <c r="D77" s="8"/>
      <c r="E77" s="102"/>
    </row>
    <row r="78" spans="1:5">
      <c r="A78" s="53">
        <v>8</v>
      </c>
      <c r="B78" s="52" t="s">
        <v>188</v>
      </c>
      <c r="C78" s="8"/>
      <c r="D78" s="8"/>
      <c r="E78" s="102"/>
    </row>
    <row r="79" spans="1:5">
      <c r="A79" s="53">
        <v>9</v>
      </c>
      <c r="B79" s="52" t="s">
        <v>189</v>
      </c>
      <c r="C79" s="8"/>
      <c r="D79" s="8"/>
      <c r="E79" s="102"/>
    </row>
    <row r="83" spans="1:9">
      <c r="A83" s="2"/>
      <c r="B83" s="2"/>
    </row>
    <row r="84" spans="1:9">
      <c r="A84" s="66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6" t="s">
        <v>449</v>
      </c>
      <c r="D87" s="12"/>
      <c r="E87"/>
      <c r="F87"/>
      <c r="G87"/>
      <c r="H87"/>
      <c r="I87"/>
    </row>
    <row r="88" spans="1:9">
      <c r="A88"/>
      <c r="B88" s="2" t="s">
        <v>450</v>
      </c>
      <c r="D88" s="12"/>
      <c r="E88"/>
      <c r="F88"/>
      <c r="G88"/>
      <c r="H88"/>
      <c r="I88"/>
    </row>
    <row r="89" spans="1:9" customFormat="1" ht="12.75">
      <c r="B89" s="62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zoomScaleSheetLayoutView="70" workbookViewId="0">
      <selection activeCell="H10" sqref="H10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1" t="s">
        <v>456</v>
      </c>
      <c r="B1" s="73"/>
      <c r="C1" s="73"/>
      <c r="D1" s="73"/>
      <c r="E1" s="73"/>
      <c r="F1" s="73"/>
      <c r="G1" s="73"/>
      <c r="H1" s="73"/>
      <c r="I1" s="606" t="s">
        <v>110</v>
      </c>
      <c r="J1" s="606"/>
      <c r="K1" s="102"/>
    </row>
    <row r="2" spans="1:11">
      <c r="A2" s="73" t="s">
        <v>141</v>
      </c>
      <c r="B2" s="73"/>
      <c r="C2" s="73"/>
      <c r="D2" s="73"/>
      <c r="E2" s="73"/>
      <c r="F2" s="73"/>
      <c r="G2" s="73"/>
      <c r="H2" s="73"/>
      <c r="I2" s="595" t="s">
        <v>561</v>
      </c>
      <c r="J2" s="596"/>
      <c r="K2" s="102"/>
    </row>
    <row r="3" spans="1:11">
      <c r="A3" s="73"/>
      <c r="B3" s="73"/>
      <c r="C3" s="73"/>
      <c r="D3" s="73"/>
      <c r="E3" s="73"/>
      <c r="F3" s="73"/>
      <c r="G3" s="73"/>
      <c r="H3" s="73"/>
      <c r="I3" s="72"/>
      <c r="J3" s="72"/>
      <c r="K3" s="102"/>
    </row>
    <row r="4" spans="1:11" ht="15.75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3"/>
      <c r="F4" s="406" t="s">
        <v>560</v>
      </c>
      <c r="G4" s="73"/>
      <c r="H4" s="73"/>
      <c r="I4" s="73"/>
      <c r="J4" s="73"/>
      <c r="K4" s="102"/>
    </row>
    <row r="5" spans="1:11">
      <c r="A5" s="236" t="e">
        <f>#REF!</f>
        <v>#REF!</v>
      </c>
      <c r="B5" s="237"/>
      <c r="C5" s="237"/>
      <c r="D5" s="237"/>
      <c r="E5" s="237"/>
      <c r="F5" s="238"/>
      <c r="G5" s="237"/>
      <c r="H5" s="237"/>
      <c r="I5" s="237"/>
      <c r="J5" s="237"/>
      <c r="K5" s="102"/>
    </row>
    <row r="6" spans="1:11">
      <c r="A6" s="74"/>
      <c r="B6" s="74"/>
      <c r="C6" s="73"/>
      <c r="D6" s="73"/>
      <c r="E6" s="73"/>
      <c r="F6" s="123"/>
      <c r="G6" s="73"/>
      <c r="H6" s="73"/>
      <c r="I6" s="73"/>
      <c r="J6" s="73"/>
      <c r="K6" s="102"/>
    </row>
    <row r="7" spans="1:11">
      <c r="A7" s="124"/>
      <c r="B7" s="120"/>
      <c r="C7" s="120"/>
      <c r="D7" s="120"/>
      <c r="E7" s="120"/>
      <c r="F7" s="120"/>
      <c r="G7" s="120"/>
      <c r="H7" s="120"/>
      <c r="I7" s="120"/>
      <c r="J7" s="120"/>
      <c r="K7" s="102"/>
    </row>
    <row r="8" spans="1:11" s="27" customFormat="1" ht="45">
      <c r="A8" s="126" t="s">
        <v>64</v>
      </c>
      <c r="B8" s="126" t="s">
        <v>112</v>
      </c>
      <c r="C8" s="127" t="s">
        <v>114</v>
      </c>
      <c r="D8" s="127" t="s">
        <v>276</v>
      </c>
      <c r="E8" s="127" t="s">
        <v>113</v>
      </c>
      <c r="F8" s="125" t="s">
        <v>257</v>
      </c>
      <c r="G8" s="125" t="s">
        <v>295</v>
      </c>
      <c r="H8" s="125" t="s">
        <v>296</v>
      </c>
      <c r="I8" s="125" t="s">
        <v>258</v>
      </c>
      <c r="J8" s="128" t="s">
        <v>115</v>
      </c>
      <c r="K8" s="102"/>
    </row>
    <row r="9" spans="1:11" s="27" customFormat="1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2"/>
    </row>
    <row r="10" spans="1:11" s="27" customFormat="1" ht="30">
      <c r="A10" s="385">
        <v>1</v>
      </c>
      <c r="B10" s="386" t="s">
        <v>530</v>
      </c>
      <c r="C10" s="383" t="s">
        <v>554</v>
      </c>
      <c r="D10" s="383" t="s">
        <v>222</v>
      </c>
      <c r="E10" s="384" t="s">
        <v>555</v>
      </c>
      <c r="F10" s="387">
        <v>298206.84000000003</v>
      </c>
      <c r="G10" s="387">
        <v>856236.5</v>
      </c>
      <c r="H10" s="387">
        <v>1127533</v>
      </c>
      <c r="I10" s="538">
        <v>26910.34</v>
      </c>
      <c r="J10" s="387"/>
      <c r="K10" s="102"/>
    </row>
    <row r="11" spans="1:11">
      <c r="A11" s="280"/>
      <c r="B11" s="280"/>
      <c r="C11" s="280"/>
      <c r="D11" s="280"/>
      <c r="E11" s="280"/>
      <c r="F11" s="280"/>
      <c r="G11" s="280"/>
      <c r="H11" s="280"/>
      <c r="I11" s="280"/>
      <c r="J11" s="280"/>
    </row>
    <row r="12" spans="1:11">
      <c r="A12" s="101"/>
      <c r="B12" s="101"/>
      <c r="C12" s="101"/>
      <c r="D12" s="101"/>
      <c r="E12" s="101"/>
      <c r="F12" s="101"/>
      <c r="G12" s="101"/>
      <c r="H12" s="101"/>
      <c r="I12" s="101"/>
      <c r="J12" s="101"/>
    </row>
    <row r="13" spans="1:11">
      <c r="A13" s="101"/>
      <c r="B13" s="101"/>
      <c r="C13" s="101"/>
      <c r="D13" s="101"/>
      <c r="E13" s="101"/>
      <c r="F13" s="101"/>
      <c r="G13" s="101"/>
      <c r="H13" s="101"/>
      <c r="I13" s="101"/>
      <c r="J13" s="101"/>
    </row>
    <row r="14" spans="1:11">
      <c r="A14" s="101"/>
      <c r="B14" s="101"/>
      <c r="C14" s="101"/>
      <c r="D14" s="101"/>
      <c r="E14" s="101"/>
      <c r="F14" s="101"/>
      <c r="G14" s="101"/>
      <c r="H14" s="101"/>
      <c r="I14" s="101"/>
      <c r="J14" s="101"/>
    </row>
    <row r="15" spans="1:11">
      <c r="A15" s="101"/>
      <c r="B15" s="232" t="s">
        <v>107</v>
      </c>
      <c r="C15" s="101"/>
      <c r="D15" s="101"/>
      <c r="E15" s="101"/>
      <c r="F15" s="233"/>
      <c r="G15" s="101"/>
      <c r="H15" s="101"/>
      <c r="I15" s="101"/>
      <c r="J15" s="101"/>
    </row>
    <row r="16" spans="1:11">
      <c r="A16" s="101"/>
      <c r="B16" s="101"/>
      <c r="C16" s="101"/>
      <c r="D16" s="101"/>
      <c r="E16" s="101"/>
      <c r="F16" s="98"/>
      <c r="G16" s="98"/>
      <c r="H16" s="98"/>
      <c r="I16" s="98"/>
      <c r="J16" s="98"/>
    </row>
    <row r="17" spans="1:10">
      <c r="A17" s="101"/>
      <c r="B17" s="101"/>
      <c r="C17" s="286"/>
      <c r="D17" s="101"/>
      <c r="E17" s="101"/>
      <c r="F17" s="286"/>
      <c r="G17" s="287"/>
      <c r="H17" s="287"/>
      <c r="I17" s="98"/>
      <c r="J17" s="98"/>
    </row>
    <row r="18" spans="1:10">
      <c r="A18" s="98"/>
      <c r="B18" s="101"/>
      <c r="C18" s="234" t="s">
        <v>269</v>
      </c>
      <c r="D18" s="234"/>
      <c r="E18" s="101"/>
      <c r="F18" s="101" t="s">
        <v>274</v>
      </c>
      <c r="G18" s="98"/>
      <c r="H18" s="98"/>
      <c r="I18" s="98"/>
      <c r="J18" s="98"/>
    </row>
    <row r="19" spans="1:10">
      <c r="A19" s="98"/>
      <c r="B19" s="101"/>
      <c r="C19" s="235" t="s">
        <v>140</v>
      </c>
      <c r="D19" s="101"/>
      <c r="E19" s="101"/>
      <c r="F19" s="101" t="s">
        <v>270</v>
      </c>
      <c r="G19" s="98"/>
      <c r="H19" s="98"/>
      <c r="I19" s="98"/>
      <c r="J19" s="98"/>
    </row>
    <row r="20" spans="1:10" customFormat="1">
      <c r="A20" s="98"/>
      <c r="B20" s="101"/>
      <c r="C20" s="101"/>
      <c r="D20" s="235"/>
      <c r="E20" s="98"/>
      <c r="F20" s="98"/>
      <c r="G20" s="98"/>
      <c r="H20" s="98"/>
      <c r="I20" s="98"/>
      <c r="J20" s="98"/>
    </row>
    <row r="21" spans="1:10" customFormat="1" ht="12.75">
      <c r="A21" s="98"/>
      <c r="B21" s="98"/>
      <c r="C21" s="98"/>
      <c r="D21" s="98"/>
      <c r="E21" s="98"/>
      <c r="F21" s="98"/>
      <c r="G21" s="98"/>
      <c r="H21" s="98"/>
      <c r="I21" s="98"/>
      <c r="J21" s="98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zoomScaleSheetLayoutView="70" workbookViewId="0">
      <selection activeCell="F22" sqref="F22"/>
    </sheetView>
  </sheetViews>
  <sheetFormatPr defaultRowHeight="15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>
      <c r="A1" s="71" t="s">
        <v>371</v>
      </c>
      <c r="B1" s="73"/>
      <c r="C1" s="73"/>
      <c r="D1" s="73"/>
      <c r="E1" s="73"/>
      <c r="F1" s="73"/>
      <c r="G1" s="162" t="s">
        <v>110</v>
      </c>
      <c r="H1" s="163"/>
    </row>
    <row r="2" spans="1:8">
      <c r="A2" s="73" t="s">
        <v>141</v>
      </c>
      <c r="B2" s="73"/>
      <c r="C2" s="73"/>
      <c r="D2" s="73"/>
      <c r="E2" s="73"/>
      <c r="F2" s="73"/>
      <c r="G2" s="595" t="s">
        <v>561</v>
      </c>
      <c r="H2" s="596"/>
    </row>
    <row r="3" spans="1:8">
      <c r="A3" s="73"/>
      <c r="B3" s="73"/>
      <c r="C3" s="73"/>
      <c r="D3" s="73"/>
      <c r="E3" s="73"/>
      <c r="F3" s="73"/>
      <c r="G3" s="99"/>
      <c r="H3" s="163"/>
    </row>
    <row r="4" spans="1:8" ht="15.75">
      <c r="A4" s="74" t="str">
        <f>'[2]ფორმა N2'!A4</f>
        <v>ანგარიშვალდებული პირის დასახელება:</v>
      </c>
      <c r="B4" s="73"/>
      <c r="C4" s="73"/>
      <c r="D4" s="73"/>
      <c r="E4" s="73"/>
      <c r="F4" s="406" t="s">
        <v>560</v>
      </c>
      <c r="G4" s="73"/>
      <c r="H4" s="101"/>
    </row>
    <row r="5" spans="1:8">
      <c r="A5" s="221"/>
      <c r="B5" s="221"/>
      <c r="C5" s="221"/>
      <c r="D5" s="221"/>
      <c r="E5" s="221"/>
      <c r="F5" s="221"/>
      <c r="G5" s="221"/>
      <c r="H5" s="101"/>
    </row>
    <row r="6" spans="1:8">
      <c r="A6" s="74"/>
      <c r="B6" s="73"/>
      <c r="C6" s="73"/>
      <c r="D6" s="73"/>
      <c r="E6" s="73"/>
      <c r="F6" s="73"/>
      <c r="G6" s="73"/>
      <c r="H6" s="101"/>
    </row>
    <row r="7" spans="1:8">
      <c r="A7" s="73"/>
      <c r="B7" s="73"/>
      <c r="C7" s="73"/>
      <c r="D7" s="73"/>
      <c r="E7" s="73"/>
      <c r="F7" s="73"/>
      <c r="G7" s="73"/>
      <c r="H7" s="102"/>
    </row>
    <row r="8" spans="1:8" ht="45.75" customHeight="1">
      <c r="A8" s="165" t="s">
        <v>314</v>
      </c>
      <c r="B8" s="165" t="s">
        <v>142</v>
      </c>
      <c r="C8" s="166" t="s">
        <v>369</v>
      </c>
      <c r="D8" s="166" t="s">
        <v>370</v>
      </c>
      <c r="E8" s="166" t="s">
        <v>276</v>
      </c>
      <c r="F8" s="165" t="s">
        <v>321</v>
      </c>
      <c r="G8" s="166" t="s">
        <v>315</v>
      </c>
      <c r="H8" s="102"/>
    </row>
    <row r="9" spans="1:8">
      <c r="A9" s="167" t="s">
        <v>316</v>
      </c>
      <c r="B9" s="168"/>
      <c r="C9" s="169"/>
      <c r="D9" s="170"/>
      <c r="E9" s="170"/>
      <c r="F9" s="170"/>
      <c r="G9" s="171">
        <v>0</v>
      </c>
      <c r="H9" s="102"/>
    </row>
    <row r="10" spans="1:8" ht="15.75">
      <c r="A10" s="168">
        <v>1</v>
      </c>
      <c r="B10" s="539">
        <v>42046</v>
      </c>
      <c r="C10" s="540">
        <v>7480</v>
      </c>
      <c r="D10" s="541"/>
      <c r="E10" s="541" t="s">
        <v>222</v>
      </c>
      <c r="F10" s="400"/>
      <c r="G10" s="542">
        <f>G9+C10-D10</f>
        <v>7480</v>
      </c>
      <c r="H10" s="102"/>
    </row>
    <row r="11" spans="1:8" ht="15.75">
      <c r="A11" s="168">
        <v>2</v>
      </c>
      <c r="B11" s="539">
        <v>42046</v>
      </c>
      <c r="C11" s="543"/>
      <c r="D11" s="540">
        <v>7480</v>
      </c>
      <c r="E11" s="541" t="s">
        <v>222</v>
      </c>
      <c r="F11" s="541" t="s">
        <v>1115</v>
      </c>
      <c r="G11" s="542">
        <v>0</v>
      </c>
      <c r="H11" s="102"/>
    </row>
    <row r="12" spans="1:8" ht="15.75">
      <c r="A12" s="168"/>
      <c r="B12" s="154"/>
      <c r="C12" s="172"/>
      <c r="D12" s="173"/>
      <c r="E12" s="173"/>
      <c r="F12" s="173"/>
      <c r="G12" s="174" t="str">
        <f t="shared" ref="G12:G37" si="0">IF(ISBLANK(B12),"",G11+C12-D12)</f>
        <v/>
      </c>
      <c r="H12" s="102"/>
    </row>
    <row r="13" spans="1:8" ht="15.75">
      <c r="A13" s="168"/>
      <c r="B13" s="154"/>
      <c r="C13" s="172"/>
      <c r="D13" s="173"/>
      <c r="E13" s="173"/>
      <c r="F13" s="173"/>
      <c r="G13" s="174" t="str">
        <f>IF(ISBLANK(B13),"",G12+C13-D13)</f>
        <v/>
      </c>
      <c r="H13" s="102"/>
    </row>
    <row r="14" spans="1:8" ht="15.75">
      <c r="A14" s="168"/>
      <c r="B14" s="154"/>
      <c r="C14" s="172"/>
      <c r="D14" s="173"/>
      <c r="E14" s="173"/>
      <c r="F14" s="173"/>
      <c r="G14" s="174" t="str">
        <f>IF(ISBLANK(B14),"",G13+C14-D14)</f>
        <v/>
      </c>
      <c r="H14" s="102"/>
    </row>
    <row r="15" spans="1:8" ht="15.75">
      <c r="A15" s="168"/>
      <c r="B15" s="154"/>
      <c r="C15" s="172"/>
      <c r="D15" s="173"/>
      <c r="E15" s="173"/>
      <c r="F15" s="173"/>
      <c r="G15" s="174" t="str">
        <f>IF(ISBLANK(B15),"",G14+C15-D15)</f>
        <v/>
      </c>
      <c r="H15" s="102"/>
    </row>
    <row r="16" spans="1:8" ht="15.75">
      <c r="A16" s="168"/>
      <c r="B16" s="154"/>
      <c r="C16" s="172"/>
      <c r="D16" s="173"/>
      <c r="E16" s="173"/>
      <c r="F16" s="173"/>
      <c r="G16" s="174" t="str">
        <f t="shared" si="0"/>
        <v/>
      </c>
      <c r="H16" s="102"/>
    </row>
    <row r="17" spans="1:8" ht="15.75">
      <c r="A17" s="168"/>
      <c r="B17" s="154"/>
      <c r="C17" s="172"/>
      <c r="D17" s="173"/>
      <c r="E17" s="173"/>
      <c r="F17" s="173"/>
      <c r="G17" s="174" t="str">
        <f t="shared" si="0"/>
        <v/>
      </c>
      <c r="H17" s="102"/>
    </row>
    <row r="18" spans="1:8" ht="15.75">
      <c r="A18" s="168"/>
      <c r="B18" s="154"/>
      <c r="C18" s="172"/>
      <c r="D18" s="173"/>
      <c r="E18" s="173"/>
      <c r="F18" s="173"/>
      <c r="G18" s="174" t="str">
        <f t="shared" si="0"/>
        <v/>
      </c>
      <c r="H18" s="102"/>
    </row>
    <row r="19" spans="1:8" ht="15.75">
      <c r="A19" s="168"/>
      <c r="B19" s="154"/>
      <c r="C19" s="172"/>
      <c r="D19" s="173"/>
      <c r="E19" s="173"/>
      <c r="F19" s="173"/>
      <c r="G19" s="174" t="str">
        <f t="shared" si="0"/>
        <v/>
      </c>
      <c r="H19" s="102"/>
    </row>
    <row r="20" spans="1:8" ht="15.75">
      <c r="A20" s="168"/>
      <c r="B20" s="154"/>
      <c r="C20" s="172"/>
      <c r="D20" s="173"/>
      <c r="E20" s="173"/>
      <c r="F20" s="173"/>
      <c r="G20" s="174" t="str">
        <f t="shared" si="0"/>
        <v/>
      </c>
      <c r="H20" s="102"/>
    </row>
    <row r="21" spans="1:8" ht="15.75">
      <c r="A21" s="168"/>
      <c r="B21" s="154"/>
      <c r="C21" s="172"/>
      <c r="D21" s="173"/>
      <c r="E21" s="173"/>
      <c r="F21" s="173"/>
      <c r="G21" s="174" t="str">
        <f t="shared" si="0"/>
        <v/>
      </c>
      <c r="H21" s="102"/>
    </row>
    <row r="22" spans="1:8" ht="15.75">
      <c r="A22" s="168"/>
      <c r="B22" s="154"/>
      <c r="C22" s="172"/>
      <c r="D22" s="173"/>
      <c r="E22" s="173"/>
      <c r="F22" s="173"/>
      <c r="G22" s="174" t="str">
        <f t="shared" si="0"/>
        <v/>
      </c>
      <c r="H22" s="102"/>
    </row>
    <row r="23" spans="1:8" ht="15.75">
      <c r="A23" s="168"/>
      <c r="B23" s="154"/>
      <c r="C23" s="172"/>
      <c r="D23" s="173"/>
      <c r="E23" s="173"/>
      <c r="F23" s="173"/>
      <c r="G23" s="174" t="str">
        <f t="shared" si="0"/>
        <v/>
      </c>
      <c r="H23" s="102"/>
    </row>
    <row r="24" spans="1:8" ht="15.75">
      <c r="A24" s="168"/>
      <c r="B24" s="154"/>
      <c r="C24" s="172"/>
      <c r="D24" s="173"/>
      <c r="E24" s="173"/>
      <c r="F24" s="173"/>
      <c r="G24" s="174" t="str">
        <f t="shared" si="0"/>
        <v/>
      </c>
      <c r="H24" s="102"/>
    </row>
    <row r="25" spans="1:8" ht="15.75">
      <c r="A25" s="168"/>
      <c r="B25" s="154"/>
      <c r="C25" s="172"/>
      <c r="D25" s="173"/>
      <c r="E25" s="173"/>
      <c r="F25" s="173"/>
      <c r="G25" s="174" t="str">
        <f t="shared" si="0"/>
        <v/>
      </c>
      <c r="H25" s="102"/>
    </row>
    <row r="26" spans="1:8" ht="15.75">
      <c r="A26" s="168"/>
      <c r="B26" s="154"/>
      <c r="C26" s="172"/>
      <c r="D26" s="173"/>
      <c r="E26" s="173"/>
      <c r="F26" s="173"/>
      <c r="G26" s="174" t="str">
        <f t="shared" si="0"/>
        <v/>
      </c>
      <c r="H26" s="102"/>
    </row>
    <row r="27" spans="1:8" ht="15.75">
      <c r="A27" s="168"/>
      <c r="B27" s="154"/>
      <c r="C27" s="172"/>
      <c r="D27" s="173"/>
      <c r="E27" s="173"/>
      <c r="F27" s="173"/>
      <c r="G27" s="174" t="str">
        <f t="shared" si="0"/>
        <v/>
      </c>
      <c r="H27" s="102"/>
    </row>
    <row r="28" spans="1:8" ht="15.75">
      <c r="A28" s="168"/>
      <c r="B28" s="154"/>
      <c r="C28" s="172"/>
      <c r="D28" s="173"/>
      <c r="E28" s="173"/>
      <c r="F28" s="173"/>
      <c r="G28" s="174" t="str">
        <f t="shared" si="0"/>
        <v/>
      </c>
      <c r="H28" s="102"/>
    </row>
    <row r="29" spans="1:8" ht="15.75">
      <c r="A29" s="168"/>
      <c r="B29" s="154"/>
      <c r="C29" s="175"/>
      <c r="D29" s="176"/>
      <c r="E29" s="176"/>
      <c r="F29" s="176"/>
      <c r="G29" s="174" t="str">
        <f t="shared" si="0"/>
        <v/>
      </c>
      <c r="H29" s="102"/>
    </row>
    <row r="30" spans="1:8" ht="15.75">
      <c r="A30" s="168"/>
      <c r="B30" s="154"/>
      <c r="C30" s="175"/>
      <c r="D30" s="176"/>
      <c r="E30" s="176"/>
      <c r="F30" s="176"/>
      <c r="G30" s="174" t="str">
        <f t="shared" si="0"/>
        <v/>
      </c>
      <c r="H30" s="102"/>
    </row>
    <row r="31" spans="1:8" ht="15.75">
      <c r="A31" s="168"/>
      <c r="B31" s="154"/>
      <c r="C31" s="175"/>
      <c r="D31" s="176"/>
      <c r="E31" s="176"/>
      <c r="F31" s="176"/>
      <c r="G31" s="174" t="str">
        <f t="shared" si="0"/>
        <v/>
      </c>
      <c r="H31" s="102"/>
    </row>
    <row r="32" spans="1:8" ht="15.75">
      <c r="A32" s="168"/>
      <c r="B32" s="154"/>
      <c r="C32" s="175"/>
      <c r="D32" s="176"/>
      <c r="E32" s="176"/>
      <c r="F32" s="176"/>
      <c r="G32" s="174" t="str">
        <f t="shared" si="0"/>
        <v/>
      </c>
      <c r="H32" s="102"/>
    </row>
    <row r="33" spans="1:10" ht="15.75">
      <c r="A33" s="168"/>
      <c r="B33" s="154"/>
      <c r="C33" s="175"/>
      <c r="D33" s="176"/>
      <c r="E33" s="176"/>
      <c r="F33" s="176"/>
      <c r="G33" s="174" t="str">
        <f t="shared" si="0"/>
        <v/>
      </c>
      <c r="H33" s="102"/>
    </row>
    <row r="34" spans="1:10" ht="15.75">
      <c r="A34" s="168"/>
      <c r="B34" s="154"/>
      <c r="C34" s="175"/>
      <c r="D34" s="176"/>
      <c r="E34" s="176"/>
      <c r="F34" s="176"/>
      <c r="G34" s="174" t="str">
        <f t="shared" si="0"/>
        <v/>
      </c>
      <c r="H34" s="102"/>
    </row>
    <row r="35" spans="1:10" ht="15.75">
      <c r="A35" s="168"/>
      <c r="B35" s="154"/>
      <c r="C35" s="175"/>
      <c r="D35" s="176"/>
      <c r="E35" s="176"/>
      <c r="F35" s="176"/>
      <c r="G35" s="174" t="str">
        <f t="shared" si="0"/>
        <v/>
      </c>
      <c r="H35" s="102"/>
    </row>
    <row r="36" spans="1:10" ht="15.75">
      <c r="A36" s="168"/>
      <c r="B36" s="154"/>
      <c r="C36" s="175"/>
      <c r="D36" s="176"/>
      <c r="E36" s="176"/>
      <c r="F36" s="176"/>
      <c r="G36" s="174" t="str">
        <f t="shared" si="0"/>
        <v/>
      </c>
      <c r="H36" s="102"/>
    </row>
    <row r="37" spans="1:10" ht="15.75">
      <c r="A37" s="168"/>
      <c r="B37" s="154"/>
      <c r="C37" s="175"/>
      <c r="D37" s="176"/>
      <c r="E37" s="176"/>
      <c r="F37" s="176"/>
      <c r="G37" s="174" t="str">
        <f t="shared" si="0"/>
        <v/>
      </c>
      <c r="H37" s="102"/>
    </row>
    <row r="38" spans="1:10" ht="15.75">
      <c r="A38" s="168" t="s">
        <v>279</v>
      </c>
      <c r="B38" s="154"/>
      <c r="C38" s="175"/>
      <c r="D38" s="176"/>
      <c r="E38" s="176"/>
      <c r="F38" s="176"/>
      <c r="G38" s="174" t="str">
        <f>IF(ISBLANK(B38),"",#REF!+C38-D38)</f>
        <v/>
      </c>
      <c r="H38" s="102"/>
    </row>
    <row r="39" spans="1:10">
      <c r="A39" s="177" t="s">
        <v>317</v>
      </c>
      <c r="B39" s="178"/>
      <c r="C39" s="179"/>
      <c r="D39" s="180"/>
      <c r="E39" s="180"/>
      <c r="F39" s="181"/>
      <c r="G39" s="182">
        <v>0</v>
      </c>
      <c r="H39" s="102"/>
    </row>
    <row r="43" spans="1:10">
      <c r="B43" s="185" t="s">
        <v>107</v>
      </c>
      <c r="F43" s="186"/>
    </row>
    <row r="44" spans="1:10">
      <c r="F44" s="184"/>
      <c r="G44" s="184"/>
      <c r="H44" s="184"/>
      <c r="I44" s="184"/>
      <c r="J44" s="184"/>
    </row>
    <row r="45" spans="1:10">
      <c r="C45" s="187"/>
      <c r="F45" s="187"/>
      <c r="G45" s="188"/>
      <c r="H45" s="184"/>
      <c r="I45" s="184"/>
      <c r="J45" s="184"/>
    </row>
    <row r="46" spans="1:10">
      <c r="A46" s="184"/>
      <c r="C46" s="189" t="s">
        <v>269</v>
      </c>
      <c r="F46" s="190" t="s">
        <v>274</v>
      </c>
      <c r="G46" s="188"/>
      <c r="H46" s="184"/>
      <c r="I46" s="184"/>
      <c r="J46" s="184"/>
    </row>
    <row r="47" spans="1:10">
      <c r="A47" s="184"/>
      <c r="C47" s="191" t="s">
        <v>140</v>
      </c>
      <c r="F47" s="183" t="s">
        <v>270</v>
      </c>
      <c r="G47" s="184"/>
      <c r="H47" s="184"/>
      <c r="I47" s="184"/>
      <c r="J47" s="184"/>
    </row>
    <row r="48" spans="1:10" s="184" customFormat="1">
      <c r="B48" s="183"/>
    </row>
    <row r="49" s="184" customFormat="1" ht="12.75"/>
    <row r="50" s="184" customFormat="1" ht="12.75"/>
    <row r="51" s="184" customFormat="1" ht="12.75"/>
    <row r="52" s="184" customFormat="1" ht="12.75"/>
  </sheetData>
  <mergeCells count="1">
    <mergeCell ref="G2:H2"/>
  </mergeCells>
  <dataValidations count="1">
    <dataValidation allowBlank="1" showInputMessage="1" showErrorMessage="1" prompt="თვე/დღე/წელი" sqref="B10:B38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topLeftCell="A7" zoomScaleSheetLayoutView="70" workbookViewId="0">
      <selection activeCell="F21" sqref="F21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4" t="s">
        <v>305</v>
      </c>
      <c r="B1" s="135"/>
      <c r="C1" s="135"/>
      <c r="D1" s="135"/>
      <c r="E1" s="135"/>
      <c r="F1" s="75"/>
      <c r="G1" s="75"/>
      <c r="H1" s="75"/>
      <c r="I1" s="607" t="s">
        <v>110</v>
      </c>
      <c r="J1" s="607"/>
      <c r="K1" s="141"/>
    </row>
    <row r="2" spans="1:12" s="23" customFormat="1" ht="15">
      <c r="A2" s="102" t="s">
        <v>141</v>
      </c>
      <c r="B2" s="135"/>
      <c r="C2" s="135"/>
      <c r="D2" s="135"/>
      <c r="E2" s="135"/>
      <c r="F2" s="136"/>
      <c r="G2" s="137"/>
      <c r="H2" s="137"/>
      <c r="I2" s="595" t="s">
        <v>561</v>
      </c>
      <c r="J2" s="596"/>
      <c r="K2" s="141"/>
    </row>
    <row r="3" spans="1:12" s="23" customFormat="1" ht="15">
      <c r="A3" s="135"/>
      <c r="B3" s="135"/>
      <c r="C3" s="135"/>
      <c r="D3" s="135"/>
      <c r="E3" s="135"/>
      <c r="F3" s="136"/>
      <c r="G3" s="137"/>
      <c r="H3" s="137"/>
      <c r="I3" s="138"/>
      <c r="J3" s="72"/>
      <c r="K3" s="141"/>
    </row>
    <row r="4" spans="1:12" s="2" customFormat="1" ht="15.75">
      <c r="A4" s="73" t="str">
        <f>'ფორმა N2'!A4</f>
        <v>ანგარიშვალდებული პირის დასახელება:</v>
      </c>
      <c r="B4" s="73"/>
      <c r="C4" s="406" t="s">
        <v>560</v>
      </c>
      <c r="D4" s="73"/>
      <c r="E4" s="73"/>
      <c r="F4" s="74"/>
      <c r="G4" s="74"/>
      <c r="H4" s="74"/>
      <c r="I4" s="123"/>
      <c r="J4" s="73"/>
      <c r="K4" s="102"/>
      <c r="L4" s="23"/>
    </row>
    <row r="5" spans="1:12" s="2" customFormat="1" ht="15">
      <c r="A5" s="116" t="e">
        <f>#REF!</f>
        <v>#REF!</v>
      </c>
      <c r="B5" s="117"/>
      <c r="C5" s="117"/>
      <c r="D5" s="117"/>
      <c r="E5" s="117"/>
      <c r="F5" s="55"/>
      <c r="G5" s="55"/>
      <c r="H5" s="55"/>
      <c r="I5" s="129"/>
      <c r="J5" s="55"/>
      <c r="K5" s="102"/>
    </row>
    <row r="6" spans="1:12" s="23" customFormat="1" ht="13.5">
      <c r="A6" s="139"/>
      <c r="B6" s="140"/>
      <c r="C6" s="140"/>
      <c r="D6" s="135"/>
      <c r="E6" s="135"/>
      <c r="F6" s="135"/>
      <c r="G6" s="135"/>
      <c r="H6" s="135"/>
      <c r="I6" s="135"/>
      <c r="J6" s="135"/>
      <c r="K6" s="141"/>
    </row>
    <row r="7" spans="1:12" ht="45">
      <c r="A7" s="130"/>
      <c r="B7" s="609" t="s">
        <v>221</v>
      </c>
      <c r="C7" s="609"/>
      <c r="D7" s="609" t="s">
        <v>293</v>
      </c>
      <c r="E7" s="609"/>
      <c r="F7" s="609" t="s">
        <v>294</v>
      </c>
      <c r="G7" s="609"/>
      <c r="H7" s="153" t="s">
        <v>280</v>
      </c>
      <c r="I7" s="609" t="s">
        <v>224</v>
      </c>
      <c r="J7" s="609"/>
      <c r="K7" s="142"/>
    </row>
    <row r="8" spans="1:12" ht="15">
      <c r="A8" s="131" t="s">
        <v>116</v>
      </c>
      <c r="B8" s="132" t="s">
        <v>223</v>
      </c>
      <c r="C8" s="133" t="s">
        <v>222</v>
      </c>
      <c r="D8" s="132" t="s">
        <v>223</v>
      </c>
      <c r="E8" s="133" t="s">
        <v>222</v>
      </c>
      <c r="F8" s="132" t="s">
        <v>223</v>
      </c>
      <c r="G8" s="133" t="s">
        <v>222</v>
      </c>
      <c r="H8" s="133" t="s">
        <v>222</v>
      </c>
      <c r="I8" s="132" t="s">
        <v>223</v>
      </c>
      <c r="J8" s="133" t="s">
        <v>222</v>
      </c>
      <c r="K8" s="142"/>
    </row>
    <row r="9" spans="1:12" ht="15">
      <c r="A9" s="56" t="s">
        <v>117</v>
      </c>
      <c r="B9" s="79">
        <f>SUM(B10,B14,B17)</f>
        <v>13</v>
      </c>
      <c r="C9" s="79">
        <f>SUM(C10,C14,C17)</f>
        <v>3707.45</v>
      </c>
      <c r="D9" s="79">
        <f t="shared" ref="D9:J9" si="0">SUM(D10,D14,D17)</f>
        <v>11</v>
      </c>
      <c r="E9" s="79">
        <f>SUM(E10,E14,E17)</f>
        <v>6623.7</v>
      </c>
      <c r="F9" s="79">
        <f t="shared" si="0"/>
        <v>0</v>
      </c>
      <c r="G9" s="79">
        <f>SUM(G10,G14,G17)</f>
        <v>0</v>
      </c>
      <c r="H9" s="79">
        <f>SUM(H10,H14,H17)</f>
        <v>0</v>
      </c>
      <c r="I9" s="79">
        <v>24</v>
      </c>
      <c r="J9" s="79">
        <f t="shared" si="0"/>
        <v>10331.150000000001</v>
      </c>
      <c r="K9" s="142"/>
    </row>
    <row r="10" spans="1:12" ht="15">
      <c r="A10" s="57" t="s">
        <v>118</v>
      </c>
      <c r="B10" s="130">
        <f>SUM(B11:B13)</f>
        <v>0</v>
      </c>
      <c r="C10" s="130">
        <f>SUM(C11:C13)</f>
        <v>0</v>
      </c>
      <c r="D10" s="130">
        <f t="shared" ref="D10:J10" si="1">SUM(D11:D13)</f>
        <v>0</v>
      </c>
      <c r="E10" s="130">
        <f>SUM(E11:E13)</f>
        <v>0</v>
      </c>
      <c r="F10" s="130">
        <f t="shared" si="1"/>
        <v>0</v>
      </c>
      <c r="G10" s="130">
        <f>SUM(G11:G13)</f>
        <v>0</v>
      </c>
      <c r="H10" s="130">
        <f>SUM(H11:H13)</f>
        <v>0</v>
      </c>
      <c r="I10" s="130">
        <f>SUM(I11:I13)</f>
        <v>0</v>
      </c>
      <c r="J10" s="130">
        <f t="shared" si="1"/>
        <v>0</v>
      </c>
      <c r="K10" s="142"/>
    </row>
    <row r="11" spans="1:12" ht="15">
      <c r="A11" s="57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2"/>
    </row>
    <row r="12" spans="1:12" ht="15">
      <c r="A12" s="57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2"/>
    </row>
    <row r="13" spans="1:12" ht="15">
      <c r="A13" s="57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2"/>
    </row>
    <row r="14" spans="1:12" ht="15">
      <c r="A14" s="57" t="s">
        <v>122</v>
      </c>
      <c r="B14" s="130">
        <f>SUM(B15:B16)</f>
        <v>13</v>
      </c>
      <c r="C14" s="130">
        <f>SUM(C15:C16)</f>
        <v>3707.45</v>
      </c>
      <c r="D14" s="130">
        <f t="shared" ref="D14:F14" si="2">SUM(D15:D16)</f>
        <v>10</v>
      </c>
      <c r="E14" s="130">
        <f>SUM(E15:E16)</f>
        <v>5788</v>
      </c>
      <c r="F14" s="130">
        <f t="shared" si="2"/>
        <v>0</v>
      </c>
      <c r="G14" s="130">
        <f>SUM(G15:G16)</f>
        <v>0</v>
      </c>
      <c r="H14" s="130">
        <f>SUM(H15:H16)</f>
        <v>0</v>
      </c>
      <c r="I14" s="130">
        <v>23</v>
      </c>
      <c r="J14" s="130">
        <f>C14+E14</f>
        <v>9495.4500000000007</v>
      </c>
      <c r="K14" s="142"/>
    </row>
    <row r="15" spans="1:12" ht="15">
      <c r="A15" s="57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142"/>
    </row>
    <row r="16" spans="1:12" ht="15">
      <c r="A16" s="57" t="s">
        <v>124</v>
      </c>
      <c r="B16" s="130">
        <v>13</v>
      </c>
      <c r="C16" s="26">
        <v>3707.45</v>
      </c>
      <c r="D16" s="26">
        <v>10</v>
      </c>
      <c r="E16" s="26">
        <v>5788</v>
      </c>
      <c r="F16" s="26"/>
      <c r="G16" s="26"/>
      <c r="H16" s="26"/>
      <c r="I16" s="26">
        <v>23</v>
      </c>
      <c r="J16" s="26">
        <f>C16+E16</f>
        <v>9495.4500000000007</v>
      </c>
      <c r="K16" s="142"/>
    </row>
    <row r="17" spans="1:11" ht="15">
      <c r="A17" s="57" t="s">
        <v>125</v>
      </c>
      <c r="B17" s="130">
        <f>SUM(B18:B19,B22,B23)</f>
        <v>0</v>
      </c>
      <c r="C17" s="130">
        <f>SUM(C18:C19,C22,C23)</f>
        <v>0</v>
      </c>
      <c r="D17" s="130">
        <f t="shared" ref="D17:J17" si="3">SUM(D18:D19,D22,D23)</f>
        <v>1</v>
      </c>
      <c r="E17" s="130">
        <f>SUM(E18:E19,E22,E23)</f>
        <v>835.7</v>
      </c>
      <c r="F17" s="130">
        <f t="shared" si="3"/>
        <v>0</v>
      </c>
      <c r="G17" s="130">
        <f>SUM(G18:G19,G22,G23)</f>
        <v>0</v>
      </c>
      <c r="H17" s="130">
        <f>SUM(H18:H19,H22,H23)</f>
        <v>0</v>
      </c>
      <c r="I17" s="130">
        <v>1</v>
      </c>
      <c r="J17" s="130">
        <f t="shared" si="3"/>
        <v>835.7</v>
      </c>
      <c r="K17" s="142"/>
    </row>
    <row r="18" spans="1:11" ht="15">
      <c r="A18" s="57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2"/>
    </row>
    <row r="19" spans="1:11" ht="15">
      <c r="A19" s="57" t="s">
        <v>127</v>
      </c>
      <c r="B19" s="130">
        <f>SUM(B20:B21)</f>
        <v>0</v>
      </c>
      <c r="C19" s="130">
        <f>SUM(C20:C21)</f>
        <v>0</v>
      </c>
      <c r="D19" s="130">
        <f t="shared" ref="D19:J19" si="4">SUM(D20:D21)</f>
        <v>1</v>
      </c>
      <c r="E19" s="130">
        <f>SUM(E20:E21)</f>
        <v>835.7</v>
      </c>
      <c r="F19" s="130">
        <f t="shared" si="4"/>
        <v>0</v>
      </c>
      <c r="G19" s="130">
        <f>SUM(G20:G21)</f>
        <v>0</v>
      </c>
      <c r="H19" s="130">
        <f>SUM(H20:H21)</f>
        <v>0</v>
      </c>
      <c r="I19" s="130">
        <v>1</v>
      </c>
      <c r="J19" s="130">
        <f t="shared" si="4"/>
        <v>835.7</v>
      </c>
      <c r="K19" s="142"/>
    </row>
    <row r="20" spans="1:11" ht="15">
      <c r="A20" s="57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2"/>
    </row>
    <row r="21" spans="1:11" ht="15">
      <c r="A21" s="57" t="s">
        <v>129</v>
      </c>
      <c r="B21" s="26"/>
      <c r="C21" s="26"/>
      <c r="D21" s="26">
        <v>1</v>
      </c>
      <c r="E21" s="26">
        <v>835.7</v>
      </c>
      <c r="F21" s="26"/>
      <c r="G21" s="26"/>
      <c r="H21" s="26"/>
      <c r="I21" s="26">
        <v>1</v>
      </c>
      <c r="J21" s="26">
        <f>E21</f>
        <v>835.7</v>
      </c>
      <c r="K21" s="142"/>
    </row>
    <row r="22" spans="1:11" ht="15">
      <c r="A22" s="57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2"/>
    </row>
    <row r="23" spans="1:11" ht="15">
      <c r="A23" s="57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42"/>
    </row>
    <row r="24" spans="1:11" ht="15">
      <c r="A24" s="56" t="s">
        <v>132</v>
      </c>
      <c r="B24" s="79">
        <f>SUM(B25:B31)</f>
        <v>0</v>
      </c>
      <c r="C24" s="79">
        <f t="shared" ref="C24:J24" si="5">SUM(C25:C31)</f>
        <v>0</v>
      </c>
      <c r="D24" s="79">
        <f t="shared" si="5"/>
        <v>0</v>
      </c>
      <c r="E24" s="79">
        <f t="shared" si="5"/>
        <v>0</v>
      </c>
      <c r="F24" s="79">
        <f t="shared" si="5"/>
        <v>0</v>
      </c>
      <c r="G24" s="79">
        <f t="shared" si="5"/>
        <v>0</v>
      </c>
      <c r="H24" s="79">
        <f t="shared" si="5"/>
        <v>0</v>
      </c>
      <c r="I24" s="79">
        <f t="shared" si="5"/>
        <v>0</v>
      </c>
      <c r="J24" s="79">
        <f t="shared" si="5"/>
        <v>0</v>
      </c>
      <c r="K24" s="142"/>
    </row>
    <row r="25" spans="1:11" ht="15">
      <c r="A25" s="57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2"/>
    </row>
    <row r="26" spans="1:11" ht="15">
      <c r="A26" s="57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2"/>
    </row>
    <row r="27" spans="1:11" ht="15">
      <c r="A27" s="57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2"/>
    </row>
    <row r="28" spans="1:11" ht="15">
      <c r="A28" s="57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2"/>
    </row>
    <row r="29" spans="1:11" ht="15">
      <c r="A29" s="57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2"/>
    </row>
    <row r="30" spans="1:11" ht="15">
      <c r="A30" s="57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2"/>
    </row>
    <row r="31" spans="1:11" ht="15">
      <c r="A31" s="57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42"/>
    </row>
    <row r="32" spans="1:11" ht="15">
      <c r="A32" s="56" t="s">
        <v>133</v>
      </c>
      <c r="B32" s="79">
        <f>SUM(B33:B35)</f>
        <v>0</v>
      </c>
      <c r="C32" s="79">
        <f>SUM(C33:C35)</f>
        <v>0</v>
      </c>
      <c r="D32" s="79">
        <f t="shared" ref="D32:J32" si="6">SUM(D33:D35)</f>
        <v>0</v>
      </c>
      <c r="E32" s="79">
        <f>SUM(E33:E35)</f>
        <v>0</v>
      </c>
      <c r="F32" s="79">
        <f t="shared" si="6"/>
        <v>0</v>
      </c>
      <c r="G32" s="79">
        <f>SUM(G33:G35)</f>
        <v>0</v>
      </c>
      <c r="H32" s="79">
        <f>SUM(H33:H35)</f>
        <v>0</v>
      </c>
      <c r="I32" s="79">
        <f>SUM(I33:I35)</f>
        <v>0</v>
      </c>
      <c r="J32" s="79">
        <f t="shared" si="6"/>
        <v>0</v>
      </c>
      <c r="K32" s="142"/>
    </row>
    <row r="33" spans="1:11" ht="15">
      <c r="A33" s="57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2"/>
    </row>
    <row r="34" spans="1:11" ht="15">
      <c r="A34" s="57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2"/>
    </row>
    <row r="35" spans="1:11" ht="15">
      <c r="A35" s="57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2"/>
    </row>
    <row r="36" spans="1:11" ht="15">
      <c r="A36" s="56" t="s">
        <v>134</v>
      </c>
      <c r="B36" s="79">
        <f t="shared" ref="B36:J36" si="7">SUM(B37:B39,B42)</f>
        <v>0</v>
      </c>
      <c r="C36" s="79">
        <f t="shared" si="7"/>
        <v>0</v>
      </c>
      <c r="D36" s="79">
        <f t="shared" si="7"/>
        <v>0</v>
      </c>
      <c r="E36" s="79">
        <f t="shared" si="7"/>
        <v>0</v>
      </c>
      <c r="F36" s="79">
        <f t="shared" si="7"/>
        <v>0</v>
      </c>
      <c r="G36" s="79">
        <f t="shared" si="7"/>
        <v>0</v>
      </c>
      <c r="H36" s="79">
        <f t="shared" si="7"/>
        <v>0</v>
      </c>
      <c r="I36" s="79">
        <f t="shared" si="7"/>
        <v>0</v>
      </c>
      <c r="J36" s="79">
        <f t="shared" si="7"/>
        <v>0</v>
      </c>
      <c r="K36" s="142"/>
    </row>
    <row r="37" spans="1:11" ht="15">
      <c r="A37" s="57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2"/>
    </row>
    <row r="38" spans="1:11" ht="15">
      <c r="A38" s="57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2"/>
    </row>
    <row r="39" spans="1:11" ht="15">
      <c r="A39" s="57" t="s">
        <v>137</v>
      </c>
      <c r="B39" s="130">
        <f t="shared" ref="B39:J39" si="8">SUM(B40:B41)</f>
        <v>0</v>
      </c>
      <c r="C39" s="130">
        <f t="shared" si="8"/>
        <v>0</v>
      </c>
      <c r="D39" s="130">
        <f t="shared" si="8"/>
        <v>0</v>
      </c>
      <c r="E39" s="130">
        <f t="shared" si="8"/>
        <v>0</v>
      </c>
      <c r="F39" s="130">
        <f t="shared" si="8"/>
        <v>0</v>
      </c>
      <c r="G39" s="130">
        <f t="shared" si="8"/>
        <v>0</v>
      </c>
      <c r="H39" s="130">
        <f t="shared" si="8"/>
        <v>0</v>
      </c>
      <c r="I39" s="130">
        <f t="shared" si="8"/>
        <v>0</v>
      </c>
      <c r="J39" s="130">
        <f t="shared" si="8"/>
        <v>0</v>
      </c>
      <c r="K39" s="142"/>
    </row>
    <row r="40" spans="1:11" ht="30">
      <c r="A40" s="57" t="s">
        <v>439</v>
      </c>
      <c r="B40" s="26"/>
      <c r="C40" s="26"/>
      <c r="D40" s="26"/>
      <c r="E40" s="26"/>
      <c r="F40" s="26"/>
      <c r="G40" s="26"/>
      <c r="H40" s="26"/>
      <c r="I40" s="26"/>
      <c r="J40" s="26"/>
      <c r="K40" s="142"/>
    </row>
    <row r="41" spans="1:11" ht="15">
      <c r="A41" s="57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2"/>
    </row>
    <row r="42" spans="1:11" ht="15">
      <c r="A42" s="57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2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68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7"/>
      <c r="C48" s="67"/>
      <c r="F48" s="67"/>
      <c r="G48" s="70"/>
      <c r="H48" s="67"/>
      <c r="I48"/>
      <c r="J48"/>
    </row>
    <row r="49" spans="1:10" s="2" customFormat="1" ht="15">
      <c r="B49" s="66" t="s">
        <v>269</v>
      </c>
      <c r="F49" s="12" t="s">
        <v>274</v>
      </c>
      <c r="G49" s="69"/>
      <c r="I49"/>
      <c r="J49"/>
    </row>
    <row r="50" spans="1:10" s="2" customFormat="1" ht="15">
      <c r="B50" s="62" t="s">
        <v>140</v>
      </c>
      <c r="F50" s="2" t="s">
        <v>270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zoomScaleSheetLayoutView="7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0" customWidth="1"/>
    <col min="11" max="11" width="12.7109375" style="60" customWidth="1"/>
    <col min="12" max="12" width="9.140625" style="61"/>
    <col min="13" max="16384" width="9.140625" style="25"/>
  </cols>
  <sheetData>
    <row r="1" spans="1:12" s="23" customFormat="1" ht="15">
      <c r="A1" s="134" t="s">
        <v>306</v>
      </c>
      <c r="B1" s="135"/>
      <c r="C1" s="135"/>
      <c r="D1" s="135"/>
      <c r="E1" s="135"/>
      <c r="F1" s="135"/>
      <c r="G1" s="141"/>
      <c r="H1" s="97" t="s">
        <v>199</v>
      </c>
      <c r="I1" s="141"/>
      <c r="J1" s="63"/>
      <c r="K1" s="63"/>
      <c r="L1" s="63"/>
    </row>
    <row r="2" spans="1:12" s="23" customFormat="1" ht="15">
      <c r="A2" s="102" t="s">
        <v>141</v>
      </c>
      <c r="B2" s="135"/>
      <c r="C2" s="135"/>
      <c r="D2" s="135"/>
      <c r="E2" s="135"/>
      <c r="F2" s="135"/>
      <c r="G2" s="143"/>
      <c r="H2" s="595" t="s">
        <v>561</v>
      </c>
      <c r="I2" s="596"/>
      <c r="J2" s="63"/>
      <c r="K2" s="63"/>
      <c r="L2" s="63"/>
    </row>
    <row r="3" spans="1:12" s="23" customFormat="1" ht="15">
      <c r="A3" s="135"/>
      <c r="B3" s="135"/>
      <c r="C3" s="135"/>
      <c r="D3" s="135"/>
      <c r="E3" s="135"/>
      <c r="F3" s="135"/>
      <c r="G3" s="143"/>
      <c r="H3" s="138"/>
      <c r="I3" s="143"/>
      <c r="J3" s="63"/>
      <c r="K3" s="63"/>
      <c r="L3" s="63"/>
    </row>
    <row r="4" spans="1:12" s="2" customFormat="1" ht="15.75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135"/>
      <c r="F4" s="406" t="s">
        <v>560</v>
      </c>
      <c r="G4" s="135"/>
      <c r="H4" s="135"/>
      <c r="I4" s="141"/>
      <c r="J4" s="60"/>
      <c r="K4" s="60"/>
      <c r="L4" s="23"/>
    </row>
    <row r="5" spans="1:12" s="2" customFormat="1" ht="15">
      <c r="A5" s="116" t="e">
        <f>'ფორმა N2'!A5</f>
        <v>#REF!</v>
      </c>
      <c r="B5" s="117"/>
      <c r="C5" s="117"/>
      <c r="D5" s="117"/>
      <c r="E5" s="145"/>
      <c r="F5" s="146"/>
      <c r="G5" s="146"/>
      <c r="H5" s="146"/>
      <c r="I5" s="141"/>
      <c r="J5" s="60"/>
      <c r="K5" s="60"/>
      <c r="L5" s="12"/>
    </row>
    <row r="6" spans="1:12" s="23" customFormat="1" ht="13.5">
      <c r="A6" s="139"/>
      <c r="B6" s="140"/>
      <c r="C6" s="140"/>
      <c r="D6" s="140"/>
      <c r="E6" s="135"/>
      <c r="F6" s="135"/>
      <c r="G6" s="135"/>
      <c r="H6" s="135"/>
      <c r="I6" s="141"/>
      <c r="J6" s="60"/>
      <c r="K6" s="60"/>
      <c r="L6" s="60"/>
    </row>
    <row r="7" spans="1:12" ht="30">
      <c r="A7" s="131" t="s">
        <v>64</v>
      </c>
      <c r="B7" s="131" t="s">
        <v>380</v>
      </c>
      <c r="C7" s="133" t="s">
        <v>381</v>
      </c>
      <c r="D7" s="133" t="s">
        <v>236</v>
      </c>
      <c r="E7" s="133" t="s">
        <v>241</v>
      </c>
      <c r="F7" s="133" t="s">
        <v>242</v>
      </c>
      <c r="G7" s="133" t="s">
        <v>243</v>
      </c>
      <c r="H7" s="133" t="s">
        <v>244</v>
      </c>
      <c r="I7" s="141"/>
    </row>
    <row r="8" spans="1:12" ht="15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3">
        <v>8</v>
      </c>
      <c r="I8" s="141"/>
    </row>
    <row r="9" spans="1:12" ht="15">
      <c r="A9" s="64">
        <v>1</v>
      </c>
      <c r="B9" s="26"/>
      <c r="C9" s="26"/>
      <c r="D9" s="26"/>
      <c r="E9" s="26"/>
      <c r="F9" s="26"/>
      <c r="G9" s="154"/>
      <c r="H9" s="26"/>
      <c r="I9" s="141"/>
    </row>
    <row r="10" spans="1:12" ht="15">
      <c r="A10" s="64">
        <v>2</v>
      </c>
      <c r="B10" s="26"/>
      <c r="C10" s="26"/>
      <c r="D10" s="26"/>
      <c r="E10" s="26"/>
      <c r="F10" s="26"/>
      <c r="G10" s="154"/>
      <c r="H10" s="26"/>
      <c r="I10" s="141"/>
    </row>
    <row r="11" spans="1:12" ht="15">
      <c r="A11" s="64">
        <v>3</v>
      </c>
      <c r="B11" s="26"/>
      <c r="C11" s="26"/>
      <c r="D11" s="26"/>
      <c r="E11" s="26"/>
      <c r="F11" s="26"/>
      <c r="G11" s="154"/>
      <c r="H11" s="26"/>
      <c r="I11" s="141"/>
    </row>
    <row r="12" spans="1:12" ht="15">
      <c r="A12" s="64">
        <v>4</v>
      </c>
      <c r="B12" s="26"/>
      <c r="C12" s="26"/>
      <c r="D12" s="26"/>
      <c r="E12" s="26"/>
      <c r="F12" s="26"/>
      <c r="G12" s="154"/>
      <c r="H12" s="26"/>
      <c r="I12" s="141"/>
    </row>
    <row r="13" spans="1:12" ht="15">
      <c r="A13" s="64">
        <v>5</v>
      </c>
      <c r="B13" s="26"/>
      <c r="C13" s="26"/>
      <c r="D13" s="26"/>
      <c r="E13" s="26"/>
      <c r="F13" s="26"/>
      <c r="G13" s="154"/>
      <c r="H13" s="26"/>
      <c r="I13" s="141"/>
    </row>
    <row r="14" spans="1:12" ht="15">
      <c r="A14" s="64">
        <v>6</v>
      </c>
      <c r="B14" s="26"/>
      <c r="C14" s="26"/>
      <c r="D14" s="26"/>
      <c r="E14" s="26"/>
      <c r="F14" s="26"/>
      <c r="G14" s="154"/>
      <c r="H14" s="26"/>
      <c r="I14" s="141"/>
    </row>
    <row r="15" spans="1:12" s="23" customFormat="1" ht="15">
      <c r="A15" s="64">
        <v>7</v>
      </c>
      <c r="B15" s="26"/>
      <c r="C15" s="26"/>
      <c r="D15" s="26"/>
      <c r="E15" s="26"/>
      <c r="F15" s="26"/>
      <c r="G15" s="154"/>
      <c r="H15" s="26"/>
      <c r="I15" s="141"/>
      <c r="J15" s="60"/>
      <c r="K15" s="60"/>
      <c r="L15" s="60"/>
    </row>
    <row r="16" spans="1:12" s="23" customFormat="1" ht="15">
      <c r="A16" s="64">
        <v>8</v>
      </c>
      <c r="B16" s="26"/>
      <c r="C16" s="26"/>
      <c r="D16" s="26"/>
      <c r="E16" s="26"/>
      <c r="F16" s="26"/>
      <c r="G16" s="154"/>
      <c r="H16" s="26"/>
      <c r="I16" s="141"/>
      <c r="J16" s="60"/>
      <c r="K16" s="60"/>
      <c r="L16" s="60"/>
    </row>
    <row r="17" spans="1:12" s="23" customFormat="1" ht="15">
      <c r="A17" s="64">
        <v>9</v>
      </c>
      <c r="B17" s="26"/>
      <c r="C17" s="26"/>
      <c r="D17" s="26"/>
      <c r="E17" s="26"/>
      <c r="F17" s="26"/>
      <c r="G17" s="154"/>
      <c r="H17" s="26"/>
      <c r="I17" s="141"/>
      <c r="J17" s="60"/>
      <c r="K17" s="60"/>
      <c r="L17" s="60"/>
    </row>
    <row r="18" spans="1:12" s="23" customFormat="1" ht="15">
      <c r="A18" s="64">
        <v>10</v>
      </c>
      <c r="B18" s="26"/>
      <c r="C18" s="26"/>
      <c r="D18" s="26"/>
      <c r="E18" s="26"/>
      <c r="F18" s="26"/>
      <c r="G18" s="154"/>
      <c r="H18" s="26"/>
      <c r="I18" s="141"/>
      <c r="J18" s="60"/>
      <c r="K18" s="60"/>
      <c r="L18" s="60"/>
    </row>
    <row r="19" spans="1:12" s="23" customFormat="1" ht="15">
      <c r="A19" s="64">
        <v>11</v>
      </c>
      <c r="B19" s="26"/>
      <c r="C19" s="26"/>
      <c r="D19" s="26"/>
      <c r="E19" s="26"/>
      <c r="F19" s="26"/>
      <c r="G19" s="154"/>
      <c r="H19" s="26"/>
      <c r="I19" s="141"/>
      <c r="J19" s="60"/>
      <c r="K19" s="60"/>
      <c r="L19" s="60"/>
    </row>
    <row r="20" spans="1:12" s="23" customFormat="1" ht="15">
      <c r="A20" s="64">
        <v>12</v>
      </c>
      <c r="B20" s="26"/>
      <c r="C20" s="26"/>
      <c r="D20" s="26"/>
      <c r="E20" s="26"/>
      <c r="F20" s="26"/>
      <c r="G20" s="154"/>
      <c r="H20" s="26"/>
      <c r="I20" s="141"/>
      <c r="J20" s="60"/>
      <c r="K20" s="60"/>
      <c r="L20" s="60"/>
    </row>
    <row r="21" spans="1:12" s="23" customFormat="1" ht="15">
      <c r="A21" s="64">
        <v>13</v>
      </c>
      <c r="B21" s="26"/>
      <c r="C21" s="26"/>
      <c r="D21" s="26"/>
      <c r="E21" s="26"/>
      <c r="F21" s="26"/>
      <c r="G21" s="154"/>
      <c r="H21" s="26"/>
      <c r="I21" s="141"/>
      <c r="J21" s="60"/>
      <c r="K21" s="60"/>
      <c r="L21" s="60"/>
    </row>
    <row r="22" spans="1:12" s="23" customFormat="1" ht="15">
      <c r="A22" s="64">
        <v>14</v>
      </c>
      <c r="B22" s="26"/>
      <c r="C22" s="26"/>
      <c r="D22" s="26"/>
      <c r="E22" s="26"/>
      <c r="F22" s="26"/>
      <c r="G22" s="154"/>
      <c r="H22" s="26"/>
      <c r="I22" s="141"/>
      <c r="J22" s="60"/>
      <c r="K22" s="60"/>
      <c r="L22" s="60"/>
    </row>
    <row r="23" spans="1:12" s="23" customFormat="1" ht="15">
      <c r="A23" s="64">
        <v>15</v>
      </c>
      <c r="B23" s="26"/>
      <c r="C23" s="26"/>
      <c r="D23" s="26"/>
      <c r="E23" s="26"/>
      <c r="F23" s="26"/>
      <c r="G23" s="154"/>
      <c r="H23" s="26"/>
      <c r="I23" s="141"/>
      <c r="J23" s="60"/>
      <c r="K23" s="60"/>
      <c r="L23" s="60"/>
    </row>
    <row r="24" spans="1:12" s="23" customFormat="1" ht="15">
      <c r="A24" s="64">
        <v>16</v>
      </c>
      <c r="B24" s="26"/>
      <c r="C24" s="26"/>
      <c r="D24" s="26"/>
      <c r="E24" s="26"/>
      <c r="F24" s="26"/>
      <c r="G24" s="154"/>
      <c r="H24" s="26"/>
      <c r="I24" s="141"/>
      <c r="J24" s="60"/>
      <c r="K24" s="60"/>
      <c r="L24" s="60"/>
    </row>
    <row r="25" spans="1:12" s="23" customFormat="1" ht="15">
      <c r="A25" s="64">
        <v>17</v>
      </c>
      <c r="B25" s="26"/>
      <c r="C25" s="26"/>
      <c r="D25" s="26"/>
      <c r="E25" s="26"/>
      <c r="F25" s="26"/>
      <c r="G25" s="154"/>
      <c r="H25" s="26"/>
      <c r="I25" s="141"/>
      <c r="J25" s="60"/>
      <c r="K25" s="60"/>
      <c r="L25" s="60"/>
    </row>
    <row r="26" spans="1:12" s="23" customFormat="1" ht="15">
      <c r="A26" s="64">
        <v>18</v>
      </c>
      <c r="B26" s="26"/>
      <c r="C26" s="26"/>
      <c r="D26" s="26"/>
      <c r="E26" s="26"/>
      <c r="F26" s="26"/>
      <c r="G26" s="154"/>
      <c r="H26" s="26"/>
      <c r="I26" s="141"/>
      <c r="J26" s="60"/>
      <c r="K26" s="60"/>
      <c r="L26" s="60"/>
    </row>
    <row r="27" spans="1:12" s="23" customFormat="1" ht="15">
      <c r="A27" s="64" t="s">
        <v>279</v>
      </c>
      <c r="B27" s="26"/>
      <c r="C27" s="26"/>
      <c r="D27" s="26"/>
      <c r="E27" s="26"/>
      <c r="F27" s="26"/>
      <c r="G27" s="154"/>
      <c r="H27" s="26"/>
      <c r="I27" s="141"/>
      <c r="J27" s="60"/>
      <c r="K27" s="60"/>
      <c r="L27" s="60"/>
    </row>
    <row r="28" spans="1:12" s="23" customFormat="1">
      <c r="J28" s="60"/>
      <c r="K28" s="60"/>
      <c r="L28" s="60"/>
    </row>
    <row r="29" spans="1:12" s="23" customFormat="1"/>
    <row r="30" spans="1:12" s="23" customFormat="1">
      <c r="A30" s="25"/>
    </row>
    <row r="31" spans="1:12" s="2" customFormat="1" ht="15">
      <c r="B31" s="68" t="s">
        <v>107</v>
      </c>
      <c r="E31" s="5"/>
    </row>
    <row r="32" spans="1:12" s="2" customFormat="1" ht="15">
      <c r="C32" s="67"/>
      <c r="E32" s="67"/>
      <c r="F32" s="70"/>
      <c r="G32"/>
      <c r="H32"/>
      <c r="I32"/>
    </row>
    <row r="33" spans="1:9" s="2" customFormat="1" ht="15">
      <c r="A33"/>
      <c r="C33" s="66" t="s">
        <v>269</v>
      </c>
      <c r="E33" s="12" t="s">
        <v>274</v>
      </c>
      <c r="F33" s="69"/>
      <c r="G33"/>
      <c r="H33"/>
      <c r="I33"/>
    </row>
    <row r="34" spans="1:9" s="2" customFormat="1" ht="15">
      <c r="A34"/>
      <c r="C34" s="62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zoomScaleSheetLayoutView="7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1" customWidth="1"/>
    <col min="11" max="16384" width="9.140625" style="25"/>
  </cols>
  <sheetData>
    <row r="1" spans="1:12" s="23" customFormat="1" ht="15">
      <c r="A1" s="134" t="s">
        <v>307</v>
      </c>
      <c r="B1" s="135"/>
      <c r="C1" s="135"/>
      <c r="D1" s="135"/>
      <c r="E1" s="135"/>
      <c r="F1" s="135"/>
      <c r="G1" s="135"/>
      <c r="H1" s="141"/>
      <c r="I1" s="75" t="s">
        <v>199</v>
      </c>
      <c r="J1" s="148"/>
    </row>
    <row r="2" spans="1:12" s="23" customFormat="1" ht="15">
      <c r="A2" s="102" t="s">
        <v>141</v>
      </c>
      <c r="B2" s="135"/>
      <c r="C2" s="135"/>
      <c r="D2" s="135"/>
      <c r="E2" s="135"/>
      <c r="F2" s="135"/>
      <c r="G2" s="135"/>
      <c r="H2" s="141"/>
      <c r="I2" s="595" t="s">
        <v>561</v>
      </c>
      <c r="J2" s="596"/>
    </row>
    <row r="3" spans="1:12" s="23" customFormat="1" ht="15">
      <c r="A3" s="135"/>
      <c r="B3" s="135"/>
      <c r="C3" s="135"/>
      <c r="D3" s="135"/>
      <c r="E3" s="135"/>
      <c r="F3" s="135"/>
      <c r="G3" s="135"/>
      <c r="H3" s="138"/>
      <c r="I3" s="138"/>
      <c r="J3" s="148"/>
    </row>
    <row r="4" spans="1:12" s="2" customFormat="1" ht="15.75">
      <c r="A4" s="73" t="str">
        <f>'ფორმა N2'!A4</f>
        <v>ანგარიშვალდებული პირის დასახელება:</v>
      </c>
      <c r="B4" s="73"/>
      <c r="C4" s="73"/>
      <c r="D4" s="74"/>
      <c r="E4" s="144"/>
      <c r="F4" s="406" t="s">
        <v>560</v>
      </c>
      <c r="G4" s="135"/>
      <c r="H4" s="135"/>
      <c r="I4" s="144"/>
      <c r="J4" s="101"/>
      <c r="L4" s="23"/>
    </row>
    <row r="5" spans="1:12" s="2" customFormat="1" ht="15">
      <c r="A5" s="116" t="e">
        <f>#REF!</f>
        <v>#REF!</v>
      </c>
      <c r="B5" s="117"/>
      <c r="C5" s="117"/>
      <c r="D5" s="117"/>
      <c r="E5" s="145"/>
      <c r="F5" s="146"/>
      <c r="G5" s="146"/>
      <c r="H5" s="146"/>
      <c r="I5" s="145"/>
      <c r="J5" s="101"/>
    </row>
    <row r="6" spans="1:12" s="23" customFormat="1" ht="13.5">
      <c r="A6" s="139"/>
      <c r="B6" s="140"/>
      <c r="C6" s="140"/>
      <c r="D6" s="140"/>
      <c r="E6" s="135"/>
      <c r="F6" s="135"/>
      <c r="G6" s="135"/>
      <c r="H6" s="135"/>
      <c r="I6" s="135"/>
      <c r="J6" s="143"/>
    </row>
    <row r="7" spans="1:12" ht="30">
      <c r="A7" s="147" t="s">
        <v>64</v>
      </c>
      <c r="B7" s="131" t="s">
        <v>249</v>
      </c>
      <c r="C7" s="133" t="s">
        <v>245</v>
      </c>
      <c r="D7" s="133" t="s">
        <v>246</v>
      </c>
      <c r="E7" s="133" t="s">
        <v>247</v>
      </c>
      <c r="F7" s="133" t="s">
        <v>248</v>
      </c>
      <c r="G7" s="133" t="s">
        <v>242</v>
      </c>
      <c r="H7" s="133" t="s">
        <v>243</v>
      </c>
      <c r="I7" s="133" t="s">
        <v>244</v>
      </c>
      <c r="J7" s="149"/>
    </row>
    <row r="8" spans="1:12" ht="15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1">
        <v>8</v>
      </c>
      <c r="I8" s="133">
        <v>9</v>
      </c>
      <c r="J8" s="149"/>
    </row>
    <row r="9" spans="1:12" ht="15">
      <c r="A9" s="64">
        <v>1</v>
      </c>
      <c r="B9" s="26"/>
      <c r="C9" s="26"/>
      <c r="D9" s="26"/>
      <c r="E9" s="26"/>
      <c r="F9" s="26"/>
      <c r="G9" s="26"/>
      <c r="H9" s="154"/>
      <c r="I9" s="26"/>
      <c r="J9" s="149"/>
    </row>
    <row r="10" spans="1:12" ht="15">
      <c r="A10" s="64">
        <v>2</v>
      </c>
      <c r="B10" s="26"/>
      <c r="C10" s="26"/>
      <c r="D10" s="26"/>
      <c r="E10" s="26"/>
      <c r="F10" s="26"/>
      <c r="G10" s="26"/>
      <c r="H10" s="154"/>
      <c r="I10" s="26"/>
      <c r="J10" s="149"/>
    </row>
    <row r="11" spans="1:12" ht="15">
      <c r="A11" s="64">
        <v>3</v>
      </c>
      <c r="B11" s="26"/>
      <c r="C11" s="26"/>
      <c r="D11" s="26"/>
      <c r="E11" s="26"/>
      <c r="F11" s="26"/>
      <c r="G11" s="26"/>
      <c r="H11" s="154"/>
      <c r="I11" s="26"/>
      <c r="J11" s="149"/>
    </row>
    <row r="12" spans="1:12" ht="15">
      <c r="A12" s="64">
        <v>4</v>
      </c>
      <c r="B12" s="26"/>
      <c r="C12" s="26"/>
      <c r="D12" s="26"/>
      <c r="E12" s="26"/>
      <c r="F12" s="26"/>
      <c r="G12" s="26"/>
      <c r="H12" s="154"/>
      <c r="I12" s="26"/>
      <c r="J12" s="149"/>
    </row>
    <row r="13" spans="1:12" ht="15">
      <c r="A13" s="64">
        <v>5</v>
      </c>
      <c r="B13" s="26"/>
      <c r="C13" s="26"/>
      <c r="D13" s="26"/>
      <c r="E13" s="26"/>
      <c r="F13" s="26"/>
      <c r="G13" s="26"/>
      <c r="H13" s="154"/>
      <c r="I13" s="26"/>
      <c r="J13" s="149"/>
    </row>
    <row r="14" spans="1:12" ht="15">
      <c r="A14" s="64">
        <v>6</v>
      </c>
      <c r="B14" s="26"/>
      <c r="C14" s="26"/>
      <c r="D14" s="26"/>
      <c r="E14" s="26"/>
      <c r="F14" s="26"/>
      <c r="G14" s="26"/>
      <c r="H14" s="154"/>
      <c r="I14" s="26"/>
      <c r="J14" s="149"/>
    </row>
    <row r="15" spans="1:12" s="23" customFormat="1" ht="15">
      <c r="A15" s="64">
        <v>7</v>
      </c>
      <c r="B15" s="26"/>
      <c r="C15" s="26"/>
      <c r="D15" s="26"/>
      <c r="E15" s="26"/>
      <c r="F15" s="26"/>
      <c r="G15" s="26"/>
      <c r="H15" s="154"/>
      <c r="I15" s="26"/>
      <c r="J15" s="143"/>
    </row>
    <row r="16" spans="1:12" s="23" customFormat="1" ht="15">
      <c r="A16" s="64">
        <v>8</v>
      </c>
      <c r="B16" s="26"/>
      <c r="C16" s="26"/>
      <c r="D16" s="26"/>
      <c r="E16" s="26"/>
      <c r="F16" s="26"/>
      <c r="G16" s="26"/>
      <c r="H16" s="154"/>
      <c r="I16" s="26"/>
      <c r="J16" s="143"/>
    </row>
    <row r="17" spans="1:10" s="23" customFormat="1" ht="15">
      <c r="A17" s="64">
        <v>9</v>
      </c>
      <c r="B17" s="26"/>
      <c r="C17" s="26"/>
      <c r="D17" s="26"/>
      <c r="E17" s="26"/>
      <c r="F17" s="26"/>
      <c r="G17" s="26"/>
      <c r="H17" s="154"/>
      <c r="I17" s="26"/>
      <c r="J17" s="143"/>
    </row>
    <row r="18" spans="1:10" s="23" customFormat="1" ht="15">
      <c r="A18" s="64">
        <v>10</v>
      </c>
      <c r="B18" s="26"/>
      <c r="C18" s="26"/>
      <c r="D18" s="26"/>
      <c r="E18" s="26"/>
      <c r="F18" s="26"/>
      <c r="G18" s="26"/>
      <c r="H18" s="154"/>
      <c r="I18" s="26"/>
      <c r="J18" s="143"/>
    </row>
    <row r="19" spans="1:10" s="23" customFormat="1" ht="15">
      <c r="A19" s="64">
        <v>11</v>
      </c>
      <c r="B19" s="26"/>
      <c r="C19" s="26"/>
      <c r="D19" s="26"/>
      <c r="E19" s="26"/>
      <c r="F19" s="26"/>
      <c r="G19" s="26"/>
      <c r="H19" s="154"/>
      <c r="I19" s="26"/>
      <c r="J19" s="143"/>
    </row>
    <row r="20" spans="1:10" s="23" customFormat="1" ht="15">
      <c r="A20" s="64">
        <v>12</v>
      </c>
      <c r="B20" s="26"/>
      <c r="C20" s="26"/>
      <c r="D20" s="26"/>
      <c r="E20" s="26"/>
      <c r="F20" s="26"/>
      <c r="G20" s="26"/>
      <c r="H20" s="154"/>
      <c r="I20" s="26"/>
      <c r="J20" s="143"/>
    </row>
    <row r="21" spans="1:10" s="23" customFormat="1" ht="15">
      <c r="A21" s="64">
        <v>13</v>
      </c>
      <c r="B21" s="26"/>
      <c r="C21" s="26"/>
      <c r="D21" s="26"/>
      <c r="E21" s="26"/>
      <c r="F21" s="26"/>
      <c r="G21" s="26"/>
      <c r="H21" s="154"/>
      <c r="I21" s="26"/>
      <c r="J21" s="143"/>
    </row>
    <row r="22" spans="1:10" s="23" customFormat="1" ht="15">
      <c r="A22" s="64">
        <v>14</v>
      </c>
      <c r="B22" s="26"/>
      <c r="C22" s="26"/>
      <c r="D22" s="26"/>
      <c r="E22" s="26"/>
      <c r="F22" s="26"/>
      <c r="G22" s="26"/>
      <c r="H22" s="154"/>
      <c r="I22" s="26"/>
      <c r="J22" s="143"/>
    </row>
    <row r="23" spans="1:10" s="23" customFormat="1" ht="15">
      <c r="A23" s="64">
        <v>15</v>
      </c>
      <c r="B23" s="26"/>
      <c r="C23" s="26"/>
      <c r="D23" s="26"/>
      <c r="E23" s="26"/>
      <c r="F23" s="26"/>
      <c r="G23" s="26"/>
      <c r="H23" s="154"/>
      <c r="I23" s="26"/>
      <c r="J23" s="143"/>
    </row>
    <row r="24" spans="1:10" s="23" customFormat="1" ht="15">
      <c r="A24" s="64">
        <v>16</v>
      </c>
      <c r="B24" s="26"/>
      <c r="C24" s="26"/>
      <c r="D24" s="26"/>
      <c r="E24" s="26"/>
      <c r="F24" s="26"/>
      <c r="G24" s="26"/>
      <c r="H24" s="154"/>
      <c r="I24" s="26"/>
      <c r="J24" s="143"/>
    </row>
    <row r="25" spans="1:10" s="23" customFormat="1" ht="15">
      <c r="A25" s="64">
        <v>17</v>
      </c>
      <c r="B25" s="26"/>
      <c r="C25" s="26"/>
      <c r="D25" s="26"/>
      <c r="E25" s="26"/>
      <c r="F25" s="26"/>
      <c r="G25" s="26"/>
      <c r="H25" s="154"/>
      <c r="I25" s="26"/>
      <c r="J25" s="143"/>
    </row>
    <row r="26" spans="1:10" s="23" customFormat="1" ht="15">
      <c r="A26" s="64">
        <v>18</v>
      </c>
      <c r="B26" s="26"/>
      <c r="C26" s="26"/>
      <c r="D26" s="26"/>
      <c r="E26" s="26"/>
      <c r="F26" s="26"/>
      <c r="G26" s="26"/>
      <c r="H26" s="154"/>
      <c r="I26" s="26"/>
      <c r="J26" s="143"/>
    </row>
    <row r="27" spans="1:10" s="23" customFormat="1" ht="15">
      <c r="A27" s="64" t="s">
        <v>279</v>
      </c>
      <c r="B27" s="26"/>
      <c r="C27" s="26"/>
      <c r="D27" s="26"/>
      <c r="E27" s="26"/>
      <c r="F27" s="26"/>
      <c r="G27" s="26"/>
      <c r="H27" s="154"/>
      <c r="I27" s="26"/>
      <c r="J27" s="143"/>
    </row>
    <row r="28" spans="1:10" s="23" customFormat="1">
      <c r="J28" s="60"/>
    </row>
    <row r="29" spans="1:10" s="23" customFormat="1"/>
    <row r="30" spans="1:10" s="23" customFormat="1">
      <c r="A30" s="25"/>
    </row>
    <row r="31" spans="1:10" s="2" customFormat="1" ht="15">
      <c r="B31" s="68" t="s">
        <v>107</v>
      </c>
      <c r="E31" s="5"/>
    </row>
    <row r="32" spans="1:10" s="2" customFormat="1" ht="15">
      <c r="C32" s="67"/>
      <c r="E32" s="67"/>
      <c r="F32" s="70"/>
      <c r="G32" s="70"/>
      <c r="H32"/>
      <c r="I32"/>
    </row>
    <row r="33" spans="1:10" s="2" customFormat="1" ht="15">
      <c r="A33"/>
      <c r="C33" s="66" t="s">
        <v>269</v>
      </c>
      <c r="E33" s="12" t="s">
        <v>274</v>
      </c>
      <c r="F33" s="69"/>
      <c r="G33"/>
      <c r="H33"/>
      <c r="I33"/>
    </row>
    <row r="34" spans="1:10" s="2" customFormat="1" ht="15">
      <c r="A34"/>
      <c r="C34" s="62" t="s">
        <v>140</v>
      </c>
      <c r="E34" s="2" t="s">
        <v>270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0"/>
    </row>
    <row r="38" spans="1:10" s="23" customFormat="1">
      <c r="J38" s="60"/>
    </row>
    <row r="39" spans="1:10" s="23" customFormat="1">
      <c r="J39" s="60"/>
    </row>
    <row r="40" spans="1:10" s="23" customFormat="1">
      <c r="J40" s="60"/>
    </row>
    <row r="41" spans="1:10" s="23" customFormat="1">
      <c r="J41" s="60"/>
    </row>
    <row r="42" spans="1:10" s="23" customFormat="1">
      <c r="J42" s="60"/>
    </row>
    <row r="43" spans="1:10" s="23" customFormat="1">
      <c r="J43" s="60"/>
    </row>
    <row r="44" spans="1:10" s="23" customFormat="1">
      <c r="J44" s="60"/>
    </row>
    <row r="45" spans="1:10" s="23" customFormat="1">
      <c r="J45" s="60"/>
    </row>
    <row r="46" spans="1:10" s="23" customFormat="1">
      <c r="J46" s="60"/>
    </row>
    <row r="47" spans="1:10" s="23" customFormat="1">
      <c r="J47" s="60"/>
    </row>
    <row r="48" spans="1:10" s="23" customFormat="1">
      <c r="J48" s="60"/>
    </row>
    <row r="49" spans="10:10" s="23" customFormat="1">
      <c r="J49" s="60"/>
    </row>
    <row r="50" spans="10:10" s="23" customFormat="1">
      <c r="J50" s="60"/>
    </row>
    <row r="51" spans="10:10" s="23" customFormat="1">
      <c r="J51" s="60"/>
    </row>
    <row r="52" spans="10:10" s="23" customFormat="1">
      <c r="J52" s="60"/>
    </row>
    <row r="53" spans="10:10" s="23" customFormat="1">
      <c r="J53" s="60"/>
    </row>
    <row r="54" spans="10:10" s="23" customFormat="1">
      <c r="J54" s="60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zoomScaleSheetLayoutView="70" workbookViewId="0">
      <selection activeCell="G2" sqref="G2:H2"/>
    </sheetView>
  </sheetViews>
  <sheetFormatPr defaultRowHeight="12.75"/>
  <cols>
    <col min="1" max="1" width="4.85546875" style="211" customWidth="1"/>
    <col min="2" max="2" width="37.42578125" style="211" customWidth="1"/>
    <col min="3" max="3" width="21.5703125" style="211" customWidth="1"/>
    <col min="4" max="4" width="20" style="211" customWidth="1"/>
    <col min="5" max="5" width="18.7109375" style="211" customWidth="1"/>
    <col min="6" max="6" width="24.140625" style="211" customWidth="1"/>
    <col min="7" max="7" width="27.140625" style="211" customWidth="1"/>
    <col min="8" max="8" width="0.7109375" style="211" customWidth="1"/>
    <col min="9" max="16384" width="9.140625" style="211"/>
  </cols>
  <sheetData>
    <row r="1" spans="1:8" s="195" customFormat="1" ht="15">
      <c r="A1" s="192" t="s">
        <v>327</v>
      </c>
      <c r="B1" s="193"/>
      <c r="C1" s="193"/>
      <c r="D1" s="193"/>
      <c r="E1" s="193"/>
      <c r="F1" s="75"/>
      <c r="G1" s="75" t="s">
        <v>110</v>
      </c>
      <c r="H1" s="196"/>
    </row>
    <row r="2" spans="1:8" s="195" customFormat="1" ht="15">
      <c r="A2" s="196" t="s">
        <v>318</v>
      </c>
      <c r="B2" s="193"/>
      <c r="C2" s="193"/>
      <c r="D2" s="193"/>
      <c r="E2" s="194"/>
      <c r="F2" s="194"/>
      <c r="G2" s="595" t="s">
        <v>561</v>
      </c>
      <c r="H2" s="596"/>
    </row>
    <row r="3" spans="1:8" s="195" customFormat="1">
      <c r="A3" s="196"/>
      <c r="B3" s="193"/>
      <c r="C3" s="193"/>
      <c r="D3" s="193"/>
      <c r="E3" s="194"/>
      <c r="F3" s="194"/>
      <c r="G3" s="194"/>
      <c r="H3" s="196"/>
    </row>
    <row r="4" spans="1:8" s="195" customFormat="1" ht="15.75">
      <c r="A4" s="112" t="s">
        <v>275</v>
      </c>
      <c r="B4" s="193"/>
      <c r="C4" s="193"/>
      <c r="D4" s="406" t="s">
        <v>560</v>
      </c>
      <c r="E4" s="197"/>
      <c r="F4" s="197"/>
      <c r="G4" s="194"/>
      <c r="H4" s="196"/>
    </row>
    <row r="5" spans="1:8" s="195" customFormat="1">
      <c r="A5" s="198"/>
      <c r="B5" s="198"/>
      <c r="C5" s="198"/>
      <c r="D5" s="198"/>
      <c r="E5" s="198"/>
      <c r="F5" s="198"/>
      <c r="G5" s="199"/>
      <c r="H5" s="196"/>
    </row>
    <row r="6" spans="1:8" s="212" customFormat="1">
      <c r="A6" s="200"/>
      <c r="B6" s="200"/>
      <c r="C6" s="200"/>
      <c r="D6" s="200"/>
      <c r="E6" s="200"/>
      <c r="F6" s="200"/>
      <c r="G6" s="200"/>
      <c r="H6" s="197"/>
    </row>
    <row r="7" spans="1:8" s="195" customFormat="1" ht="51">
      <c r="A7" s="231" t="s">
        <v>64</v>
      </c>
      <c r="B7" s="203" t="s">
        <v>322</v>
      </c>
      <c r="C7" s="203" t="s">
        <v>323</v>
      </c>
      <c r="D7" s="203" t="s">
        <v>324</v>
      </c>
      <c r="E7" s="203" t="s">
        <v>325</v>
      </c>
      <c r="F7" s="203" t="s">
        <v>326</v>
      </c>
      <c r="G7" s="203" t="s">
        <v>319</v>
      </c>
      <c r="H7" s="196"/>
    </row>
    <row r="8" spans="1:8" s="195" customFormat="1">
      <c r="A8" s="201">
        <v>1</v>
      </c>
      <c r="B8" s="202">
        <v>2</v>
      </c>
      <c r="C8" s="202">
        <v>3</v>
      </c>
      <c r="D8" s="202">
        <v>4</v>
      </c>
      <c r="E8" s="203">
        <v>5</v>
      </c>
      <c r="F8" s="203">
        <v>6</v>
      </c>
      <c r="G8" s="203">
        <v>7</v>
      </c>
      <c r="H8" s="196"/>
    </row>
    <row r="9" spans="1:8" s="195" customFormat="1">
      <c r="A9" s="213">
        <v>1</v>
      </c>
      <c r="B9" s="204"/>
      <c r="C9" s="204"/>
      <c r="D9" s="205"/>
      <c r="E9" s="204"/>
      <c r="F9" s="204"/>
      <c r="G9" s="204"/>
      <c r="H9" s="196"/>
    </row>
    <row r="10" spans="1:8" s="195" customFormat="1">
      <c r="A10" s="213">
        <v>2</v>
      </c>
      <c r="B10" s="204"/>
      <c r="C10" s="204"/>
      <c r="D10" s="205"/>
      <c r="E10" s="204"/>
      <c r="F10" s="204"/>
      <c r="G10" s="204"/>
      <c r="H10" s="196"/>
    </row>
    <row r="11" spans="1:8" s="195" customFormat="1">
      <c r="A11" s="213">
        <v>3</v>
      </c>
      <c r="B11" s="204"/>
      <c r="C11" s="204"/>
      <c r="D11" s="205"/>
      <c r="E11" s="204"/>
      <c r="F11" s="204"/>
      <c r="G11" s="204"/>
      <c r="H11" s="196"/>
    </row>
    <row r="12" spans="1:8" s="195" customFormat="1">
      <c r="A12" s="213">
        <v>4</v>
      </c>
      <c r="B12" s="204"/>
      <c r="C12" s="204"/>
      <c r="D12" s="205"/>
      <c r="E12" s="204"/>
      <c r="F12" s="204"/>
      <c r="G12" s="204"/>
      <c r="H12" s="196"/>
    </row>
    <row r="13" spans="1:8" s="195" customFormat="1">
      <c r="A13" s="213">
        <v>5</v>
      </c>
      <c r="B13" s="204"/>
      <c r="C13" s="204"/>
      <c r="D13" s="205"/>
      <c r="E13" s="204"/>
      <c r="F13" s="204"/>
      <c r="G13" s="204"/>
      <c r="H13" s="196"/>
    </row>
    <row r="14" spans="1:8" s="195" customFormat="1">
      <c r="A14" s="213">
        <v>6</v>
      </c>
      <c r="B14" s="204"/>
      <c r="C14" s="204"/>
      <c r="D14" s="205"/>
      <c r="E14" s="204"/>
      <c r="F14" s="204"/>
      <c r="G14" s="204"/>
      <c r="H14" s="196"/>
    </row>
    <row r="15" spans="1:8" s="195" customFormat="1">
      <c r="A15" s="213">
        <v>7</v>
      </c>
      <c r="B15" s="204"/>
      <c r="C15" s="204"/>
      <c r="D15" s="205"/>
      <c r="E15" s="204"/>
      <c r="F15" s="204"/>
      <c r="G15" s="204"/>
      <c r="H15" s="196"/>
    </row>
    <row r="16" spans="1:8" s="195" customFormat="1">
      <c r="A16" s="213">
        <v>8</v>
      </c>
      <c r="B16" s="204"/>
      <c r="C16" s="204"/>
      <c r="D16" s="205"/>
      <c r="E16" s="204"/>
      <c r="F16" s="204"/>
      <c r="G16" s="204"/>
      <c r="H16" s="196"/>
    </row>
    <row r="17" spans="1:11" s="195" customFormat="1">
      <c r="A17" s="213">
        <v>9</v>
      </c>
      <c r="B17" s="204"/>
      <c r="C17" s="204"/>
      <c r="D17" s="205"/>
      <c r="E17" s="204"/>
      <c r="F17" s="204"/>
      <c r="G17" s="204"/>
      <c r="H17" s="196"/>
    </row>
    <row r="18" spans="1:11" s="195" customFormat="1">
      <c r="A18" s="213">
        <v>10</v>
      </c>
      <c r="B18" s="204"/>
      <c r="C18" s="204"/>
      <c r="D18" s="205"/>
      <c r="E18" s="204"/>
      <c r="F18" s="204"/>
      <c r="G18" s="204"/>
      <c r="H18" s="196"/>
    </row>
    <row r="19" spans="1:11" s="195" customFormat="1">
      <c r="A19" s="213" t="s">
        <v>277</v>
      </c>
      <c r="B19" s="204"/>
      <c r="C19" s="204"/>
      <c r="D19" s="205"/>
      <c r="E19" s="204"/>
      <c r="F19" s="204"/>
      <c r="G19" s="204"/>
      <c r="H19" s="196"/>
    </row>
    <row r="22" spans="1:11" s="195" customFormat="1"/>
    <row r="23" spans="1:11" s="195" customFormat="1"/>
    <row r="24" spans="1:11" s="21" customFormat="1" ht="15">
      <c r="B24" s="206" t="s">
        <v>107</v>
      </c>
      <c r="C24" s="206"/>
    </row>
    <row r="25" spans="1:11" s="21" customFormat="1" ht="15">
      <c r="B25" s="206"/>
      <c r="C25" s="206"/>
    </row>
    <row r="26" spans="1:11" s="21" customFormat="1" ht="15">
      <c r="C26" s="208"/>
      <c r="F26" s="208"/>
      <c r="G26" s="208"/>
      <c r="H26" s="207"/>
    </row>
    <row r="27" spans="1:11" s="21" customFormat="1" ht="15">
      <c r="C27" s="209" t="s">
        <v>269</v>
      </c>
      <c r="F27" s="206" t="s">
        <v>320</v>
      </c>
      <c r="J27" s="207"/>
      <c r="K27" s="207"/>
    </row>
    <row r="28" spans="1:11" s="21" customFormat="1" ht="15">
      <c r="C28" s="209" t="s">
        <v>140</v>
      </c>
      <c r="F28" s="210" t="s">
        <v>270</v>
      </c>
      <c r="J28" s="207"/>
      <c r="K28" s="207"/>
    </row>
    <row r="29" spans="1:11" s="195" customFormat="1" ht="15">
      <c r="C29" s="209"/>
      <c r="J29" s="212"/>
      <c r="K29" s="212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zoomScaleSheetLayoutView="70" workbookViewId="0">
      <selection activeCell="D10" sqref="D10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1" t="s">
        <v>302</v>
      </c>
      <c r="B1" s="73"/>
      <c r="C1" s="606" t="s">
        <v>110</v>
      </c>
      <c r="D1" s="606"/>
      <c r="E1" s="105"/>
    </row>
    <row r="2" spans="1:7">
      <c r="A2" s="73" t="s">
        <v>141</v>
      </c>
      <c r="B2" s="73"/>
      <c r="C2" s="595" t="s">
        <v>561</v>
      </c>
      <c r="D2" s="596"/>
      <c r="E2" s="105"/>
    </row>
    <row r="3" spans="1:7">
      <c r="A3" s="71"/>
      <c r="B3" s="73"/>
      <c r="C3" s="72"/>
      <c r="D3" s="72"/>
      <c r="E3" s="105"/>
    </row>
    <row r="4" spans="1:7">
      <c r="A4" s="74" t="s">
        <v>275</v>
      </c>
      <c r="B4" s="99" t="s">
        <v>560</v>
      </c>
      <c r="C4" s="100"/>
      <c r="D4" s="73"/>
      <c r="E4" s="105"/>
    </row>
    <row r="5" spans="1:7">
      <c r="A5" s="109" t="e">
        <f>#REF!</f>
        <v>#REF!</v>
      </c>
      <c r="B5" s="12"/>
      <c r="C5" s="12"/>
      <c r="E5" s="105"/>
    </row>
    <row r="6" spans="1:7">
      <c r="A6" s="101"/>
      <c r="B6" s="101"/>
      <c r="C6" s="101"/>
      <c r="D6" s="102"/>
      <c r="E6" s="105"/>
    </row>
    <row r="7" spans="1:7">
      <c r="A7" s="73"/>
      <c r="B7" s="73"/>
      <c r="C7" s="73"/>
      <c r="D7" s="73"/>
      <c r="E7" s="105"/>
    </row>
    <row r="8" spans="1:7" s="6" customFormat="1" ht="39" customHeight="1">
      <c r="A8" s="103" t="s">
        <v>64</v>
      </c>
      <c r="B8" s="76" t="s">
        <v>250</v>
      </c>
      <c r="C8" s="76" t="s">
        <v>66</v>
      </c>
      <c r="D8" s="76" t="s">
        <v>67</v>
      </c>
      <c r="E8" s="105"/>
    </row>
    <row r="9" spans="1:7" s="7" customFormat="1" ht="16.5" customHeight="1">
      <c r="A9" s="241">
        <v>1</v>
      </c>
      <c r="B9" s="241" t="s">
        <v>65</v>
      </c>
      <c r="C9" s="82">
        <f>SUM(C10,C25)</f>
        <v>0</v>
      </c>
      <c r="D9" s="82">
        <f>SUM(D10,D25)</f>
        <v>0</v>
      </c>
      <c r="E9" s="105"/>
    </row>
    <row r="10" spans="1:7" s="7" customFormat="1" ht="16.5" customHeight="1">
      <c r="A10" s="84">
        <v>1.1000000000000001</v>
      </c>
      <c r="B10" s="84" t="s">
        <v>80</v>
      </c>
      <c r="C10" s="82"/>
      <c r="D10" s="82">
        <f>SUM(D11,D12,D15,D18,D23,D24)</f>
        <v>0</v>
      </c>
      <c r="E10" s="105"/>
    </row>
    <row r="11" spans="1:7" s="9" customFormat="1" ht="16.5" customHeight="1">
      <c r="A11" s="85" t="s">
        <v>30</v>
      </c>
      <c r="B11" s="85" t="s">
        <v>79</v>
      </c>
      <c r="C11" s="8"/>
      <c r="D11" s="8"/>
      <c r="E11" s="105"/>
    </row>
    <row r="12" spans="1:7" s="10" customFormat="1" ht="16.5" customHeight="1">
      <c r="A12" s="85" t="s">
        <v>31</v>
      </c>
      <c r="B12" s="85" t="s">
        <v>309</v>
      </c>
      <c r="C12" s="8"/>
      <c r="D12" s="104"/>
      <c r="E12" s="105"/>
      <c r="G12" s="65"/>
    </row>
    <row r="13" spans="1:7" s="3" customFormat="1" ht="16.5" customHeight="1">
      <c r="A13" s="94" t="s">
        <v>81</v>
      </c>
      <c r="B13" s="94" t="s">
        <v>312</v>
      </c>
      <c r="C13" s="8"/>
      <c r="D13" s="8"/>
      <c r="E13" s="105"/>
    </row>
    <row r="14" spans="1:7" s="3" customFormat="1" ht="16.5" customHeight="1">
      <c r="A14" s="94" t="s">
        <v>109</v>
      </c>
      <c r="B14" s="94" t="s">
        <v>97</v>
      </c>
      <c r="C14" s="8"/>
      <c r="D14" s="8"/>
      <c r="E14" s="105"/>
    </row>
    <row r="15" spans="1:7" s="3" customFormat="1" ht="16.5" customHeight="1">
      <c r="A15" s="85" t="s">
        <v>82</v>
      </c>
      <c r="B15" s="85" t="s">
        <v>83</v>
      </c>
      <c r="C15" s="104"/>
      <c r="D15" s="104"/>
      <c r="E15" s="105"/>
    </row>
    <row r="16" spans="1:7" s="3" customFormat="1" ht="16.5" customHeight="1">
      <c r="A16" s="94" t="s">
        <v>84</v>
      </c>
      <c r="B16" s="94" t="s">
        <v>86</v>
      </c>
      <c r="C16" s="8"/>
      <c r="D16" s="8"/>
      <c r="E16" s="105"/>
    </row>
    <row r="17" spans="1:6" s="3" customFormat="1" ht="30">
      <c r="A17" s="94" t="s">
        <v>85</v>
      </c>
      <c r="B17" s="94" t="s">
        <v>111</v>
      </c>
      <c r="C17" s="8"/>
      <c r="D17" s="8"/>
      <c r="E17" s="105"/>
    </row>
    <row r="18" spans="1:6" s="3" customFormat="1" ht="16.5" customHeight="1">
      <c r="A18" s="85" t="s">
        <v>87</v>
      </c>
      <c r="B18" s="85" t="s">
        <v>419</v>
      </c>
      <c r="C18" s="104">
        <f>SUM(C19:C22)</f>
        <v>0</v>
      </c>
      <c r="D18" s="104">
        <f>SUM(D19:D22)</f>
        <v>0</v>
      </c>
      <c r="E18" s="105"/>
    </row>
    <row r="19" spans="1:6" s="3" customFormat="1" ht="16.5" customHeight="1">
      <c r="A19" s="94" t="s">
        <v>88</v>
      </c>
      <c r="B19" s="94" t="s">
        <v>89</v>
      </c>
      <c r="C19" s="8"/>
      <c r="D19" s="8"/>
      <c r="E19" s="105"/>
    </row>
    <row r="20" spans="1:6" s="3" customFormat="1" ht="30">
      <c r="A20" s="94" t="s">
        <v>92</v>
      </c>
      <c r="B20" s="94" t="s">
        <v>90</v>
      </c>
      <c r="C20" s="8"/>
      <c r="D20" s="8"/>
      <c r="E20" s="105"/>
    </row>
    <row r="21" spans="1:6" s="3" customFormat="1" ht="16.5" customHeight="1">
      <c r="A21" s="94" t="s">
        <v>93</v>
      </c>
      <c r="B21" s="94" t="s">
        <v>91</v>
      </c>
      <c r="C21" s="8"/>
      <c r="D21" s="8"/>
      <c r="E21" s="105"/>
    </row>
    <row r="22" spans="1:6" s="3" customFormat="1" ht="16.5" customHeight="1">
      <c r="A22" s="94" t="s">
        <v>94</v>
      </c>
      <c r="B22" s="94" t="s">
        <v>447</v>
      </c>
      <c r="C22" s="8"/>
      <c r="D22" s="8"/>
      <c r="E22" s="105"/>
    </row>
    <row r="23" spans="1:6" s="3" customFormat="1" ht="16.5" customHeight="1">
      <c r="A23" s="85" t="s">
        <v>95</v>
      </c>
      <c r="B23" s="85" t="s">
        <v>448</v>
      </c>
      <c r="C23" s="280"/>
      <c r="D23" s="8"/>
      <c r="E23" s="105"/>
    </row>
    <row r="24" spans="1:6" s="3" customFormat="1">
      <c r="A24" s="85" t="s">
        <v>252</v>
      </c>
      <c r="B24" s="85" t="s">
        <v>454</v>
      </c>
      <c r="C24" s="8"/>
      <c r="D24" s="8"/>
      <c r="E24" s="105"/>
    </row>
    <row r="25" spans="1:6" ht="16.5" customHeight="1">
      <c r="A25" s="84">
        <v>1.2</v>
      </c>
      <c r="B25" s="84" t="s">
        <v>96</v>
      </c>
      <c r="C25" s="82">
        <f>SUM(C26,C30)</f>
        <v>0</v>
      </c>
      <c r="D25" s="82">
        <f>SUM(D26,D30)</f>
        <v>0</v>
      </c>
      <c r="E25" s="105"/>
    </row>
    <row r="26" spans="1:6" ht="16.5" customHeight="1">
      <c r="A26" s="85" t="s">
        <v>32</v>
      </c>
      <c r="B26" s="85" t="s">
        <v>312</v>
      </c>
      <c r="C26" s="104">
        <f>SUM(C27:C29)</f>
        <v>0</v>
      </c>
      <c r="D26" s="104">
        <f>SUM(D27:D29)</f>
        <v>0</v>
      </c>
      <c r="E26" s="105"/>
    </row>
    <row r="27" spans="1:6">
      <c r="A27" s="249" t="s">
        <v>98</v>
      </c>
      <c r="B27" s="249" t="s">
        <v>310</v>
      </c>
      <c r="C27" s="8"/>
      <c r="D27" s="8"/>
      <c r="E27" s="105"/>
    </row>
    <row r="28" spans="1:6">
      <c r="A28" s="249" t="s">
        <v>99</v>
      </c>
      <c r="B28" s="249" t="s">
        <v>313</v>
      </c>
      <c r="C28" s="8"/>
      <c r="D28" s="8"/>
      <c r="E28" s="105"/>
    </row>
    <row r="29" spans="1:6">
      <c r="A29" s="249" t="s">
        <v>457</v>
      </c>
      <c r="B29" s="249" t="s">
        <v>311</v>
      </c>
      <c r="C29" s="8"/>
      <c r="D29" s="8"/>
      <c r="E29" s="105"/>
    </row>
    <row r="30" spans="1:6">
      <c r="A30" s="85" t="s">
        <v>33</v>
      </c>
      <c r="B30" s="263" t="s">
        <v>453</v>
      </c>
      <c r="C30" s="8"/>
      <c r="D30" s="8"/>
      <c r="E30" s="105"/>
    </row>
    <row r="31" spans="1:6">
      <c r="D31" s="27"/>
      <c r="E31" s="106"/>
      <c r="F31" s="27"/>
    </row>
    <row r="32" spans="1:6">
      <c r="A32" s="1"/>
      <c r="D32" s="27"/>
      <c r="E32" s="106"/>
      <c r="F32" s="27"/>
    </row>
    <row r="33" spans="1:9">
      <c r="D33" s="27"/>
      <c r="E33" s="106"/>
      <c r="F33" s="27"/>
    </row>
    <row r="34" spans="1:9">
      <c r="D34" s="27"/>
      <c r="E34" s="106"/>
      <c r="F34" s="27"/>
    </row>
    <row r="35" spans="1:9">
      <c r="A35" s="66" t="s">
        <v>107</v>
      </c>
      <c r="D35" s="27"/>
      <c r="E35" s="106"/>
      <c r="F35" s="27"/>
    </row>
    <row r="36" spans="1:9">
      <c r="D36" s="27"/>
      <c r="E36" s="107"/>
      <c r="F36" s="107"/>
      <c r="G36"/>
      <c r="H36"/>
      <c r="I36"/>
    </row>
    <row r="37" spans="1:9">
      <c r="D37" s="108"/>
      <c r="E37" s="107"/>
      <c r="F37" s="107"/>
      <c r="G37"/>
      <c r="H37"/>
      <c r="I37"/>
    </row>
    <row r="38" spans="1:9">
      <c r="A38"/>
      <c r="B38" s="66" t="s">
        <v>272</v>
      </c>
      <c r="D38" s="108"/>
      <c r="E38" s="107"/>
      <c r="F38" s="107"/>
      <c r="G38"/>
      <c r="H38"/>
      <c r="I38"/>
    </row>
    <row r="39" spans="1:9">
      <c r="A39"/>
      <c r="B39" s="2" t="s">
        <v>271</v>
      </c>
      <c r="D39" s="108"/>
      <c r="E39" s="107"/>
      <c r="F39" s="107"/>
      <c r="G39"/>
      <c r="H39"/>
      <c r="I39"/>
    </row>
    <row r="40" spans="1:9" customFormat="1" ht="12.75">
      <c r="B40" s="62" t="s">
        <v>140</v>
      </c>
      <c r="D40" s="107"/>
      <c r="E40" s="107"/>
      <c r="F40" s="107"/>
    </row>
    <row r="41" spans="1:9">
      <c r="D41" s="27"/>
      <c r="E41" s="106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topLeftCell="A19" zoomScaleSheetLayoutView="70" workbookViewId="0">
      <selection activeCell="D19" sqref="D19"/>
    </sheetView>
  </sheetViews>
  <sheetFormatPr defaultRowHeight="12.75"/>
  <cols>
    <col min="1" max="1" width="7.140625" customWidth="1"/>
    <col min="2" max="2" width="20.7109375" customWidth="1"/>
    <col min="3" max="3" width="14.85546875" customWidth="1"/>
    <col min="4" max="4" width="15.85546875" customWidth="1"/>
    <col min="5" max="5" width="20.42578125" customWidth="1"/>
    <col min="6" max="6" width="16.5703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4" t="s">
        <v>466</v>
      </c>
      <c r="B1" s="135"/>
      <c r="C1" s="135"/>
      <c r="D1" s="135"/>
      <c r="E1" s="135"/>
      <c r="F1" s="135"/>
      <c r="G1" s="135"/>
      <c r="H1" s="135"/>
      <c r="I1" s="135"/>
      <c r="J1" s="135"/>
      <c r="K1" s="75" t="s">
        <v>110</v>
      </c>
    </row>
    <row r="2" spans="1:11" ht="15">
      <c r="A2" s="102" t="s">
        <v>141</v>
      </c>
      <c r="B2" s="135"/>
      <c r="C2" s="135"/>
      <c r="D2" s="135"/>
      <c r="E2" s="135"/>
      <c r="F2" s="135"/>
      <c r="G2" s="135"/>
      <c r="H2" s="135"/>
      <c r="I2" s="595" t="s">
        <v>561</v>
      </c>
      <c r="J2" s="596"/>
      <c r="K2" s="216"/>
    </row>
    <row r="3" spans="1:11" ht="1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8"/>
    </row>
    <row r="4" spans="1:11" ht="15.75">
      <c r="A4" s="73" t="str">
        <f>'ფორმა N2'!A4</f>
        <v>ანგარიშვალდებული პირის დასახელება:</v>
      </c>
      <c r="B4" s="73"/>
      <c r="C4" s="73"/>
      <c r="D4" s="74"/>
      <c r="E4" s="406" t="s">
        <v>560</v>
      </c>
      <c r="F4" s="135"/>
      <c r="G4" s="135"/>
      <c r="H4" s="135"/>
      <c r="I4" s="135"/>
      <c r="J4" s="135"/>
      <c r="K4" s="144"/>
    </row>
    <row r="5" spans="1:11" s="184" customFormat="1" ht="15">
      <c r="A5" s="221" t="e">
        <f>#REF!</f>
        <v>#REF!</v>
      </c>
      <c r="B5" s="77"/>
      <c r="C5" s="77"/>
      <c r="D5" s="77"/>
      <c r="E5" s="222"/>
      <c r="F5" s="223"/>
      <c r="G5" s="223"/>
      <c r="H5" s="223"/>
      <c r="I5" s="223"/>
      <c r="J5" s="223"/>
      <c r="K5" s="222"/>
    </row>
    <row r="6" spans="1:11" ht="13.5">
      <c r="A6" s="139"/>
      <c r="B6" s="140"/>
      <c r="C6" s="140"/>
      <c r="D6" s="140"/>
      <c r="E6" s="135"/>
      <c r="F6" s="135"/>
      <c r="G6" s="135"/>
      <c r="H6" s="135"/>
      <c r="I6" s="135"/>
      <c r="J6" s="135"/>
      <c r="K6" s="135"/>
    </row>
    <row r="7" spans="1:11" ht="60">
      <c r="A7" s="147" t="s">
        <v>64</v>
      </c>
      <c r="B7" s="133" t="s">
        <v>382</v>
      </c>
      <c r="C7" s="133" t="s">
        <v>383</v>
      </c>
      <c r="D7" s="133" t="s">
        <v>385</v>
      </c>
      <c r="E7" s="133" t="s">
        <v>384</v>
      </c>
      <c r="F7" s="133" t="s">
        <v>393</v>
      </c>
      <c r="G7" s="133" t="s">
        <v>394</v>
      </c>
      <c r="H7" s="133" t="s">
        <v>388</v>
      </c>
      <c r="I7" s="133" t="s">
        <v>389</v>
      </c>
      <c r="J7" s="133" t="s">
        <v>401</v>
      </c>
      <c r="K7" s="133" t="s">
        <v>390</v>
      </c>
    </row>
    <row r="8" spans="1:11" ht="15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1">
        <v>8</v>
      </c>
      <c r="I8" s="133">
        <v>9</v>
      </c>
      <c r="J8" s="131">
        <v>10</v>
      </c>
      <c r="K8" s="133">
        <v>11</v>
      </c>
    </row>
    <row r="10" spans="1:11" ht="45">
      <c r="A10" s="64">
        <v>1</v>
      </c>
      <c r="B10" s="26" t="s">
        <v>1160</v>
      </c>
      <c r="C10" s="26" t="s">
        <v>552</v>
      </c>
      <c r="D10" s="26" t="s">
        <v>1161</v>
      </c>
      <c r="E10" s="26" t="s">
        <v>1162</v>
      </c>
      <c r="F10" s="26">
        <v>250</v>
      </c>
      <c r="G10" s="64">
        <v>46001007248</v>
      </c>
      <c r="H10" s="219" t="s">
        <v>546</v>
      </c>
      <c r="I10" s="219" t="s">
        <v>537</v>
      </c>
      <c r="J10" s="219"/>
      <c r="K10" s="26"/>
    </row>
    <row r="11" spans="1:11" ht="30">
      <c r="A11" s="64">
        <v>2</v>
      </c>
      <c r="B11" s="26" t="s">
        <v>1163</v>
      </c>
      <c r="C11" s="26" t="s">
        <v>552</v>
      </c>
      <c r="D11" s="26" t="s">
        <v>1164</v>
      </c>
      <c r="E11" s="26" t="s">
        <v>1165</v>
      </c>
      <c r="F11" s="26">
        <v>125</v>
      </c>
      <c r="G11" s="565" t="s">
        <v>1166</v>
      </c>
      <c r="H11" s="219" t="s">
        <v>1167</v>
      </c>
      <c r="I11" s="219" t="s">
        <v>1168</v>
      </c>
      <c r="J11" s="219"/>
      <c r="K11" s="26"/>
    </row>
    <row r="12" spans="1:11" ht="30">
      <c r="A12" s="64">
        <v>3</v>
      </c>
      <c r="B12" s="26" t="s">
        <v>1169</v>
      </c>
      <c r="C12" s="26" t="s">
        <v>552</v>
      </c>
      <c r="D12" s="26" t="s">
        <v>1170</v>
      </c>
      <c r="E12" s="26" t="s">
        <v>1171</v>
      </c>
      <c r="F12" s="26">
        <v>250</v>
      </c>
      <c r="G12" s="64">
        <v>48001004585</v>
      </c>
      <c r="H12" s="219" t="s">
        <v>1172</v>
      </c>
      <c r="I12" s="219" t="s">
        <v>1173</v>
      </c>
      <c r="J12" s="219"/>
      <c r="K12" s="26"/>
    </row>
    <row r="13" spans="1:11" ht="30">
      <c r="A13" s="64">
        <v>4</v>
      </c>
      <c r="B13" s="26" t="s">
        <v>1174</v>
      </c>
      <c r="C13" s="26" t="s">
        <v>552</v>
      </c>
      <c r="D13" s="26" t="s">
        <v>1164</v>
      </c>
      <c r="E13" s="26" t="s">
        <v>1175</v>
      </c>
      <c r="F13" s="26">
        <v>125</v>
      </c>
      <c r="G13" s="64">
        <v>40001000084</v>
      </c>
      <c r="H13" s="219" t="s">
        <v>481</v>
      </c>
      <c r="I13" s="219" t="s">
        <v>1176</v>
      </c>
      <c r="J13" s="219"/>
      <c r="K13" s="26"/>
    </row>
    <row r="14" spans="1:11" ht="30">
      <c r="A14" s="64">
        <v>5</v>
      </c>
      <c r="B14" s="26" t="s">
        <v>1177</v>
      </c>
      <c r="C14" s="26" t="s">
        <v>552</v>
      </c>
      <c r="D14" s="26" t="s">
        <v>1161</v>
      </c>
      <c r="E14" s="26" t="s">
        <v>1178</v>
      </c>
      <c r="F14" s="26">
        <v>187.5</v>
      </c>
      <c r="G14" s="565" t="s">
        <v>1179</v>
      </c>
      <c r="H14" s="219" t="s">
        <v>544</v>
      </c>
      <c r="I14" s="219" t="s">
        <v>545</v>
      </c>
      <c r="J14" s="219"/>
      <c r="K14" s="26"/>
    </row>
    <row r="15" spans="1:11" ht="30">
      <c r="A15" s="64">
        <v>6</v>
      </c>
      <c r="B15" s="26" t="s">
        <v>1180</v>
      </c>
      <c r="C15" s="26" t="s">
        <v>552</v>
      </c>
      <c r="D15" s="26" t="s">
        <v>1161</v>
      </c>
      <c r="E15" s="26" t="s">
        <v>1181</v>
      </c>
      <c r="F15" s="26">
        <v>250</v>
      </c>
      <c r="G15" s="64">
        <v>61004018933</v>
      </c>
      <c r="H15" s="219" t="s">
        <v>504</v>
      </c>
      <c r="I15" s="219" t="s">
        <v>1182</v>
      </c>
      <c r="J15" s="219"/>
      <c r="K15" s="26"/>
    </row>
    <row r="16" spans="1:11" ht="30">
      <c r="A16" s="64">
        <v>7</v>
      </c>
      <c r="B16" s="26" t="s">
        <v>1183</v>
      </c>
      <c r="C16" s="26" t="s">
        <v>552</v>
      </c>
      <c r="D16" s="26" t="s">
        <v>1161</v>
      </c>
      <c r="E16" s="26" t="s">
        <v>1184</v>
      </c>
      <c r="F16" s="26">
        <v>375</v>
      </c>
      <c r="G16" s="565" t="s">
        <v>1185</v>
      </c>
      <c r="H16" s="219" t="s">
        <v>481</v>
      </c>
      <c r="I16" s="219" t="s">
        <v>1186</v>
      </c>
      <c r="J16" s="219"/>
      <c r="K16" s="26"/>
    </row>
    <row r="17" spans="1:11" ht="30">
      <c r="A17" s="64">
        <v>8</v>
      </c>
      <c r="B17" s="26" t="s">
        <v>1187</v>
      </c>
      <c r="C17" s="26" t="s">
        <v>552</v>
      </c>
      <c r="D17" s="26" t="s">
        <v>1188</v>
      </c>
      <c r="E17" s="26" t="s">
        <v>1189</v>
      </c>
      <c r="F17" s="26">
        <v>250</v>
      </c>
      <c r="G17" s="565" t="s">
        <v>1190</v>
      </c>
      <c r="H17" s="219" t="s">
        <v>1191</v>
      </c>
      <c r="I17" s="566" t="s">
        <v>1192</v>
      </c>
      <c r="J17" s="219"/>
      <c r="K17" s="26"/>
    </row>
    <row r="18" spans="1:11" ht="30">
      <c r="A18" s="64">
        <v>9</v>
      </c>
      <c r="B18" s="26" t="s">
        <v>1193</v>
      </c>
      <c r="C18" s="26" t="s">
        <v>552</v>
      </c>
      <c r="D18" s="26" t="s">
        <v>1194</v>
      </c>
      <c r="E18" s="26" t="s">
        <v>1195</v>
      </c>
      <c r="F18" s="26">
        <v>500</v>
      </c>
      <c r="G18" s="64">
        <v>36001033813</v>
      </c>
      <c r="H18" s="219" t="s">
        <v>821</v>
      </c>
      <c r="I18" s="219" t="s">
        <v>485</v>
      </c>
      <c r="J18" s="219"/>
      <c r="K18" s="26"/>
    </row>
    <row r="19" spans="1:11" ht="60">
      <c r="A19" s="64">
        <v>10</v>
      </c>
      <c r="B19" s="26" t="s">
        <v>1196</v>
      </c>
      <c r="C19" s="26" t="s">
        <v>552</v>
      </c>
      <c r="D19" s="567" t="s">
        <v>1197</v>
      </c>
      <c r="E19" s="26" t="s">
        <v>1198</v>
      </c>
      <c r="F19" s="26" t="s">
        <v>1199</v>
      </c>
      <c r="G19" s="26"/>
      <c r="H19" s="219"/>
      <c r="I19" s="219"/>
      <c r="J19" s="219">
        <v>203864014</v>
      </c>
      <c r="K19" s="26" t="s">
        <v>1200</v>
      </c>
    </row>
    <row r="20" spans="1:11" ht="60">
      <c r="A20" s="64">
        <v>11</v>
      </c>
      <c r="B20" s="26" t="s">
        <v>1196</v>
      </c>
      <c r="C20" s="26" t="s">
        <v>552</v>
      </c>
      <c r="D20" s="567" t="s">
        <v>1201</v>
      </c>
      <c r="E20" s="26" t="s">
        <v>1202</v>
      </c>
      <c r="F20" s="26" t="s">
        <v>1203</v>
      </c>
      <c r="G20" s="26"/>
      <c r="H20" s="219"/>
      <c r="I20" s="219"/>
      <c r="J20" s="219">
        <v>203864014</v>
      </c>
      <c r="K20" s="26" t="s">
        <v>1200</v>
      </c>
    </row>
    <row r="21" spans="1:11" ht="30">
      <c r="A21" s="64">
        <v>12</v>
      </c>
      <c r="B21" s="26" t="s">
        <v>1204</v>
      </c>
      <c r="C21" s="26" t="s">
        <v>552</v>
      </c>
      <c r="D21" s="26" t="s">
        <v>1205</v>
      </c>
      <c r="E21" s="26" t="s">
        <v>1206</v>
      </c>
      <c r="F21" s="26"/>
      <c r="G21" s="568" t="s">
        <v>1207</v>
      </c>
      <c r="H21" s="219" t="s">
        <v>1208</v>
      </c>
      <c r="I21" s="219" t="s">
        <v>1209</v>
      </c>
      <c r="J21" s="219"/>
      <c r="K21" s="26"/>
    </row>
    <row r="22" spans="1:11" ht="30">
      <c r="A22" s="64">
        <v>13</v>
      </c>
      <c r="B22" s="26" t="s">
        <v>1210</v>
      </c>
      <c r="C22" s="26" t="s">
        <v>552</v>
      </c>
      <c r="D22" s="26" t="s">
        <v>1211</v>
      </c>
      <c r="E22" s="26" t="s">
        <v>1212</v>
      </c>
      <c r="F22" s="26"/>
      <c r="G22" s="569">
        <v>59001024257</v>
      </c>
      <c r="H22" s="219" t="s">
        <v>1213</v>
      </c>
      <c r="I22" s="219" t="s">
        <v>1214</v>
      </c>
      <c r="J22" s="219"/>
      <c r="K22" s="26"/>
    </row>
    <row r="23" spans="1:11" ht="15.75">
      <c r="A23" s="64">
        <v>14</v>
      </c>
      <c r="B23" s="570" t="s">
        <v>1215</v>
      </c>
      <c r="C23" s="571" t="s">
        <v>552</v>
      </c>
      <c r="D23" s="572" t="s">
        <v>1216</v>
      </c>
      <c r="E23" s="573" t="s">
        <v>1217</v>
      </c>
      <c r="F23" s="573">
        <v>1250</v>
      </c>
      <c r="G23" s="573">
        <v>29001006605</v>
      </c>
      <c r="H23" s="572" t="s">
        <v>1218</v>
      </c>
      <c r="I23" s="572" t="s">
        <v>1219</v>
      </c>
      <c r="J23" s="219"/>
      <c r="K23" s="26"/>
    </row>
    <row r="24" spans="1:11" ht="15">
      <c r="A24" s="64">
        <v>15</v>
      </c>
      <c r="B24" s="407" t="s">
        <v>556</v>
      </c>
      <c r="C24" s="26" t="s">
        <v>552</v>
      </c>
      <c r="D24" s="26" t="s">
        <v>558</v>
      </c>
      <c r="E24" s="407" t="s">
        <v>557</v>
      </c>
      <c r="F24" s="26" t="s">
        <v>553</v>
      </c>
      <c r="G24" s="378">
        <v>53001001979</v>
      </c>
      <c r="H24" s="377" t="s">
        <v>547</v>
      </c>
      <c r="I24" s="377" t="s">
        <v>548</v>
      </c>
      <c r="J24" s="219"/>
      <c r="K24" s="26"/>
    </row>
    <row r="25" spans="1:11" ht="15">
      <c r="A25" s="64"/>
      <c r="B25" s="26"/>
      <c r="C25" s="26"/>
      <c r="D25" s="26"/>
      <c r="E25" s="26"/>
      <c r="F25" s="26"/>
      <c r="G25" s="379"/>
      <c r="H25" s="379"/>
      <c r="I25" s="379"/>
      <c r="J25" s="219"/>
      <c r="K25" s="26"/>
    </row>
    <row r="26" spans="1:11" ht="15">
      <c r="A26" s="64"/>
      <c r="B26" s="26"/>
      <c r="C26" s="26"/>
      <c r="D26" s="26"/>
      <c r="E26" s="26"/>
      <c r="F26" s="26"/>
      <c r="G26" s="379"/>
      <c r="H26" s="379"/>
      <c r="I26" s="379"/>
      <c r="J26" s="219"/>
      <c r="K26" s="26"/>
    </row>
    <row r="27" spans="1:11" ht="15">
      <c r="A27" s="64"/>
      <c r="B27" s="26"/>
      <c r="C27" s="26"/>
      <c r="D27" s="26"/>
      <c r="E27" s="26"/>
      <c r="F27" s="26"/>
      <c r="G27" s="379"/>
      <c r="H27" s="379"/>
      <c r="I27" s="379"/>
      <c r="J27" s="219"/>
      <c r="K27" s="26"/>
    </row>
    <row r="28" spans="1:11" ht="15">
      <c r="A28" s="64"/>
      <c r="B28" s="26"/>
      <c r="C28" s="26"/>
      <c r="D28" s="26"/>
      <c r="E28" s="26"/>
      <c r="F28" s="26"/>
      <c r="G28" s="379"/>
      <c r="H28" s="379"/>
      <c r="I28" s="379"/>
      <c r="J28" s="219"/>
      <c r="K28" s="26"/>
    </row>
    <row r="29" spans="1:11" ht="15">
      <c r="A29" s="64"/>
      <c r="B29" s="26"/>
      <c r="C29" s="26"/>
      <c r="D29" s="26"/>
      <c r="E29" s="26"/>
      <c r="F29" s="26"/>
      <c r="G29" s="379"/>
      <c r="H29" s="379"/>
      <c r="I29" s="379"/>
      <c r="J29" s="219"/>
      <c r="K29" s="26"/>
    </row>
    <row r="30" spans="1:11" ht="15">
      <c r="A30" s="64" t="s">
        <v>279</v>
      </c>
      <c r="B30" s="26"/>
      <c r="C30" s="26"/>
      <c r="D30" s="26"/>
      <c r="E30" s="26"/>
      <c r="F30" s="26"/>
      <c r="G30" s="26"/>
      <c r="H30" s="219"/>
      <c r="I30" s="219"/>
      <c r="J30" s="219"/>
      <c r="K30" s="26"/>
    </row>
    <row r="31" spans="1:1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 spans="1:1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</row>
    <row r="33" spans="1:11">
      <c r="A33" s="25"/>
      <c r="B33" s="23"/>
      <c r="C33" s="23"/>
      <c r="D33" s="23"/>
      <c r="E33" s="23"/>
      <c r="F33" s="23"/>
      <c r="G33" s="23"/>
      <c r="H33" s="23"/>
      <c r="I33" s="23"/>
      <c r="J33" s="23"/>
      <c r="K33" s="23"/>
    </row>
    <row r="34" spans="1:11" ht="15">
      <c r="A34" s="2"/>
      <c r="B34" s="68" t="s">
        <v>107</v>
      </c>
      <c r="C34" s="2"/>
      <c r="D34" s="2"/>
      <c r="E34" s="5"/>
      <c r="F34" s="2"/>
      <c r="G34" s="2"/>
      <c r="H34" s="2"/>
      <c r="I34" s="2"/>
      <c r="J34" s="2"/>
      <c r="K34" s="2"/>
    </row>
    <row r="35" spans="1:11" ht="15">
      <c r="A35" s="2"/>
      <c r="B35" s="2"/>
      <c r="C35" s="610"/>
      <c r="D35" s="610"/>
      <c r="F35" s="67"/>
      <c r="G35" s="70"/>
    </row>
    <row r="36" spans="1:11" ht="15">
      <c r="B36" s="2"/>
      <c r="C36" s="66" t="s">
        <v>269</v>
      </c>
      <c r="D36" s="2"/>
      <c r="F36" s="12" t="s">
        <v>274</v>
      </c>
    </row>
    <row r="37" spans="1:11" ht="15">
      <c r="B37" s="2"/>
      <c r="C37" s="2"/>
      <c r="D37" s="2"/>
      <c r="F37" s="2" t="s">
        <v>270</v>
      </c>
    </row>
    <row r="38" spans="1:11" ht="15">
      <c r="B38" s="2"/>
      <c r="C38" s="62" t="s">
        <v>140</v>
      </c>
    </row>
  </sheetData>
  <mergeCells count="2">
    <mergeCell ref="C35:D35"/>
    <mergeCell ref="I2:J2"/>
  </mergeCells>
  <pageMargins left="0.7" right="0.7" top="0.75" bottom="0.75" header="0.3" footer="0.3"/>
  <pageSetup scale="6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SheetLayoutView="70" workbookViewId="0">
      <selection activeCell="C18" sqref="C18"/>
    </sheetView>
  </sheetViews>
  <sheetFormatPr defaultRowHeight="12.75"/>
  <cols>
    <col min="1" max="1" width="11.7109375" style="184" customWidth="1"/>
    <col min="2" max="2" width="21.140625" style="184" customWidth="1"/>
    <col min="3" max="3" width="21.5703125" style="184" customWidth="1"/>
    <col min="4" max="4" width="19.140625" style="184" customWidth="1"/>
    <col min="5" max="5" width="15.140625" style="184" customWidth="1"/>
    <col min="6" max="6" width="20.85546875" style="184" customWidth="1"/>
    <col min="7" max="7" width="23.85546875" style="184" customWidth="1"/>
    <col min="8" max="8" width="19" style="184" customWidth="1"/>
    <col min="9" max="9" width="21.140625" style="184" customWidth="1"/>
    <col min="10" max="10" width="17" style="184" customWidth="1"/>
    <col min="11" max="11" width="21.5703125" style="184" customWidth="1"/>
    <col min="12" max="12" width="24.42578125" style="184" customWidth="1"/>
    <col min="13" max="16384" width="9.140625" style="184"/>
  </cols>
  <sheetData>
    <row r="1" spans="1:13" customFormat="1" ht="15">
      <c r="A1" s="134" t="s">
        <v>467</v>
      </c>
      <c r="B1" s="134"/>
      <c r="C1" s="135"/>
      <c r="D1" s="135"/>
      <c r="E1" s="135"/>
      <c r="F1" s="135"/>
      <c r="G1" s="135"/>
      <c r="H1" s="135"/>
      <c r="I1" s="135"/>
      <c r="J1" s="135"/>
      <c r="K1" s="141"/>
      <c r="L1" s="75" t="s">
        <v>110</v>
      </c>
    </row>
    <row r="2" spans="1:13" customFormat="1" ht="15">
      <c r="A2" s="102" t="s">
        <v>141</v>
      </c>
      <c r="B2" s="102"/>
      <c r="C2" s="135"/>
      <c r="D2" s="135"/>
      <c r="E2" s="135"/>
      <c r="F2" s="135"/>
      <c r="G2" s="135"/>
      <c r="H2" s="595" t="s">
        <v>561</v>
      </c>
      <c r="I2" s="596"/>
      <c r="J2" s="135"/>
      <c r="K2" s="141"/>
      <c r="L2" s="216"/>
    </row>
    <row r="3" spans="1:13" customFormat="1" ht="1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8"/>
      <c r="L3" s="138"/>
      <c r="M3" s="184"/>
    </row>
    <row r="4" spans="1:13" customFormat="1" ht="15.75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406" t="s">
        <v>560</v>
      </c>
      <c r="F4" s="144"/>
      <c r="G4" s="135"/>
      <c r="H4" s="135"/>
      <c r="I4" s="135"/>
      <c r="J4" s="135"/>
      <c r="K4" s="135"/>
      <c r="L4" s="135"/>
    </row>
    <row r="5" spans="1:13" ht="15">
      <c r="A5" s="221" t="e">
        <f>#REF!</f>
        <v>#REF!</v>
      </c>
      <c r="B5" s="221"/>
      <c r="C5" s="77"/>
      <c r="D5" s="77"/>
      <c r="E5" s="77"/>
      <c r="F5" s="222"/>
      <c r="G5" s="223"/>
      <c r="H5" s="223"/>
      <c r="I5" s="223"/>
      <c r="J5" s="223"/>
      <c r="K5" s="223"/>
      <c r="L5" s="222"/>
    </row>
    <row r="6" spans="1:13" customFormat="1" ht="13.5">
      <c r="A6" s="139"/>
      <c r="B6" s="139"/>
      <c r="C6" s="140"/>
      <c r="D6" s="140"/>
      <c r="E6" s="140"/>
      <c r="F6" s="135"/>
      <c r="G6" s="135"/>
      <c r="H6" s="135"/>
      <c r="I6" s="135"/>
      <c r="J6" s="135"/>
      <c r="K6" s="135"/>
      <c r="L6" s="135"/>
    </row>
    <row r="7" spans="1:13" customFormat="1" ht="60">
      <c r="A7" s="147" t="s">
        <v>64</v>
      </c>
      <c r="B7" s="131" t="s">
        <v>249</v>
      </c>
      <c r="C7" s="133" t="s">
        <v>245</v>
      </c>
      <c r="D7" s="133" t="s">
        <v>246</v>
      </c>
      <c r="E7" s="133" t="s">
        <v>355</v>
      </c>
      <c r="F7" s="133" t="s">
        <v>248</v>
      </c>
      <c r="G7" s="133" t="s">
        <v>392</v>
      </c>
      <c r="H7" s="133" t="s">
        <v>394</v>
      </c>
      <c r="I7" s="133" t="s">
        <v>388</v>
      </c>
      <c r="J7" s="133" t="s">
        <v>389</v>
      </c>
      <c r="K7" s="133" t="s">
        <v>401</v>
      </c>
      <c r="L7" s="133" t="s">
        <v>390</v>
      </c>
    </row>
    <row r="8" spans="1:13" customFormat="1" ht="15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1">
        <v>8</v>
      </c>
      <c r="I8" s="131">
        <v>9</v>
      </c>
      <c r="J8" s="131">
        <v>10</v>
      </c>
      <c r="K8" s="133">
        <v>11</v>
      </c>
      <c r="L8" s="133">
        <v>12</v>
      </c>
    </row>
    <row r="9" spans="1:13" customFormat="1" ht="15">
      <c r="A9" s="64">
        <v>1</v>
      </c>
      <c r="B9" s="64" t="s">
        <v>1220</v>
      </c>
      <c r="C9" s="26" t="s">
        <v>1221</v>
      </c>
      <c r="D9" s="64">
        <v>3181</v>
      </c>
      <c r="E9" s="64">
        <v>1998</v>
      </c>
      <c r="F9" s="26" t="s">
        <v>1222</v>
      </c>
      <c r="G9" s="64">
        <v>100</v>
      </c>
      <c r="H9" s="565" t="s">
        <v>587</v>
      </c>
      <c r="I9" s="219" t="s">
        <v>480</v>
      </c>
      <c r="J9" s="219" t="s">
        <v>510</v>
      </c>
      <c r="K9" s="219"/>
      <c r="L9" s="26"/>
    </row>
    <row r="10" spans="1:13" customFormat="1" ht="15">
      <c r="A10" s="64">
        <v>2</v>
      </c>
      <c r="B10" s="64" t="s">
        <v>1220</v>
      </c>
      <c r="C10" s="26" t="s">
        <v>1223</v>
      </c>
      <c r="D10" s="64" t="s">
        <v>1224</v>
      </c>
      <c r="E10" s="64">
        <v>2004</v>
      </c>
      <c r="F10" s="26" t="s">
        <v>1225</v>
      </c>
      <c r="G10" s="64">
        <v>100</v>
      </c>
      <c r="H10" s="64">
        <v>60003006490</v>
      </c>
      <c r="I10" s="219" t="s">
        <v>515</v>
      </c>
      <c r="J10" s="219" t="s">
        <v>934</v>
      </c>
      <c r="K10" s="219"/>
      <c r="L10" s="26"/>
    </row>
    <row r="11" spans="1:13" customFormat="1" ht="15">
      <c r="A11" s="64">
        <v>3</v>
      </c>
      <c r="B11" s="64" t="s">
        <v>1220</v>
      </c>
      <c r="C11" s="26" t="s">
        <v>1226</v>
      </c>
      <c r="D11" s="64" t="s">
        <v>1227</v>
      </c>
      <c r="E11" s="64">
        <v>2004</v>
      </c>
      <c r="F11" s="26" t="s">
        <v>1228</v>
      </c>
      <c r="G11" s="64">
        <v>100</v>
      </c>
      <c r="H11" s="565" t="s">
        <v>1143</v>
      </c>
      <c r="I11" s="219" t="s">
        <v>499</v>
      </c>
      <c r="J11" s="219" t="s">
        <v>933</v>
      </c>
      <c r="K11" s="219"/>
      <c r="L11" s="26"/>
    </row>
    <row r="12" spans="1:13" customFormat="1" ht="15">
      <c r="A12" s="64">
        <v>4</v>
      </c>
      <c r="B12" s="64" t="s">
        <v>1220</v>
      </c>
      <c r="C12" s="26" t="s">
        <v>1229</v>
      </c>
      <c r="D12" s="64" t="s">
        <v>1230</v>
      </c>
      <c r="E12" s="64">
        <v>2008</v>
      </c>
      <c r="F12" s="26" t="s">
        <v>1231</v>
      </c>
      <c r="G12" s="64">
        <v>100</v>
      </c>
      <c r="H12" s="565" t="s">
        <v>1158</v>
      </c>
      <c r="I12" s="219" t="s">
        <v>516</v>
      </c>
      <c r="J12" s="219" t="s">
        <v>933</v>
      </c>
      <c r="K12" s="219"/>
      <c r="L12" s="26"/>
    </row>
    <row r="13" spans="1:13" customFormat="1" ht="30">
      <c r="A13" s="64">
        <v>5</v>
      </c>
      <c r="B13" s="64" t="s">
        <v>1232</v>
      </c>
      <c r="C13" s="26" t="s">
        <v>1233</v>
      </c>
      <c r="D13" s="64" t="s">
        <v>1234</v>
      </c>
      <c r="E13" s="64">
        <v>2006</v>
      </c>
      <c r="F13" s="26" t="s">
        <v>1235</v>
      </c>
      <c r="G13" s="64">
        <v>1700</v>
      </c>
      <c r="H13" s="26"/>
      <c r="I13" s="219"/>
      <c r="J13" s="219"/>
      <c r="K13" s="219"/>
      <c r="L13" s="26" t="s">
        <v>1236</v>
      </c>
    </row>
    <row r="14" spans="1:13" customFormat="1" ht="15">
      <c r="A14" s="64">
        <v>6</v>
      </c>
      <c r="B14" s="64"/>
      <c r="C14" s="26"/>
      <c r="D14" s="26"/>
      <c r="E14" s="26"/>
      <c r="F14" s="26"/>
      <c r="G14" s="26"/>
      <c r="H14" s="26"/>
      <c r="I14" s="219"/>
      <c r="J14" s="219"/>
      <c r="K14" s="219"/>
      <c r="L14" s="26"/>
    </row>
    <row r="15" spans="1:13" customFormat="1" ht="15">
      <c r="A15" s="64">
        <v>7</v>
      </c>
      <c r="B15" s="64"/>
      <c r="C15" s="26"/>
      <c r="D15" s="26"/>
      <c r="E15" s="26"/>
      <c r="F15" s="26"/>
      <c r="G15" s="26"/>
      <c r="H15" s="26"/>
      <c r="I15" s="219"/>
      <c r="J15" s="219"/>
      <c r="K15" s="219"/>
      <c r="L15" s="26"/>
    </row>
    <row r="16" spans="1:13" customFormat="1" ht="15">
      <c r="A16" s="64">
        <v>8</v>
      </c>
      <c r="B16" s="64"/>
      <c r="C16" s="26"/>
      <c r="D16" s="26"/>
      <c r="E16" s="26"/>
      <c r="F16" s="26"/>
      <c r="G16" s="26"/>
      <c r="H16" s="26"/>
      <c r="I16" s="219"/>
      <c r="J16" s="219"/>
      <c r="K16" s="219"/>
      <c r="L16" s="26"/>
    </row>
    <row r="17" spans="1:12" customFormat="1" ht="15">
      <c r="A17" s="64">
        <v>9</v>
      </c>
      <c r="B17" s="64"/>
      <c r="C17" s="26"/>
      <c r="D17" s="26"/>
      <c r="E17" s="26"/>
      <c r="F17" s="26"/>
      <c r="G17" s="26"/>
      <c r="H17" s="26"/>
      <c r="I17" s="219"/>
      <c r="J17" s="219"/>
      <c r="K17" s="219"/>
      <c r="L17" s="26"/>
    </row>
    <row r="18" spans="1:12" customFormat="1" ht="15">
      <c r="A18" s="64">
        <v>10</v>
      </c>
      <c r="B18" s="64"/>
      <c r="C18" s="26"/>
      <c r="D18" s="26"/>
      <c r="E18" s="26"/>
      <c r="F18" s="26"/>
      <c r="G18" s="26"/>
      <c r="H18" s="26"/>
      <c r="I18" s="219"/>
      <c r="J18" s="219"/>
      <c r="K18" s="219"/>
      <c r="L18" s="26"/>
    </row>
    <row r="19" spans="1:12" customFormat="1" ht="15">
      <c r="A19" s="64">
        <v>11</v>
      </c>
      <c r="B19" s="64"/>
      <c r="C19" s="26"/>
      <c r="D19" s="26"/>
      <c r="E19" s="26"/>
      <c r="F19" s="26"/>
      <c r="G19" s="26"/>
      <c r="H19" s="26"/>
      <c r="I19" s="219"/>
      <c r="J19" s="219"/>
      <c r="K19" s="219"/>
      <c r="L19" s="26"/>
    </row>
    <row r="20" spans="1:12" customFormat="1" ht="15">
      <c r="A20" s="64">
        <v>12</v>
      </c>
      <c r="B20" s="64"/>
      <c r="C20" s="26"/>
      <c r="D20" s="26"/>
      <c r="E20" s="26"/>
      <c r="F20" s="26"/>
      <c r="G20" s="26"/>
      <c r="H20" s="26"/>
      <c r="I20" s="219"/>
      <c r="J20" s="219"/>
      <c r="K20" s="219"/>
      <c r="L20" s="26"/>
    </row>
    <row r="21" spans="1:12" customFormat="1" ht="15">
      <c r="A21" s="64">
        <v>13</v>
      </c>
      <c r="B21" s="64"/>
      <c r="C21" s="26"/>
      <c r="D21" s="26"/>
      <c r="E21" s="26"/>
      <c r="F21" s="26"/>
      <c r="G21" s="26"/>
      <c r="H21" s="26"/>
      <c r="I21" s="219"/>
      <c r="J21" s="219"/>
      <c r="K21" s="219"/>
      <c r="L21" s="26"/>
    </row>
    <row r="22" spans="1:12" customFormat="1" ht="15">
      <c r="A22" s="64">
        <v>14</v>
      </c>
      <c r="B22" s="64"/>
      <c r="C22" s="26"/>
      <c r="D22" s="26"/>
      <c r="E22" s="26"/>
      <c r="F22" s="26"/>
      <c r="G22" s="26"/>
      <c r="H22" s="26"/>
      <c r="I22" s="219"/>
      <c r="J22" s="219"/>
      <c r="K22" s="219"/>
      <c r="L22" s="26"/>
    </row>
    <row r="23" spans="1:12" customFormat="1" ht="15">
      <c r="A23" s="64">
        <v>15</v>
      </c>
      <c r="B23" s="64"/>
      <c r="C23" s="26"/>
      <c r="D23" s="26"/>
      <c r="E23" s="26"/>
      <c r="F23" s="26"/>
      <c r="G23" s="26"/>
      <c r="H23" s="26"/>
      <c r="I23" s="219"/>
      <c r="J23" s="219"/>
      <c r="K23" s="219"/>
      <c r="L23" s="26"/>
    </row>
    <row r="24" spans="1:12" customFormat="1" ht="15">
      <c r="A24" s="64">
        <v>16</v>
      </c>
      <c r="B24" s="64"/>
      <c r="C24" s="26"/>
      <c r="D24" s="26"/>
      <c r="E24" s="26"/>
      <c r="F24" s="26"/>
      <c r="G24" s="26"/>
      <c r="H24" s="26"/>
      <c r="I24" s="219"/>
      <c r="J24" s="219"/>
      <c r="K24" s="219"/>
      <c r="L24" s="26"/>
    </row>
    <row r="25" spans="1:12" customFormat="1" ht="15">
      <c r="A25" s="64">
        <v>17</v>
      </c>
      <c r="B25" s="64"/>
      <c r="C25" s="26"/>
      <c r="D25" s="26"/>
      <c r="E25" s="26"/>
      <c r="F25" s="26"/>
      <c r="G25" s="26"/>
      <c r="H25" s="26"/>
      <c r="I25" s="219"/>
      <c r="J25" s="219"/>
      <c r="K25" s="219"/>
      <c r="L25" s="26"/>
    </row>
    <row r="26" spans="1:12" customFormat="1" ht="15">
      <c r="A26" s="64">
        <v>18</v>
      </c>
      <c r="B26" s="64"/>
      <c r="C26" s="26"/>
      <c r="D26" s="26"/>
      <c r="E26" s="26"/>
      <c r="F26" s="26"/>
      <c r="G26" s="26"/>
      <c r="H26" s="26"/>
      <c r="I26" s="219"/>
      <c r="J26" s="219"/>
      <c r="K26" s="219"/>
      <c r="L26" s="26"/>
    </row>
    <row r="27" spans="1:12" customFormat="1" ht="15">
      <c r="A27" s="64" t="s">
        <v>279</v>
      </c>
      <c r="B27" s="64"/>
      <c r="C27" s="26"/>
      <c r="D27" s="26"/>
      <c r="E27" s="26"/>
      <c r="F27" s="26"/>
      <c r="G27" s="26"/>
      <c r="H27" s="26"/>
      <c r="I27" s="219"/>
      <c r="J27" s="219"/>
      <c r="K27" s="219"/>
      <c r="L27" s="26"/>
    </row>
    <row r="28" spans="1:12">
      <c r="A28" s="224"/>
      <c r="B28" s="224"/>
      <c r="C28" s="224"/>
      <c r="D28" s="224"/>
      <c r="E28" s="224"/>
      <c r="F28" s="224"/>
      <c r="G28" s="224"/>
      <c r="H28" s="224"/>
      <c r="I28" s="224"/>
      <c r="J28" s="224"/>
      <c r="K28" s="224"/>
      <c r="L28" s="224"/>
    </row>
    <row r="29" spans="1:12">
      <c r="A29" s="224"/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</row>
    <row r="30" spans="1:12">
      <c r="A30" s="225"/>
      <c r="B30" s="225"/>
      <c r="C30" s="224"/>
      <c r="D30" s="224"/>
      <c r="E30" s="224"/>
      <c r="F30" s="224"/>
      <c r="G30" s="224"/>
      <c r="H30" s="224"/>
      <c r="I30" s="224"/>
      <c r="J30" s="224"/>
      <c r="K30" s="224"/>
      <c r="L30" s="224"/>
    </row>
    <row r="31" spans="1:12" ht="15">
      <c r="A31" s="183"/>
      <c r="B31" s="183"/>
      <c r="C31" s="185" t="s">
        <v>107</v>
      </c>
      <c r="D31" s="183"/>
      <c r="E31" s="183"/>
      <c r="F31" s="186"/>
      <c r="G31" s="183"/>
      <c r="H31" s="183"/>
      <c r="I31" s="183"/>
      <c r="J31" s="183"/>
      <c r="K31" s="183"/>
      <c r="L31" s="183"/>
    </row>
    <row r="32" spans="1:12" ht="15">
      <c r="A32" s="183"/>
      <c r="B32" s="183"/>
      <c r="C32" s="183"/>
      <c r="D32" s="187"/>
      <c r="E32" s="183"/>
      <c r="G32" s="187"/>
      <c r="H32" s="230"/>
    </row>
    <row r="33" spans="3:7" ht="15">
      <c r="C33" s="183"/>
      <c r="D33" s="189" t="s">
        <v>269</v>
      </c>
      <c r="E33" s="183"/>
      <c r="G33" s="190" t="s">
        <v>274</v>
      </c>
    </row>
    <row r="34" spans="3:7" ht="15">
      <c r="C34" s="183"/>
      <c r="D34" s="191" t="s">
        <v>140</v>
      </c>
      <c r="E34" s="183"/>
      <c r="G34" s="183" t="s">
        <v>270</v>
      </c>
    </row>
    <row r="35" spans="3:7" ht="15">
      <c r="C35" s="183"/>
      <c r="D35" s="191"/>
    </row>
  </sheetData>
  <mergeCells count="1">
    <mergeCell ref="H2:I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SheetLayoutView="70" workbookViewId="0">
      <selection activeCell="I2" sqref="I2:J2"/>
    </sheetView>
  </sheetViews>
  <sheetFormatPr defaultRowHeight="12.75"/>
  <cols>
    <col min="1" max="1" width="11.7109375" style="184" customWidth="1"/>
    <col min="2" max="2" width="21.5703125" style="184" customWidth="1"/>
    <col min="3" max="3" width="19.1406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24.42578125" style="184" customWidth="1"/>
    <col min="10" max="16384" width="9.140625" style="184"/>
  </cols>
  <sheetData>
    <row r="1" spans="1:13" customFormat="1" ht="15">
      <c r="A1" s="134" t="s">
        <v>468</v>
      </c>
      <c r="B1" s="135"/>
      <c r="C1" s="135"/>
      <c r="D1" s="135"/>
      <c r="E1" s="135"/>
      <c r="F1" s="135"/>
      <c r="G1" s="135"/>
      <c r="H1" s="141"/>
      <c r="I1" s="75" t="s">
        <v>110</v>
      </c>
    </row>
    <row r="2" spans="1:13" customFormat="1" ht="15">
      <c r="A2" s="102" t="s">
        <v>141</v>
      </c>
      <c r="B2" s="135"/>
      <c r="C2" s="135"/>
      <c r="D2" s="135"/>
      <c r="E2" s="135"/>
      <c r="F2" s="135"/>
      <c r="G2" s="135"/>
      <c r="H2" s="141"/>
      <c r="I2" s="595" t="s">
        <v>561</v>
      </c>
      <c r="J2" s="596"/>
    </row>
    <row r="3" spans="1:13" customFormat="1" ht="15">
      <c r="A3" s="135"/>
      <c r="B3" s="135"/>
      <c r="C3" s="135"/>
      <c r="D3" s="406" t="s">
        <v>560</v>
      </c>
      <c r="E3" s="135"/>
      <c r="F3" s="135"/>
      <c r="G3" s="135"/>
      <c r="H3" s="138"/>
      <c r="I3" s="138"/>
      <c r="M3" s="184"/>
    </row>
    <row r="4" spans="1:13" customFormat="1" ht="15">
      <c r="A4" s="73" t="str">
        <f>'ფორმა N2'!A4</f>
        <v>ანგარიშვალდებული პირის დასახელება:</v>
      </c>
      <c r="B4" s="73"/>
      <c r="C4" s="73"/>
      <c r="D4" s="135"/>
      <c r="E4" s="135"/>
      <c r="F4" s="135"/>
      <c r="G4" s="135"/>
      <c r="H4" s="135"/>
      <c r="I4" s="144"/>
    </row>
    <row r="5" spans="1:13" ht="15">
      <c r="A5" s="221" t="e">
        <f>#REF!</f>
        <v>#REF!</v>
      </c>
      <c r="B5" s="77"/>
      <c r="C5" s="77"/>
      <c r="D5" s="223"/>
      <c r="E5" s="223"/>
      <c r="F5" s="223"/>
      <c r="G5" s="223"/>
      <c r="H5" s="223"/>
      <c r="I5" s="222"/>
    </row>
    <row r="6" spans="1:13" customFormat="1" ht="13.5">
      <c r="A6" s="139"/>
      <c r="B6" s="140"/>
      <c r="C6" s="140"/>
      <c r="D6" s="135"/>
      <c r="E6" s="135"/>
      <c r="F6" s="135"/>
      <c r="G6" s="135"/>
      <c r="H6" s="135"/>
      <c r="I6" s="135"/>
    </row>
    <row r="7" spans="1:13" customFormat="1" ht="60">
      <c r="A7" s="147" t="s">
        <v>64</v>
      </c>
      <c r="B7" s="133" t="s">
        <v>386</v>
      </c>
      <c r="C7" s="133" t="s">
        <v>387</v>
      </c>
      <c r="D7" s="133" t="s">
        <v>392</v>
      </c>
      <c r="E7" s="133" t="s">
        <v>394</v>
      </c>
      <c r="F7" s="133" t="s">
        <v>388</v>
      </c>
      <c r="G7" s="133" t="s">
        <v>389</v>
      </c>
      <c r="H7" s="133" t="s">
        <v>401</v>
      </c>
      <c r="I7" s="133" t="s">
        <v>390</v>
      </c>
    </row>
    <row r="8" spans="1:13" customFormat="1" ht="15">
      <c r="A8" s="131">
        <v>1</v>
      </c>
      <c r="B8" s="131">
        <v>2</v>
      </c>
      <c r="C8" s="133">
        <v>3</v>
      </c>
      <c r="D8" s="131">
        <v>6</v>
      </c>
      <c r="E8" s="133">
        <v>7</v>
      </c>
      <c r="F8" s="131">
        <v>8</v>
      </c>
      <c r="G8" s="131">
        <v>9</v>
      </c>
      <c r="H8" s="131">
        <v>10</v>
      </c>
      <c r="I8" s="133">
        <v>11</v>
      </c>
    </row>
    <row r="9" spans="1:13" customFormat="1" ht="15">
      <c r="A9" s="64">
        <v>1</v>
      </c>
      <c r="B9" s="26"/>
      <c r="C9" s="26"/>
      <c r="D9" s="26"/>
      <c r="E9" s="26"/>
      <c r="F9" s="219"/>
      <c r="G9" s="219"/>
      <c r="H9" s="219"/>
      <c r="I9" s="26"/>
    </row>
    <row r="10" spans="1:13" customFormat="1" ht="15">
      <c r="A10" s="64">
        <v>2</v>
      </c>
      <c r="B10" s="26"/>
      <c r="C10" s="26"/>
      <c r="D10" s="26"/>
      <c r="E10" s="26"/>
      <c r="F10" s="219"/>
      <c r="G10" s="219"/>
      <c r="H10" s="219"/>
      <c r="I10" s="26"/>
    </row>
    <row r="11" spans="1:13" customFormat="1" ht="15">
      <c r="A11" s="64">
        <v>3</v>
      </c>
      <c r="B11" s="26"/>
      <c r="C11" s="26"/>
      <c r="D11" s="26"/>
      <c r="E11" s="26"/>
      <c r="F11" s="219"/>
      <c r="G11" s="219"/>
      <c r="H11" s="219"/>
      <c r="I11" s="26"/>
    </row>
    <row r="12" spans="1:13" customFormat="1" ht="15">
      <c r="A12" s="64">
        <v>4</v>
      </c>
      <c r="B12" s="26"/>
      <c r="C12" s="26"/>
      <c r="D12" s="26"/>
      <c r="E12" s="26"/>
      <c r="F12" s="219"/>
      <c r="G12" s="219"/>
      <c r="H12" s="219"/>
      <c r="I12" s="26"/>
    </row>
    <row r="13" spans="1:13" customFormat="1" ht="15">
      <c r="A13" s="64">
        <v>5</v>
      </c>
      <c r="B13" s="26"/>
      <c r="C13" s="26"/>
      <c r="D13" s="26"/>
      <c r="E13" s="26"/>
      <c r="F13" s="219"/>
      <c r="G13" s="219"/>
      <c r="H13" s="219"/>
      <c r="I13" s="26"/>
    </row>
    <row r="14" spans="1:13" customFormat="1" ht="15">
      <c r="A14" s="64">
        <v>6</v>
      </c>
      <c r="B14" s="26"/>
      <c r="C14" s="26"/>
      <c r="D14" s="26"/>
      <c r="E14" s="26"/>
      <c r="F14" s="219"/>
      <c r="G14" s="219"/>
      <c r="H14" s="219"/>
      <c r="I14" s="26"/>
    </row>
    <row r="15" spans="1:13" customFormat="1" ht="15">
      <c r="A15" s="64">
        <v>7</v>
      </c>
      <c r="B15" s="26"/>
      <c r="C15" s="26"/>
      <c r="D15" s="26"/>
      <c r="E15" s="26"/>
      <c r="F15" s="219"/>
      <c r="G15" s="219"/>
      <c r="H15" s="219"/>
      <c r="I15" s="26"/>
    </row>
    <row r="16" spans="1:13" customFormat="1" ht="15">
      <c r="A16" s="64">
        <v>8</v>
      </c>
      <c r="B16" s="26"/>
      <c r="C16" s="26"/>
      <c r="D16" s="26"/>
      <c r="E16" s="26"/>
      <c r="F16" s="219"/>
      <c r="G16" s="219"/>
      <c r="H16" s="219"/>
      <c r="I16" s="26"/>
    </row>
    <row r="17" spans="1:9" customFormat="1" ht="15">
      <c r="A17" s="64">
        <v>9</v>
      </c>
      <c r="B17" s="26"/>
      <c r="C17" s="26"/>
      <c r="D17" s="26"/>
      <c r="E17" s="26"/>
      <c r="F17" s="219"/>
      <c r="G17" s="219"/>
      <c r="H17" s="219"/>
      <c r="I17" s="26"/>
    </row>
    <row r="18" spans="1:9" customFormat="1" ht="15">
      <c r="A18" s="64">
        <v>10</v>
      </c>
      <c r="B18" s="26"/>
      <c r="C18" s="26"/>
      <c r="D18" s="26"/>
      <c r="E18" s="26"/>
      <c r="F18" s="219"/>
      <c r="G18" s="219"/>
      <c r="H18" s="219"/>
      <c r="I18" s="26"/>
    </row>
    <row r="19" spans="1:9" customFormat="1" ht="15">
      <c r="A19" s="64">
        <v>11</v>
      </c>
      <c r="B19" s="26"/>
      <c r="C19" s="26"/>
      <c r="D19" s="26"/>
      <c r="E19" s="26"/>
      <c r="F19" s="219"/>
      <c r="G19" s="219"/>
      <c r="H19" s="219"/>
      <c r="I19" s="26"/>
    </row>
    <row r="20" spans="1:9" customFormat="1" ht="15">
      <c r="A20" s="64">
        <v>12</v>
      </c>
      <c r="B20" s="26"/>
      <c r="C20" s="26"/>
      <c r="D20" s="26"/>
      <c r="E20" s="26"/>
      <c r="F20" s="219"/>
      <c r="G20" s="219"/>
      <c r="H20" s="219"/>
      <c r="I20" s="26"/>
    </row>
    <row r="21" spans="1:9" customFormat="1" ht="15">
      <c r="A21" s="64">
        <v>13</v>
      </c>
      <c r="B21" s="26"/>
      <c r="C21" s="26"/>
      <c r="D21" s="26"/>
      <c r="E21" s="26"/>
      <c r="F21" s="219"/>
      <c r="G21" s="219"/>
      <c r="H21" s="219"/>
      <c r="I21" s="26"/>
    </row>
    <row r="22" spans="1:9" customFormat="1" ht="15">
      <c r="A22" s="64">
        <v>14</v>
      </c>
      <c r="B22" s="26"/>
      <c r="C22" s="26"/>
      <c r="D22" s="26"/>
      <c r="E22" s="26"/>
      <c r="F22" s="219"/>
      <c r="G22" s="219"/>
      <c r="H22" s="219"/>
      <c r="I22" s="26"/>
    </row>
    <row r="23" spans="1:9" customFormat="1" ht="15">
      <c r="A23" s="64">
        <v>15</v>
      </c>
      <c r="B23" s="26"/>
      <c r="C23" s="26"/>
      <c r="D23" s="26"/>
      <c r="E23" s="26"/>
      <c r="F23" s="219"/>
      <c r="G23" s="219"/>
      <c r="H23" s="219"/>
      <c r="I23" s="26"/>
    </row>
    <row r="24" spans="1:9" customFormat="1" ht="15">
      <c r="A24" s="64">
        <v>16</v>
      </c>
      <c r="B24" s="26"/>
      <c r="C24" s="26"/>
      <c r="D24" s="26"/>
      <c r="E24" s="26"/>
      <c r="F24" s="219"/>
      <c r="G24" s="219"/>
      <c r="H24" s="219"/>
      <c r="I24" s="26"/>
    </row>
    <row r="25" spans="1:9" customFormat="1" ht="15">
      <c r="A25" s="64">
        <v>17</v>
      </c>
      <c r="B25" s="26"/>
      <c r="C25" s="26"/>
      <c r="D25" s="26"/>
      <c r="E25" s="26"/>
      <c r="F25" s="219"/>
      <c r="G25" s="219"/>
      <c r="H25" s="219"/>
      <c r="I25" s="26"/>
    </row>
    <row r="26" spans="1:9" customFormat="1" ht="15">
      <c r="A26" s="64">
        <v>18</v>
      </c>
      <c r="B26" s="26"/>
      <c r="C26" s="26"/>
      <c r="D26" s="26"/>
      <c r="E26" s="26"/>
      <c r="F26" s="219"/>
      <c r="G26" s="219"/>
      <c r="H26" s="219"/>
      <c r="I26" s="26"/>
    </row>
    <row r="27" spans="1:9" customFormat="1" ht="15">
      <c r="A27" s="64" t="s">
        <v>279</v>
      </c>
      <c r="B27" s="26"/>
      <c r="C27" s="26"/>
      <c r="D27" s="26"/>
      <c r="E27" s="26"/>
      <c r="F27" s="219"/>
      <c r="G27" s="219"/>
      <c r="H27" s="219"/>
      <c r="I27" s="26"/>
    </row>
    <row r="28" spans="1:9">
      <c r="A28" s="224"/>
      <c r="B28" s="224"/>
      <c r="C28" s="224"/>
      <c r="D28" s="224"/>
      <c r="E28" s="224"/>
      <c r="F28" s="224"/>
      <c r="G28" s="224"/>
      <c r="H28" s="224"/>
      <c r="I28" s="224"/>
    </row>
    <row r="29" spans="1:9">
      <c r="A29" s="224"/>
      <c r="B29" s="224"/>
      <c r="C29" s="224"/>
      <c r="D29" s="224"/>
      <c r="E29" s="224"/>
      <c r="F29" s="224"/>
      <c r="G29" s="224"/>
      <c r="H29" s="224"/>
      <c r="I29" s="224"/>
    </row>
    <row r="30" spans="1:9">
      <c r="A30" s="225"/>
      <c r="B30" s="224"/>
      <c r="C30" s="224"/>
      <c r="D30" s="224"/>
      <c r="E30" s="224"/>
      <c r="F30" s="224"/>
      <c r="G30" s="224"/>
      <c r="H30" s="224"/>
      <c r="I30" s="224"/>
    </row>
    <row r="31" spans="1:9" ht="15">
      <c r="A31" s="183"/>
      <c r="B31" s="185" t="s">
        <v>107</v>
      </c>
      <c r="C31" s="183"/>
      <c r="D31" s="183"/>
      <c r="E31" s="186"/>
      <c r="F31" s="183"/>
      <c r="G31" s="183"/>
      <c r="H31" s="183"/>
      <c r="I31" s="183"/>
    </row>
    <row r="32" spans="1:9" ht="15">
      <c r="A32" s="183"/>
      <c r="B32" s="183"/>
      <c r="C32" s="187"/>
      <c r="D32" s="183"/>
      <c r="F32" s="187"/>
      <c r="G32" s="230"/>
    </row>
    <row r="33" spans="2:6" ht="15">
      <c r="B33" s="183"/>
      <c r="C33" s="189" t="s">
        <v>269</v>
      </c>
      <c r="D33" s="183"/>
      <c r="F33" s="190" t="s">
        <v>274</v>
      </c>
    </row>
    <row r="34" spans="2:6" ht="15">
      <c r="B34" s="183"/>
      <c r="C34" s="191" t="s">
        <v>140</v>
      </c>
      <c r="D34" s="183"/>
      <c r="F34" s="183" t="s">
        <v>270</v>
      </c>
    </row>
    <row r="35" spans="2:6" ht="15">
      <c r="B35" s="183"/>
      <c r="C35" s="191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opLeftCell="B4" zoomScaleSheetLayoutView="70" workbookViewId="0">
      <selection activeCell="I10" sqref="I10"/>
    </sheetView>
  </sheetViews>
  <sheetFormatPr defaultRowHeight="15"/>
  <cols>
    <col min="1" max="1" width="10" style="183" customWidth="1"/>
    <col min="2" max="2" width="20.28515625" style="183" customWidth="1"/>
    <col min="3" max="3" width="30" style="183" customWidth="1"/>
    <col min="4" max="4" width="29" style="183" customWidth="1"/>
    <col min="5" max="5" width="22.5703125" style="183" customWidth="1"/>
    <col min="6" max="6" width="20" style="183" customWidth="1"/>
    <col min="7" max="7" width="29.28515625" style="183" customWidth="1"/>
    <col min="8" max="8" width="27.140625" style="183" customWidth="1"/>
    <col min="9" max="9" width="26.42578125" style="183" customWidth="1"/>
    <col min="10" max="10" width="0.5703125" style="183" customWidth="1"/>
    <col min="11" max="16384" width="9.140625" style="183"/>
  </cols>
  <sheetData>
    <row r="1" spans="1:10">
      <c r="A1" s="71" t="s">
        <v>406</v>
      </c>
      <c r="B1" s="73"/>
      <c r="C1" s="73"/>
      <c r="D1" s="73"/>
      <c r="E1" s="73"/>
      <c r="F1" s="73"/>
      <c r="G1" s="595" t="s">
        <v>561</v>
      </c>
      <c r="H1" s="596"/>
      <c r="I1" s="162" t="s">
        <v>199</v>
      </c>
      <c r="J1" s="163"/>
    </row>
    <row r="2" spans="1:10">
      <c r="A2" s="73" t="s">
        <v>141</v>
      </c>
      <c r="B2" s="73"/>
      <c r="C2" s="73"/>
      <c r="D2" s="73"/>
      <c r="E2" s="73"/>
      <c r="F2" s="73"/>
      <c r="G2" s="73"/>
      <c r="H2" s="73"/>
      <c r="I2" s="164"/>
      <c r="J2" s="163"/>
    </row>
    <row r="3" spans="1:10">
      <c r="A3" s="73"/>
      <c r="B3" s="73"/>
      <c r="C3" s="73"/>
      <c r="D3" s="73"/>
      <c r="E3" s="73"/>
      <c r="F3" s="73"/>
      <c r="G3" s="73"/>
      <c r="H3" s="73"/>
      <c r="I3" s="99"/>
      <c r="J3" s="163"/>
    </row>
    <row r="4" spans="1:10" ht="15.75">
      <c r="A4" s="74" t="str">
        <f>'[2]ფორმა N2'!A4</f>
        <v>ანგარიშვალდებული პირის დასახელება:</v>
      </c>
      <c r="B4" s="73"/>
      <c r="C4" s="73"/>
      <c r="D4" s="406" t="s">
        <v>560</v>
      </c>
      <c r="E4" s="73"/>
      <c r="F4" s="73"/>
      <c r="G4" s="73"/>
      <c r="H4" s="73"/>
      <c r="I4" s="73"/>
      <c r="J4" s="101"/>
    </row>
    <row r="5" spans="1:10">
      <c r="A5" s="221"/>
      <c r="B5" s="221"/>
      <c r="C5" s="221"/>
      <c r="D5" s="221"/>
      <c r="E5" s="221"/>
      <c r="F5" s="221"/>
      <c r="G5" s="221"/>
      <c r="H5" s="221"/>
      <c r="I5" s="221"/>
      <c r="J5" s="190"/>
    </row>
    <row r="6" spans="1:10">
      <c r="A6" s="74"/>
      <c r="B6" s="73"/>
      <c r="C6" s="73"/>
      <c r="D6" s="73"/>
      <c r="E6" s="73"/>
      <c r="F6" s="73"/>
      <c r="G6" s="73"/>
      <c r="H6" s="73"/>
      <c r="I6" s="73"/>
      <c r="J6" s="101"/>
    </row>
    <row r="7" spans="1:10">
      <c r="A7" s="73"/>
      <c r="B7" s="73"/>
      <c r="C7" s="73"/>
      <c r="D7" s="73"/>
      <c r="E7" s="73"/>
      <c r="F7" s="73"/>
      <c r="G7" s="73"/>
      <c r="H7" s="73"/>
      <c r="I7" s="73"/>
      <c r="J7" s="102"/>
    </row>
    <row r="8" spans="1:10" ht="63.75" customHeight="1">
      <c r="A8" s="165" t="s">
        <v>64</v>
      </c>
      <c r="B8" s="165" t="s">
        <v>378</v>
      </c>
      <c r="C8" s="166" t="s">
        <v>440</v>
      </c>
      <c r="D8" s="166" t="s">
        <v>441</v>
      </c>
      <c r="E8" s="166" t="s">
        <v>379</v>
      </c>
      <c r="F8" s="166" t="s">
        <v>398</v>
      </c>
      <c r="G8" s="166" t="s">
        <v>399</v>
      </c>
      <c r="H8" s="166" t="s">
        <v>445</v>
      </c>
      <c r="I8" s="166" t="s">
        <v>400</v>
      </c>
      <c r="J8" s="102"/>
    </row>
    <row r="9" spans="1:10" ht="42" customHeight="1">
      <c r="A9" s="168">
        <v>1</v>
      </c>
      <c r="B9" s="574">
        <v>42006</v>
      </c>
      <c r="C9" s="95" t="s">
        <v>1237</v>
      </c>
      <c r="D9" s="378">
        <v>404385465</v>
      </c>
      <c r="E9" s="575" t="s">
        <v>1238</v>
      </c>
      <c r="F9" s="172" t="s">
        <v>1239</v>
      </c>
      <c r="G9" s="578">
        <v>429224.73</v>
      </c>
      <c r="H9" s="576">
        <v>417394.03</v>
      </c>
      <c r="I9" s="576">
        <v>11830.7</v>
      </c>
      <c r="J9" s="102"/>
    </row>
    <row r="10" spans="1:10">
      <c r="A10" s="168">
        <v>2</v>
      </c>
      <c r="B10" s="580">
        <v>42007</v>
      </c>
      <c r="C10" s="26" t="s">
        <v>1200</v>
      </c>
      <c r="D10" s="577">
        <v>203864014</v>
      </c>
      <c r="E10" s="26" t="s">
        <v>552</v>
      </c>
      <c r="F10" s="172"/>
      <c r="G10" s="579">
        <v>146974.21</v>
      </c>
      <c r="H10" s="576">
        <v>138152.89000000001</v>
      </c>
      <c r="I10" s="576">
        <v>16076.3</v>
      </c>
      <c r="J10" s="102"/>
    </row>
    <row r="11" spans="1:10">
      <c r="A11" s="168">
        <v>3</v>
      </c>
      <c r="B11" s="205"/>
      <c r="C11" s="173"/>
      <c r="D11" s="173"/>
      <c r="E11" s="172"/>
      <c r="F11" s="172"/>
      <c r="G11" s="576"/>
      <c r="H11" s="576"/>
      <c r="I11" s="576"/>
      <c r="J11" s="102"/>
    </row>
    <row r="12" spans="1:10">
      <c r="A12" s="168">
        <v>4</v>
      </c>
      <c r="B12" s="205"/>
      <c r="C12" s="173"/>
      <c r="D12" s="173"/>
      <c r="E12" s="172"/>
      <c r="F12" s="172"/>
      <c r="G12" s="576"/>
      <c r="H12" s="576"/>
      <c r="I12" s="576"/>
      <c r="J12" s="102"/>
    </row>
    <row r="13" spans="1:10">
      <c r="A13" s="168">
        <v>5</v>
      </c>
      <c r="B13" s="205"/>
      <c r="C13" s="173"/>
      <c r="D13" s="173"/>
      <c r="E13" s="172"/>
      <c r="F13" s="172"/>
      <c r="G13" s="576"/>
      <c r="H13" s="576"/>
      <c r="I13" s="576"/>
      <c r="J13" s="102"/>
    </row>
    <row r="14" spans="1:10">
      <c r="A14" s="168">
        <v>6</v>
      </c>
      <c r="B14" s="205"/>
      <c r="C14" s="173"/>
      <c r="D14" s="173"/>
      <c r="E14" s="172"/>
      <c r="F14" s="172"/>
      <c r="G14" s="172"/>
      <c r="H14" s="172"/>
      <c r="I14" s="172"/>
      <c r="J14" s="102"/>
    </row>
    <row r="15" spans="1:10">
      <c r="A15" s="168">
        <v>7</v>
      </c>
      <c r="B15" s="205"/>
      <c r="C15" s="173"/>
      <c r="D15" s="173"/>
      <c r="E15" s="172"/>
      <c r="F15" s="172"/>
      <c r="G15" s="172"/>
      <c r="H15" s="172"/>
      <c r="I15" s="172"/>
      <c r="J15" s="102"/>
    </row>
    <row r="16" spans="1:10">
      <c r="A16" s="168">
        <v>8</v>
      </c>
      <c r="B16" s="205"/>
      <c r="C16" s="173"/>
      <c r="D16" s="173"/>
      <c r="E16" s="172"/>
      <c r="F16" s="172"/>
      <c r="G16" s="172"/>
      <c r="H16" s="172"/>
      <c r="I16" s="172"/>
      <c r="J16" s="102"/>
    </row>
    <row r="17" spans="1:10">
      <c r="A17" s="168">
        <v>9</v>
      </c>
      <c r="B17" s="205"/>
      <c r="C17" s="173"/>
      <c r="D17" s="173"/>
      <c r="E17" s="172"/>
      <c r="F17" s="172"/>
      <c r="G17" s="172"/>
      <c r="H17" s="172"/>
      <c r="I17" s="172"/>
      <c r="J17" s="102"/>
    </row>
    <row r="18" spans="1:10">
      <c r="A18" s="168">
        <v>10</v>
      </c>
      <c r="B18" s="205"/>
      <c r="C18" s="173"/>
      <c r="D18" s="173"/>
      <c r="E18" s="172"/>
      <c r="F18" s="172"/>
      <c r="G18" s="172"/>
      <c r="H18" s="172"/>
      <c r="I18" s="172"/>
      <c r="J18" s="102"/>
    </row>
    <row r="19" spans="1:10">
      <c r="A19" s="168">
        <v>11</v>
      </c>
      <c r="B19" s="205"/>
      <c r="C19" s="173"/>
      <c r="D19" s="173"/>
      <c r="E19" s="172"/>
      <c r="F19" s="172"/>
      <c r="G19" s="172"/>
      <c r="H19" s="172"/>
      <c r="I19" s="172"/>
      <c r="J19" s="102"/>
    </row>
    <row r="20" spans="1:10">
      <c r="A20" s="168">
        <v>12</v>
      </c>
      <c r="B20" s="205"/>
      <c r="C20" s="173"/>
      <c r="D20" s="173"/>
      <c r="E20" s="172"/>
      <c r="F20" s="172"/>
      <c r="G20" s="172"/>
      <c r="H20" s="172"/>
      <c r="I20" s="172"/>
      <c r="J20" s="102"/>
    </row>
    <row r="21" spans="1:10">
      <c r="A21" s="168">
        <v>13</v>
      </c>
      <c r="B21" s="205"/>
      <c r="C21" s="173"/>
      <c r="D21" s="173"/>
      <c r="E21" s="172"/>
      <c r="F21" s="172"/>
      <c r="G21" s="172"/>
      <c r="H21" s="172"/>
      <c r="I21" s="172"/>
      <c r="J21" s="102"/>
    </row>
    <row r="22" spans="1:10">
      <c r="A22" s="168">
        <v>14</v>
      </c>
      <c r="B22" s="205"/>
      <c r="C22" s="173"/>
      <c r="D22" s="173"/>
      <c r="E22" s="172"/>
      <c r="F22" s="172"/>
      <c r="G22" s="172"/>
      <c r="H22" s="172"/>
      <c r="I22" s="172"/>
      <c r="J22" s="102"/>
    </row>
    <row r="23" spans="1:10">
      <c r="A23" s="168">
        <v>15</v>
      </c>
      <c r="B23" s="205"/>
      <c r="C23" s="173"/>
      <c r="D23" s="173"/>
      <c r="E23" s="172"/>
      <c r="F23" s="172"/>
      <c r="G23" s="172"/>
      <c r="H23" s="172"/>
      <c r="I23" s="172"/>
      <c r="J23" s="102"/>
    </row>
    <row r="24" spans="1:10">
      <c r="A24" s="168">
        <v>16</v>
      </c>
      <c r="B24" s="205"/>
      <c r="C24" s="173"/>
      <c r="D24" s="173"/>
      <c r="E24" s="172"/>
      <c r="F24" s="172"/>
      <c r="G24" s="172"/>
      <c r="H24" s="172"/>
      <c r="I24" s="172"/>
      <c r="J24" s="102"/>
    </row>
    <row r="25" spans="1:10">
      <c r="A25" s="168">
        <v>17</v>
      </c>
      <c r="B25" s="205"/>
      <c r="C25" s="173"/>
      <c r="D25" s="173"/>
      <c r="E25" s="172"/>
      <c r="F25" s="172"/>
      <c r="G25" s="172"/>
      <c r="H25" s="172"/>
      <c r="I25" s="172"/>
      <c r="J25" s="102"/>
    </row>
    <row r="26" spans="1:10">
      <c r="A26" s="168">
        <v>18</v>
      </c>
      <c r="B26" s="205"/>
      <c r="C26" s="173"/>
      <c r="D26" s="173"/>
      <c r="E26" s="172"/>
      <c r="F26" s="172"/>
      <c r="G26" s="172"/>
      <c r="H26" s="172"/>
      <c r="I26" s="172"/>
      <c r="J26" s="102"/>
    </row>
    <row r="27" spans="1:10">
      <c r="A27" s="168">
        <v>19</v>
      </c>
      <c r="B27" s="205"/>
      <c r="C27" s="173"/>
      <c r="D27" s="173"/>
      <c r="E27" s="172"/>
      <c r="F27" s="172"/>
      <c r="G27" s="172"/>
      <c r="H27" s="172"/>
      <c r="I27" s="172"/>
      <c r="J27" s="102"/>
    </row>
    <row r="28" spans="1:10">
      <c r="A28" s="168">
        <v>20</v>
      </c>
      <c r="B28" s="205"/>
      <c r="C28" s="173"/>
      <c r="D28" s="173"/>
      <c r="E28" s="172"/>
      <c r="F28" s="172"/>
      <c r="G28" s="172"/>
      <c r="H28" s="172"/>
      <c r="I28" s="172"/>
      <c r="J28" s="102"/>
    </row>
    <row r="29" spans="1:10">
      <c r="A29" s="168">
        <v>21</v>
      </c>
      <c r="B29" s="205"/>
      <c r="C29" s="176"/>
      <c r="D29" s="176"/>
      <c r="E29" s="175"/>
      <c r="F29" s="175"/>
      <c r="G29" s="175"/>
      <c r="H29" s="276"/>
      <c r="I29" s="172"/>
      <c r="J29" s="102"/>
    </row>
    <row r="30" spans="1:10">
      <c r="A30" s="168">
        <v>22</v>
      </c>
      <c r="B30" s="205"/>
      <c r="C30" s="176"/>
      <c r="D30" s="176"/>
      <c r="E30" s="175"/>
      <c r="F30" s="175"/>
      <c r="G30" s="175"/>
      <c r="H30" s="276"/>
      <c r="I30" s="172"/>
      <c r="J30" s="102"/>
    </row>
    <row r="31" spans="1:10">
      <c r="A31" s="168">
        <v>23</v>
      </c>
      <c r="B31" s="205"/>
      <c r="C31" s="176"/>
      <c r="D31" s="176"/>
      <c r="E31" s="175"/>
      <c r="F31" s="175"/>
      <c r="G31" s="175"/>
      <c r="H31" s="276"/>
      <c r="I31" s="172"/>
      <c r="J31" s="102"/>
    </row>
    <row r="32" spans="1:10">
      <c r="A32" s="168">
        <v>24</v>
      </c>
      <c r="B32" s="205"/>
      <c r="C32" s="176"/>
      <c r="D32" s="176"/>
      <c r="E32" s="175"/>
      <c r="F32" s="175"/>
      <c r="G32" s="175"/>
      <c r="H32" s="276"/>
      <c r="I32" s="172"/>
      <c r="J32" s="102"/>
    </row>
    <row r="33" spans="1:12">
      <c r="A33" s="168">
        <v>25</v>
      </c>
      <c r="B33" s="205"/>
      <c r="C33" s="176"/>
      <c r="D33" s="176"/>
      <c r="E33" s="175"/>
      <c r="F33" s="175"/>
      <c r="G33" s="175"/>
      <c r="H33" s="276"/>
      <c r="I33" s="172"/>
      <c r="J33" s="102"/>
    </row>
    <row r="34" spans="1:12">
      <c r="A34" s="168">
        <v>26</v>
      </c>
      <c r="B34" s="205"/>
      <c r="C34" s="176"/>
      <c r="D34" s="176"/>
      <c r="E34" s="175"/>
      <c r="F34" s="175"/>
      <c r="G34" s="175"/>
      <c r="H34" s="276"/>
      <c r="I34" s="172"/>
      <c r="J34" s="102"/>
    </row>
    <row r="35" spans="1:12">
      <c r="A35" s="168">
        <v>27</v>
      </c>
      <c r="B35" s="205"/>
      <c r="C35" s="176"/>
      <c r="D35" s="176"/>
      <c r="E35" s="175"/>
      <c r="F35" s="175"/>
      <c r="G35" s="175"/>
      <c r="H35" s="276"/>
      <c r="I35" s="172"/>
      <c r="J35" s="102"/>
    </row>
    <row r="36" spans="1:12">
      <c r="A36" s="168">
        <v>28</v>
      </c>
      <c r="B36" s="205"/>
      <c r="C36" s="176"/>
      <c r="D36" s="176"/>
      <c r="E36" s="175"/>
      <c r="F36" s="175"/>
      <c r="G36" s="175"/>
      <c r="H36" s="276"/>
      <c r="I36" s="172"/>
      <c r="J36" s="102"/>
    </row>
    <row r="37" spans="1:12">
      <c r="A37" s="168">
        <v>29</v>
      </c>
      <c r="B37" s="205"/>
      <c r="C37" s="176"/>
      <c r="D37" s="176"/>
      <c r="E37" s="175"/>
      <c r="F37" s="175"/>
      <c r="G37" s="175"/>
      <c r="H37" s="276"/>
      <c r="I37" s="172"/>
      <c r="J37" s="102"/>
    </row>
    <row r="38" spans="1:12">
      <c r="A38" s="168" t="s">
        <v>279</v>
      </c>
      <c r="B38" s="205"/>
      <c r="C38" s="176"/>
      <c r="D38" s="176"/>
      <c r="E38" s="175"/>
      <c r="F38" s="175"/>
      <c r="G38" s="278"/>
      <c r="H38" s="285" t="s">
        <v>433</v>
      </c>
      <c r="I38" s="279">
        <f>SUM(I9:I37)</f>
        <v>27907</v>
      </c>
      <c r="J38" s="102"/>
    </row>
    <row r="40" spans="1:12">
      <c r="A40" s="183" t="s">
        <v>469</v>
      </c>
    </row>
    <row r="42" spans="1:12">
      <c r="B42" s="185" t="s">
        <v>107</v>
      </c>
      <c r="F42" s="186"/>
    </row>
    <row r="43" spans="1:12">
      <c r="F43" s="184"/>
      <c r="I43" s="184"/>
      <c r="J43" s="184"/>
      <c r="K43" s="184"/>
      <c r="L43" s="184"/>
    </row>
    <row r="44" spans="1:12">
      <c r="C44" s="187"/>
      <c r="F44" s="187"/>
      <c r="G44" s="187"/>
      <c r="H44" s="190"/>
      <c r="I44" s="188"/>
      <c r="J44" s="184"/>
      <c r="K44" s="184"/>
      <c r="L44" s="184"/>
    </row>
    <row r="45" spans="1:12">
      <c r="A45" s="184"/>
      <c r="C45" s="189" t="s">
        <v>269</v>
      </c>
      <c r="F45" s="190" t="s">
        <v>274</v>
      </c>
      <c r="G45" s="189"/>
      <c r="H45" s="189"/>
      <c r="I45" s="188"/>
      <c r="J45" s="184"/>
      <c r="K45" s="184"/>
      <c r="L45" s="184"/>
    </row>
    <row r="46" spans="1:12">
      <c r="A46" s="184"/>
      <c r="C46" s="191" t="s">
        <v>140</v>
      </c>
      <c r="F46" s="183" t="s">
        <v>270</v>
      </c>
      <c r="I46" s="184"/>
      <c r="J46" s="184"/>
      <c r="K46" s="184"/>
      <c r="L46" s="184"/>
    </row>
    <row r="47" spans="1:12" s="184" customFormat="1">
      <c r="B47" s="183"/>
      <c r="C47" s="191"/>
      <c r="G47" s="191"/>
      <c r="H47" s="191"/>
    </row>
    <row r="48" spans="1:12" s="184" customFormat="1" ht="12.75"/>
    <row r="49" s="184" customFormat="1" ht="12.75"/>
    <row r="50" s="184" customFormat="1" ht="12.75"/>
    <row r="51" s="184" customFormat="1" ht="12.75"/>
  </sheetData>
  <mergeCells count="1">
    <mergeCell ref="G1:H1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  <dataValidation type="list" allowBlank="1" showInputMessage="1" showErrorMessage="1" sqref="E9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opLeftCell="C1" zoomScaleSheetLayoutView="70" workbookViewId="0">
      <selection activeCell="M2" sqref="M2:N2"/>
    </sheetView>
  </sheetViews>
  <sheetFormatPr defaultRowHeight="12.75"/>
  <cols>
    <col min="1" max="1" width="2.7109375" style="195" customWidth="1"/>
    <col min="2" max="2" width="9" style="195" customWidth="1"/>
    <col min="3" max="3" width="23.42578125" style="195" customWidth="1"/>
    <col min="4" max="4" width="13.28515625" style="195" customWidth="1"/>
    <col min="5" max="5" width="9.5703125" style="195" customWidth="1"/>
    <col min="6" max="6" width="11.5703125" style="195" customWidth="1"/>
    <col min="7" max="7" width="12.28515625" style="195" customWidth="1"/>
    <col min="8" max="8" width="15.28515625" style="195" customWidth="1"/>
    <col min="9" max="9" width="17.5703125" style="195" customWidth="1"/>
    <col min="10" max="11" width="12.42578125" style="195" customWidth="1"/>
    <col min="12" max="12" width="23.5703125" style="195" customWidth="1"/>
    <col min="13" max="13" width="18.5703125" style="195" customWidth="1"/>
    <col min="14" max="14" width="0.85546875" style="195" customWidth="1"/>
    <col min="15" max="16384" width="9.140625" style="195"/>
  </cols>
  <sheetData>
    <row r="1" spans="1:14" ht="13.5">
      <c r="A1" s="192" t="s">
        <v>471</v>
      </c>
      <c r="B1" s="193"/>
      <c r="C1" s="193"/>
      <c r="D1" s="193"/>
      <c r="E1" s="193"/>
      <c r="F1" s="193"/>
      <c r="G1" s="193"/>
      <c r="H1" s="193"/>
      <c r="I1" s="196"/>
      <c r="J1" s="264"/>
      <c r="K1" s="264"/>
      <c r="L1" s="264"/>
      <c r="M1" s="264" t="s">
        <v>422</v>
      </c>
      <c r="N1" s="196"/>
    </row>
    <row r="2" spans="1:14" ht="15">
      <c r="A2" s="196" t="s">
        <v>318</v>
      </c>
      <c r="B2" s="193"/>
      <c r="C2" s="193"/>
      <c r="D2" s="194"/>
      <c r="E2" s="194"/>
      <c r="F2" s="194"/>
      <c r="G2" s="194"/>
      <c r="H2" s="194"/>
      <c r="I2" s="193"/>
      <c r="J2" s="193"/>
      <c r="K2" s="193"/>
      <c r="L2" s="193"/>
      <c r="M2" s="595" t="s">
        <v>561</v>
      </c>
      <c r="N2" s="596"/>
    </row>
    <row r="3" spans="1:14" ht="15">
      <c r="A3" s="196"/>
      <c r="B3" s="193"/>
      <c r="C3" s="193"/>
      <c r="D3" s="194"/>
      <c r="E3" s="194"/>
      <c r="F3" s="194"/>
      <c r="G3" s="406" t="s">
        <v>560</v>
      </c>
      <c r="H3" s="194"/>
      <c r="I3" s="193"/>
      <c r="J3" s="193"/>
      <c r="K3" s="193"/>
      <c r="L3" s="193"/>
      <c r="M3" s="193"/>
      <c r="N3" s="196"/>
    </row>
    <row r="4" spans="1:14" ht="15">
      <c r="A4" s="112" t="s">
        <v>275</v>
      </c>
      <c r="B4" s="193"/>
      <c r="C4" s="193"/>
      <c r="D4" s="197"/>
      <c r="E4" s="265"/>
      <c r="F4" s="197"/>
      <c r="G4" s="194"/>
      <c r="H4" s="194"/>
      <c r="I4" s="194"/>
      <c r="J4" s="194"/>
      <c r="K4" s="194"/>
      <c r="L4" s="193"/>
      <c r="M4" s="194"/>
      <c r="N4" s="196"/>
    </row>
    <row r="5" spans="1:14">
      <c r="A5" s="198"/>
      <c r="B5" s="198"/>
      <c r="C5" s="198"/>
      <c r="D5" s="198"/>
      <c r="E5" s="199"/>
      <c r="F5" s="199"/>
      <c r="G5" s="199"/>
      <c r="H5" s="199"/>
      <c r="I5" s="199"/>
      <c r="J5" s="199"/>
      <c r="K5" s="199"/>
      <c r="L5" s="199"/>
      <c r="M5" s="199"/>
      <c r="N5" s="196"/>
    </row>
    <row r="6" spans="1:14" ht="13.5" thickBot="1">
      <c r="A6" s="266"/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196"/>
    </row>
    <row r="7" spans="1:14" ht="51">
      <c r="A7" s="267" t="s">
        <v>64</v>
      </c>
      <c r="B7" s="268" t="s">
        <v>423</v>
      </c>
      <c r="C7" s="268" t="s">
        <v>424</v>
      </c>
      <c r="D7" s="269" t="s">
        <v>425</v>
      </c>
      <c r="E7" s="269" t="s">
        <v>276</v>
      </c>
      <c r="F7" s="269" t="s">
        <v>426</v>
      </c>
      <c r="G7" s="269" t="s">
        <v>427</v>
      </c>
      <c r="H7" s="268" t="s">
        <v>428</v>
      </c>
      <c r="I7" s="270" t="s">
        <v>429</v>
      </c>
      <c r="J7" s="270" t="s">
        <v>430</v>
      </c>
      <c r="K7" s="271" t="s">
        <v>431</v>
      </c>
      <c r="L7" s="271" t="s">
        <v>432</v>
      </c>
      <c r="M7" s="269" t="s">
        <v>422</v>
      </c>
      <c r="N7" s="196"/>
    </row>
    <row r="8" spans="1:14">
      <c r="A8" s="201">
        <v>1</v>
      </c>
      <c r="B8" s="202">
        <v>2</v>
      </c>
      <c r="C8" s="202">
        <v>3</v>
      </c>
      <c r="D8" s="203">
        <v>4</v>
      </c>
      <c r="E8" s="203">
        <v>5</v>
      </c>
      <c r="F8" s="203">
        <v>6</v>
      </c>
      <c r="G8" s="203">
        <v>7</v>
      </c>
      <c r="H8" s="203">
        <v>8</v>
      </c>
      <c r="I8" s="203">
        <v>9</v>
      </c>
      <c r="J8" s="203">
        <v>10</v>
      </c>
      <c r="K8" s="203">
        <v>11</v>
      </c>
      <c r="L8" s="203">
        <v>12</v>
      </c>
      <c r="M8" s="203">
        <v>13</v>
      </c>
      <c r="N8" s="196"/>
    </row>
    <row r="9" spans="1:14" ht="15">
      <c r="A9" s="204">
        <v>1</v>
      </c>
      <c r="B9" s="205"/>
      <c r="C9" s="272"/>
      <c r="D9" s="204"/>
      <c r="E9" s="204"/>
      <c r="F9" s="204"/>
      <c r="G9" s="204"/>
      <c r="H9" s="204"/>
      <c r="I9" s="204"/>
      <c r="J9" s="204"/>
      <c r="K9" s="204"/>
      <c r="L9" s="204"/>
      <c r="M9" s="273" t="str">
        <f t="shared" ref="M9:M33" si="0">IF(ISBLANK(B9),"",$M$2)</f>
        <v/>
      </c>
      <c r="N9" s="196"/>
    </row>
    <row r="10" spans="1:14" ht="15">
      <c r="A10" s="204">
        <v>2</v>
      </c>
      <c r="B10" s="205"/>
      <c r="C10" s="272"/>
      <c r="D10" s="204"/>
      <c r="E10" s="204"/>
      <c r="F10" s="204"/>
      <c r="G10" s="204"/>
      <c r="H10" s="204"/>
      <c r="I10" s="204"/>
      <c r="J10" s="204"/>
      <c r="K10" s="204"/>
      <c r="L10" s="204"/>
      <c r="M10" s="273" t="str">
        <f t="shared" si="0"/>
        <v/>
      </c>
      <c r="N10" s="196"/>
    </row>
    <row r="11" spans="1:14" ht="15">
      <c r="A11" s="204">
        <v>3</v>
      </c>
      <c r="B11" s="205"/>
      <c r="C11" s="272"/>
      <c r="D11" s="204"/>
      <c r="E11" s="204"/>
      <c r="F11" s="204"/>
      <c r="G11" s="204"/>
      <c r="H11" s="204"/>
      <c r="I11" s="204"/>
      <c r="J11" s="204"/>
      <c r="K11" s="204"/>
      <c r="L11" s="204"/>
      <c r="M11" s="273" t="str">
        <f t="shared" si="0"/>
        <v/>
      </c>
      <c r="N11" s="196"/>
    </row>
    <row r="12" spans="1:14" ht="15">
      <c r="A12" s="204">
        <v>4</v>
      </c>
      <c r="B12" s="205"/>
      <c r="C12" s="272"/>
      <c r="D12" s="204"/>
      <c r="E12" s="204"/>
      <c r="F12" s="204"/>
      <c r="G12" s="204"/>
      <c r="H12" s="204"/>
      <c r="I12" s="204"/>
      <c r="J12" s="204"/>
      <c r="K12" s="204"/>
      <c r="L12" s="204"/>
      <c r="M12" s="273" t="str">
        <f t="shared" si="0"/>
        <v/>
      </c>
      <c r="N12" s="196"/>
    </row>
    <row r="13" spans="1:14" ht="15">
      <c r="A13" s="204">
        <v>5</v>
      </c>
      <c r="B13" s="205"/>
      <c r="C13" s="272"/>
      <c r="D13" s="204"/>
      <c r="E13" s="204"/>
      <c r="F13" s="204"/>
      <c r="G13" s="204"/>
      <c r="H13" s="204"/>
      <c r="I13" s="204"/>
      <c r="J13" s="204"/>
      <c r="K13" s="204"/>
      <c r="L13" s="204"/>
      <c r="M13" s="273" t="str">
        <f t="shared" si="0"/>
        <v/>
      </c>
      <c r="N13" s="196"/>
    </row>
    <row r="14" spans="1:14" ht="15">
      <c r="A14" s="204">
        <v>6</v>
      </c>
      <c r="B14" s="205"/>
      <c r="C14" s="272"/>
      <c r="D14" s="204"/>
      <c r="E14" s="204"/>
      <c r="F14" s="204"/>
      <c r="G14" s="204"/>
      <c r="H14" s="204"/>
      <c r="I14" s="204"/>
      <c r="J14" s="204"/>
      <c r="K14" s="204"/>
      <c r="L14" s="204"/>
      <c r="M14" s="273" t="str">
        <f t="shared" si="0"/>
        <v/>
      </c>
      <c r="N14" s="196"/>
    </row>
    <row r="15" spans="1:14" ht="15">
      <c r="A15" s="204">
        <v>7</v>
      </c>
      <c r="B15" s="205"/>
      <c r="C15" s="272"/>
      <c r="D15" s="204"/>
      <c r="E15" s="204"/>
      <c r="F15" s="204"/>
      <c r="G15" s="204"/>
      <c r="H15" s="204"/>
      <c r="I15" s="204"/>
      <c r="J15" s="204"/>
      <c r="K15" s="204"/>
      <c r="L15" s="204"/>
      <c r="M15" s="273" t="str">
        <f t="shared" si="0"/>
        <v/>
      </c>
      <c r="N15" s="196"/>
    </row>
    <row r="16" spans="1:14" ht="15">
      <c r="A16" s="204">
        <v>8</v>
      </c>
      <c r="B16" s="205"/>
      <c r="C16" s="272"/>
      <c r="D16" s="204"/>
      <c r="E16" s="204"/>
      <c r="F16" s="204"/>
      <c r="G16" s="204"/>
      <c r="H16" s="204"/>
      <c r="I16" s="204"/>
      <c r="J16" s="204"/>
      <c r="K16" s="204"/>
      <c r="L16" s="204"/>
      <c r="M16" s="273" t="str">
        <f t="shared" si="0"/>
        <v/>
      </c>
      <c r="N16" s="196"/>
    </row>
    <row r="17" spans="1:14" ht="15">
      <c r="A17" s="204">
        <v>9</v>
      </c>
      <c r="B17" s="205"/>
      <c r="C17" s="272"/>
      <c r="D17" s="204"/>
      <c r="E17" s="204"/>
      <c r="F17" s="204"/>
      <c r="G17" s="204"/>
      <c r="H17" s="204"/>
      <c r="I17" s="204"/>
      <c r="J17" s="204"/>
      <c r="K17" s="204"/>
      <c r="L17" s="204"/>
      <c r="M17" s="273" t="str">
        <f t="shared" si="0"/>
        <v/>
      </c>
      <c r="N17" s="196"/>
    </row>
    <row r="18" spans="1:14" ht="15">
      <c r="A18" s="204">
        <v>10</v>
      </c>
      <c r="B18" s="205"/>
      <c r="C18" s="272"/>
      <c r="D18" s="204"/>
      <c r="E18" s="204"/>
      <c r="F18" s="204"/>
      <c r="G18" s="204"/>
      <c r="H18" s="204"/>
      <c r="I18" s="204"/>
      <c r="J18" s="204"/>
      <c r="K18" s="204"/>
      <c r="L18" s="204"/>
      <c r="M18" s="273" t="str">
        <f t="shared" si="0"/>
        <v/>
      </c>
      <c r="N18" s="196"/>
    </row>
    <row r="19" spans="1:14" ht="15">
      <c r="A19" s="204">
        <v>11</v>
      </c>
      <c r="B19" s="205"/>
      <c r="C19" s="272"/>
      <c r="D19" s="204"/>
      <c r="E19" s="204"/>
      <c r="F19" s="204"/>
      <c r="G19" s="204"/>
      <c r="H19" s="204"/>
      <c r="I19" s="204"/>
      <c r="J19" s="204"/>
      <c r="K19" s="204"/>
      <c r="L19" s="204"/>
      <c r="M19" s="273" t="str">
        <f t="shared" si="0"/>
        <v/>
      </c>
      <c r="N19" s="196"/>
    </row>
    <row r="20" spans="1:14" ht="15">
      <c r="A20" s="204">
        <v>12</v>
      </c>
      <c r="B20" s="205"/>
      <c r="C20" s="272"/>
      <c r="D20" s="204"/>
      <c r="E20" s="204"/>
      <c r="F20" s="204"/>
      <c r="G20" s="204"/>
      <c r="H20" s="204"/>
      <c r="I20" s="204"/>
      <c r="J20" s="204"/>
      <c r="K20" s="204"/>
      <c r="L20" s="204"/>
      <c r="M20" s="273" t="str">
        <f t="shared" si="0"/>
        <v/>
      </c>
      <c r="N20" s="196"/>
    </row>
    <row r="21" spans="1:14" ht="15">
      <c r="A21" s="204">
        <v>13</v>
      </c>
      <c r="B21" s="205"/>
      <c r="C21" s="272"/>
      <c r="D21" s="204"/>
      <c r="E21" s="204"/>
      <c r="F21" s="204"/>
      <c r="G21" s="204"/>
      <c r="H21" s="204"/>
      <c r="I21" s="204"/>
      <c r="J21" s="204"/>
      <c r="K21" s="204"/>
      <c r="L21" s="204"/>
      <c r="M21" s="273" t="str">
        <f t="shared" si="0"/>
        <v/>
      </c>
      <c r="N21" s="196"/>
    </row>
    <row r="22" spans="1:14" ht="15">
      <c r="A22" s="204">
        <v>14</v>
      </c>
      <c r="B22" s="205"/>
      <c r="C22" s="272"/>
      <c r="D22" s="204"/>
      <c r="E22" s="204"/>
      <c r="F22" s="204"/>
      <c r="G22" s="204"/>
      <c r="H22" s="204"/>
      <c r="I22" s="204"/>
      <c r="J22" s="204"/>
      <c r="K22" s="204"/>
      <c r="L22" s="204"/>
      <c r="M22" s="273" t="str">
        <f t="shared" si="0"/>
        <v/>
      </c>
      <c r="N22" s="196"/>
    </row>
    <row r="23" spans="1:14" ht="15">
      <c r="A23" s="204">
        <v>15</v>
      </c>
      <c r="B23" s="205"/>
      <c r="C23" s="272"/>
      <c r="D23" s="204"/>
      <c r="E23" s="204"/>
      <c r="F23" s="204"/>
      <c r="G23" s="204"/>
      <c r="H23" s="204"/>
      <c r="I23" s="204"/>
      <c r="J23" s="204"/>
      <c r="K23" s="204"/>
      <c r="L23" s="204"/>
      <c r="M23" s="273" t="str">
        <f t="shared" si="0"/>
        <v/>
      </c>
      <c r="N23" s="196"/>
    </row>
    <row r="24" spans="1:14" ht="15">
      <c r="A24" s="204">
        <v>16</v>
      </c>
      <c r="B24" s="205"/>
      <c r="C24" s="272"/>
      <c r="D24" s="204"/>
      <c r="E24" s="204"/>
      <c r="F24" s="204"/>
      <c r="G24" s="204"/>
      <c r="H24" s="204"/>
      <c r="I24" s="204"/>
      <c r="J24" s="204"/>
      <c r="K24" s="204"/>
      <c r="L24" s="204"/>
      <c r="M24" s="273" t="str">
        <f t="shared" si="0"/>
        <v/>
      </c>
      <c r="N24" s="196"/>
    </row>
    <row r="25" spans="1:14" ht="15">
      <c r="A25" s="204">
        <v>17</v>
      </c>
      <c r="B25" s="205"/>
      <c r="C25" s="272"/>
      <c r="D25" s="204"/>
      <c r="E25" s="204"/>
      <c r="F25" s="204"/>
      <c r="G25" s="204"/>
      <c r="H25" s="204"/>
      <c r="I25" s="204"/>
      <c r="J25" s="204"/>
      <c r="K25" s="204"/>
      <c r="L25" s="204"/>
      <c r="M25" s="273" t="str">
        <f t="shared" si="0"/>
        <v/>
      </c>
      <c r="N25" s="196"/>
    </row>
    <row r="26" spans="1:14" ht="15">
      <c r="A26" s="204">
        <v>18</v>
      </c>
      <c r="B26" s="205"/>
      <c r="C26" s="272"/>
      <c r="D26" s="204"/>
      <c r="E26" s="204"/>
      <c r="F26" s="204"/>
      <c r="G26" s="204"/>
      <c r="H26" s="204"/>
      <c r="I26" s="204"/>
      <c r="J26" s="204"/>
      <c r="K26" s="204"/>
      <c r="L26" s="204"/>
      <c r="M26" s="273" t="str">
        <f t="shared" si="0"/>
        <v/>
      </c>
      <c r="N26" s="196"/>
    </row>
    <row r="27" spans="1:14" ht="15">
      <c r="A27" s="204">
        <v>19</v>
      </c>
      <c r="B27" s="205"/>
      <c r="C27" s="272"/>
      <c r="D27" s="204"/>
      <c r="E27" s="204"/>
      <c r="F27" s="204"/>
      <c r="G27" s="204"/>
      <c r="H27" s="204"/>
      <c r="I27" s="204"/>
      <c r="J27" s="204"/>
      <c r="K27" s="204"/>
      <c r="L27" s="204"/>
      <c r="M27" s="273" t="str">
        <f t="shared" si="0"/>
        <v/>
      </c>
      <c r="N27" s="196"/>
    </row>
    <row r="28" spans="1:14" ht="15">
      <c r="A28" s="204">
        <v>20</v>
      </c>
      <c r="B28" s="205"/>
      <c r="C28" s="272"/>
      <c r="D28" s="204"/>
      <c r="E28" s="204"/>
      <c r="F28" s="204"/>
      <c r="G28" s="204"/>
      <c r="H28" s="204"/>
      <c r="I28" s="204"/>
      <c r="J28" s="204"/>
      <c r="K28" s="204"/>
      <c r="L28" s="204"/>
      <c r="M28" s="273" t="str">
        <f t="shared" si="0"/>
        <v/>
      </c>
      <c r="N28" s="196"/>
    </row>
    <row r="29" spans="1:14" ht="15">
      <c r="A29" s="204">
        <v>21</v>
      </c>
      <c r="B29" s="205"/>
      <c r="C29" s="272"/>
      <c r="D29" s="204"/>
      <c r="E29" s="204"/>
      <c r="F29" s="204"/>
      <c r="G29" s="204"/>
      <c r="H29" s="204"/>
      <c r="I29" s="204"/>
      <c r="J29" s="204"/>
      <c r="K29" s="204"/>
      <c r="L29" s="204"/>
      <c r="M29" s="273" t="str">
        <f t="shared" si="0"/>
        <v/>
      </c>
      <c r="N29" s="196"/>
    </row>
    <row r="30" spans="1:14" ht="15">
      <c r="A30" s="204">
        <v>22</v>
      </c>
      <c r="B30" s="205"/>
      <c r="C30" s="272"/>
      <c r="D30" s="204"/>
      <c r="E30" s="204"/>
      <c r="F30" s="204"/>
      <c r="G30" s="204"/>
      <c r="H30" s="204"/>
      <c r="I30" s="204"/>
      <c r="J30" s="204"/>
      <c r="K30" s="204"/>
      <c r="L30" s="204"/>
      <c r="M30" s="273" t="str">
        <f t="shared" si="0"/>
        <v/>
      </c>
      <c r="N30" s="196"/>
    </row>
    <row r="31" spans="1:14" ht="15">
      <c r="A31" s="204">
        <v>23</v>
      </c>
      <c r="B31" s="205"/>
      <c r="C31" s="272"/>
      <c r="D31" s="204"/>
      <c r="E31" s="204"/>
      <c r="F31" s="204"/>
      <c r="G31" s="204"/>
      <c r="H31" s="204"/>
      <c r="I31" s="204"/>
      <c r="J31" s="204"/>
      <c r="K31" s="204"/>
      <c r="L31" s="204"/>
      <c r="M31" s="273" t="str">
        <f t="shared" si="0"/>
        <v/>
      </c>
      <c r="N31" s="196"/>
    </row>
    <row r="32" spans="1:14" ht="15">
      <c r="A32" s="204">
        <v>24</v>
      </c>
      <c r="B32" s="205"/>
      <c r="C32" s="272"/>
      <c r="D32" s="204"/>
      <c r="E32" s="204"/>
      <c r="F32" s="204"/>
      <c r="G32" s="204"/>
      <c r="H32" s="204"/>
      <c r="I32" s="204"/>
      <c r="J32" s="204"/>
      <c r="K32" s="204"/>
      <c r="L32" s="204"/>
      <c r="M32" s="273" t="str">
        <f t="shared" si="0"/>
        <v/>
      </c>
      <c r="N32" s="196"/>
    </row>
    <row r="33" spans="1:14" ht="15">
      <c r="A33" s="274" t="s">
        <v>279</v>
      </c>
      <c r="B33" s="205"/>
      <c r="C33" s="272"/>
      <c r="D33" s="204"/>
      <c r="E33" s="204"/>
      <c r="F33" s="204"/>
      <c r="G33" s="204"/>
      <c r="H33" s="204"/>
      <c r="I33" s="204"/>
      <c r="J33" s="204"/>
      <c r="K33" s="204"/>
      <c r="L33" s="204"/>
      <c r="M33" s="273" t="str">
        <f t="shared" si="0"/>
        <v/>
      </c>
      <c r="N33" s="196"/>
    </row>
    <row r="34" spans="1:14" s="211" customFormat="1"/>
    <row r="37" spans="1:14" s="21" customFormat="1" ht="15">
      <c r="B37" s="206" t="s">
        <v>107</v>
      </c>
    </row>
    <row r="38" spans="1:14" s="21" customFormat="1" ht="15">
      <c r="B38" s="206"/>
    </row>
    <row r="39" spans="1:14" s="21" customFormat="1" ht="15">
      <c r="C39" s="208"/>
      <c r="D39" s="207"/>
      <c r="E39" s="207"/>
      <c r="H39" s="208"/>
      <c r="I39" s="208"/>
      <c r="J39" s="207"/>
      <c r="K39" s="207"/>
      <c r="L39" s="207"/>
    </row>
    <row r="40" spans="1:14" s="21" customFormat="1" ht="15">
      <c r="C40" s="209" t="s">
        <v>269</v>
      </c>
      <c r="D40" s="207"/>
      <c r="E40" s="207"/>
      <c r="H40" s="206" t="s">
        <v>320</v>
      </c>
      <c r="M40" s="207"/>
    </row>
    <row r="41" spans="1:14" s="21" customFormat="1" ht="15">
      <c r="C41" s="209" t="s">
        <v>140</v>
      </c>
      <c r="D41" s="207"/>
      <c r="E41" s="207"/>
      <c r="H41" s="210" t="s">
        <v>270</v>
      </c>
      <c r="M41" s="207"/>
    </row>
    <row r="42" spans="1:14" ht="15">
      <c r="C42" s="209"/>
      <c r="F42" s="210"/>
      <c r="J42" s="212"/>
      <c r="K42" s="212"/>
      <c r="L42" s="212"/>
      <c r="M42" s="212"/>
    </row>
    <row r="43" spans="1:14" ht="15">
      <c r="C43" s="209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58">
        <v>40907</v>
      </c>
      <c r="C2" t="s">
        <v>201</v>
      </c>
      <c r="E2" t="s">
        <v>232</v>
      </c>
      <c r="G2" s="59" t="s">
        <v>238</v>
      </c>
    </row>
    <row r="3" spans="1:7" ht="15">
      <c r="A3" s="58">
        <v>40908</v>
      </c>
      <c r="C3" t="s">
        <v>202</v>
      </c>
      <c r="E3" t="s">
        <v>233</v>
      </c>
      <c r="G3" s="59" t="s">
        <v>239</v>
      </c>
    </row>
    <row r="4" spans="1:7" ht="15">
      <c r="A4" s="58">
        <v>40909</v>
      </c>
      <c r="C4" t="s">
        <v>203</v>
      </c>
      <c r="E4" t="s">
        <v>234</v>
      </c>
      <c r="G4" s="59" t="s">
        <v>240</v>
      </c>
    </row>
    <row r="5" spans="1:7">
      <c r="A5" s="58">
        <v>40910</v>
      </c>
      <c r="C5" t="s">
        <v>204</v>
      </c>
      <c r="E5" t="s">
        <v>235</v>
      </c>
    </row>
    <row r="6" spans="1:7">
      <c r="A6" s="58">
        <v>40911</v>
      </c>
      <c r="C6" t="s">
        <v>205</v>
      </c>
    </row>
    <row r="7" spans="1:7">
      <c r="A7" s="58">
        <v>40912</v>
      </c>
      <c r="C7" t="s">
        <v>206</v>
      </c>
    </row>
    <row r="8" spans="1:7">
      <c r="A8" s="58">
        <v>40913</v>
      </c>
      <c r="C8" t="s">
        <v>207</v>
      </c>
    </row>
    <row r="9" spans="1:7">
      <c r="A9" s="58">
        <v>40914</v>
      </c>
      <c r="C9" t="s">
        <v>208</v>
      </c>
    </row>
    <row r="10" spans="1:7">
      <c r="A10" s="58">
        <v>40915</v>
      </c>
      <c r="C10" t="s">
        <v>209</v>
      </c>
    </row>
    <row r="11" spans="1:7">
      <c r="A11" s="58">
        <v>40916</v>
      </c>
      <c r="C11" t="s">
        <v>210</v>
      </c>
    </row>
    <row r="12" spans="1:7">
      <c r="A12" s="58">
        <v>40917</v>
      </c>
      <c r="C12" t="s">
        <v>211</v>
      </c>
    </row>
    <row r="13" spans="1:7">
      <c r="A13" s="58">
        <v>40918</v>
      </c>
      <c r="C13" t="s">
        <v>212</v>
      </c>
    </row>
    <row r="14" spans="1:7">
      <c r="A14" s="58">
        <v>40919</v>
      </c>
      <c r="C14" t="s">
        <v>213</v>
      </c>
    </row>
    <row r="15" spans="1:7">
      <c r="A15" s="58">
        <v>40920</v>
      </c>
      <c r="C15" t="s">
        <v>214</v>
      </c>
    </row>
    <row r="16" spans="1:7">
      <c r="A16" s="58">
        <v>40921</v>
      </c>
      <c r="C16" t="s">
        <v>215</v>
      </c>
    </row>
    <row r="17" spans="1:3">
      <c r="A17" s="58">
        <v>40922</v>
      </c>
      <c r="C17" t="s">
        <v>216</v>
      </c>
    </row>
    <row r="18" spans="1:3">
      <c r="A18" s="58">
        <v>40923</v>
      </c>
      <c r="C18" t="s">
        <v>217</v>
      </c>
    </row>
    <row r="19" spans="1:3">
      <c r="A19" s="58">
        <v>40924</v>
      </c>
      <c r="C19" t="s">
        <v>218</v>
      </c>
    </row>
    <row r="20" spans="1:3">
      <c r="A20" s="58">
        <v>40925</v>
      </c>
      <c r="C20" t="s">
        <v>219</v>
      </c>
    </row>
    <row r="21" spans="1:3">
      <c r="A21" s="58">
        <v>40926</v>
      </c>
    </row>
    <row r="22" spans="1:3">
      <c r="A22" s="58">
        <v>40927</v>
      </c>
    </row>
    <row r="23" spans="1:3">
      <c r="A23" s="58">
        <v>40928</v>
      </c>
    </row>
    <row r="24" spans="1:3">
      <c r="A24" s="58">
        <v>40929</v>
      </c>
    </row>
    <row r="25" spans="1:3">
      <c r="A25" s="58">
        <v>40930</v>
      </c>
    </row>
    <row r="26" spans="1:3">
      <c r="A26" s="58">
        <v>40931</v>
      </c>
    </row>
    <row r="27" spans="1:3">
      <c r="A27" s="58">
        <v>40932</v>
      </c>
    </row>
    <row r="28" spans="1:3">
      <c r="A28" s="58">
        <v>40933</v>
      </c>
    </row>
    <row r="29" spans="1:3">
      <c r="A29" s="58">
        <v>40934</v>
      </c>
    </row>
    <row r="30" spans="1:3">
      <c r="A30" s="58">
        <v>40935</v>
      </c>
    </row>
    <row r="31" spans="1:3">
      <c r="A31" s="58">
        <v>40936</v>
      </c>
    </row>
    <row r="32" spans="1:3">
      <c r="A32" s="58">
        <v>40937</v>
      </c>
    </row>
    <row r="33" spans="1:1">
      <c r="A33" s="58">
        <v>40938</v>
      </c>
    </row>
    <row r="34" spans="1:1">
      <c r="A34" s="58">
        <v>40939</v>
      </c>
    </row>
    <row r="35" spans="1:1">
      <c r="A35" s="58">
        <v>40941</v>
      </c>
    </row>
    <row r="36" spans="1:1">
      <c r="A36" s="58">
        <v>40942</v>
      </c>
    </row>
    <row r="37" spans="1:1">
      <c r="A37" s="58">
        <v>40943</v>
      </c>
    </row>
    <row r="38" spans="1:1">
      <c r="A38" s="58">
        <v>40944</v>
      </c>
    </row>
    <row r="39" spans="1:1">
      <c r="A39" s="58">
        <v>40945</v>
      </c>
    </row>
    <row r="40" spans="1:1">
      <c r="A40" s="58">
        <v>40946</v>
      </c>
    </row>
    <row r="41" spans="1:1">
      <c r="A41" s="58">
        <v>40947</v>
      </c>
    </row>
    <row r="42" spans="1:1">
      <c r="A42" s="58">
        <v>40948</v>
      </c>
    </row>
    <row r="43" spans="1:1">
      <c r="A43" s="58">
        <v>40949</v>
      </c>
    </row>
    <row r="44" spans="1:1">
      <c r="A44" s="58">
        <v>40950</v>
      </c>
    </row>
    <row r="45" spans="1:1">
      <c r="A45" s="58">
        <v>40951</v>
      </c>
    </row>
    <row r="46" spans="1:1">
      <c r="A46" s="58">
        <v>40952</v>
      </c>
    </row>
    <row r="47" spans="1:1">
      <c r="A47" s="58">
        <v>40953</v>
      </c>
    </row>
    <row r="48" spans="1:1">
      <c r="A48" s="58">
        <v>40954</v>
      </c>
    </row>
    <row r="49" spans="1:1">
      <c r="A49" s="58">
        <v>40955</v>
      </c>
    </row>
    <row r="50" spans="1:1">
      <c r="A50" s="58">
        <v>40956</v>
      </c>
    </row>
    <row r="51" spans="1:1">
      <c r="A51" s="58">
        <v>40957</v>
      </c>
    </row>
    <row r="52" spans="1:1">
      <c r="A52" s="58">
        <v>40958</v>
      </c>
    </row>
    <row r="53" spans="1:1">
      <c r="A53" s="58">
        <v>40959</v>
      </c>
    </row>
    <row r="54" spans="1:1">
      <c r="A54" s="58">
        <v>40960</v>
      </c>
    </row>
    <row r="55" spans="1:1">
      <c r="A55" s="58">
        <v>40961</v>
      </c>
    </row>
    <row r="56" spans="1:1">
      <c r="A56" s="58">
        <v>40962</v>
      </c>
    </row>
    <row r="57" spans="1:1">
      <c r="A57" s="58">
        <v>40963</v>
      </c>
    </row>
    <row r="58" spans="1:1">
      <c r="A58" s="58">
        <v>40964</v>
      </c>
    </row>
    <row r="59" spans="1:1">
      <c r="A59" s="58">
        <v>40965</v>
      </c>
    </row>
    <row r="60" spans="1:1">
      <c r="A60" s="58">
        <v>40966</v>
      </c>
    </row>
    <row r="61" spans="1:1">
      <c r="A61" s="58">
        <v>40967</v>
      </c>
    </row>
    <row r="62" spans="1:1">
      <c r="A62" s="58">
        <v>40968</v>
      </c>
    </row>
    <row r="63" spans="1:1">
      <c r="A63" s="58">
        <v>40969</v>
      </c>
    </row>
    <row r="64" spans="1:1">
      <c r="A64" s="58">
        <v>40970</v>
      </c>
    </row>
    <row r="65" spans="1:1">
      <c r="A65" s="58">
        <v>40971</v>
      </c>
    </row>
    <row r="66" spans="1:1">
      <c r="A66" s="58">
        <v>40972</v>
      </c>
    </row>
    <row r="67" spans="1:1">
      <c r="A67" s="58">
        <v>40973</v>
      </c>
    </row>
    <row r="68" spans="1:1">
      <c r="A68" s="58">
        <v>40974</v>
      </c>
    </row>
    <row r="69" spans="1:1">
      <c r="A69" s="58">
        <v>40975</v>
      </c>
    </row>
    <row r="70" spans="1:1">
      <c r="A70" s="58">
        <v>40976</v>
      </c>
    </row>
    <row r="71" spans="1:1">
      <c r="A71" s="58">
        <v>40977</v>
      </c>
    </row>
    <row r="72" spans="1:1">
      <c r="A72" s="58">
        <v>40978</v>
      </c>
    </row>
    <row r="73" spans="1:1">
      <c r="A73" s="58">
        <v>40979</v>
      </c>
    </row>
    <row r="74" spans="1:1">
      <c r="A74" s="58">
        <v>40980</v>
      </c>
    </row>
    <row r="75" spans="1:1">
      <c r="A75" s="58">
        <v>40981</v>
      </c>
    </row>
    <row r="76" spans="1:1">
      <c r="A76" s="58">
        <v>40982</v>
      </c>
    </row>
    <row r="77" spans="1:1">
      <c r="A77" s="58">
        <v>40983</v>
      </c>
    </row>
    <row r="78" spans="1:1">
      <c r="A78" s="58">
        <v>40984</v>
      </c>
    </row>
    <row r="79" spans="1:1">
      <c r="A79" s="58">
        <v>40985</v>
      </c>
    </row>
    <row r="80" spans="1:1">
      <c r="A80" s="58">
        <v>40986</v>
      </c>
    </row>
    <row r="81" spans="1:1">
      <c r="A81" s="58">
        <v>40987</v>
      </c>
    </row>
    <row r="82" spans="1:1">
      <c r="A82" s="58">
        <v>40988</v>
      </c>
    </row>
    <row r="83" spans="1:1">
      <c r="A83" s="58">
        <v>40989</v>
      </c>
    </row>
    <row r="84" spans="1:1">
      <c r="A84" s="58">
        <v>40990</v>
      </c>
    </row>
    <row r="85" spans="1:1">
      <c r="A85" s="58">
        <v>40991</v>
      </c>
    </row>
    <row r="86" spans="1:1">
      <c r="A86" s="58">
        <v>40992</v>
      </c>
    </row>
    <row r="87" spans="1:1">
      <c r="A87" s="58">
        <v>40993</v>
      </c>
    </row>
    <row r="88" spans="1:1">
      <c r="A88" s="58">
        <v>40994</v>
      </c>
    </row>
    <row r="89" spans="1:1">
      <c r="A89" s="58">
        <v>40995</v>
      </c>
    </row>
    <row r="90" spans="1:1">
      <c r="A90" s="58">
        <v>40996</v>
      </c>
    </row>
    <row r="91" spans="1:1">
      <c r="A91" s="58">
        <v>40997</v>
      </c>
    </row>
    <row r="92" spans="1:1">
      <c r="A92" s="58">
        <v>40998</v>
      </c>
    </row>
    <row r="93" spans="1:1">
      <c r="A93" s="58">
        <v>40999</v>
      </c>
    </row>
    <row r="94" spans="1:1">
      <c r="A94" s="58">
        <v>41000</v>
      </c>
    </row>
    <row r="95" spans="1:1">
      <c r="A95" s="58">
        <v>41001</v>
      </c>
    </row>
    <row r="96" spans="1:1">
      <c r="A96" s="58">
        <v>41002</v>
      </c>
    </row>
    <row r="97" spans="1:1">
      <c r="A97" s="58">
        <v>41003</v>
      </c>
    </row>
    <row r="98" spans="1:1">
      <c r="A98" s="58">
        <v>41004</v>
      </c>
    </row>
    <row r="99" spans="1:1">
      <c r="A99" s="58">
        <v>41005</v>
      </c>
    </row>
    <row r="100" spans="1:1">
      <c r="A100" s="58">
        <v>41006</v>
      </c>
    </row>
    <row r="101" spans="1:1">
      <c r="A101" s="58">
        <v>41007</v>
      </c>
    </row>
    <row r="102" spans="1:1">
      <c r="A102" s="58">
        <v>41008</v>
      </c>
    </row>
    <row r="103" spans="1:1">
      <c r="A103" s="58">
        <v>41009</v>
      </c>
    </row>
    <row r="104" spans="1:1">
      <c r="A104" s="58">
        <v>41010</v>
      </c>
    </row>
    <row r="105" spans="1:1">
      <c r="A105" s="58">
        <v>41011</v>
      </c>
    </row>
    <row r="106" spans="1:1">
      <c r="A106" s="58">
        <v>41012</v>
      </c>
    </row>
    <row r="107" spans="1:1">
      <c r="A107" s="58">
        <v>41013</v>
      </c>
    </row>
    <row r="108" spans="1:1">
      <c r="A108" s="58">
        <v>41014</v>
      </c>
    </row>
    <row r="109" spans="1:1">
      <c r="A109" s="58">
        <v>41015</v>
      </c>
    </row>
    <row r="110" spans="1:1">
      <c r="A110" s="58">
        <v>41016</v>
      </c>
    </row>
    <row r="111" spans="1:1">
      <c r="A111" s="58">
        <v>41017</v>
      </c>
    </row>
    <row r="112" spans="1:1">
      <c r="A112" s="58">
        <v>41018</v>
      </c>
    </row>
    <row r="113" spans="1:1">
      <c r="A113" s="58">
        <v>41019</v>
      </c>
    </row>
    <row r="114" spans="1:1">
      <c r="A114" s="58">
        <v>41020</v>
      </c>
    </row>
    <row r="115" spans="1:1">
      <c r="A115" s="58">
        <v>41021</v>
      </c>
    </row>
    <row r="116" spans="1:1">
      <c r="A116" s="58">
        <v>41022</v>
      </c>
    </row>
    <row r="117" spans="1:1">
      <c r="A117" s="58">
        <v>41023</v>
      </c>
    </row>
    <row r="118" spans="1:1">
      <c r="A118" s="58">
        <v>41024</v>
      </c>
    </row>
    <row r="119" spans="1:1">
      <c r="A119" s="58">
        <v>41025</v>
      </c>
    </row>
    <row r="120" spans="1:1">
      <c r="A120" s="58">
        <v>41026</v>
      </c>
    </row>
    <row r="121" spans="1:1">
      <c r="A121" s="58">
        <v>41027</v>
      </c>
    </row>
    <row r="122" spans="1:1">
      <c r="A122" s="58">
        <v>41028</v>
      </c>
    </row>
    <row r="123" spans="1:1">
      <c r="A123" s="58">
        <v>41029</v>
      </c>
    </row>
    <row r="124" spans="1:1">
      <c r="A124" s="58">
        <v>41030</v>
      </c>
    </row>
    <row r="125" spans="1:1">
      <c r="A125" s="58">
        <v>41031</v>
      </c>
    </row>
    <row r="126" spans="1:1">
      <c r="A126" s="58">
        <v>41032</v>
      </c>
    </row>
    <row r="127" spans="1:1">
      <c r="A127" s="58">
        <v>41033</v>
      </c>
    </row>
    <row r="128" spans="1:1">
      <c r="A128" s="58">
        <v>41034</v>
      </c>
    </row>
    <row r="129" spans="1:1">
      <c r="A129" s="58">
        <v>41035</v>
      </c>
    </row>
    <row r="130" spans="1:1">
      <c r="A130" s="58">
        <v>41036</v>
      </c>
    </row>
    <row r="131" spans="1:1">
      <c r="A131" s="58">
        <v>41037</v>
      </c>
    </row>
    <row r="132" spans="1:1">
      <c r="A132" s="58">
        <v>41038</v>
      </c>
    </row>
    <row r="133" spans="1:1">
      <c r="A133" s="58">
        <v>41039</v>
      </c>
    </row>
    <row r="134" spans="1:1">
      <c r="A134" s="58">
        <v>41040</v>
      </c>
    </row>
    <row r="135" spans="1:1">
      <c r="A135" s="58">
        <v>41041</v>
      </c>
    </row>
    <row r="136" spans="1:1">
      <c r="A136" s="58">
        <v>41042</v>
      </c>
    </row>
    <row r="137" spans="1:1">
      <c r="A137" s="58">
        <v>41043</v>
      </c>
    </row>
    <row r="138" spans="1:1">
      <c r="A138" s="58">
        <v>41044</v>
      </c>
    </row>
    <row r="139" spans="1:1">
      <c r="A139" s="58">
        <v>41045</v>
      </c>
    </row>
    <row r="140" spans="1:1">
      <c r="A140" s="58">
        <v>41046</v>
      </c>
    </row>
    <row r="141" spans="1:1">
      <c r="A141" s="58">
        <v>41047</v>
      </c>
    </row>
    <row r="142" spans="1:1">
      <c r="A142" s="58">
        <v>41048</v>
      </c>
    </row>
    <row r="143" spans="1:1">
      <c r="A143" s="58">
        <v>41049</v>
      </c>
    </row>
    <row r="144" spans="1:1">
      <c r="A144" s="58">
        <v>41050</v>
      </c>
    </row>
    <row r="145" spans="1:1">
      <c r="A145" s="58">
        <v>41051</v>
      </c>
    </row>
    <row r="146" spans="1:1">
      <c r="A146" s="58">
        <v>41052</v>
      </c>
    </row>
    <row r="147" spans="1:1">
      <c r="A147" s="58">
        <v>41053</v>
      </c>
    </row>
    <row r="148" spans="1:1">
      <c r="A148" s="58">
        <v>41054</v>
      </c>
    </row>
    <row r="149" spans="1:1">
      <c r="A149" s="58">
        <v>41055</v>
      </c>
    </row>
    <row r="150" spans="1:1">
      <c r="A150" s="58">
        <v>41056</v>
      </c>
    </row>
    <row r="151" spans="1:1">
      <c r="A151" s="58">
        <v>41057</v>
      </c>
    </row>
    <row r="152" spans="1:1">
      <c r="A152" s="58">
        <v>41058</v>
      </c>
    </row>
    <row r="153" spans="1:1">
      <c r="A153" s="58">
        <v>41059</v>
      </c>
    </row>
    <row r="154" spans="1:1">
      <c r="A154" s="58">
        <v>41060</v>
      </c>
    </row>
    <row r="155" spans="1:1">
      <c r="A155" s="58">
        <v>41061</v>
      </c>
    </row>
    <row r="156" spans="1:1">
      <c r="A156" s="58">
        <v>41062</v>
      </c>
    </row>
    <row r="157" spans="1:1">
      <c r="A157" s="58">
        <v>41063</v>
      </c>
    </row>
    <row r="158" spans="1:1">
      <c r="A158" s="58">
        <v>41064</v>
      </c>
    </row>
    <row r="159" spans="1:1">
      <c r="A159" s="58">
        <v>41065</v>
      </c>
    </row>
    <row r="160" spans="1:1">
      <c r="A160" s="58">
        <v>41066</v>
      </c>
    </row>
    <row r="161" spans="1:1">
      <c r="A161" s="58">
        <v>41067</v>
      </c>
    </row>
    <row r="162" spans="1:1">
      <c r="A162" s="58">
        <v>41068</v>
      </c>
    </row>
    <row r="163" spans="1:1">
      <c r="A163" s="58">
        <v>41069</v>
      </c>
    </row>
    <row r="164" spans="1:1">
      <c r="A164" s="58">
        <v>41070</v>
      </c>
    </row>
    <row r="165" spans="1:1">
      <c r="A165" s="58">
        <v>41071</v>
      </c>
    </row>
    <row r="166" spans="1:1">
      <c r="A166" s="58">
        <v>41072</v>
      </c>
    </row>
    <row r="167" spans="1:1">
      <c r="A167" s="58">
        <v>41073</v>
      </c>
    </row>
    <row r="168" spans="1:1">
      <c r="A168" s="58">
        <v>41074</v>
      </c>
    </row>
    <row r="169" spans="1:1">
      <c r="A169" s="58">
        <v>41075</v>
      </c>
    </row>
    <row r="170" spans="1:1">
      <c r="A170" s="58">
        <v>41076</v>
      </c>
    </row>
    <row r="171" spans="1:1">
      <c r="A171" s="58">
        <v>41077</v>
      </c>
    </row>
    <row r="172" spans="1:1">
      <c r="A172" s="58">
        <v>41078</v>
      </c>
    </row>
    <row r="173" spans="1:1">
      <c r="A173" s="58">
        <v>41079</v>
      </c>
    </row>
    <row r="174" spans="1:1">
      <c r="A174" s="58">
        <v>41080</v>
      </c>
    </row>
    <row r="175" spans="1:1">
      <c r="A175" s="58">
        <v>41081</v>
      </c>
    </row>
    <row r="176" spans="1:1">
      <c r="A176" s="58">
        <v>41082</v>
      </c>
    </row>
    <row r="177" spans="1:1">
      <c r="A177" s="58">
        <v>41083</v>
      </c>
    </row>
    <row r="178" spans="1:1">
      <c r="A178" s="58">
        <v>41084</v>
      </c>
    </row>
    <row r="179" spans="1:1">
      <c r="A179" s="58">
        <v>41085</v>
      </c>
    </row>
    <row r="180" spans="1:1">
      <c r="A180" s="58">
        <v>41086</v>
      </c>
    </row>
    <row r="181" spans="1:1">
      <c r="A181" s="58">
        <v>41087</v>
      </c>
    </row>
    <row r="182" spans="1:1">
      <c r="A182" s="58">
        <v>41088</v>
      </c>
    </row>
    <row r="183" spans="1:1">
      <c r="A183" s="58">
        <v>41089</v>
      </c>
    </row>
    <row r="184" spans="1:1">
      <c r="A184" s="58">
        <v>41090</v>
      </c>
    </row>
    <row r="185" spans="1:1">
      <c r="A185" s="58">
        <v>41091</v>
      </c>
    </row>
    <row r="186" spans="1:1">
      <c r="A186" s="58">
        <v>41092</v>
      </c>
    </row>
    <row r="187" spans="1:1">
      <c r="A187" s="58">
        <v>41093</v>
      </c>
    </row>
    <row r="188" spans="1:1">
      <c r="A188" s="58">
        <v>41094</v>
      </c>
    </row>
    <row r="189" spans="1:1">
      <c r="A189" s="58">
        <v>41095</v>
      </c>
    </row>
    <row r="190" spans="1:1">
      <c r="A190" s="58">
        <v>41096</v>
      </c>
    </row>
    <row r="191" spans="1:1">
      <c r="A191" s="58">
        <v>41097</v>
      </c>
    </row>
    <row r="192" spans="1:1">
      <c r="A192" s="58">
        <v>41098</v>
      </c>
    </row>
    <row r="193" spans="1:1">
      <c r="A193" s="58">
        <v>41099</v>
      </c>
    </row>
    <row r="194" spans="1:1">
      <c r="A194" s="58">
        <v>41100</v>
      </c>
    </row>
    <row r="195" spans="1:1">
      <c r="A195" s="58">
        <v>41101</v>
      </c>
    </row>
    <row r="196" spans="1:1">
      <c r="A196" s="58">
        <v>41102</v>
      </c>
    </row>
    <row r="197" spans="1:1">
      <c r="A197" s="58">
        <v>41103</v>
      </c>
    </row>
    <row r="198" spans="1:1">
      <c r="A198" s="58">
        <v>41104</v>
      </c>
    </row>
    <row r="199" spans="1:1">
      <c r="A199" s="58">
        <v>41105</v>
      </c>
    </row>
    <row r="200" spans="1:1">
      <c r="A200" s="58">
        <v>41106</v>
      </c>
    </row>
    <row r="201" spans="1:1">
      <c r="A201" s="58">
        <v>41107</v>
      </c>
    </row>
    <row r="202" spans="1:1">
      <c r="A202" s="58">
        <v>41108</v>
      </c>
    </row>
    <row r="203" spans="1:1">
      <c r="A203" s="58">
        <v>41109</v>
      </c>
    </row>
    <row r="204" spans="1:1">
      <c r="A204" s="58">
        <v>41110</v>
      </c>
    </row>
    <row r="205" spans="1:1">
      <c r="A205" s="58">
        <v>41111</v>
      </c>
    </row>
    <row r="206" spans="1:1">
      <c r="A206" s="58">
        <v>41112</v>
      </c>
    </row>
    <row r="207" spans="1:1">
      <c r="A207" s="58">
        <v>41113</v>
      </c>
    </row>
    <row r="208" spans="1:1">
      <c r="A208" s="58">
        <v>41114</v>
      </c>
    </row>
    <row r="209" spans="1:1">
      <c r="A209" s="58">
        <v>41115</v>
      </c>
    </row>
    <row r="210" spans="1:1">
      <c r="A210" s="58">
        <v>41116</v>
      </c>
    </row>
    <row r="211" spans="1:1">
      <c r="A211" s="58">
        <v>41117</v>
      </c>
    </row>
    <row r="212" spans="1:1">
      <c r="A212" s="58">
        <v>41118</v>
      </c>
    </row>
    <row r="213" spans="1:1">
      <c r="A213" s="58">
        <v>41119</v>
      </c>
    </row>
    <row r="214" spans="1:1">
      <c r="A214" s="58">
        <v>41120</v>
      </c>
    </row>
    <row r="215" spans="1:1">
      <c r="A215" s="58">
        <v>41121</v>
      </c>
    </row>
    <row r="216" spans="1:1">
      <c r="A216" s="58">
        <v>41122</v>
      </c>
    </row>
    <row r="217" spans="1:1">
      <c r="A217" s="58">
        <v>41123</v>
      </c>
    </row>
    <row r="218" spans="1:1">
      <c r="A218" s="58">
        <v>41124</v>
      </c>
    </row>
    <row r="219" spans="1:1">
      <c r="A219" s="58">
        <v>41125</v>
      </c>
    </row>
    <row r="220" spans="1:1">
      <c r="A220" s="58">
        <v>41126</v>
      </c>
    </row>
    <row r="221" spans="1:1">
      <c r="A221" s="58">
        <v>41127</v>
      </c>
    </row>
    <row r="222" spans="1:1">
      <c r="A222" s="58">
        <v>41128</v>
      </c>
    </row>
    <row r="223" spans="1:1">
      <c r="A223" s="58">
        <v>41129</v>
      </c>
    </row>
    <row r="224" spans="1:1">
      <c r="A224" s="58">
        <v>41130</v>
      </c>
    </row>
    <row r="225" spans="1:1">
      <c r="A225" s="58">
        <v>41131</v>
      </c>
    </row>
    <row r="226" spans="1:1">
      <c r="A226" s="58">
        <v>41132</v>
      </c>
    </row>
    <row r="227" spans="1:1">
      <c r="A227" s="58">
        <v>41133</v>
      </c>
    </row>
    <row r="228" spans="1:1">
      <c r="A228" s="58">
        <v>41134</v>
      </c>
    </row>
    <row r="229" spans="1:1">
      <c r="A229" s="58">
        <v>41135</v>
      </c>
    </row>
    <row r="230" spans="1:1">
      <c r="A230" s="58">
        <v>41136</v>
      </c>
    </row>
    <row r="231" spans="1:1">
      <c r="A231" s="58">
        <v>41137</v>
      </c>
    </row>
    <row r="232" spans="1:1">
      <c r="A232" s="58">
        <v>41138</v>
      </c>
    </row>
    <row r="233" spans="1:1">
      <c r="A233" s="58">
        <v>41139</v>
      </c>
    </row>
    <row r="234" spans="1:1">
      <c r="A234" s="58">
        <v>41140</v>
      </c>
    </row>
    <row r="235" spans="1:1">
      <c r="A235" s="58">
        <v>41141</v>
      </c>
    </row>
    <row r="236" spans="1:1">
      <c r="A236" s="58">
        <v>41142</v>
      </c>
    </row>
    <row r="237" spans="1:1">
      <c r="A237" s="58">
        <v>41143</v>
      </c>
    </row>
    <row r="238" spans="1:1">
      <c r="A238" s="58">
        <v>41144</v>
      </c>
    </row>
    <row r="239" spans="1:1">
      <c r="A239" s="58">
        <v>41145</v>
      </c>
    </row>
    <row r="240" spans="1:1">
      <c r="A240" s="58">
        <v>41146</v>
      </c>
    </row>
    <row r="241" spans="1:1">
      <c r="A241" s="58">
        <v>41147</v>
      </c>
    </row>
    <row r="242" spans="1:1">
      <c r="A242" s="58">
        <v>41148</v>
      </c>
    </row>
    <row r="243" spans="1:1">
      <c r="A243" s="58">
        <v>41149</v>
      </c>
    </row>
    <row r="244" spans="1:1">
      <c r="A244" s="58">
        <v>41150</v>
      </c>
    </row>
    <row r="245" spans="1:1">
      <c r="A245" s="58">
        <v>41151</v>
      </c>
    </row>
    <row r="246" spans="1:1">
      <c r="A246" s="58">
        <v>41152</v>
      </c>
    </row>
    <row r="247" spans="1:1">
      <c r="A247" s="58">
        <v>41153</v>
      </c>
    </row>
    <row r="248" spans="1:1">
      <c r="A248" s="58">
        <v>41154</v>
      </c>
    </row>
    <row r="249" spans="1:1">
      <c r="A249" s="58">
        <v>41155</v>
      </c>
    </row>
    <row r="250" spans="1:1">
      <c r="A250" s="58">
        <v>41156</v>
      </c>
    </row>
    <row r="251" spans="1:1">
      <c r="A251" s="58">
        <v>41157</v>
      </c>
    </row>
    <row r="252" spans="1:1">
      <c r="A252" s="58">
        <v>41158</v>
      </c>
    </row>
    <row r="253" spans="1:1">
      <c r="A253" s="58">
        <v>41159</v>
      </c>
    </row>
    <row r="254" spans="1:1">
      <c r="A254" s="58">
        <v>41160</v>
      </c>
    </row>
    <row r="255" spans="1:1">
      <c r="A255" s="58">
        <v>41161</v>
      </c>
    </row>
    <row r="256" spans="1:1">
      <c r="A256" s="58">
        <v>41162</v>
      </c>
    </row>
    <row r="257" spans="1:1">
      <c r="A257" s="58">
        <v>41163</v>
      </c>
    </row>
    <row r="258" spans="1:1">
      <c r="A258" s="58">
        <v>41164</v>
      </c>
    </row>
    <row r="259" spans="1:1">
      <c r="A259" s="58">
        <v>41165</v>
      </c>
    </row>
    <row r="260" spans="1:1">
      <c r="A260" s="58">
        <v>41166</v>
      </c>
    </row>
    <row r="261" spans="1:1">
      <c r="A261" s="58">
        <v>41167</v>
      </c>
    </row>
    <row r="262" spans="1:1">
      <c r="A262" s="58">
        <v>41168</v>
      </c>
    </row>
    <row r="263" spans="1:1">
      <c r="A263" s="58">
        <v>41169</v>
      </c>
    </row>
    <row r="264" spans="1:1">
      <c r="A264" s="58">
        <v>41170</v>
      </c>
    </row>
    <row r="265" spans="1:1">
      <c r="A265" s="58">
        <v>41171</v>
      </c>
    </row>
    <row r="266" spans="1:1">
      <c r="A266" s="58">
        <v>41172</v>
      </c>
    </row>
    <row r="267" spans="1:1">
      <c r="A267" s="58">
        <v>41173</v>
      </c>
    </row>
    <row r="268" spans="1:1">
      <c r="A268" s="58">
        <v>41174</v>
      </c>
    </row>
    <row r="269" spans="1:1">
      <c r="A269" s="58">
        <v>41175</v>
      </c>
    </row>
    <row r="270" spans="1:1">
      <c r="A270" s="58">
        <v>41176</v>
      </c>
    </row>
    <row r="271" spans="1:1">
      <c r="A271" s="58">
        <v>41177</v>
      </c>
    </row>
    <row r="272" spans="1:1">
      <c r="A272" s="58">
        <v>41178</v>
      </c>
    </row>
    <row r="273" spans="1:1">
      <c r="A273" s="58">
        <v>41179</v>
      </c>
    </row>
    <row r="274" spans="1:1">
      <c r="A274" s="58">
        <v>41180</v>
      </c>
    </row>
    <row r="275" spans="1:1">
      <c r="A275" s="58">
        <v>41181</v>
      </c>
    </row>
    <row r="276" spans="1:1">
      <c r="A276" s="58">
        <v>41182</v>
      </c>
    </row>
    <row r="277" spans="1:1">
      <c r="A277" s="58">
        <v>41183</v>
      </c>
    </row>
    <row r="278" spans="1:1">
      <c r="A278" s="58">
        <v>41184</v>
      </c>
    </row>
    <row r="279" spans="1:1">
      <c r="A279" s="58">
        <v>41185</v>
      </c>
    </row>
    <row r="280" spans="1:1">
      <c r="A280" s="58">
        <v>41186</v>
      </c>
    </row>
    <row r="281" spans="1:1">
      <c r="A281" s="58">
        <v>41187</v>
      </c>
    </row>
    <row r="282" spans="1:1">
      <c r="A282" s="58">
        <v>41188</v>
      </c>
    </row>
    <row r="283" spans="1:1">
      <c r="A283" s="58">
        <v>41189</v>
      </c>
    </row>
    <row r="284" spans="1:1">
      <c r="A284" s="58">
        <v>41190</v>
      </c>
    </row>
    <row r="285" spans="1:1">
      <c r="A285" s="58">
        <v>41191</v>
      </c>
    </row>
    <row r="286" spans="1:1">
      <c r="A286" s="58">
        <v>41192</v>
      </c>
    </row>
    <row r="287" spans="1:1">
      <c r="A287" s="58">
        <v>41193</v>
      </c>
    </row>
    <row r="288" spans="1:1">
      <c r="A288" s="58">
        <v>41194</v>
      </c>
    </row>
    <row r="289" spans="1:1">
      <c r="A289" s="58">
        <v>41195</v>
      </c>
    </row>
    <row r="290" spans="1:1">
      <c r="A290" s="58">
        <v>41196</v>
      </c>
    </row>
    <row r="291" spans="1:1">
      <c r="A291" s="58">
        <v>41197</v>
      </c>
    </row>
    <row r="292" spans="1:1">
      <c r="A292" s="58">
        <v>41198</v>
      </c>
    </row>
    <row r="293" spans="1:1">
      <c r="A293" s="58">
        <v>41199</v>
      </c>
    </row>
    <row r="294" spans="1:1">
      <c r="A294" s="58">
        <v>41200</v>
      </c>
    </row>
    <row r="295" spans="1:1">
      <c r="A295" s="58">
        <v>41201</v>
      </c>
    </row>
    <row r="296" spans="1:1">
      <c r="A296" s="58">
        <v>41202</v>
      </c>
    </row>
    <row r="297" spans="1:1">
      <c r="A297" s="58">
        <v>41203</v>
      </c>
    </row>
    <row r="298" spans="1:1">
      <c r="A298" s="58">
        <v>41204</v>
      </c>
    </row>
    <row r="299" spans="1:1">
      <c r="A299" s="58">
        <v>41205</v>
      </c>
    </row>
    <row r="300" spans="1:1">
      <c r="A300" s="58">
        <v>41206</v>
      </c>
    </row>
    <row r="301" spans="1:1">
      <c r="A301" s="58">
        <v>41207</v>
      </c>
    </row>
    <row r="302" spans="1:1">
      <c r="A302" s="58">
        <v>41208</v>
      </c>
    </row>
    <row r="303" spans="1:1">
      <c r="A303" s="58">
        <v>41209</v>
      </c>
    </row>
    <row r="304" spans="1:1">
      <c r="A304" s="58">
        <v>41210</v>
      </c>
    </row>
    <row r="305" spans="1:1">
      <c r="A305" s="58">
        <v>41211</v>
      </c>
    </row>
    <row r="306" spans="1:1">
      <c r="A306" s="58">
        <v>41212</v>
      </c>
    </row>
    <row r="307" spans="1:1">
      <c r="A307" s="58">
        <v>41213</v>
      </c>
    </row>
    <row r="308" spans="1:1">
      <c r="A308" s="58">
        <v>41214</v>
      </c>
    </row>
    <row r="309" spans="1:1">
      <c r="A309" s="58">
        <v>41215</v>
      </c>
    </row>
    <row r="310" spans="1:1">
      <c r="A310" s="58">
        <v>41216</v>
      </c>
    </row>
    <row r="311" spans="1:1">
      <c r="A311" s="58">
        <v>41217</v>
      </c>
    </row>
    <row r="312" spans="1:1">
      <c r="A312" s="58">
        <v>41218</v>
      </c>
    </row>
    <row r="313" spans="1:1">
      <c r="A313" s="58">
        <v>41219</v>
      </c>
    </row>
    <row r="314" spans="1:1">
      <c r="A314" s="58">
        <v>41220</v>
      </c>
    </row>
    <row r="315" spans="1:1">
      <c r="A315" s="58">
        <v>41221</v>
      </c>
    </row>
    <row r="316" spans="1:1">
      <c r="A316" s="58">
        <v>41222</v>
      </c>
    </row>
    <row r="317" spans="1:1">
      <c r="A317" s="58">
        <v>41223</v>
      </c>
    </row>
    <row r="318" spans="1:1">
      <c r="A318" s="58">
        <v>41224</v>
      </c>
    </row>
    <row r="319" spans="1:1">
      <c r="A319" s="58">
        <v>41225</v>
      </c>
    </row>
    <row r="320" spans="1:1">
      <c r="A320" s="58">
        <v>41226</v>
      </c>
    </row>
    <row r="321" spans="1:1">
      <c r="A321" s="58">
        <v>41227</v>
      </c>
    </row>
    <row r="322" spans="1:1">
      <c r="A322" s="58">
        <v>41228</v>
      </c>
    </row>
    <row r="323" spans="1:1">
      <c r="A323" s="58">
        <v>41229</v>
      </c>
    </row>
    <row r="324" spans="1:1">
      <c r="A324" s="58">
        <v>41230</v>
      </c>
    </row>
    <row r="325" spans="1:1">
      <c r="A325" s="58">
        <v>41231</v>
      </c>
    </row>
    <row r="326" spans="1:1">
      <c r="A326" s="58">
        <v>41232</v>
      </c>
    </row>
    <row r="327" spans="1:1">
      <c r="A327" s="58">
        <v>41233</v>
      </c>
    </row>
    <row r="328" spans="1:1">
      <c r="A328" s="58">
        <v>41234</v>
      </c>
    </row>
    <row r="329" spans="1:1">
      <c r="A329" s="58">
        <v>41235</v>
      </c>
    </row>
    <row r="330" spans="1:1">
      <c r="A330" s="58">
        <v>41236</v>
      </c>
    </row>
    <row r="331" spans="1:1">
      <c r="A331" s="58">
        <v>41237</v>
      </c>
    </row>
    <row r="332" spans="1:1">
      <c r="A332" s="58">
        <v>41238</v>
      </c>
    </row>
    <row r="333" spans="1:1">
      <c r="A333" s="58">
        <v>41239</v>
      </c>
    </row>
    <row r="334" spans="1:1">
      <c r="A334" s="58">
        <v>41240</v>
      </c>
    </row>
    <row r="335" spans="1:1">
      <c r="A335" s="58">
        <v>41241</v>
      </c>
    </row>
    <row r="336" spans="1:1">
      <c r="A336" s="58">
        <v>41242</v>
      </c>
    </row>
    <row r="337" spans="1:1">
      <c r="A337" s="58">
        <v>41243</v>
      </c>
    </row>
    <row r="338" spans="1:1">
      <c r="A338" s="58">
        <v>41244</v>
      </c>
    </row>
    <row r="339" spans="1:1">
      <c r="A339" s="58">
        <v>41245</v>
      </c>
    </row>
    <row r="340" spans="1:1">
      <c r="A340" s="58">
        <v>41246</v>
      </c>
    </row>
    <row r="341" spans="1:1">
      <c r="A341" s="58">
        <v>41247</v>
      </c>
    </row>
    <row r="342" spans="1:1">
      <c r="A342" s="58">
        <v>41248</v>
      </c>
    </row>
    <row r="343" spans="1:1">
      <c r="A343" s="58">
        <v>41249</v>
      </c>
    </row>
    <row r="344" spans="1:1">
      <c r="A344" s="58">
        <v>41250</v>
      </c>
    </row>
    <row r="345" spans="1:1">
      <c r="A345" s="58">
        <v>41251</v>
      </c>
    </row>
    <row r="346" spans="1:1">
      <c r="A346" s="58">
        <v>41252</v>
      </c>
    </row>
    <row r="347" spans="1:1">
      <c r="A347" s="58">
        <v>41253</v>
      </c>
    </row>
    <row r="348" spans="1:1">
      <c r="A348" s="58">
        <v>41254</v>
      </c>
    </row>
    <row r="349" spans="1:1">
      <c r="A349" s="58">
        <v>41255</v>
      </c>
    </row>
    <row r="350" spans="1:1">
      <c r="A350" s="58">
        <v>41256</v>
      </c>
    </row>
    <row r="351" spans="1:1">
      <c r="A351" s="58">
        <v>41257</v>
      </c>
    </row>
    <row r="352" spans="1:1">
      <c r="A352" s="58">
        <v>41258</v>
      </c>
    </row>
    <row r="353" spans="1:1">
      <c r="A353" s="58">
        <v>41259</v>
      </c>
    </row>
    <row r="354" spans="1:1">
      <c r="A354" s="58">
        <v>41260</v>
      </c>
    </row>
    <row r="355" spans="1:1">
      <c r="A355" s="58">
        <v>41261</v>
      </c>
    </row>
    <row r="356" spans="1:1">
      <c r="A356" s="58">
        <v>41262</v>
      </c>
    </row>
    <row r="357" spans="1:1">
      <c r="A357" s="58">
        <v>41263</v>
      </c>
    </row>
    <row r="358" spans="1:1">
      <c r="A358" s="58">
        <v>41264</v>
      </c>
    </row>
    <row r="359" spans="1:1">
      <c r="A359" s="58">
        <v>41265</v>
      </c>
    </row>
    <row r="360" spans="1:1">
      <c r="A360" s="58">
        <v>41266</v>
      </c>
    </row>
    <row r="361" spans="1:1">
      <c r="A361" s="58">
        <v>41267</v>
      </c>
    </row>
    <row r="362" spans="1:1">
      <c r="A362" s="58">
        <v>41268</v>
      </c>
    </row>
    <row r="363" spans="1:1">
      <c r="A363" s="58">
        <v>41269</v>
      </c>
    </row>
    <row r="364" spans="1:1">
      <c r="A364" s="58">
        <v>41270</v>
      </c>
    </row>
    <row r="365" spans="1:1">
      <c r="A365" s="58">
        <v>41271</v>
      </c>
    </row>
    <row r="366" spans="1:1">
      <c r="A366" s="58">
        <v>41272</v>
      </c>
    </row>
    <row r="367" spans="1:1">
      <c r="A367" s="58">
        <v>41273</v>
      </c>
    </row>
    <row r="368" spans="1:1">
      <c r="A368" s="58">
        <v>41274</v>
      </c>
    </row>
    <row r="369" spans="1:1">
      <c r="A369" s="58">
        <v>41275</v>
      </c>
    </row>
    <row r="370" spans="1:1">
      <c r="A370" s="58">
        <v>41276</v>
      </c>
    </row>
    <row r="371" spans="1:1">
      <c r="A371" s="58">
        <v>41277</v>
      </c>
    </row>
    <row r="372" spans="1:1">
      <c r="A372" s="58">
        <v>41278</v>
      </c>
    </row>
    <row r="373" spans="1:1">
      <c r="A373" s="58">
        <v>41279</v>
      </c>
    </row>
    <row r="374" spans="1:1">
      <c r="A374" s="58">
        <v>41280</v>
      </c>
    </row>
    <row r="375" spans="1:1">
      <c r="A375" s="58">
        <v>41281</v>
      </c>
    </row>
    <row r="376" spans="1:1">
      <c r="A376" s="58">
        <v>41282</v>
      </c>
    </row>
    <row r="377" spans="1:1">
      <c r="A377" s="58">
        <v>41283</v>
      </c>
    </row>
    <row r="378" spans="1:1">
      <c r="A378" s="58">
        <v>41284</v>
      </c>
    </row>
    <row r="379" spans="1:1">
      <c r="A379" s="58">
        <v>41285</v>
      </c>
    </row>
    <row r="380" spans="1:1">
      <c r="A380" s="58">
        <v>41286</v>
      </c>
    </row>
    <row r="381" spans="1:1">
      <c r="A381" s="58">
        <v>41287</v>
      </c>
    </row>
    <row r="382" spans="1:1">
      <c r="A382" s="58">
        <v>41288</v>
      </c>
    </row>
    <row r="383" spans="1:1">
      <c r="A383" s="58">
        <v>41289</v>
      </c>
    </row>
    <row r="384" spans="1:1">
      <c r="A384" s="58">
        <v>41290</v>
      </c>
    </row>
    <row r="385" spans="1:1">
      <c r="A385" s="58">
        <v>41291</v>
      </c>
    </row>
    <row r="386" spans="1:1">
      <c r="A386" s="58">
        <v>41292</v>
      </c>
    </row>
    <row r="387" spans="1:1">
      <c r="A387" s="58">
        <v>41293</v>
      </c>
    </row>
    <row r="388" spans="1:1">
      <c r="A388" s="58">
        <v>41294</v>
      </c>
    </row>
    <row r="389" spans="1:1">
      <c r="A389" s="58">
        <v>41295</v>
      </c>
    </row>
    <row r="390" spans="1:1">
      <c r="A390" s="58">
        <v>41296</v>
      </c>
    </row>
    <row r="391" spans="1:1">
      <c r="A391" s="58">
        <v>41297</v>
      </c>
    </row>
    <row r="392" spans="1:1">
      <c r="A392" s="58">
        <v>41298</v>
      </c>
    </row>
    <row r="393" spans="1:1">
      <c r="A393" s="58">
        <v>41299</v>
      </c>
    </row>
    <row r="394" spans="1:1">
      <c r="A394" s="58">
        <v>41300</v>
      </c>
    </row>
    <row r="395" spans="1:1">
      <c r="A395" s="58">
        <v>41301</v>
      </c>
    </row>
    <row r="396" spans="1:1">
      <c r="A396" s="58">
        <v>41302</v>
      </c>
    </row>
    <row r="397" spans="1:1">
      <c r="A397" s="58">
        <v>41303</v>
      </c>
    </row>
    <row r="398" spans="1:1">
      <c r="A398" s="58">
        <v>41304</v>
      </c>
    </row>
    <row r="399" spans="1:1">
      <c r="A399" s="58">
        <v>41305</v>
      </c>
    </row>
    <row r="400" spans="1:1">
      <c r="A400" s="58">
        <v>41306</v>
      </c>
    </row>
    <row r="401" spans="1:1">
      <c r="A401" s="58">
        <v>41307</v>
      </c>
    </row>
    <row r="402" spans="1:1">
      <c r="A402" s="58">
        <v>41308</v>
      </c>
    </row>
    <row r="403" spans="1:1">
      <c r="A403" s="58">
        <v>41309</v>
      </c>
    </row>
    <row r="404" spans="1:1">
      <c r="A404" s="58">
        <v>41310</v>
      </c>
    </row>
    <row r="405" spans="1:1">
      <c r="A405" s="58">
        <v>41311</v>
      </c>
    </row>
    <row r="406" spans="1:1">
      <c r="A406" s="58">
        <v>41312</v>
      </c>
    </row>
    <row r="407" spans="1:1">
      <c r="A407" s="58">
        <v>41313</v>
      </c>
    </row>
    <row r="408" spans="1:1">
      <c r="A408" s="58">
        <v>41314</v>
      </c>
    </row>
    <row r="409" spans="1:1">
      <c r="A409" s="58">
        <v>41315</v>
      </c>
    </row>
    <row r="410" spans="1:1">
      <c r="A410" s="58">
        <v>41316</v>
      </c>
    </row>
    <row r="411" spans="1:1">
      <c r="A411" s="58">
        <v>41317</v>
      </c>
    </row>
    <row r="412" spans="1:1">
      <c r="A412" s="58">
        <v>41318</v>
      </c>
    </row>
    <row r="413" spans="1:1">
      <c r="A413" s="58">
        <v>41319</v>
      </c>
    </row>
    <row r="414" spans="1:1">
      <c r="A414" s="58">
        <v>41320</v>
      </c>
    </row>
    <row r="415" spans="1:1">
      <c r="A415" s="58">
        <v>41321</v>
      </c>
    </row>
    <row r="416" spans="1:1">
      <c r="A416" s="58">
        <v>41322</v>
      </c>
    </row>
    <row r="417" spans="1:1">
      <c r="A417" s="58">
        <v>41323</v>
      </c>
    </row>
    <row r="418" spans="1:1">
      <c r="A418" s="58">
        <v>41324</v>
      </c>
    </row>
    <row r="419" spans="1:1">
      <c r="A419" s="58">
        <v>41325</v>
      </c>
    </row>
    <row r="420" spans="1:1">
      <c r="A420" s="58">
        <v>41326</v>
      </c>
    </row>
    <row r="421" spans="1:1">
      <c r="A421" s="58">
        <v>41327</v>
      </c>
    </row>
    <row r="422" spans="1:1">
      <c r="A422" s="58">
        <v>41328</v>
      </c>
    </row>
    <row r="423" spans="1:1">
      <c r="A423" s="58">
        <v>41329</v>
      </c>
    </row>
    <row r="424" spans="1:1">
      <c r="A424" s="58">
        <v>41330</v>
      </c>
    </row>
    <row r="425" spans="1:1">
      <c r="A425" s="58">
        <v>41331</v>
      </c>
    </row>
    <row r="426" spans="1:1">
      <c r="A426" s="58">
        <v>41332</v>
      </c>
    </row>
    <row r="427" spans="1:1">
      <c r="A427" s="58">
        <v>41333</v>
      </c>
    </row>
    <row r="428" spans="1:1">
      <c r="A428" s="58">
        <v>41334</v>
      </c>
    </row>
    <row r="429" spans="1:1">
      <c r="A429" s="58">
        <v>41335</v>
      </c>
    </row>
    <row r="430" spans="1:1">
      <c r="A430" s="58">
        <v>41336</v>
      </c>
    </row>
    <row r="431" spans="1:1">
      <c r="A431" s="58">
        <v>41337</v>
      </c>
    </row>
    <row r="432" spans="1:1">
      <c r="A432" s="58">
        <v>41338</v>
      </c>
    </row>
    <row r="433" spans="1:1">
      <c r="A433" s="58">
        <v>41339</v>
      </c>
    </row>
    <row r="434" spans="1:1">
      <c r="A434" s="58">
        <v>41340</v>
      </c>
    </row>
    <row r="435" spans="1:1">
      <c r="A435" s="58">
        <v>41341</v>
      </c>
    </row>
    <row r="436" spans="1:1">
      <c r="A436" s="58">
        <v>41342</v>
      </c>
    </row>
    <row r="437" spans="1:1">
      <c r="A437" s="58">
        <v>41343</v>
      </c>
    </row>
    <row r="438" spans="1:1">
      <c r="A438" s="58">
        <v>41344</v>
      </c>
    </row>
    <row r="439" spans="1:1">
      <c r="A439" s="58">
        <v>41345</v>
      </c>
    </row>
    <row r="440" spans="1:1">
      <c r="A440" s="58">
        <v>41346</v>
      </c>
    </row>
    <row r="441" spans="1:1">
      <c r="A441" s="58">
        <v>41347</v>
      </c>
    </row>
    <row r="442" spans="1:1">
      <c r="A442" s="58">
        <v>41348</v>
      </c>
    </row>
    <row r="443" spans="1:1">
      <c r="A443" s="58">
        <v>41349</v>
      </c>
    </row>
    <row r="444" spans="1:1">
      <c r="A444" s="58">
        <v>41350</v>
      </c>
    </row>
    <row r="445" spans="1:1">
      <c r="A445" s="58">
        <v>41351</v>
      </c>
    </row>
    <row r="446" spans="1:1">
      <c r="A446" s="58">
        <v>41352</v>
      </c>
    </row>
    <row r="447" spans="1:1">
      <c r="A447" s="58">
        <v>41353</v>
      </c>
    </row>
    <row r="448" spans="1:1">
      <c r="A448" s="58">
        <v>41354</v>
      </c>
    </row>
    <row r="449" spans="1:1">
      <c r="A449" s="58">
        <v>41355</v>
      </c>
    </row>
    <row r="450" spans="1:1">
      <c r="A450" s="58">
        <v>41356</v>
      </c>
    </row>
    <row r="451" spans="1:1">
      <c r="A451" s="58">
        <v>41357</v>
      </c>
    </row>
    <row r="452" spans="1:1">
      <c r="A452" s="58">
        <v>41358</v>
      </c>
    </row>
    <row r="453" spans="1:1">
      <c r="A453" s="58">
        <v>41359</v>
      </c>
    </row>
    <row r="454" spans="1:1">
      <c r="A454" s="58">
        <v>41360</v>
      </c>
    </row>
    <row r="455" spans="1:1">
      <c r="A455" s="58">
        <v>41361</v>
      </c>
    </row>
    <row r="456" spans="1:1">
      <c r="A456" s="58">
        <v>41362</v>
      </c>
    </row>
    <row r="457" spans="1:1">
      <c r="A457" s="58">
        <v>41363</v>
      </c>
    </row>
    <row r="458" spans="1:1">
      <c r="A458" s="58">
        <v>41364</v>
      </c>
    </row>
    <row r="459" spans="1:1">
      <c r="A459" s="58">
        <v>41365</v>
      </c>
    </row>
    <row r="460" spans="1:1">
      <c r="A460" s="58">
        <v>41366</v>
      </c>
    </row>
    <row r="461" spans="1:1">
      <c r="A461" s="58">
        <v>41367</v>
      </c>
    </row>
    <row r="462" spans="1:1">
      <c r="A462" s="58">
        <v>41368</v>
      </c>
    </row>
    <row r="463" spans="1:1">
      <c r="A463" s="58">
        <v>41369</v>
      </c>
    </row>
    <row r="464" spans="1:1">
      <c r="A464" s="58">
        <v>41370</v>
      </c>
    </row>
    <row r="465" spans="1:1">
      <c r="A465" s="58">
        <v>41371</v>
      </c>
    </row>
    <row r="466" spans="1:1">
      <c r="A466" s="58">
        <v>41372</v>
      </c>
    </row>
    <row r="467" spans="1:1">
      <c r="A467" s="58">
        <v>41373</v>
      </c>
    </row>
    <row r="468" spans="1:1">
      <c r="A468" s="58">
        <v>41374</v>
      </c>
    </row>
    <row r="469" spans="1:1">
      <c r="A469" s="58">
        <v>41375</v>
      </c>
    </row>
    <row r="470" spans="1:1">
      <c r="A470" s="58">
        <v>41376</v>
      </c>
    </row>
    <row r="471" spans="1:1">
      <c r="A471" s="58">
        <v>41377</v>
      </c>
    </row>
    <row r="472" spans="1:1">
      <c r="A472" s="58">
        <v>41378</v>
      </c>
    </row>
    <row r="473" spans="1:1">
      <c r="A473" s="58">
        <v>41379</v>
      </c>
    </row>
    <row r="474" spans="1:1">
      <c r="A474" s="58">
        <v>41380</v>
      </c>
    </row>
    <row r="475" spans="1:1">
      <c r="A475" s="58">
        <v>41381</v>
      </c>
    </row>
    <row r="476" spans="1:1">
      <c r="A476" s="58">
        <v>41382</v>
      </c>
    </row>
    <row r="477" spans="1:1">
      <c r="A477" s="58">
        <v>41383</v>
      </c>
    </row>
    <row r="478" spans="1:1">
      <c r="A478" s="58">
        <v>41384</v>
      </c>
    </row>
    <row r="479" spans="1:1">
      <c r="A479" s="58">
        <v>41385</v>
      </c>
    </row>
    <row r="480" spans="1:1">
      <c r="A480" s="58">
        <v>41386</v>
      </c>
    </row>
    <row r="481" spans="1:1">
      <c r="A481" s="58">
        <v>41387</v>
      </c>
    </row>
    <row r="482" spans="1:1">
      <c r="A482" s="58">
        <v>41388</v>
      </c>
    </row>
    <row r="483" spans="1:1">
      <c r="A483" s="58">
        <v>41389</v>
      </c>
    </row>
    <row r="484" spans="1:1">
      <c r="A484" s="58">
        <v>41390</v>
      </c>
    </row>
    <row r="485" spans="1:1">
      <c r="A485" s="58">
        <v>41391</v>
      </c>
    </row>
    <row r="486" spans="1:1">
      <c r="A486" s="58">
        <v>41392</v>
      </c>
    </row>
    <row r="487" spans="1:1">
      <c r="A487" s="58">
        <v>41393</v>
      </c>
    </row>
    <row r="488" spans="1:1">
      <c r="A488" s="58">
        <v>41394</v>
      </c>
    </row>
    <row r="489" spans="1:1">
      <c r="A489" s="58">
        <v>41395</v>
      </c>
    </row>
    <row r="490" spans="1:1">
      <c r="A490" s="58">
        <v>41396</v>
      </c>
    </row>
    <row r="491" spans="1:1">
      <c r="A491" s="58">
        <v>41397</v>
      </c>
    </row>
    <row r="492" spans="1:1">
      <c r="A492" s="58">
        <v>41398</v>
      </c>
    </row>
    <row r="493" spans="1:1">
      <c r="A493" s="58">
        <v>41399</v>
      </c>
    </row>
    <row r="494" spans="1:1">
      <c r="A494" s="58">
        <v>41400</v>
      </c>
    </row>
    <row r="495" spans="1:1">
      <c r="A495" s="58">
        <v>41401</v>
      </c>
    </row>
    <row r="496" spans="1:1">
      <c r="A496" s="58">
        <v>41402</v>
      </c>
    </row>
    <row r="497" spans="1:1">
      <c r="A497" s="58">
        <v>41403</v>
      </c>
    </row>
    <row r="498" spans="1:1">
      <c r="A498" s="58">
        <v>41404</v>
      </c>
    </row>
    <row r="499" spans="1:1">
      <c r="A499" s="58">
        <v>41405</v>
      </c>
    </row>
    <row r="500" spans="1:1">
      <c r="A500" s="58">
        <v>41406</v>
      </c>
    </row>
    <row r="501" spans="1:1">
      <c r="A501" s="58">
        <v>41407</v>
      </c>
    </row>
    <row r="502" spans="1:1">
      <c r="A502" s="58">
        <v>41408</v>
      </c>
    </row>
    <row r="503" spans="1:1">
      <c r="A503" s="58">
        <v>41409</v>
      </c>
    </row>
    <row r="504" spans="1:1">
      <c r="A504" s="58">
        <v>41410</v>
      </c>
    </row>
    <row r="505" spans="1:1">
      <c r="A505" s="58">
        <v>41411</v>
      </c>
    </row>
    <row r="506" spans="1:1">
      <c r="A506" s="58">
        <v>41412</v>
      </c>
    </row>
    <row r="507" spans="1:1">
      <c r="A507" s="58">
        <v>41413</v>
      </c>
    </row>
    <row r="508" spans="1:1">
      <c r="A508" s="58">
        <v>41414</v>
      </c>
    </row>
    <row r="509" spans="1:1">
      <c r="A509" s="58">
        <v>41415</v>
      </c>
    </row>
    <row r="510" spans="1:1">
      <c r="A510" s="58">
        <v>41416</v>
      </c>
    </row>
    <row r="511" spans="1:1">
      <c r="A511" s="58">
        <v>41417</v>
      </c>
    </row>
    <row r="512" spans="1:1">
      <c r="A512" s="58">
        <v>41418</v>
      </c>
    </row>
    <row r="513" spans="1:1">
      <c r="A513" s="58">
        <v>41419</v>
      </c>
    </row>
    <row r="514" spans="1:1">
      <c r="A514" s="58">
        <v>41420</v>
      </c>
    </row>
    <row r="515" spans="1:1">
      <c r="A515" s="58">
        <v>41421</v>
      </c>
    </row>
    <row r="516" spans="1:1">
      <c r="A516" s="58">
        <v>41422</v>
      </c>
    </row>
    <row r="517" spans="1:1">
      <c r="A517" s="58">
        <v>41423</v>
      </c>
    </row>
    <row r="518" spans="1:1">
      <c r="A518" s="58">
        <v>41424</v>
      </c>
    </row>
    <row r="519" spans="1:1">
      <c r="A519" s="58">
        <v>41425</v>
      </c>
    </row>
    <row r="520" spans="1:1">
      <c r="A520" s="58">
        <v>41426</v>
      </c>
    </row>
    <row r="521" spans="1:1">
      <c r="A521" s="58">
        <v>41427</v>
      </c>
    </row>
    <row r="522" spans="1:1">
      <c r="A522" s="58">
        <v>41428</v>
      </c>
    </row>
    <row r="523" spans="1:1">
      <c r="A523" s="58">
        <v>41429</v>
      </c>
    </row>
    <row r="524" spans="1:1">
      <c r="A524" s="58">
        <v>41430</v>
      </c>
    </row>
    <row r="525" spans="1:1">
      <c r="A525" s="58">
        <v>41431</v>
      </c>
    </row>
    <row r="526" spans="1:1">
      <c r="A526" s="58">
        <v>41432</v>
      </c>
    </row>
    <row r="527" spans="1:1">
      <c r="A527" s="58">
        <v>41433</v>
      </c>
    </row>
    <row r="528" spans="1:1">
      <c r="A528" s="58">
        <v>41434</v>
      </c>
    </row>
    <row r="529" spans="1:1">
      <c r="A529" s="58">
        <v>41435</v>
      </c>
    </row>
    <row r="530" spans="1:1">
      <c r="A530" s="58">
        <v>41436</v>
      </c>
    </row>
    <row r="531" spans="1:1">
      <c r="A531" s="58">
        <v>41437</v>
      </c>
    </row>
    <row r="532" spans="1:1">
      <c r="A532" s="58">
        <v>41438</v>
      </c>
    </row>
    <row r="533" spans="1:1">
      <c r="A533" s="58">
        <v>41439</v>
      </c>
    </row>
    <row r="534" spans="1:1">
      <c r="A534" s="58">
        <v>41440</v>
      </c>
    </row>
    <row r="535" spans="1:1">
      <c r="A535" s="58">
        <v>41441</v>
      </c>
    </row>
    <row r="536" spans="1:1">
      <c r="A536" s="58">
        <v>41442</v>
      </c>
    </row>
    <row r="537" spans="1:1">
      <c r="A537" s="58">
        <v>41443</v>
      </c>
    </row>
    <row r="538" spans="1:1">
      <c r="A538" s="58">
        <v>41444</v>
      </c>
    </row>
    <row r="539" spans="1:1">
      <c r="A539" s="58">
        <v>41445</v>
      </c>
    </row>
    <row r="540" spans="1:1">
      <c r="A540" s="58">
        <v>41446</v>
      </c>
    </row>
    <row r="541" spans="1:1">
      <c r="A541" s="58">
        <v>41447</v>
      </c>
    </row>
    <row r="542" spans="1:1">
      <c r="A542" s="58">
        <v>41448</v>
      </c>
    </row>
    <row r="543" spans="1:1">
      <c r="A543" s="58">
        <v>41449</v>
      </c>
    </row>
    <row r="544" spans="1:1">
      <c r="A544" s="58">
        <v>41450</v>
      </c>
    </row>
    <row r="545" spans="1:1">
      <c r="A545" s="58">
        <v>41451</v>
      </c>
    </row>
    <row r="546" spans="1:1">
      <c r="A546" s="58">
        <v>41452</v>
      </c>
    </row>
    <row r="547" spans="1:1">
      <c r="A547" s="58">
        <v>41453</v>
      </c>
    </row>
    <row r="548" spans="1:1">
      <c r="A548" s="58">
        <v>41454</v>
      </c>
    </row>
    <row r="549" spans="1:1">
      <c r="A549" s="58">
        <v>41455</v>
      </c>
    </row>
    <row r="550" spans="1:1">
      <c r="A550" s="58">
        <v>41456</v>
      </c>
    </row>
    <row r="551" spans="1:1">
      <c r="A551" s="58">
        <v>41457</v>
      </c>
    </row>
    <row r="552" spans="1:1">
      <c r="A552" s="58">
        <v>41458</v>
      </c>
    </row>
    <row r="553" spans="1:1">
      <c r="A553" s="58">
        <v>41459</v>
      </c>
    </row>
    <row r="554" spans="1:1">
      <c r="A554" s="58">
        <v>41460</v>
      </c>
    </row>
    <row r="555" spans="1:1">
      <c r="A555" s="58">
        <v>41461</v>
      </c>
    </row>
    <row r="556" spans="1:1">
      <c r="A556" s="58">
        <v>41462</v>
      </c>
    </row>
    <row r="557" spans="1:1">
      <c r="A557" s="58">
        <v>41463</v>
      </c>
    </row>
    <row r="558" spans="1:1">
      <c r="A558" s="58">
        <v>41464</v>
      </c>
    </row>
    <row r="559" spans="1:1">
      <c r="A559" s="58">
        <v>41465</v>
      </c>
    </row>
    <row r="560" spans="1:1">
      <c r="A560" s="58">
        <v>41466</v>
      </c>
    </row>
    <row r="561" spans="1:1">
      <c r="A561" s="58">
        <v>41467</v>
      </c>
    </row>
    <row r="562" spans="1:1">
      <c r="A562" s="58">
        <v>41468</v>
      </c>
    </row>
    <row r="563" spans="1:1">
      <c r="A563" s="58">
        <v>41469</v>
      </c>
    </row>
    <row r="564" spans="1:1">
      <c r="A564" s="58">
        <v>41470</v>
      </c>
    </row>
    <row r="565" spans="1:1">
      <c r="A565" s="58">
        <v>41471</v>
      </c>
    </row>
    <row r="566" spans="1:1">
      <c r="A566" s="58">
        <v>41472</v>
      </c>
    </row>
    <row r="567" spans="1:1">
      <c r="A567" s="58">
        <v>41473</v>
      </c>
    </row>
    <row r="568" spans="1:1">
      <c r="A568" s="58">
        <v>41474</v>
      </c>
    </row>
    <row r="569" spans="1:1">
      <c r="A569" s="58">
        <v>41475</v>
      </c>
    </row>
    <row r="570" spans="1:1">
      <c r="A570" s="58">
        <v>41476</v>
      </c>
    </row>
    <row r="571" spans="1:1">
      <c r="A571" s="58">
        <v>41477</v>
      </c>
    </row>
    <row r="572" spans="1:1">
      <c r="A572" s="58">
        <v>41478</v>
      </c>
    </row>
    <row r="573" spans="1:1">
      <c r="A573" s="58">
        <v>41479</v>
      </c>
    </row>
    <row r="574" spans="1:1">
      <c r="A574" s="58">
        <v>41480</v>
      </c>
    </row>
    <row r="575" spans="1:1">
      <c r="A575" s="58">
        <v>41481</v>
      </c>
    </row>
    <row r="576" spans="1:1">
      <c r="A576" s="58">
        <v>41482</v>
      </c>
    </row>
    <row r="577" spans="1:1">
      <c r="A577" s="58">
        <v>41483</v>
      </c>
    </row>
    <row r="578" spans="1:1">
      <c r="A578" s="58">
        <v>41484</v>
      </c>
    </row>
    <row r="579" spans="1:1">
      <c r="A579" s="58">
        <v>41485</v>
      </c>
    </row>
    <row r="580" spans="1:1">
      <c r="A580" s="58">
        <v>41486</v>
      </c>
    </row>
    <row r="581" spans="1:1">
      <c r="A581" s="58">
        <v>41487</v>
      </c>
    </row>
    <row r="582" spans="1:1">
      <c r="A582" s="58">
        <v>41488</v>
      </c>
    </row>
    <row r="583" spans="1:1">
      <c r="A583" s="58">
        <v>41489</v>
      </c>
    </row>
    <row r="584" spans="1:1">
      <c r="A584" s="58">
        <v>41490</v>
      </c>
    </row>
    <row r="585" spans="1:1">
      <c r="A585" s="58">
        <v>41491</v>
      </c>
    </row>
    <row r="586" spans="1:1">
      <c r="A586" s="58">
        <v>41492</v>
      </c>
    </row>
    <row r="587" spans="1:1">
      <c r="A587" s="58">
        <v>41493</v>
      </c>
    </row>
    <row r="588" spans="1:1">
      <c r="A588" s="58">
        <v>41494</v>
      </c>
    </row>
    <row r="589" spans="1:1">
      <c r="A589" s="58">
        <v>41495</v>
      </c>
    </row>
    <row r="590" spans="1:1">
      <c r="A590" s="58">
        <v>41496</v>
      </c>
    </row>
    <row r="591" spans="1:1">
      <c r="A591" s="58">
        <v>41497</v>
      </c>
    </row>
    <row r="592" spans="1:1">
      <c r="A592" s="58">
        <v>41498</v>
      </c>
    </row>
    <row r="593" spans="1:1">
      <c r="A593" s="58">
        <v>41499</v>
      </c>
    </row>
    <row r="594" spans="1:1">
      <c r="A594" s="58">
        <v>41500</v>
      </c>
    </row>
    <row r="595" spans="1:1">
      <c r="A595" s="58">
        <v>41501</v>
      </c>
    </row>
    <row r="596" spans="1:1">
      <c r="A596" s="58">
        <v>41502</v>
      </c>
    </row>
    <row r="597" spans="1:1">
      <c r="A597" s="58">
        <v>41503</v>
      </c>
    </row>
    <row r="598" spans="1:1">
      <c r="A598" s="58">
        <v>41504</v>
      </c>
    </row>
    <row r="599" spans="1:1">
      <c r="A599" s="58">
        <v>41505</v>
      </c>
    </row>
    <row r="600" spans="1:1">
      <c r="A600" s="58">
        <v>41506</v>
      </c>
    </row>
    <row r="601" spans="1:1">
      <c r="A601" s="58">
        <v>41507</v>
      </c>
    </row>
    <row r="602" spans="1:1">
      <c r="A602" s="58">
        <v>41508</v>
      </c>
    </row>
    <row r="603" spans="1:1">
      <c r="A603" s="58">
        <v>41509</v>
      </c>
    </row>
    <row r="604" spans="1:1">
      <c r="A604" s="58">
        <v>41510</v>
      </c>
    </row>
    <row r="605" spans="1:1">
      <c r="A605" s="58">
        <v>41511</v>
      </c>
    </row>
    <row r="606" spans="1:1">
      <c r="A606" s="58">
        <v>41512</v>
      </c>
    </row>
    <row r="607" spans="1:1">
      <c r="A607" s="58">
        <v>41513</v>
      </c>
    </row>
    <row r="608" spans="1:1">
      <c r="A608" s="58">
        <v>41514</v>
      </c>
    </row>
    <row r="609" spans="1:1">
      <c r="A609" s="58">
        <v>41515</v>
      </c>
    </row>
    <row r="610" spans="1:1">
      <c r="A610" s="58">
        <v>41516</v>
      </c>
    </row>
    <row r="611" spans="1:1">
      <c r="A611" s="58">
        <v>41517</v>
      </c>
    </row>
    <row r="612" spans="1:1">
      <c r="A612" s="58">
        <v>41518</v>
      </c>
    </row>
    <row r="613" spans="1:1">
      <c r="A613" s="58">
        <v>41519</v>
      </c>
    </row>
    <row r="614" spans="1:1">
      <c r="A614" s="58">
        <v>41520</v>
      </c>
    </row>
    <row r="615" spans="1:1">
      <c r="A615" s="58">
        <v>41521</v>
      </c>
    </row>
    <row r="616" spans="1:1">
      <c r="A616" s="58">
        <v>41522</v>
      </c>
    </row>
    <row r="617" spans="1:1">
      <c r="A617" s="58">
        <v>41523</v>
      </c>
    </row>
    <row r="618" spans="1:1">
      <c r="A618" s="58">
        <v>41524</v>
      </c>
    </row>
    <row r="619" spans="1:1">
      <c r="A619" s="58">
        <v>41525</v>
      </c>
    </row>
    <row r="620" spans="1:1">
      <c r="A620" s="58">
        <v>41526</v>
      </c>
    </row>
    <row r="621" spans="1:1">
      <c r="A621" s="58">
        <v>41527</v>
      </c>
    </row>
    <row r="622" spans="1:1">
      <c r="A622" s="58">
        <v>41528</v>
      </c>
    </row>
    <row r="623" spans="1:1">
      <c r="A623" s="58">
        <v>41529</v>
      </c>
    </row>
    <row r="624" spans="1:1">
      <c r="A624" s="58">
        <v>41530</v>
      </c>
    </row>
    <row r="625" spans="1:1">
      <c r="A625" s="58">
        <v>41531</v>
      </c>
    </row>
    <row r="626" spans="1:1">
      <c r="A626" s="58">
        <v>41532</v>
      </c>
    </row>
    <row r="627" spans="1:1">
      <c r="A627" s="58">
        <v>41533</v>
      </c>
    </row>
    <row r="628" spans="1:1">
      <c r="A628" s="58">
        <v>41534</v>
      </c>
    </row>
    <row r="629" spans="1:1">
      <c r="A629" s="58">
        <v>41535</v>
      </c>
    </row>
    <row r="630" spans="1:1">
      <c r="A630" s="58">
        <v>41536</v>
      </c>
    </row>
    <row r="631" spans="1:1">
      <c r="A631" s="58">
        <v>41537</v>
      </c>
    </row>
    <row r="632" spans="1:1">
      <c r="A632" s="58">
        <v>41538</v>
      </c>
    </row>
    <row r="633" spans="1:1">
      <c r="A633" s="58">
        <v>41539</v>
      </c>
    </row>
    <row r="634" spans="1:1">
      <c r="A634" s="58">
        <v>41540</v>
      </c>
    </row>
    <row r="635" spans="1:1">
      <c r="A635" s="58">
        <v>41541</v>
      </c>
    </row>
    <row r="636" spans="1:1">
      <c r="A636" s="58">
        <v>41542</v>
      </c>
    </row>
    <row r="637" spans="1:1">
      <c r="A637" s="58">
        <v>41543</v>
      </c>
    </row>
    <row r="638" spans="1:1">
      <c r="A638" s="58">
        <v>41544</v>
      </c>
    </row>
    <row r="639" spans="1:1">
      <c r="A639" s="58">
        <v>41545</v>
      </c>
    </row>
    <row r="640" spans="1:1">
      <c r="A640" s="58">
        <v>41546</v>
      </c>
    </row>
    <row r="641" spans="1:1">
      <c r="A641" s="58">
        <v>41547</v>
      </c>
    </row>
    <row r="642" spans="1:1">
      <c r="A642" s="58">
        <v>41548</v>
      </c>
    </row>
    <row r="643" spans="1:1">
      <c r="A643" s="58">
        <v>41549</v>
      </c>
    </row>
    <row r="644" spans="1:1">
      <c r="A644" s="58">
        <v>41550</v>
      </c>
    </row>
    <row r="645" spans="1:1">
      <c r="A645" s="58">
        <v>41551</v>
      </c>
    </row>
    <row r="646" spans="1:1">
      <c r="A646" s="58">
        <v>41552</v>
      </c>
    </row>
    <row r="647" spans="1:1">
      <c r="A647" s="58">
        <v>41553</v>
      </c>
    </row>
    <row r="648" spans="1:1">
      <c r="A648" s="58">
        <v>41554</v>
      </c>
    </row>
    <row r="649" spans="1:1">
      <c r="A649" s="58">
        <v>41555</v>
      </c>
    </row>
    <row r="650" spans="1:1">
      <c r="A650" s="58">
        <v>41556</v>
      </c>
    </row>
    <row r="651" spans="1:1">
      <c r="A651" s="58">
        <v>41557</v>
      </c>
    </row>
    <row r="652" spans="1:1">
      <c r="A652" s="58">
        <v>41558</v>
      </c>
    </row>
    <row r="653" spans="1:1">
      <c r="A653" s="58">
        <v>41559</v>
      </c>
    </row>
    <row r="654" spans="1:1">
      <c r="A654" s="58">
        <v>41560</v>
      </c>
    </row>
    <row r="655" spans="1:1">
      <c r="A655" s="58">
        <v>41561</v>
      </c>
    </row>
    <row r="656" spans="1:1">
      <c r="A656" s="58">
        <v>41562</v>
      </c>
    </row>
    <row r="657" spans="1:1">
      <c r="A657" s="58">
        <v>41563</v>
      </c>
    </row>
    <row r="658" spans="1:1">
      <c r="A658" s="58">
        <v>41564</v>
      </c>
    </row>
    <row r="659" spans="1:1">
      <c r="A659" s="58">
        <v>41565</v>
      </c>
    </row>
    <row r="660" spans="1:1">
      <c r="A660" s="58">
        <v>41566</v>
      </c>
    </row>
    <row r="661" spans="1:1">
      <c r="A661" s="58">
        <v>41567</v>
      </c>
    </row>
    <row r="662" spans="1:1">
      <c r="A662" s="58">
        <v>41568</v>
      </c>
    </row>
    <row r="663" spans="1:1">
      <c r="A663" s="58">
        <v>41569</v>
      </c>
    </row>
    <row r="664" spans="1:1">
      <c r="A664" s="58">
        <v>41570</v>
      </c>
    </row>
    <row r="665" spans="1:1">
      <c r="A665" s="58">
        <v>41571</v>
      </c>
    </row>
    <row r="666" spans="1:1">
      <c r="A666" s="58">
        <v>41572</v>
      </c>
    </row>
    <row r="667" spans="1:1">
      <c r="A667" s="58">
        <v>41573</v>
      </c>
    </row>
    <row r="668" spans="1:1">
      <c r="A668" s="58">
        <v>41574</v>
      </c>
    </row>
    <row r="669" spans="1:1">
      <c r="A669" s="58">
        <v>41575</v>
      </c>
    </row>
    <row r="670" spans="1:1">
      <c r="A670" s="58">
        <v>41576</v>
      </c>
    </row>
    <row r="671" spans="1:1">
      <c r="A671" s="58">
        <v>41577</v>
      </c>
    </row>
    <row r="672" spans="1:1">
      <c r="A672" s="58">
        <v>41578</v>
      </c>
    </row>
    <row r="673" spans="1:1">
      <c r="A673" s="58">
        <v>41579</v>
      </c>
    </row>
    <row r="674" spans="1:1">
      <c r="A674" s="58">
        <v>41580</v>
      </c>
    </row>
    <row r="675" spans="1:1">
      <c r="A675" s="58">
        <v>41581</v>
      </c>
    </row>
    <row r="676" spans="1:1">
      <c r="A676" s="58">
        <v>41582</v>
      </c>
    </row>
    <row r="677" spans="1:1">
      <c r="A677" s="58">
        <v>41583</v>
      </c>
    </row>
    <row r="678" spans="1:1">
      <c r="A678" s="58">
        <v>41584</v>
      </c>
    </row>
    <row r="679" spans="1:1">
      <c r="A679" s="58">
        <v>41585</v>
      </c>
    </row>
    <row r="680" spans="1:1">
      <c r="A680" s="58">
        <v>41586</v>
      </c>
    </row>
    <row r="681" spans="1:1">
      <c r="A681" s="58">
        <v>41587</v>
      </c>
    </row>
    <row r="682" spans="1:1">
      <c r="A682" s="58">
        <v>41588</v>
      </c>
    </row>
    <row r="683" spans="1:1">
      <c r="A683" s="58">
        <v>41589</v>
      </c>
    </row>
    <row r="684" spans="1:1">
      <c r="A684" s="58">
        <v>41590</v>
      </c>
    </row>
    <row r="685" spans="1:1">
      <c r="A685" s="58">
        <v>41591</v>
      </c>
    </row>
    <row r="686" spans="1:1">
      <c r="A686" s="58">
        <v>41592</v>
      </c>
    </row>
    <row r="687" spans="1:1">
      <c r="A687" s="58">
        <v>41593</v>
      </c>
    </row>
    <row r="688" spans="1:1">
      <c r="A688" s="58">
        <v>41594</v>
      </c>
    </row>
    <row r="689" spans="1:1">
      <c r="A689" s="58">
        <v>41595</v>
      </c>
    </row>
    <row r="690" spans="1:1">
      <c r="A690" s="58">
        <v>41596</v>
      </c>
    </row>
    <row r="691" spans="1:1">
      <c r="A691" s="58">
        <v>41597</v>
      </c>
    </row>
    <row r="692" spans="1:1">
      <c r="A692" s="58">
        <v>41598</v>
      </c>
    </row>
    <row r="693" spans="1:1">
      <c r="A693" s="58">
        <v>41599</v>
      </c>
    </row>
    <row r="694" spans="1:1">
      <c r="A694" s="58">
        <v>41600</v>
      </c>
    </row>
    <row r="695" spans="1:1">
      <c r="A695" s="58">
        <v>41601</v>
      </c>
    </row>
    <row r="696" spans="1:1">
      <c r="A696" s="58">
        <v>41602</v>
      </c>
    </row>
    <row r="697" spans="1:1">
      <c r="A697" s="58">
        <v>41603</v>
      </c>
    </row>
    <row r="698" spans="1:1">
      <c r="A698" s="58">
        <v>41604</v>
      </c>
    </row>
    <row r="699" spans="1:1">
      <c r="A699" s="58">
        <v>41605</v>
      </c>
    </row>
    <row r="700" spans="1:1">
      <c r="A700" s="58">
        <v>41606</v>
      </c>
    </row>
    <row r="701" spans="1:1">
      <c r="A701" s="58">
        <v>41607</v>
      </c>
    </row>
    <row r="702" spans="1:1">
      <c r="A702" s="58">
        <v>41608</v>
      </c>
    </row>
    <row r="703" spans="1:1">
      <c r="A703" s="58">
        <v>41609</v>
      </c>
    </row>
    <row r="704" spans="1:1">
      <c r="A704" s="58">
        <v>41610</v>
      </c>
    </row>
    <row r="705" spans="1:1">
      <c r="A705" s="58">
        <v>41611</v>
      </c>
    </row>
    <row r="706" spans="1:1">
      <c r="A706" s="58">
        <v>41612</v>
      </c>
    </row>
    <row r="707" spans="1:1">
      <c r="A707" s="58">
        <v>41613</v>
      </c>
    </row>
    <row r="708" spans="1:1">
      <c r="A708" s="58">
        <v>41614</v>
      </c>
    </row>
    <row r="709" spans="1:1">
      <c r="A709" s="58">
        <v>41615</v>
      </c>
    </row>
    <row r="710" spans="1:1">
      <c r="A710" s="58">
        <v>41616</v>
      </c>
    </row>
    <row r="711" spans="1:1">
      <c r="A711" s="58">
        <v>41617</v>
      </c>
    </row>
    <row r="712" spans="1:1">
      <c r="A712" s="58">
        <v>41618</v>
      </c>
    </row>
    <row r="713" spans="1:1">
      <c r="A713" s="58">
        <v>41619</v>
      </c>
    </row>
    <row r="714" spans="1:1">
      <c r="A714" s="58">
        <v>41620</v>
      </c>
    </row>
    <row r="715" spans="1:1">
      <c r="A715" s="58">
        <v>41621</v>
      </c>
    </row>
    <row r="716" spans="1:1">
      <c r="A716" s="58">
        <v>41622</v>
      </c>
    </row>
    <row r="717" spans="1:1">
      <c r="A717" s="58">
        <v>41623</v>
      </c>
    </row>
    <row r="718" spans="1:1">
      <c r="A718" s="58">
        <v>41624</v>
      </c>
    </row>
    <row r="719" spans="1:1">
      <c r="A719" s="58">
        <v>41625</v>
      </c>
    </row>
    <row r="720" spans="1:1">
      <c r="A720" s="58">
        <v>41626</v>
      </c>
    </row>
    <row r="721" spans="1:1">
      <c r="A721" s="58">
        <v>41627</v>
      </c>
    </row>
    <row r="722" spans="1:1">
      <c r="A722" s="58">
        <v>41628</v>
      </c>
    </row>
    <row r="723" spans="1:1">
      <c r="A723" s="58">
        <v>41629</v>
      </c>
    </row>
    <row r="724" spans="1:1">
      <c r="A724" s="58">
        <v>41630</v>
      </c>
    </row>
    <row r="725" spans="1:1">
      <c r="A725" s="58">
        <v>41631</v>
      </c>
    </row>
    <row r="726" spans="1:1">
      <c r="A726" s="58">
        <v>41632</v>
      </c>
    </row>
    <row r="727" spans="1:1">
      <c r="A727" s="58">
        <v>41633</v>
      </c>
    </row>
    <row r="728" spans="1:1">
      <c r="A728" s="58">
        <v>41634</v>
      </c>
    </row>
    <row r="729" spans="1:1">
      <c r="A729" s="58">
        <v>41635</v>
      </c>
    </row>
    <row r="730" spans="1:1">
      <c r="A730" s="58">
        <v>41636</v>
      </c>
    </row>
    <row r="731" spans="1:1">
      <c r="A731" s="58">
        <v>41637</v>
      </c>
    </row>
    <row r="732" spans="1:1">
      <c r="A732" s="58">
        <v>41638</v>
      </c>
    </row>
    <row r="733" spans="1:1">
      <c r="A733" s="58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topLeftCell="A10" zoomScaleSheetLayoutView="70" workbookViewId="0">
      <selection activeCell="C17" sqref="C17"/>
    </sheetView>
  </sheetViews>
  <sheetFormatPr defaultRowHeight="15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1" t="s">
        <v>273</v>
      </c>
      <c r="B1" s="253"/>
      <c r="C1" s="606" t="s">
        <v>110</v>
      </c>
      <c r="D1" s="606"/>
      <c r="E1" s="111"/>
    </row>
    <row r="2" spans="1:12" s="6" customFormat="1">
      <c r="A2" s="73" t="s">
        <v>141</v>
      </c>
      <c r="B2" s="253"/>
      <c r="C2" s="595" t="s">
        <v>561</v>
      </c>
      <c r="D2" s="596"/>
      <c r="E2" s="111"/>
    </row>
    <row r="3" spans="1:12" s="6" customFormat="1">
      <c r="A3" s="73"/>
      <c r="B3" s="253"/>
      <c r="C3" s="72"/>
      <c r="D3" s="72"/>
      <c r="E3" s="111"/>
    </row>
    <row r="4" spans="1:12" s="2" customFormat="1">
      <c r="A4" s="74" t="str">
        <f>'ფორმა N2'!A4</f>
        <v>ანგარიშვალდებული პირის დასახელება:</v>
      </c>
      <c r="B4" s="254" t="s">
        <v>560</v>
      </c>
      <c r="C4" s="73"/>
      <c r="D4" s="73"/>
      <c r="E4" s="105"/>
      <c r="L4" s="6"/>
    </row>
    <row r="5" spans="1:12" s="2" customFormat="1">
      <c r="A5" s="115" t="e">
        <f>#REF!</f>
        <v>#REF!</v>
      </c>
      <c r="B5" s="255"/>
      <c r="C5" s="55"/>
      <c r="D5" s="55"/>
      <c r="E5" s="105"/>
    </row>
    <row r="6" spans="1:12" s="2" customFormat="1">
      <c r="A6" s="74"/>
      <c r="B6" s="254"/>
      <c r="C6" s="73"/>
      <c r="D6" s="73"/>
      <c r="E6" s="105"/>
    </row>
    <row r="7" spans="1:12" s="6" customFormat="1" ht="18">
      <c r="A7" s="97"/>
      <c r="B7" s="110"/>
      <c r="C7" s="75"/>
      <c r="D7" s="75"/>
      <c r="E7" s="111"/>
    </row>
    <row r="8" spans="1:12" s="6" customFormat="1" ht="30">
      <c r="A8" s="103" t="s">
        <v>64</v>
      </c>
      <c r="B8" s="76" t="s">
        <v>250</v>
      </c>
      <c r="C8" s="76" t="s">
        <v>66</v>
      </c>
      <c r="D8" s="76" t="s">
        <v>67</v>
      </c>
      <c r="E8" s="111"/>
      <c r="F8" s="20"/>
    </row>
    <row r="9" spans="1:12" s="7" customFormat="1">
      <c r="A9" s="241">
        <v>1</v>
      </c>
      <c r="B9" s="241" t="s">
        <v>65</v>
      </c>
      <c r="C9" s="82">
        <f>C10+C25</f>
        <v>863086.5</v>
      </c>
      <c r="D9" s="82">
        <f>SUM(D10,D25)</f>
        <v>856236.5</v>
      </c>
      <c r="E9" s="111"/>
    </row>
    <row r="10" spans="1:12" s="7" customFormat="1">
      <c r="A10" s="84">
        <v>1.1000000000000001</v>
      </c>
      <c r="B10" s="84" t="s">
        <v>80</v>
      </c>
      <c r="C10" s="82">
        <f>C13+C15+C24</f>
        <v>856236.5</v>
      </c>
      <c r="D10" s="82">
        <f>SUM(D11,D12,D15,D18,D23,D24)</f>
        <v>856236.5</v>
      </c>
      <c r="E10" s="111"/>
    </row>
    <row r="11" spans="1:12" s="9" customFormat="1" ht="18">
      <c r="A11" s="85" t="s">
        <v>30</v>
      </c>
      <c r="B11" s="85" t="s">
        <v>79</v>
      </c>
      <c r="C11" s="8"/>
      <c r="D11" s="8"/>
      <c r="E11" s="111"/>
    </row>
    <row r="12" spans="1:12" s="10" customFormat="1">
      <c r="A12" s="85" t="s">
        <v>31</v>
      </c>
      <c r="B12" s="85" t="s">
        <v>309</v>
      </c>
      <c r="C12" s="104">
        <f>C13+C14</f>
        <v>209950.5</v>
      </c>
      <c r="D12" s="104">
        <f>D13+D14</f>
        <v>209950.5</v>
      </c>
      <c r="E12" s="111"/>
    </row>
    <row r="13" spans="1:12" s="3" customFormat="1">
      <c r="A13" s="94" t="s">
        <v>81</v>
      </c>
      <c r="B13" s="94" t="s">
        <v>312</v>
      </c>
      <c r="C13" s="8">
        <v>209950.5</v>
      </c>
      <c r="D13" s="8">
        <v>209950.5</v>
      </c>
      <c r="E13" s="111"/>
    </row>
    <row r="14" spans="1:12" s="3" customFormat="1">
      <c r="A14" s="94" t="s">
        <v>109</v>
      </c>
      <c r="B14" s="94" t="s">
        <v>97</v>
      </c>
      <c r="C14" s="8"/>
      <c r="D14" s="8"/>
      <c r="E14" s="111"/>
    </row>
    <row r="15" spans="1:12" s="3" customFormat="1">
      <c r="A15" s="85" t="s">
        <v>82</v>
      </c>
      <c r="B15" s="85" t="s">
        <v>83</v>
      </c>
      <c r="C15" s="104">
        <f>C16+C17</f>
        <v>636936</v>
      </c>
      <c r="D15" s="104">
        <f>D16+D17</f>
        <v>636936</v>
      </c>
      <c r="E15" s="111"/>
    </row>
    <row r="16" spans="1:12" s="3" customFormat="1">
      <c r="A16" s="94" t="s">
        <v>84</v>
      </c>
      <c r="B16" s="94" t="s">
        <v>86</v>
      </c>
      <c r="C16" s="8">
        <v>400212</v>
      </c>
      <c r="D16" s="8">
        <v>400212</v>
      </c>
      <c r="E16" s="111"/>
    </row>
    <row r="17" spans="1:5" s="3" customFormat="1" ht="30">
      <c r="A17" s="94" t="s">
        <v>85</v>
      </c>
      <c r="B17" s="94" t="s">
        <v>111</v>
      </c>
      <c r="C17" s="8">
        <v>236724</v>
      </c>
      <c r="D17" s="8">
        <v>236724</v>
      </c>
      <c r="E17" s="111"/>
    </row>
    <row r="18" spans="1:5" s="3" customFormat="1">
      <c r="A18" s="85" t="s">
        <v>87</v>
      </c>
      <c r="B18" s="85" t="s">
        <v>419</v>
      </c>
      <c r="C18" s="104">
        <f>SUM(C19:C22)</f>
        <v>0</v>
      </c>
      <c r="D18" s="104">
        <f>SUM(D19:D22)</f>
        <v>0</v>
      </c>
      <c r="E18" s="111"/>
    </row>
    <row r="19" spans="1:5" s="3" customFormat="1">
      <c r="A19" s="94" t="s">
        <v>88</v>
      </c>
      <c r="B19" s="94" t="s">
        <v>89</v>
      </c>
      <c r="C19" s="8"/>
      <c r="D19" s="8"/>
      <c r="E19" s="111"/>
    </row>
    <row r="20" spans="1:5" s="3" customFormat="1" ht="30">
      <c r="A20" s="94" t="s">
        <v>92</v>
      </c>
      <c r="B20" s="94" t="s">
        <v>90</v>
      </c>
      <c r="C20" s="8"/>
      <c r="D20" s="8"/>
      <c r="E20" s="111"/>
    </row>
    <row r="21" spans="1:5" s="3" customFormat="1">
      <c r="A21" s="94" t="s">
        <v>93</v>
      </c>
      <c r="B21" s="94" t="s">
        <v>91</v>
      </c>
      <c r="C21" s="8"/>
      <c r="D21" s="8"/>
      <c r="E21" s="111"/>
    </row>
    <row r="22" spans="1:5" s="3" customFormat="1">
      <c r="A22" s="94" t="s">
        <v>94</v>
      </c>
      <c r="B22" s="94" t="s">
        <v>447</v>
      </c>
      <c r="C22" s="8"/>
      <c r="D22" s="8"/>
      <c r="E22" s="111"/>
    </row>
    <row r="23" spans="1:5" s="3" customFormat="1">
      <c r="A23" s="85" t="s">
        <v>95</v>
      </c>
      <c r="B23" s="85" t="s">
        <v>448</v>
      </c>
      <c r="C23" s="280"/>
      <c r="D23" s="8"/>
      <c r="E23" s="111"/>
    </row>
    <row r="24" spans="1:5" s="3" customFormat="1">
      <c r="A24" s="85" t="s">
        <v>252</v>
      </c>
      <c r="B24" s="85" t="s">
        <v>454</v>
      </c>
      <c r="C24" s="537">
        <v>9350</v>
      </c>
      <c r="D24" s="537">
        <v>9350</v>
      </c>
      <c r="E24" s="111"/>
    </row>
    <row r="25" spans="1:5" s="3" customFormat="1">
      <c r="A25" s="84">
        <v>1.2</v>
      </c>
      <c r="B25" s="241" t="s">
        <v>96</v>
      </c>
      <c r="C25" s="537">
        <v>6850</v>
      </c>
      <c r="D25" s="82">
        <f>SUM(D26,D30)</f>
        <v>0</v>
      </c>
      <c r="E25" s="111"/>
    </row>
    <row r="26" spans="1:5">
      <c r="A26" s="85" t="s">
        <v>32</v>
      </c>
      <c r="B26" s="85" t="s">
        <v>312</v>
      </c>
      <c r="C26" s="537">
        <v>6850</v>
      </c>
      <c r="D26" s="104">
        <f>SUM(D27:D29)</f>
        <v>0</v>
      </c>
      <c r="E26" s="111"/>
    </row>
    <row r="27" spans="1:5">
      <c r="A27" s="249" t="s">
        <v>98</v>
      </c>
      <c r="B27" s="94" t="s">
        <v>310</v>
      </c>
      <c r="C27" s="8"/>
      <c r="D27" s="8"/>
      <c r="E27" s="111"/>
    </row>
    <row r="28" spans="1:5">
      <c r="A28" s="249" t="s">
        <v>99</v>
      </c>
      <c r="B28" s="94" t="s">
        <v>313</v>
      </c>
      <c r="C28" s="8"/>
      <c r="D28" s="8"/>
      <c r="E28" s="111"/>
    </row>
    <row r="29" spans="1:5">
      <c r="A29" s="249" t="s">
        <v>457</v>
      </c>
      <c r="B29" s="94" t="s">
        <v>311</v>
      </c>
      <c r="C29" s="537">
        <v>6850</v>
      </c>
      <c r="D29" s="8"/>
      <c r="E29" s="111"/>
    </row>
    <row r="30" spans="1:5">
      <c r="A30" s="85" t="s">
        <v>33</v>
      </c>
      <c r="B30" s="277" t="s">
        <v>455</v>
      </c>
      <c r="C30" s="8"/>
      <c r="D30" s="8"/>
      <c r="E30" s="111"/>
    </row>
    <row r="31" spans="1:5" s="23" customFormat="1" ht="12.75">
      <c r="B31" s="256"/>
    </row>
    <row r="32" spans="1:5" s="2" customFormat="1">
      <c r="A32" s="1"/>
      <c r="B32" s="257"/>
      <c r="E32" s="5"/>
    </row>
    <row r="33" spans="1:9" s="2" customFormat="1">
      <c r="B33" s="257"/>
      <c r="E33" s="5"/>
    </row>
    <row r="34" spans="1:9">
      <c r="A34" s="1"/>
    </row>
    <row r="35" spans="1:9">
      <c r="A35" s="2"/>
    </row>
    <row r="36" spans="1:9" s="2" customFormat="1">
      <c r="A36" s="66" t="s">
        <v>107</v>
      </c>
      <c r="B36" s="257"/>
      <c r="E36" s="5"/>
    </row>
    <row r="37" spans="1:9" s="2" customFormat="1">
      <c r="B37" s="257"/>
      <c r="E37"/>
      <c r="F37"/>
      <c r="G37"/>
      <c r="H37"/>
      <c r="I37"/>
    </row>
    <row r="38" spans="1:9" s="2" customFormat="1">
      <c r="B38" s="257"/>
      <c r="D38" s="12"/>
      <c r="E38"/>
      <c r="F38"/>
      <c r="G38"/>
      <c r="H38"/>
      <c r="I38"/>
    </row>
    <row r="39" spans="1:9" s="2" customFormat="1">
      <c r="A39"/>
      <c r="B39" s="259" t="s">
        <v>451</v>
      </c>
      <c r="D39" s="12"/>
      <c r="E39"/>
      <c r="F39"/>
      <c r="G39"/>
      <c r="H39"/>
      <c r="I39"/>
    </row>
    <row r="40" spans="1:9" s="2" customFormat="1">
      <c r="A40"/>
      <c r="B40" s="257" t="s">
        <v>271</v>
      </c>
      <c r="D40" s="12"/>
      <c r="E40"/>
      <c r="F40"/>
      <c r="G40"/>
      <c r="H40"/>
      <c r="I40"/>
    </row>
    <row r="41" spans="1:9" customFormat="1" ht="12.75">
      <c r="B41" s="260" t="s">
        <v>140</v>
      </c>
    </row>
    <row r="42" spans="1:9" customFormat="1" ht="12.75">
      <c r="B42" s="26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zoomScaleSheetLayoutView="70" workbookViewId="0">
      <selection activeCell="D12" sqref="D12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1" t="s">
        <v>407</v>
      </c>
      <c r="B1" s="239"/>
      <c r="C1" s="606" t="s">
        <v>110</v>
      </c>
      <c r="D1" s="606"/>
      <c r="E1" s="88"/>
    </row>
    <row r="2" spans="1:5" s="6" customFormat="1">
      <c r="A2" s="71" t="s">
        <v>408</v>
      </c>
      <c r="B2" s="239"/>
      <c r="C2" s="595" t="s">
        <v>561</v>
      </c>
      <c r="D2" s="596"/>
      <c r="E2" s="88"/>
    </row>
    <row r="3" spans="1:5" s="6" customFormat="1">
      <c r="A3" s="71" t="s">
        <v>409</v>
      </c>
      <c r="B3" s="239"/>
      <c r="C3" s="382"/>
      <c r="D3" s="382"/>
      <c r="E3" s="88"/>
    </row>
    <row r="4" spans="1:5" s="6" customFormat="1">
      <c r="A4" s="73" t="s">
        <v>141</v>
      </c>
      <c r="B4" s="239"/>
      <c r="C4" s="382"/>
      <c r="D4" s="382"/>
      <c r="E4" s="88"/>
    </row>
    <row r="5" spans="1:5" s="6" customFormat="1">
      <c r="A5" s="73"/>
      <c r="B5" s="239"/>
      <c r="C5" s="382"/>
      <c r="D5" s="382"/>
      <c r="E5" s="88"/>
    </row>
    <row r="6" spans="1:5" ht="15.75">
      <c r="A6" s="74" t="str">
        <f>'[1]ფორმა N2'!A4</f>
        <v>ანგარიშვალდებული პირის დასახელება:</v>
      </c>
      <c r="B6" s="406" t="s">
        <v>560</v>
      </c>
      <c r="C6" s="73"/>
      <c r="D6" s="73"/>
      <c r="E6" s="89"/>
    </row>
    <row r="7" spans="1:5">
      <c r="A7" s="240" t="str">
        <f>'[1]ფორმა N1'!D4</f>
        <v/>
      </c>
      <c r="B7" s="77"/>
      <c r="C7" s="78"/>
      <c r="D7" s="78"/>
      <c r="E7" s="89"/>
    </row>
    <row r="8" spans="1:5">
      <c r="A8" s="74"/>
      <c r="B8" s="74"/>
      <c r="C8" s="73"/>
      <c r="D8" s="73"/>
      <c r="E8" s="89"/>
    </row>
    <row r="9" spans="1:5" s="6" customFormat="1">
      <c r="A9" s="239"/>
      <c r="B9" s="239"/>
      <c r="C9" s="75"/>
      <c r="D9" s="75"/>
      <c r="E9" s="88"/>
    </row>
    <row r="10" spans="1:5" s="6" customFormat="1" ht="30">
      <c r="A10" s="86" t="s">
        <v>64</v>
      </c>
      <c r="B10" s="87" t="s">
        <v>11</v>
      </c>
      <c r="C10" s="76" t="s">
        <v>10</v>
      </c>
      <c r="D10" s="76" t="s">
        <v>9</v>
      </c>
      <c r="E10" s="88"/>
    </row>
    <row r="11" spans="1:5" s="7" customFormat="1">
      <c r="A11" s="241">
        <v>1</v>
      </c>
      <c r="B11" s="241" t="s">
        <v>57</v>
      </c>
      <c r="C11" s="79">
        <f>SUM(C12,C15,C54,C57,C58,C59,C77)</f>
        <v>0</v>
      </c>
      <c r="D11" s="79">
        <f>SUM(D12,D15,D54,D57,D58,D59,D65,D73,D74)</f>
        <v>0</v>
      </c>
      <c r="E11" s="242"/>
    </row>
    <row r="12" spans="1:5" s="9" customFormat="1" ht="18">
      <c r="A12" s="84">
        <v>1.1000000000000001</v>
      </c>
      <c r="B12" s="84" t="s">
        <v>58</v>
      </c>
      <c r="C12" s="80"/>
      <c r="D12" s="80"/>
      <c r="E12" s="90"/>
    </row>
    <row r="13" spans="1:5" s="10" customFormat="1">
      <c r="A13" s="85" t="s">
        <v>30</v>
      </c>
      <c r="B13" s="85" t="s">
        <v>59</v>
      </c>
      <c r="C13" s="4"/>
      <c r="D13" s="4"/>
      <c r="E13" s="91"/>
    </row>
    <row r="14" spans="1:5" s="3" customFormat="1">
      <c r="A14" s="85" t="s">
        <v>31</v>
      </c>
      <c r="B14" s="85" t="s">
        <v>0</v>
      </c>
      <c r="C14" s="4"/>
      <c r="D14" s="4"/>
      <c r="E14" s="92"/>
    </row>
    <row r="15" spans="1:5" s="7" customFormat="1">
      <c r="A15" s="84">
        <v>1.2</v>
      </c>
      <c r="B15" s="84" t="s">
        <v>60</v>
      </c>
      <c r="C15" s="388">
        <f>SUM(C16,C19,C31,C32,C33,C34,C37,C38,C44:C48,C52,C53)</f>
        <v>0</v>
      </c>
      <c r="D15" s="388">
        <f>SUM(D16,D19,D31,D32,D33,D34,D37,D38,D44:D48,D52,D53)</f>
        <v>0</v>
      </c>
      <c r="E15" s="242"/>
    </row>
    <row r="16" spans="1:5" s="3" customFormat="1">
      <c r="A16" s="85" t="s">
        <v>32</v>
      </c>
      <c r="B16" s="85" t="s">
        <v>1</v>
      </c>
      <c r="C16" s="393">
        <f>SUM(C17:C18)</f>
        <v>0</v>
      </c>
      <c r="D16" s="393">
        <f>SUM(D17:D18)</f>
        <v>0</v>
      </c>
      <c r="E16" s="92"/>
    </row>
    <row r="17" spans="1:6" s="3" customFormat="1">
      <c r="A17" s="94" t="s">
        <v>98</v>
      </c>
      <c r="B17" s="94" t="s">
        <v>61</v>
      </c>
      <c r="C17" s="4"/>
      <c r="D17" s="243"/>
      <c r="E17" s="92"/>
    </row>
    <row r="18" spans="1:6" s="3" customFormat="1">
      <c r="A18" s="94" t="s">
        <v>99</v>
      </c>
      <c r="B18" s="94" t="s">
        <v>62</v>
      </c>
      <c r="C18" s="4"/>
      <c r="D18" s="243"/>
      <c r="E18" s="92"/>
    </row>
    <row r="19" spans="1:6" s="3" customFormat="1">
      <c r="A19" s="85" t="s">
        <v>33</v>
      </c>
      <c r="B19" s="85" t="s">
        <v>2</v>
      </c>
      <c r="C19" s="393"/>
      <c r="D19" s="393"/>
      <c r="E19" s="244"/>
      <c r="F19" s="245"/>
    </row>
    <row r="20" spans="1:6" s="248" customFormat="1" ht="30">
      <c r="A20" s="94" t="s">
        <v>12</v>
      </c>
      <c r="B20" s="94" t="s">
        <v>251</v>
      </c>
      <c r="C20" s="380"/>
      <c r="D20" s="380"/>
      <c r="E20" s="247"/>
    </row>
    <row r="21" spans="1:6" s="248" customFormat="1">
      <c r="A21" s="94" t="s">
        <v>13</v>
      </c>
      <c r="B21" s="94" t="s">
        <v>14</v>
      </c>
      <c r="C21" s="246"/>
      <c r="D21" s="38"/>
      <c r="E21" s="247"/>
    </row>
    <row r="22" spans="1:6" s="248" customFormat="1" ht="30">
      <c r="A22" s="94" t="s">
        <v>282</v>
      </c>
      <c r="B22" s="94" t="s">
        <v>22</v>
      </c>
      <c r="C22" s="246"/>
      <c r="D22" s="39"/>
      <c r="E22" s="247"/>
    </row>
    <row r="23" spans="1:6" s="248" customFormat="1" ht="16.5" customHeight="1">
      <c r="A23" s="94" t="s">
        <v>283</v>
      </c>
      <c r="B23" s="94" t="s">
        <v>15</v>
      </c>
      <c r="C23" s="246"/>
      <c r="D23" s="39"/>
      <c r="E23" s="247"/>
    </row>
    <row r="24" spans="1:6" s="248" customFormat="1" ht="16.5" customHeight="1">
      <c r="A24" s="94" t="s">
        <v>284</v>
      </c>
      <c r="B24" s="94" t="s">
        <v>16</v>
      </c>
      <c r="C24" s="246"/>
      <c r="D24" s="39"/>
      <c r="E24" s="247"/>
    </row>
    <row r="25" spans="1:6" s="248" customFormat="1" ht="16.5" customHeight="1">
      <c r="A25" s="94" t="s">
        <v>285</v>
      </c>
      <c r="B25" s="94" t="s">
        <v>17</v>
      </c>
      <c r="C25" s="80">
        <f>SUM(C26:C29)</f>
        <v>0</v>
      </c>
      <c r="D25" s="80">
        <f>SUM(D26:D29)</f>
        <v>0</v>
      </c>
      <c r="E25" s="247"/>
    </row>
    <row r="26" spans="1:6" s="248" customFormat="1" ht="16.5" customHeight="1">
      <c r="A26" s="249" t="s">
        <v>286</v>
      </c>
      <c r="B26" s="249" t="s">
        <v>18</v>
      </c>
      <c r="C26" s="246"/>
      <c r="D26" s="39"/>
      <c r="E26" s="247"/>
    </row>
    <row r="27" spans="1:6" s="248" customFormat="1" ht="16.5" customHeight="1">
      <c r="A27" s="249" t="s">
        <v>287</v>
      </c>
      <c r="B27" s="249" t="s">
        <v>19</v>
      </c>
      <c r="C27" s="246"/>
      <c r="D27" s="39"/>
      <c r="E27" s="247"/>
    </row>
    <row r="28" spans="1:6" s="248" customFormat="1" ht="16.5" customHeight="1">
      <c r="A28" s="249" t="s">
        <v>288</v>
      </c>
      <c r="B28" s="249" t="s">
        <v>20</v>
      </c>
      <c r="C28" s="246"/>
      <c r="D28" s="39"/>
      <c r="E28" s="247"/>
    </row>
    <row r="29" spans="1:6" s="248" customFormat="1" ht="16.5" customHeight="1">
      <c r="A29" s="249" t="s">
        <v>289</v>
      </c>
      <c r="B29" s="249" t="s">
        <v>23</v>
      </c>
      <c r="C29" s="246"/>
      <c r="D29" s="40"/>
      <c r="E29" s="247"/>
    </row>
    <row r="30" spans="1:6" s="248" customFormat="1" ht="16.5" customHeight="1">
      <c r="A30" s="94" t="s">
        <v>290</v>
      </c>
      <c r="B30" s="94" t="s">
        <v>21</v>
      </c>
      <c r="C30" s="246"/>
      <c r="D30" s="40"/>
      <c r="E30" s="247"/>
    </row>
    <row r="31" spans="1:6" s="3" customFormat="1" ht="16.5" customHeight="1">
      <c r="A31" s="85" t="s">
        <v>34</v>
      </c>
      <c r="B31" s="85" t="s">
        <v>3</v>
      </c>
      <c r="C31" s="4"/>
      <c r="D31" s="243"/>
      <c r="E31" s="244"/>
    </row>
    <row r="32" spans="1:6" s="3" customFormat="1" ht="16.5" customHeight="1">
      <c r="A32" s="85" t="s">
        <v>35</v>
      </c>
      <c r="B32" s="85" t="s">
        <v>4</v>
      </c>
      <c r="C32" s="4"/>
      <c r="D32" s="243"/>
      <c r="E32" s="92"/>
    </row>
    <row r="33" spans="1:5" s="3" customFormat="1" ht="16.5" customHeight="1">
      <c r="A33" s="85" t="s">
        <v>36</v>
      </c>
      <c r="B33" s="85" t="s">
        <v>5</v>
      </c>
      <c r="C33" s="4"/>
      <c r="D33" s="243"/>
      <c r="E33" s="92"/>
    </row>
    <row r="34" spans="1:5" s="3" customFormat="1">
      <c r="A34" s="85" t="s">
        <v>37</v>
      </c>
      <c r="B34" s="85" t="s">
        <v>63</v>
      </c>
      <c r="C34" s="80">
        <f>SUM(C35:C36)</f>
        <v>0</v>
      </c>
      <c r="D34" s="80">
        <f>SUM(D35:D36)</f>
        <v>0</v>
      </c>
      <c r="E34" s="92"/>
    </row>
    <row r="35" spans="1:5" s="3" customFormat="1" ht="16.5" customHeight="1">
      <c r="A35" s="94" t="s">
        <v>291</v>
      </c>
      <c r="B35" s="94" t="s">
        <v>56</v>
      </c>
      <c r="C35" s="4"/>
      <c r="D35" s="243"/>
      <c r="E35" s="92"/>
    </row>
    <row r="36" spans="1:5" s="3" customFormat="1" ht="16.5" customHeight="1">
      <c r="A36" s="94" t="s">
        <v>292</v>
      </c>
      <c r="B36" s="94" t="s">
        <v>55</v>
      </c>
      <c r="C36" s="4"/>
      <c r="D36" s="243"/>
      <c r="E36" s="92"/>
    </row>
    <row r="37" spans="1:5" s="3" customFormat="1" ht="16.5" customHeight="1">
      <c r="A37" s="85" t="s">
        <v>38</v>
      </c>
      <c r="B37" s="85" t="s">
        <v>49</v>
      </c>
      <c r="C37" s="4"/>
      <c r="D37" s="243"/>
      <c r="E37" s="92"/>
    </row>
    <row r="38" spans="1:5" s="3" customFormat="1" ht="16.5" customHeight="1">
      <c r="A38" s="85" t="s">
        <v>39</v>
      </c>
      <c r="B38" s="85" t="s">
        <v>410</v>
      </c>
      <c r="C38" s="393"/>
      <c r="D38" s="393"/>
      <c r="E38" s="92"/>
    </row>
    <row r="39" spans="1:5" s="3" customFormat="1" ht="16.5" customHeight="1">
      <c r="A39" s="17" t="s">
        <v>356</v>
      </c>
      <c r="B39" s="17" t="s">
        <v>360</v>
      </c>
      <c r="C39" s="243"/>
      <c r="D39" s="243"/>
      <c r="E39" s="92"/>
    </row>
    <row r="40" spans="1:5" s="3" customFormat="1" ht="16.5" customHeight="1">
      <c r="A40" s="17" t="s">
        <v>357</v>
      </c>
      <c r="B40" s="17" t="s">
        <v>361</v>
      </c>
      <c r="C40" s="4"/>
      <c r="D40" s="243"/>
      <c r="E40" s="92"/>
    </row>
    <row r="41" spans="1:5" s="3" customFormat="1" ht="16.5" customHeight="1">
      <c r="A41" s="17" t="s">
        <v>358</v>
      </c>
      <c r="B41" s="17" t="s">
        <v>364</v>
      </c>
      <c r="C41" s="4"/>
      <c r="D41" s="243"/>
      <c r="E41" s="92"/>
    </row>
    <row r="42" spans="1:5" s="3" customFormat="1" ht="16.5" customHeight="1">
      <c r="A42" s="17" t="s">
        <v>363</v>
      </c>
      <c r="B42" s="17" t="s">
        <v>365</v>
      </c>
      <c r="C42" s="4"/>
      <c r="D42" s="243"/>
      <c r="E42" s="92"/>
    </row>
    <row r="43" spans="1:5" s="3" customFormat="1" ht="16.5" customHeight="1">
      <c r="A43" s="17" t="s">
        <v>366</v>
      </c>
      <c r="B43" s="17" t="s">
        <v>362</v>
      </c>
      <c r="C43" s="4"/>
      <c r="D43" s="243"/>
      <c r="E43" s="92"/>
    </row>
    <row r="44" spans="1:5" s="3" customFormat="1" ht="30">
      <c r="A44" s="85" t="s">
        <v>40</v>
      </c>
      <c r="B44" s="85" t="s">
        <v>28</v>
      </c>
      <c r="C44" s="4"/>
      <c r="D44" s="243"/>
      <c r="E44" s="92"/>
    </row>
    <row r="45" spans="1:5" s="3" customFormat="1" ht="16.5" customHeight="1">
      <c r="A45" s="85" t="s">
        <v>41</v>
      </c>
      <c r="B45" s="85" t="s">
        <v>24</v>
      </c>
      <c r="C45" s="4"/>
      <c r="D45" s="243"/>
      <c r="E45" s="92"/>
    </row>
    <row r="46" spans="1:5" s="3" customFormat="1" ht="16.5" customHeight="1">
      <c r="A46" s="85" t="s">
        <v>42</v>
      </c>
      <c r="B46" s="85" t="s">
        <v>25</v>
      </c>
      <c r="C46" s="4"/>
      <c r="D46" s="243"/>
      <c r="E46" s="92"/>
    </row>
    <row r="47" spans="1:5" s="3" customFormat="1" ht="16.5" customHeight="1">
      <c r="A47" s="85" t="s">
        <v>43</v>
      </c>
      <c r="B47" s="85" t="s">
        <v>26</v>
      </c>
      <c r="C47" s="4"/>
      <c r="D47" s="243"/>
      <c r="E47" s="92"/>
    </row>
    <row r="48" spans="1:5" s="3" customFormat="1" ht="16.5" customHeight="1">
      <c r="A48" s="85" t="s">
        <v>44</v>
      </c>
      <c r="B48" s="85" t="s">
        <v>411</v>
      </c>
      <c r="C48" s="393">
        <f>SUM(C49:C51)</f>
        <v>0</v>
      </c>
      <c r="D48" s="393">
        <f>SUM(D49:D51)</f>
        <v>0</v>
      </c>
      <c r="E48" s="92"/>
    </row>
    <row r="49" spans="1:6" s="3" customFormat="1" ht="16.5" customHeight="1">
      <c r="A49" s="94" t="s">
        <v>372</v>
      </c>
      <c r="B49" s="94" t="s">
        <v>375</v>
      </c>
      <c r="C49" s="4"/>
      <c r="D49" s="243"/>
      <c r="E49" s="92"/>
    </row>
    <row r="50" spans="1:6" s="3" customFormat="1" ht="16.5" customHeight="1">
      <c r="A50" s="94" t="s">
        <v>373</v>
      </c>
      <c r="B50" s="94" t="s">
        <v>374</v>
      </c>
      <c r="C50" s="4"/>
      <c r="D50" s="243"/>
      <c r="E50" s="92"/>
    </row>
    <row r="51" spans="1:6" s="3" customFormat="1" ht="16.5" customHeight="1">
      <c r="A51" s="94" t="s">
        <v>376</v>
      </c>
      <c r="B51" s="94" t="s">
        <v>377</v>
      </c>
      <c r="C51" s="4"/>
      <c r="D51" s="243"/>
      <c r="E51" s="92"/>
    </row>
    <row r="52" spans="1:6" s="3" customFormat="1">
      <c r="A52" s="85" t="s">
        <v>45</v>
      </c>
      <c r="B52" s="85" t="s">
        <v>29</v>
      </c>
      <c r="C52" s="4"/>
      <c r="D52" s="243"/>
      <c r="E52" s="92"/>
    </row>
    <row r="53" spans="1:6" s="3" customFormat="1" ht="16.5" customHeight="1">
      <c r="A53" s="85" t="s">
        <v>46</v>
      </c>
      <c r="B53" s="85" t="s">
        <v>6</v>
      </c>
      <c r="C53" s="4"/>
      <c r="D53" s="243"/>
      <c r="E53" s="244"/>
      <c r="F53" s="245"/>
    </row>
    <row r="54" spans="1:6" s="3" customFormat="1" ht="30">
      <c r="A54" s="84">
        <v>1.3</v>
      </c>
      <c r="B54" s="84" t="s">
        <v>416</v>
      </c>
      <c r="C54" s="81">
        <f>SUM(C55:C56)</f>
        <v>0</v>
      </c>
      <c r="D54" s="81">
        <f>SUM(D55:D56)</f>
        <v>0</v>
      </c>
      <c r="E54" s="244"/>
      <c r="F54" s="245"/>
    </row>
    <row r="55" spans="1:6" s="3" customFormat="1" ht="30">
      <c r="A55" s="85" t="s">
        <v>50</v>
      </c>
      <c r="B55" s="85" t="s">
        <v>48</v>
      </c>
      <c r="C55" s="4"/>
      <c r="D55" s="243"/>
      <c r="E55" s="244"/>
      <c r="F55" s="245"/>
    </row>
    <row r="56" spans="1:6" s="3" customFormat="1" ht="16.5" customHeight="1">
      <c r="A56" s="85" t="s">
        <v>51</v>
      </c>
      <c r="B56" s="85" t="s">
        <v>47</v>
      </c>
      <c r="C56" s="4"/>
      <c r="D56" s="243"/>
      <c r="E56" s="244"/>
      <c r="F56" s="245"/>
    </row>
    <row r="57" spans="1:6" s="3" customFormat="1">
      <c r="A57" s="84">
        <v>1.4</v>
      </c>
      <c r="B57" s="84" t="s">
        <v>418</v>
      </c>
      <c r="C57" s="4"/>
      <c r="D57" s="243"/>
      <c r="E57" s="244"/>
      <c r="F57" s="245"/>
    </row>
    <row r="58" spans="1:6" s="248" customFormat="1">
      <c r="A58" s="84">
        <v>1.5</v>
      </c>
      <c r="B58" s="84" t="s">
        <v>7</v>
      </c>
      <c r="C58" s="246"/>
      <c r="D58" s="39"/>
      <c r="E58" s="247"/>
    </row>
    <row r="59" spans="1:6" s="248" customFormat="1">
      <c r="A59" s="84">
        <v>1.6</v>
      </c>
      <c r="B59" s="42" t="s">
        <v>8</v>
      </c>
      <c r="C59" s="82"/>
      <c r="D59" s="83"/>
      <c r="E59" s="247"/>
    </row>
    <row r="60" spans="1:6" s="248" customFormat="1">
      <c r="A60" s="85" t="s">
        <v>298</v>
      </c>
      <c r="B60" s="43" t="s">
        <v>52</v>
      </c>
      <c r="C60" s="246"/>
      <c r="D60" s="39"/>
      <c r="E60" s="247"/>
    </row>
    <row r="61" spans="1:6" s="248" customFormat="1" ht="30">
      <c r="A61" s="85" t="s">
        <v>299</v>
      </c>
      <c r="B61" s="43" t="s">
        <v>54</v>
      </c>
      <c r="C61" s="246"/>
      <c r="D61" s="39"/>
      <c r="E61" s="247"/>
    </row>
    <row r="62" spans="1:6" s="248" customFormat="1">
      <c r="A62" s="85" t="s">
        <v>300</v>
      </c>
      <c r="B62" s="43" t="s">
        <v>53</v>
      </c>
      <c r="C62" s="39"/>
      <c r="D62" s="39"/>
      <c r="E62" s="247"/>
    </row>
    <row r="63" spans="1:6" s="248" customFormat="1">
      <c r="A63" s="85" t="s">
        <v>301</v>
      </c>
      <c r="B63" s="43" t="s">
        <v>27</v>
      </c>
      <c r="C63" s="246"/>
      <c r="D63" s="39"/>
      <c r="E63" s="247"/>
    </row>
    <row r="64" spans="1:6" s="248" customFormat="1">
      <c r="A64" s="85" t="s">
        <v>338</v>
      </c>
      <c r="B64" s="43" t="s">
        <v>339</v>
      </c>
      <c r="C64" s="246"/>
      <c r="D64" s="39"/>
      <c r="E64" s="247"/>
    </row>
    <row r="65" spans="1:5">
      <c r="A65" s="241">
        <v>2</v>
      </c>
      <c r="B65" s="241" t="s">
        <v>412</v>
      </c>
      <c r="C65" s="250"/>
      <c r="D65" s="82">
        <f>SUM(D66:D72)</f>
        <v>0</v>
      </c>
      <c r="E65" s="93"/>
    </row>
    <row r="66" spans="1:5">
      <c r="A66" s="95">
        <v>2.1</v>
      </c>
      <c r="B66" s="381" t="s">
        <v>100</v>
      </c>
      <c r="C66" s="250"/>
      <c r="D66" s="22"/>
      <c r="E66" s="93"/>
    </row>
    <row r="67" spans="1:5">
      <c r="A67" s="95">
        <v>2.2000000000000002</v>
      </c>
      <c r="B67" s="381" t="s">
        <v>413</v>
      </c>
      <c r="C67" s="250"/>
      <c r="D67" s="22"/>
      <c r="E67" s="93"/>
    </row>
    <row r="68" spans="1:5">
      <c r="A68" s="95">
        <v>2.2999999999999998</v>
      </c>
      <c r="B68" s="381" t="s">
        <v>104</v>
      </c>
      <c r="C68" s="250"/>
      <c r="D68" s="22"/>
      <c r="E68" s="93"/>
    </row>
    <row r="69" spans="1:5">
      <c r="A69" s="95">
        <v>2.4</v>
      </c>
      <c r="B69" s="381" t="s">
        <v>103</v>
      </c>
      <c r="C69" s="250"/>
      <c r="D69" s="22"/>
      <c r="E69" s="93"/>
    </row>
    <row r="70" spans="1:5">
      <c r="A70" s="95">
        <v>2.5</v>
      </c>
      <c r="B70" s="381" t="s">
        <v>414</v>
      </c>
      <c r="C70" s="250"/>
      <c r="D70" s="22"/>
      <c r="E70" s="93"/>
    </row>
    <row r="71" spans="1:5">
      <c r="A71" s="95">
        <v>2.6</v>
      </c>
      <c r="B71" s="381" t="s">
        <v>101</v>
      </c>
      <c r="C71" s="250"/>
      <c r="D71" s="22"/>
      <c r="E71" s="93"/>
    </row>
    <row r="72" spans="1:5">
      <c r="A72" s="95">
        <v>2.7</v>
      </c>
      <c r="B72" s="381" t="s">
        <v>102</v>
      </c>
      <c r="C72" s="250"/>
      <c r="D72" s="22"/>
      <c r="E72" s="93"/>
    </row>
    <row r="73" spans="1:5">
      <c r="A73" s="241">
        <v>3</v>
      </c>
      <c r="B73" s="241" t="s">
        <v>452</v>
      </c>
      <c r="C73" s="82"/>
      <c r="D73" s="22"/>
      <c r="E73" s="93"/>
    </row>
    <row r="74" spans="1:5">
      <c r="A74" s="241">
        <v>4</v>
      </c>
      <c r="B74" s="241" t="s">
        <v>253</v>
      </c>
      <c r="C74" s="82"/>
      <c r="D74" s="82">
        <f>SUM(D75:D76)</f>
        <v>0</v>
      </c>
      <c r="E74" s="93"/>
    </row>
    <row r="75" spans="1:5">
      <c r="A75" s="95">
        <v>4.0999999999999996</v>
      </c>
      <c r="B75" s="95" t="s">
        <v>254</v>
      </c>
      <c r="C75" s="251"/>
      <c r="D75" s="8"/>
      <c r="E75" s="93"/>
    </row>
    <row r="76" spans="1:5">
      <c r="A76" s="95">
        <v>4.2</v>
      </c>
      <c r="B76" s="95" t="s">
        <v>255</v>
      </c>
      <c r="C76" s="252"/>
      <c r="D76" s="8"/>
      <c r="E76" s="93"/>
    </row>
    <row r="77" spans="1:5">
      <c r="A77" s="241">
        <v>5</v>
      </c>
      <c r="B77" s="241" t="s">
        <v>280</v>
      </c>
      <c r="C77" s="282"/>
      <c r="D77" s="252"/>
      <c r="E77" s="93"/>
    </row>
    <row r="78" spans="1:5">
      <c r="B78" s="41"/>
    </row>
    <row r="79" spans="1:5">
      <c r="E79" s="5"/>
    </row>
    <row r="80" spans="1:5">
      <c r="B80" s="41"/>
    </row>
    <row r="81" spans="1:9" s="23" customFormat="1" ht="12.75">
      <c r="C81" s="404"/>
      <c r="D81" s="404"/>
    </row>
    <row r="82" spans="1:9">
      <c r="A82" s="66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66" t="s">
        <v>449</v>
      </c>
      <c r="D85" s="12"/>
      <c r="E85"/>
      <c r="F85"/>
      <c r="G85"/>
      <c r="H85"/>
      <c r="I85"/>
    </row>
    <row r="86" spans="1:9">
      <c r="A86"/>
      <c r="B86" s="2" t="s">
        <v>450</v>
      </c>
      <c r="D86" s="12"/>
      <c r="E86"/>
      <c r="F86"/>
      <c r="G86"/>
      <c r="H86"/>
      <c r="I86"/>
    </row>
    <row r="87" spans="1:9" customFormat="1" ht="12.75">
      <c r="B87" s="62" t="s">
        <v>140</v>
      </c>
      <c r="C87" s="403"/>
      <c r="D87" s="403"/>
    </row>
    <row r="88" spans="1:9" s="23" customFormat="1" ht="12.75">
      <c r="C88" s="404"/>
      <c r="D88" s="404"/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topLeftCell="A10" zoomScaleSheetLayoutView="70" workbookViewId="0">
      <selection activeCell="C6" sqref="C6:D6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1" t="s">
        <v>328</v>
      </c>
      <c r="B1" s="74"/>
      <c r="C1" s="606" t="s">
        <v>110</v>
      </c>
      <c r="D1" s="606"/>
      <c r="E1" s="88"/>
    </row>
    <row r="2" spans="1:5" s="6" customFormat="1">
      <c r="A2" s="71" t="s">
        <v>329</v>
      </c>
      <c r="B2" s="74"/>
      <c r="C2" s="595"/>
      <c r="D2" s="595"/>
      <c r="E2" s="88"/>
    </row>
    <row r="3" spans="1:5" s="6" customFormat="1">
      <c r="A3" s="73" t="s">
        <v>141</v>
      </c>
      <c r="B3" s="71"/>
      <c r="C3" s="159"/>
      <c r="D3" s="159"/>
      <c r="E3" s="88"/>
    </row>
    <row r="4" spans="1:5" s="6" customFormat="1">
      <c r="A4" s="73"/>
      <c r="B4" s="73"/>
      <c r="C4" s="159"/>
      <c r="D4" s="159"/>
      <c r="E4" s="88"/>
    </row>
    <row r="5" spans="1:5">
      <c r="A5" s="74" t="str">
        <f>'ფორმა N2'!A4</f>
        <v>ანგარიშვალდებული პირის დასახელება:</v>
      </c>
      <c r="B5" s="74" t="s">
        <v>560</v>
      </c>
      <c r="C5" s="73"/>
      <c r="D5" s="73"/>
      <c r="E5" s="89"/>
    </row>
    <row r="6" spans="1:5">
      <c r="A6" s="77"/>
      <c r="B6" s="77"/>
      <c r="C6" s="595" t="s">
        <v>561</v>
      </c>
      <c r="D6" s="596"/>
      <c r="E6" s="89"/>
    </row>
    <row r="7" spans="1:5">
      <c r="A7" s="74"/>
      <c r="B7" s="74"/>
      <c r="C7" s="73"/>
      <c r="D7" s="73"/>
      <c r="E7" s="89"/>
    </row>
    <row r="8" spans="1:5" s="6" customFormat="1">
      <c r="A8" s="158"/>
      <c r="B8" s="158"/>
      <c r="C8" s="75"/>
      <c r="D8" s="75"/>
      <c r="E8" s="88"/>
    </row>
    <row r="9" spans="1:5" s="6" customFormat="1" ht="30">
      <c r="A9" s="86" t="s">
        <v>64</v>
      </c>
      <c r="B9" s="86" t="s">
        <v>334</v>
      </c>
      <c r="C9" s="76" t="s">
        <v>10</v>
      </c>
      <c r="D9" s="76" t="s">
        <v>9</v>
      </c>
      <c r="E9" s="88"/>
    </row>
    <row r="10" spans="1:5" s="9" customFormat="1" ht="18">
      <c r="A10" s="95" t="s">
        <v>330</v>
      </c>
      <c r="B10" s="95"/>
      <c r="C10" s="4"/>
      <c r="D10" s="4"/>
      <c r="E10" s="90"/>
    </row>
    <row r="11" spans="1:5" s="10" customFormat="1">
      <c r="A11" s="95" t="s">
        <v>331</v>
      </c>
      <c r="B11" s="95"/>
      <c r="C11" s="4"/>
      <c r="D11" s="4"/>
      <c r="E11" s="91"/>
    </row>
    <row r="12" spans="1:5" s="10" customFormat="1">
      <c r="A12" s="84" t="s">
        <v>279</v>
      </c>
      <c r="B12" s="84"/>
      <c r="C12" s="4"/>
      <c r="D12" s="4"/>
      <c r="E12" s="91"/>
    </row>
    <row r="13" spans="1:5" s="10" customFormat="1">
      <c r="A13" s="84" t="s">
        <v>279</v>
      </c>
      <c r="B13" s="84"/>
      <c r="C13" s="4"/>
      <c r="D13" s="4"/>
      <c r="E13" s="91"/>
    </row>
    <row r="14" spans="1:5" s="10" customFormat="1">
      <c r="A14" s="84" t="s">
        <v>279</v>
      </c>
      <c r="B14" s="84"/>
      <c r="C14" s="4"/>
      <c r="D14" s="4"/>
      <c r="E14" s="91"/>
    </row>
    <row r="15" spans="1:5" s="10" customFormat="1">
      <c r="A15" s="84" t="s">
        <v>279</v>
      </c>
      <c r="B15" s="84"/>
      <c r="C15" s="4"/>
      <c r="D15" s="4"/>
      <c r="E15" s="91"/>
    </row>
    <row r="16" spans="1:5" s="10" customFormat="1">
      <c r="A16" s="84" t="s">
        <v>279</v>
      </c>
      <c r="B16" s="84"/>
      <c r="C16" s="4"/>
      <c r="D16" s="4"/>
      <c r="E16" s="91"/>
    </row>
    <row r="17" spans="1:5" s="10" customFormat="1" ht="17.25" customHeight="1">
      <c r="A17" s="95" t="s">
        <v>332</v>
      </c>
      <c r="B17" s="84"/>
      <c r="C17" s="4"/>
      <c r="D17" s="4"/>
      <c r="E17" s="91"/>
    </row>
    <row r="18" spans="1:5" s="10" customFormat="1" ht="18" customHeight="1">
      <c r="A18" s="95" t="s">
        <v>333</v>
      </c>
      <c r="B18" s="84"/>
      <c r="C18" s="4"/>
      <c r="D18" s="4"/>
      <c r="E18" s="91"/>
    </row>
    <row r="19" spans="1:5" s="10" customFormat="1">
      <c r="A19" s="84" t="s">
        <v>279</v>
      </c>
      <c r="B19" s="84"/>
      <c r="C19" s="4"/>
      <c r="D19" s="4"/>
      <c r="E19" s="91"/>
    </row>
    <row r="20" spans="1:5" s="10" customFormat="1">
      <c r="A20" s="84" t="s">
        <v>279</v>
      </c>
      <c r="B20" s="84"/>
      <c r="C20" s="4"/>
      <c r="D20" s="4"/>
      <c r="E20" s="91"/>
    </row>
    <row r="21" spans="1:5" s="10" customFormat="1">
      <c r="A21" s="84" t="s">
        <v>279</v>
      </c>
      <c r="B21" s="84"/>
      <c r="C21" s="4"/>
      <c r="D21" s="4"/>
      <c r="E21" s="91"/>
    </row>
    <row r="22" spans="1:5" s="10" customFormat="1">
      <c r="A22" s="84" t="s">
        <v>279</v>
      </c>
      <c r="B22" s="84"/>
      <c r="C22" s="4"/>
      <c r="D22" s="4"/>
      <c r="E22" s="91"/>
    </row>
    <row r="23" spans="1:5" s="10" customFormat="1">
      <c r="A23" s="84" t="s">
        <v>279</v>
      </c>
      <c r="B23" s="84"/>
      <c r="C23" s="4"/>
      <c r="D23" s="4"/>
      <c r="E23" s="91"/>
    </row>
    <row r="24" spans="1:5">
      <c r="A24" s="96"/>
      <c r="B24" s="96" t="s">
        <v>337</v>
      </c>
      <c r="C24" s="83">
        <f>SUM(C10:C23)</f>
        <v>0</v>
      </c>
      <c r="D24" s="83">
        <f>SUM(D10:D23)</f>
        <v>0</v>
      </c>
      <c r="E24" s="93"/>
    </row>
    <row r="25" spans="1:5">
      <c r="A25" s="41"/>
      <c r="B25" s="41"/>
    </row>
    <row r="26" spans="1:5">
      <c r="A26" s="262" t="s">
        <v>442</v>
      </c>
      <c r="E26" s="5"/>
    </row>
    <row r="27" spans="1:5">
      <c r="A27" s="2" t="s">
        <v>443</v>
      </c>
    </row>
    <row r="28" spans="1:5">
      <c r="A28" s="214" t="s">
        <v>444</v>
      </c>
    </row>
    <row r="29" spans="1:5">
      <c r="A29" s="214"/>
    </row>
    <row r="30" spans="1:5">
      <c r="A30" s="214" t="s">
        <v>352</v>
      </c>
    </row>
    <row r="31" spans="1:5" s="23" customFormat="1" ht="12.75"/>
    <row r="32" spans="1:5">
      <c r="A32" s="66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66"/>
      <c r="B35" s="66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2.75">
      <c r="A37" s="62"/>
      <c r="B37" s="62" t="s">
        <v>140</v>
      </c>
    </row>
    <row r="38" spans="1:9" s="23" customFormat="1" ht="12.75"/>
  </sheetData>
  <mergeCells count="3">
    <mergeCell ref="C1:D1"/>
    <mergeCell ref="C2:D2"/>
    <mergeCell ref="C6:D6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9"/>
  <sheetViews>
    <sheetView topLeftCell="A142" zoomScaleSheetLayoutView="70" workbookViewId="0">
      <selection activeCell="E144" sqref="E144"/>
    </sheetView>
  </sheetViews>
  <sheetFormatPr defaultRowHeight="15"/>
  <cols>
    <col min="1" max="1" width="5.42578125" style="184" customWidth="1"/>
    <col min="2" max="2" width="20.85546875" style="184" customWidth="1"/>
    <col min="3" max="3" width="29.28515625" style="184" customWidth="1"/>
    <col min="4" max="4" width="17" style="562" customWidth="1"/>
    <col min="5" max="5" width="33.42578125" style="184" customWidth="1"/>
    <col min="6" max="6" width="14.7109375" style="184" customWidth="1"/>
    <col min="7" max="7" width="16.140625" style="184" customWidth="1"/>
    <col min="8" max="8" width="16.5703125" style="184" customWidth="1"/>
    <col min="9" max="9" width="22" style="375" customWidth="1"/>
    <col min="10" max="10" width="0" style="184" hidden="1" customWidth="1"/>
    <col min="11" max="16384" width="9.140625" style="184"/>
  </cols>
  <sheetData>
    <row r="1" spans="1:10">
      <c r="A1" s="460" t="s">
        <v>415</v>
      </c>
      <c r="B1" s="71"/>
      <c r="C1" s="74"/>
      <c r="D1" s="544"/>
      <c r="E1" s="74"/>
      <c r="F1" s="74"/>
      <c r="G1" s="226"/>
      <c r="H1" s="226"/>
      <c r="I1" s="606" t="s">
        <v>110</v>
      </c>
      <c r="J1" s="606"/>
    </row>
    <row r="2" spans="1:10">
      <c r="A2" s="78" t="s">
        <v>141</v>
      </c>
      <c r="B2" s="71"/>
      <c r="C2" s="74"/>
      <c r="D2" s="544"/>
      <c r="E2" s="74"/>
      <c r="F2" s="74"/>
      <c r="G2" s="226"/>
      <c r="H2" s="226"/>
      <c r="I2" s="595" t="s">
        <v>561</v>
      </c>
      <c r="J2" s="596"/>
    </row>
    <row r="3" spans="1:10">
      <c r="A3" s="78"/>
      <c r="B3" s="73"/>
      <c r="C3" s="71"/>
      <c r="D3" s="545"/>
      <c r="E3" s="71"/>
      <c r="F3" s="71"/>
      <c r="G3" s="161"/>
      <c r="H3" s="161"/>
      <c r="I3" s="367"/>
    </row>
    <row r="4" spans="1:10">
      <c r="A4" s="77" t="str">
        <f>'ფორმა N2'!A4</f>
        <v>ანგარიშვალდებული პირის დასახელება:</v>
      </c>
      <c r="B4" s="74"/>
      <c r="C4" s="74"/>
      <c r="D4" s="544" t="s">
        <v>560</v>
      </c>
      <c r="E4" s="74"/>
      <c r="F4" s="74"/>
      <c r="G4" s="73"/>
      <c r="H4" s="73"/>
      <c r="I4" s="368"/>
    </row>
    <row r="5" spans="1:10">
      <c r="A5" s="77"/>
      <c r="B5" s="77"/>
      <c r="C5" s="77"/>
      <c r="D5" s="546"/>
      <c r="E5" s="77"/>
      <c r="F5" s="77"/>
      <c r="G5" s="78"/>
      <c r="H5" s="78"/>
      <c r="I5" s="369"/>
    </row>
    <row r="6" spans="1:10">
      <c r="A6" s="77"/>
      <c r="B6" s="74"/>
      <c r="C6" s="74"/>
      <c r="D6" s="544"/>
      <c r="E6" s="74"/>
      <c r="F6" s="74"/>
      <c r="G6" s="73"/>
      <c r="H6" s="73"/>
      <c r="I6" s="368"/>
    </row>
    <row r="7" spans="1:10">
      <c r="A7" s="461"/>
      <c r="B7" s="160"/>
      <c r="C7" s="160"/>
      <c r="D7" s="364"/>
      <c r="E7" s="160"/>
      <c r="F7" s="160"/>
      <c r="G7" s="75"/>
      <c r="H7" s="75"/>
      <c r="I7" s="370"/>
    </row>
    <row r="8" spans="1:10" ht="75">
      <c r="A8" s="391" t="s">
        <v>64</v>
      </c>
      <c r="B8" s="87" t="s">
        <v>341</v>
      </c>
      <c r="C8" s="87" t="s">
        <v>342</v>
      </c>
      <c r="D8" s="365" t="s">
        <v>228</v>
      </c>
      <c r="E8" s="87" t="s">
        <v>346</v>
      </c>
      <c r="F8" s="87" t="s">
        <v>350</v>
      </c>
      <c r="G8" s="76" t="s">
        <v>10</v>
      </c>
      <c r="H8" s="76" t="s">
        <v>9</v>
      </c>
      <c r="I8" s="371" t="s">
        <v>397</v>
      </c>
      <c r="J8" s="229" t="s">
        <v>349</v>
      </c>
    </row>
    <row r="9" spans="1:10">
      <c r="A9" s="15">
        <v>1</v>
      </c>
      <c r="B9" s="413" t="s">
        <v>486</v>
      </c>
      <c r="C9" s="414" t="s">
        <v>562</v>
      </c>
      <c r="D9" s="547" t="s">
        <v>563</v>
      </c>
      <c r="E9" s="415" t="s">
        <v>564</v>
      </c>
      <c r="F9" s="95" t="s">
        <v>349</v>
      </c>
      <c r="G9" s="416">
        <v>11050</v>
      </c>
      <c r="H9" s="416">
        <v>11050</v>
      </c>
      <c r="I9" s="416">
        <f>H9*20%</f>
        <v>2210</v>
      </c>
    </row>
    <row r="10" spans="1:10">
      <c r="A10" s="15">
        <v>2</v>
      </c>
      <c r="B10" s="413" t="s">
        <v>487</v>
      </c>
      <c r="C10" s="414" t="s">
        <v>565</v>
      </c>
      <c r="D10" s="547" t="s">
        <v>566</v>
      </c>
      <c r="E10" s="417" t="s">
        <v>567</v>
      </c>
      <c r="F10" s="95" t="s">
        <v>349</v>
      </c>
      <c r="G10" s="416">
        <v>10200</v>
      </c>
      <c r="H10" s="416">
        <v>10200</v>
      </c>
      <c r="I10" s="416">
        <f t="shared" ref="I10:I26" si="0">H10*20%</f>
        <v>2040</v>
      </c>
    </row>
    <row r="11" spans="1:10">
      <c r="A11" s="15">
        <v>3</v>
      </c>
      <c r="B11" s="413" t="s">
        <v>511</v>
      </c>
      <c r="C11" s="418" t="s">
        <v>568</v>
      </c>
      <c r="D11" s="548" t="s">
        <v>569</v>
      </c>
      <c r="E11" s="415" t="s">
        <v>570</v>
      </c>
      <c r="F11" s="95" t="s">
        <v>349</v>
      </c>
      <c r="G11" s="416">
        <v>7500</v>
      </c>
      <c r="H11" s="416">
        <v>7500</v>
      </c>
      <c r="I11" s="416">
        <f t="shared" si="0"/>
        <v>1500</v>
      </c>
    </row>
    <row r="12" spans="1:10">
      <c r="A12" s="15">
        <v>4</v>
      </c>
      <c r="B12" s="413" t="s">
        <v>488</v>
      </c>
      <c r="C12" s="418" t="s">
        <v>571</v>
      </c>
      <c r="D12" s="548" t="s">
        <v>572</v>
      </c>
      <c r="E12" s="415" t="s">
        <v>573</v>
      </c>
      <c r="F12" s="95" t="s">
        <v>349</v>
      </c>
      <c r="G12" s="416">
        <v>6125</v>
      </c>
      <c r="H12" s="416">
        <v>6125</v>
      </c>
      <c r="I12" s="416">
        <f t="shared" si="0"/>
        <v>1225</v>
      </c>
    </row>
    <row r="13" spans="1:10">
      <c r="A13" s="15">
        <v>5</v>
      </c>
      <c r="B13" s="413" t="s">
        <v>480</v>
      </c>
      <c r="C13" s="418" t="s">
        <v>574</v>
      </c>
      <c r="D13" s="548" t="s">
        <v>575</v>
      </c>
      <c r="E13" s="415" t="s">
        <v>576</v>
      </c>
      <c r="F13" s="95" t="s">
        <v>349</v>
      </c>
      <c r="G13" s="416">
        <v>6000</v>
      </c>
      <c r="H13" s="416">
        <v>6000</v>
      </c>
      <c r="I13" s="416">
        <f t="shared" si="0"/>
        <v>1200</v>
      </c>
    </row>
    <row r="14" spans="1:10">
      <c r="A14" s="15">
        <v>6</v>
      </c>
      <c r="B14" s="413" t="s">
        <v>577</v>
      </c>
      <c r="C14" s="418" t="s">
        <v>578</v>
      </c>
      <c r="D14" s="548" t="s">
        <v>579</v>
      </c>
      <c r="E14" s="415" t="s">
        <v>580</v>
      </c>
      <c r="F14" s="95" t="s">
        <v>349</v>
      </c>
      <c r="G14" s="416">
        <v>8400</v>
      </c>
      <c r="H14" s="416">
        <v>8400</v>
      </c>
      <c r="I14" s="416">
        <f t="shared" si="0"/>
        <v>1680</v>
      </c>
    </row>
    <row r="15" spans="1:10">
      <c r="A15" s="15">
        <v>7</v>
      </c>
      <c r="B15" s="413" t="s">
        <v>501</v>
      </c>
      <c r="C15" s="418" t="s">
        <v>581</v>
      </c>
      <c r="D15" s="548" t="s">
        <v>582</v>
      </c>
      <c r="E15" s="415" t="s">
        <v>583</v>
      </c>
      <c r="F15" s="95" t="s">
        <v>349</v>
      </c>
      <c r="G15" s="416">
        <v>6125</v>
      </c>
      <c r="H15" s="416">
        <v>6125</v>
      </c>
      <c r="I15" s="416">
        <f t="shared" si="0"/>
        <v>1225</v>
      </c>
    </row>
    <row r="16" spans="1:10">
      <c r="A16" s="15">
        <v>8</v>
      </c>
      <c r="B16" s="413" t="s">
        <v>584</v>
      </c>
      <c r="C16" s="418" t="s">
        <v>585</v>
      </c>
      <c r="D16" s="548" t="s">
        <v>586</v>
      </c>
      <c r="E16" s="415" t="s">
        <v>583</v>
      </c>
      <c r="F16" s="95" t="s">
        <v>349</v>
      </c>
      <c r="G16" s="416">
        <v>7500</v>
      </c>
      <c r="H16" s="416">
        <v>7500</v>
      </c>
      <c r="I16" s="416">
        <f t="shared" si="0"/>
        <v>1500</v>
      </c>
    </row>
    <row r="17" spans="1:9">
      <c r="A17" s="15">
        <v>9</v>
      </c>
      <c r="B17" s="413" t="s">
        <v>522</v>
      </c>
      <c r="C17" s="418" t="s">
        <v>510</v>
      </c>
      <c r="D17" s="548" t="s">
        <v>587</v>
      </c>
      <c r="E17" s="415" t="s">
        <v>588</v>
      </c>
      <c r="F17" s="95" t="s">
        <v>349</v>
      </c>
      <c r="G17" s="416">
        <v>5500</v>
      </c>
      <c r="H17" s="416">
        <v>5500</v>
      </c>
      <c r="I17" s="416">
        <f t="shared" si="0"/>
        <v>1100</v>
      </c>
    </row>
    <row r="18" spans="1:9">
      <c r="A18" s="15">
        <v>10</v>
      </c>
      <c r="B18" s="413" t="s">
        <v>489</v>
      </c>
      <c r="C18" s="418" t="s">
        <v>589</v>
      </c>
      <c r="D18" s="548" t="s">
        <v>482</v>
      </c>
      <c r="E18" s="415" t="s">
        <v>573</v>
      </c>
      <c r="F18" s="95" t="s">
        <v>349</v>
      </c>
      <c r="G18" s="416">
        <v>6125</v>
      </c>
      <c r="H18" s="416">
        <v>6125</v>
      </c>
      <c r="I18" s="416">
        <f t="shared" si="0"/>
        <v>1225</v>
      </c>
    </row>
    <row r="19" spans="1:9">
      <c r="A19" s="15">
        <v>11</v>
      </c>
      <c r="B19" s="413" t="s">
        <v>590</v>
      </c>
      <c r="C19" s="418" t="s">
        <v>591</v>
      </c>
      <c r="D19" s="548" t="s">
        <v>592</v>
      </c>
      <c r="E19" s="415" t="s">
        <v>593</v>
      </c>
      <c r="F19" s="95" t="s">
        <v>349</v>
      </c>
      <c r="G19" s="416">
        <v>5000</v>
      </c>
      <c r="H19" s="416">
        <v>5000</v>
      </c>
      <c r="I19" s="416">
        <f t="shared" si="0"/>
        <v>1000</v>
      </c>
    </row>
    <row r="20" spans="1:9">
      <c r="A20" s="15">
        <v>12</v>
      </c>
      <c r="B20" s="413" t="s">
        <v>594</v>
      </c>
      <c r="C20" s="418" t="s">
        <v>595</v>
      </c>
      <c r="D20" s="548" t="s">
        <v>596</v>
      </c>
      <c r="E20" s="415" t="s">
        <v>593</v>
      </c>
      <c r="F20" s="95" t="s">
        <v>349</v>
      </c>
      <c r="G20" s="416">
        <v>5625</v>
      </c>
      <c r="H20" s="416">
        <v>5625</v>
      </c>
      <c r="I20" s="416">
        <f t="shared" si="0"/>
        <v>1125</v>
      </c>
    </row>
    <row r="21" spans="1:9">
      <c r="A21" s="15">
        <v>13</v>
      </c>
      <c r="B21" s="413" t="s">
        <v>491</v>
      </c>
      <c r="C21" s="418" t="s">
        <v>597</v>
      </c>
      <c r="D21" s="548" t="s">
        <v>598</v>
      </c>
      <c r="E21" s="415" t="s">
        <v>599</v>
      </c>
      <c r="F21" s="95" t="s">
        <v>349</v>
      </c>
      <c r="G21" s="416">
        <v>2125</v>
      </c>
      <c r="H21" s="416">
        <v>2125</v>
      </c>
      <c r="I21" s="416">
        <f t="shared" si="0"/>
        <v>425</v>
      </c>
    </row>
    <row r="22" spans="1:9">
      <c r="A22" s="15">
        <v>14</v>
      </c>
      <c r="B22" s="413" t="s">
        <v>480</v>
      </c>
      <c r="C22" s="418" t="s">
        <v>600</v>
      </c>
      <c r="D22" s="549" t="s">
        <v>601</v>
      </c>
      <c r="E22" s="415" t="s">
        <v>583</v>
      </c>
      <c r="F22" s="95" t="s">
        <v>349</v>
      </c>
      <c r="G22" s="416">
        <v>6000</v>
      </c>
      <c r="H22" s="416">
        <v>6000</v>
      </c>
      <c r="I22" s="416">
        <f t="shared" si="0"/>
        <v>1200</v>
      </c>
    </row>
    <row r="23" spans="1:9">
      <c r="A23" s="15">
        <v>15</v>
      </c>
      <c r="B23" s="413" t="s">
        <v>534</v>
      </c>
      <c r="C23" s="418" t="s">
        <v>602</v>
      </c>
      <c r="D23" s="550">
        <v>1.006001816E-2</v>
      </c>
      <c r="E23" s="415" t="s">
        <v>603</v>
      </c>
      <c r="F23" s="95" t="s">
        <v>349</v>
      </c>
      <c r="G23" s="416">
        <v>7000</v>
      </c>
      <c r="H23" s="416">
        <v>7000</v>
      </c>
      <c r="I23" s="416">
        <v>800</v>
      </c>
    </row>
    <row r="24" spans="1:9">
      <c r="A24" s="15">
        <v>16</v>
      </c>
      <c r="B24" s="419" t="s">
        <v>604</v>
      </c>
      <c r="C24" s="420" t="s">
        <v>605</v>
      </c>
      <c r="D24" s="551" t="s">
        <v>606</v>
      </c>
      <c r="E24" s="415" t="s">
        <v>593</v>
      </c>
      <c r="F24" s="95" t="s">
        <v>349</v>
      </c>
      <c r="G24" s="416">
        <v>2250</v>
      </c>
      <c r="H24" s="416">
        <v>2250</v>
      </c>
      <c r="I24" s="416">
        <f t="shared" si="0"/>
        <v>450</v>
      </c>
    </row>
    <row r="25" spans="1:9">
      <c r="A25" s="15">
        <v>17</v>
      </c>
      <c r="B25" s="419" t="s">
        <v>607</v>
      </c>
      <c r="C25" s="420" t="s">
        <v>608</v>
      </c>
      <c r="D25" s="552" t="s">
        <v>609</v>
      </c>
      <c r="E25" s="415" t="s">
        <v>576</v>
      </c>
      <c r="F25" s="95" t="s">
        <v>349</v>
      </c>
      <c r="G25" s="355">
        <v>1500</v>
      </c>
      <c r="H25" s="355">
        <v>1500</v>
      </c>
      <c r="I25" s="416">
        <f t="shared" si="0"/>
        <v>300</v>
      </c>
    </row>
    <row r="26" spans="1:9">
      <c r="A26" s="15">
        <v>18</v>
      </c>
      <c r="B26" s="419" t="s">
        <v>481</v>
      </c>
      <c r="C26" s="420" t="s">
        <v>885</v>
      </c>
      <c r="D26" s="552" t="s">
        <v>1159</v>
      </c>
      <c r="E26" s="415" t="s">
        <v>1243</v>
      </c>
      <c r="F26" s="95" t="s">
        <v>349</v>
      </c>
      <c r="G26" s="355">
        <v>1000</v>
      </c>
      <c r="H26" s="355">
        <v>1000</v>
      </c>
      <c r="I26" s="416">
        <f t="shared" si="0"/>
        <v>200</v>
      </c>
    </row>
    <row r="27" spans="1:9" s="446" customFormat="1">
      <c r="A27" s="15">
        <v>19</v>
      </c>
      <c r="B27" s="444" t="s">
        <v>610</v>
      </c>
      <c r="C27" s="444" t="s">
        <v>485</v>
      </c>
      <c r="D27" s="553" t="s">
        <v>611</v>
      </c>
      <c r="E27" s="444" t="s">
        <v>612</v>
      </c>
      <c r="F27" s="443" t="s">
        <v>349</v>
      </c>
      <c r="G27" s="470">
        <v>1870</v>
      </c>
      <c r="H27" s="445">
        <v>1870</v>
      </c>
      <c r="I27" s="445">
        <v>374</v>
      </c>
    </row>
    <row r="28" spans="1:9" s="446" customFormat="1">
      <c r="A28" s="15">
        <v>20</v>
      </c>
      <c r="B28" s="447" t="s">
        <v>481</v>
      </c>
      <c r="C28" s="448" t="s">
        <v>613</v>
      </c>
      <c r="D28" s="554" t="s">
        <v>614</v>
      </c>
      <c r="E28" s="449" t="s">
        <v>612</v>
      </c>
      <c r="F28" s="443" t="s">
        <v>349</v>
      </c>
      <c r="G28" s="471">
        <v>187.5</v>
      </c>
      <c r="H28" s="450">
        <v>187.5</v>
      </c>
      <c r="I28" s="450">
        <v>37.5</v>
      </c>
    </row>
    <row r="29" spans="1:9" s="446" customFormat="1">
      <c r="A29" s="15">
        <v>21</v>
      </c>
      <c r="B29" s="447" t="s">
        <v>615</v>
      </c>
      <c r="C29" s="448" t="s">
        <v>616</v>
      </c>
      <c r="D29" s="554" t="s">
        <v>617</v>
      </c>
      <c r="E29" s="449" t="s">
        <v>612</v>
      </c>
      <c r="F29" s="443" t="s">
        <v>349</v>
      </c>
      <c r="G29" s="471">
        <v>162.5</v>
      </c>
      <c r="H29" s="450">
        <v>162.5</v>
      </c>
      <c r="I29" s="450">
        <v>32.5</v>
      </c>
    </row>
    <row r="30" spans="1:9" s="446" customFormat="1">
      <c r="A30" s="15">
        <v>22</v>
      </c>
      <c r="B30" s="451" t="s">
        <v>619</v>
      </c>
      <c r="C30" s="452" t="s">
        <v>618</v>
      </c>
      <c r="D30" s="453" t="s">
        <v>620</v>
      </c>
      <c r="E30" s="444" t="s">
        <v>612</v>
      </c>
      <c r="F30" s="443" t="s">
        <v>349</v>
      </c>
      <c r="G30" s="469">
        <v>250</v>
      </c>
      <c r="H30" s="445">
        <v>250</v>
      </c>
      <c r="I30" s="445">
        <v>50</v>
      </c>
    </row>
    <row r="31" spans="1:9" s="446" customFormat="1">
      <c r="A31" s="15">
        <v>23</v>
      </c>
      <c r="B31" s="449" t="s">
        <v>621</v>
      </c>
      <c r="C31" s="452" t="s">
        <v>622</v>
      </c>
      <c r="D31" s="453">
        <v>36001028230</v>
      </c>
      <c r="E31" s="444" t="s">
        <v>612</v>
      </c>
      <c r="F31" s="443" t="s">
        <v>349</v>
      </c>
      <c r="G31" s="469">
        <v>250</v>
      </c>
      <c r="H31" s="445">
        <v>250</v>
      </c>
      <c r="I31" s="445">
        <v>50</v>
      </c>
    </row>
    <row r="32" spans="1:9" s="446" customFormat="1">
      <c r="A32" s="15">
        <v>24</v>
      </c>
      <c r="B32" s="449" t="s">
        <v>540</v>
      </c>
      <c r="C32" s="452" t="s">
        <v>623</v>
      </c>
      <c r="D32" s="453">
        <v>36001022098</v>
      </c>
      <c r="E32" s="444" t="s">
        <v>612</v>
      </c>
      <c r="F32" s="443" t="s">
        <v>349</v>
      </c>
      <c r="G32" s="469">
        <v>250</v>
      </c>
      <c r="H32" s="445">
        <v>250</v>
      </c>
      <c r="I32" s="445">
        <v>50</v>
      </c>
    </row>
    <row r="33" spans="1:9" s="446" customFormat="1">
      <c r="A33" s="15">
        <v>25</v>
      </c>
      <c r="B33" s="449" t="s">
        <v>501</v>
      </c>
      <c r="C33" s="452" t="s">
        <v>624</v>
      </c>
      <c r="D33" s="453">
        <v>36001001667</v>
      </c>
      <c r="E33" s="444" t="s">
        <v>612</v>
      </c>
      <c r="F33" s="443" t="s">
        <v>349</v>
      </c>
      <c r="G33" s="469">
        <v>250</v>
      </c>
      <c r="H33" s="445">
        <v>250</v>
      </c>
      <c r="I33" s="445">
        <v>50</v>
      </c>
    </row>
    <row r="34" spans="1:9" s="446" customFormat="1">
      <c r="A34" s="15">
        <v>26</v>
      </c>
      <c r="B34" s="449" t="s">
        <v>625</v>
      </c>
      <c r="C34" s="452" t="s">
        <v>626</v>
      </c>
      <c r="D34" s="453">
        <v>36001043827</v>
      </c>
      <c r="E34" s="444" t="s">
        <v>612</v>
      </c>
      <c r="F34" s="443" t="s">
        <v>349</v>
      </c>
      <c r="G34" s="469">
        <v>250</v>
      </c>
      <c r="H34" s="445">
        <v>250</v>
      </c>
      <c r="I34" s="445">
        <v>50</v>
      </c>
    </row>
    <row r="35" spans="1:9" s="446" customFormat="1">
      <c r="A35" s="15">
        <v>27</v>
      </c>
      <c r="B35" s="449" t="s">
        <v>627</v>
      </c>
      <c r="C35" s="452" t="s">
        <v>628</v>
      </c>
      <c r="D35" s="453">
        <v>36001034900</v>
      </c>
      <c r="E35" s="444" t="s">
        <v>612</v>
      </c>
      <c r="F35" s="443" t="s">
        <v>349</v>
      </c>
      <c r="G35" s="469">
        <v>250</v>
      </c>
      <c r="H35" s="445">
        <v>250</v>
      </c>
      <c r="I35" s="445">
        <v>50</v>
      </c>
    </row>
    <row r="36" spans="1:9" s="446" customFormat="1">
      <c r="A36" s="15">
        <v>28</v>
      </c>
      <c r="B36" s="449" t="s">
        <v>516</v>
      </c>
      <c r="C36" s="452" t="s">
        <v>628</v>
      </c>
      <c r="D36" s="453">
        <v>36001049312</v>
      </c>
      <c r="E36" s="444" t="s">
        <v>612</v>
      </c>
      <c r="F36" s="443" t="s">
        <v>349</v>
      </c>
      <c r="G36" s="469">
        <v>250</v>
      </c>
      <c r="H36" s="445">
        <v>250</v>
      </c>
      <c r="I36" s="445">
        <v>50</v>
      </c>
    </row>
    <row r="37" spans="1:9" s="446" customFormat="1">
      <c r="A37" s="15">
        <v>29</v>
      </c>
      <c r="B37" s="449" t="s">
        <v>629</v>
      </c>
      <c r="C37" s="452" t="s">
        <v>628</v>
      </c>
      <c r="D37" s="453">
        <v>36001012025</v>
      </c>
      <c r="E37" s="444" t="s">
        <v>612</v>
      </c>
      <c r="F37" s="443" t="s">
        <v>349</v>
      </c>
      <c r="G37" s="469">
        <v>250</v>
      </c>
      <c r="H37" s="445">
        <v>250</v>
      </c>
      <c r="I37" s="445">
        <v>50</v>
      </c>
    </row>
    <row r="38" spans="1:9" s="446" customFormat="1">
      <c r="A38" s="15">
        <v>30</v>
      </c>
      <c r="B38" s="449" t="s">
        <v>480</v>
      </c>
      <c r="C38" s="452" t="s">
        <v>630</v>
      </c>
      <c r="D38" s="453" t="s">
        <v>631</v>
      </c>
      <c r="E38" s="444" t="s">
        <v>612</v>
      </c>
      <c r="F38" s="443" t="s">
        <v>349</v>
      </c>
      <c r="G38" s="469">
        <v>250</v>
      </c>
      <c r="H38" s="445">
        <v>250</v>
      </c>
      <c r="I38" s="445">
        <v>50</v>
      </c>
    </row>
    <row r="39" spans="1:9" s="446" customFormat="1">
      <c r="A39" s="15">
        <v>31</v>
      </c>
      <c r="B39" s="449" t="s">
        <v>632</v>
      </c>
      <c r="C39" s="452" t="s">
        <v>630</v>
      </c>
      <c r="D39" s="453" t="s">
        <v>633</v>
      </c>
      <c r="E39" s="444" t="s">
        <v>612</v>
      </c>
      <c r="F39" s="443" t="s">
        <v>349</v>
      </c>
      <c r="G39" s="469">
        <v>250</v>
      </c>
      <c r="H39" s="445">
        <v>250</v>
      </c>
      <c r="I39" s="445">
        <v>50</v>
      </c>
    </row>
    <row r="40" spans="1:9" s="446" customFormat="1">
      <c r="A40" s="15">
        <v>32</v>
      </c>
      <c r="B40" s="449" t="s">
        <v>512</v>
      </c>
      <c r="C40" s="452" t="s">
        <v>634</v>
      </c>
      <c r="D40" s="453" t="s">
        <v>635</v>
      </c>
      <c r="E40" s="444" t="s">
        <v>612</v>
      </c>
      <c r="F40" s="443" t="s">
        <v>349</v>
      </c>
      <c r="G40" s="469">
        <v>250</v>
      </c>
      <c r="H40" s="445">
        <v>250</v>
      </c>
      <c r="I40" s="445">
        <v>50</v>
      </c>
    </row>
    <row r="41" spans="1:9" s="446" customFormat="1">
      <c r="A41" s="15">
        <v>33</v>
      </c>
      <c r="B41" s="449" t="s">
        <v>491</v>
      </c>
      <c r="C41" s="452" t="s">
        <v>636</v>
      </c>
      <c r="D41" s="453" t="s">
        <v>637</v>
      </c>
      <c r="E41" s="444" t="s">
        <v>612</v>
      </c>
      <c r="F41" s="443" t="s">
        <v>349</v>
      </c>
      <c r="G41" s="469">
        <v>250</v>
      </c>
      <c r="H41" s="445">
        <v>250</v>
      </c>
      <c r="I41" s="445">
        <v>50</v>
      </c>
    </row>
    <row r="42" spans="1:9" s="446" customFormat="1">
      <c r="A42" s="15">
        <v>34</v>
      </c>
      <c r="B42" s="449" t="s">
        <v>638</v>
      </c>
      <c r="C42" s="452" t="s">
        <v>639</v>
      </c>
      <c r="D42" s="453" t="s">
        <v>640</v>
      </c>
      <c r="E42" s="444" t="s">
        <v>612</v>
      </c>
      <c r="F42" s="443" t="s">
        <v>349</v>
      </c>
      <c r="G42" s="469">
        <v>250</v>
      </c>
      <c r="H42" s="445">
        <v>250</v>
      </c>
      <c r="I42" s="445">
        <v>50</v>
      </c>
    </row>
    <row r="43" spans="1:9" s="446" customFormat="1">
      <c r="A43" s="15">
        <v>35</v>
      </c>
      <c r="B43" s="449" t="s">
        <v>497</v>
      </c>
      <c r="C43" s="452" t="s">
        <v>641</v>
      </c>
      <c r="D43" s="453" t="s">
        <v>642</v>
      </c>
      <c r="E43" s="444" t="s">
        <v>612</v>
      </c>
      <c r="F43" s="443" t="s">
        <v>349</v>
      </c>
      <c r="G43" s="469">
        <v>250</v>
      </c>
      <c r="H43" s="445">
        <v>250</v>
      </c>
      <c r="I43" s="445">
        <v>50</v>
      </c>
    </row>
    <row r="44" spans="1:9" s="446" customFormat="1">
      <c r="A44" s="15">
        <v>36</v>
      </c>
      <c r="B44" s="449" t="s">
        <v>643</v>
      </c>
      <c r="C44" s="452" t="s">
        <v>644</v>
      </c>
      <c r="D44" s="454" t="s">
        <v>645</v>
      </c>
      <c r="E44" s="444" t="s">
        <v>612</v>
      </c>
      <c r="F44" s="443" t="s">
        <v>349</v>
      </c>
      <c r="G44" s="469">
        <v>250</v>
      </c>
      <c r="H44" s="445">
        <v>250</v>
      </c>
      <c r="I44" s="445">
        <v>50</v>
      </c>
    </row>
    <row r="45" spans="1:9" s="446" customFormat="1">
      <c r="A45" s="15">
        <v>37</v>
      </c>
      <c r="B45" s="449" t="s">
        <v>514</v>
      </c>
      <c r="C45" s="452" t="s">
        <v>644</v>
      </c>
      <c r="D45" s="454" t="s">
        <v>646</v>
      </c>
      <c r="E45" s="444" t="s">
        <v>612</v>
      </c>
      <c r="F45" s="443" t="s">
        <v>349</v>
      </c>
      <c r="G45" s="469">
        <v>250</v>
      </c>
      <c r="H45" s="445">
        <v>250</v>
      </c>
      <c r="I45" s="445">
        <v>50</v>
      </c>
    </row>
    <row r="46" spans="1:9" s="446" customFormat="1">
      <c r="A46" s="15">
        <v>38</v>
      </c>
      <c r="B46" s="444" t="s">
        <v>647</v>
      </c>
      <c r="C46" s="452" t="s">
        <v>648</v>
      </c>
      <c r="D46" s="455" t="s">
        <v>649</v>
      </c>
      <c r="E46" s="444" t="s">
        <v>612</v>
      </c>
      <c r="F46" s="443" t="s">
        <v>349</v>
      </c>
      <c r="G46" s="469">
        <v>250</v>
      </c>
      <c r="H46" s="445">
        <v>250</v>
      </c>
      <c r="I46" s="445">
        <v>50</v>
      </c>
    </row>
    <row r="47" spans="1:9" ht="18.75" customHeight="1">
      <c r="A47" s="15">
        <v>39</v>
      </c>
      <c r="B47" s="357" t="s">
        <v>650</v>
      </c>
      <c r="C47" s="422" t="s">
        <v>651</v>
      </c>
      <c r="D47" s="423" t="s">
        <v>652</v>
      </c>
      <c r="E47" s="421" t="s">
        <v>653</v>
      </c>
      <c r="F47" s="95" t="s">
        <v>349</v>
      </c>
      <c r="G47" s="456">
        <v>150</v>
      </c>
      <c r="H47" s="424">
        <v>150</v>
      </c>
      <c r="I47" s="416">
        <v>30</v>
      </c>
    </row>
    <row r="48" spans="1:9">
      <c r="A48" s="15">
        <v>40</v>
      </c>
      <c r="B48" s="422" t="s">
        <v>481</v>
      </c>
      <c r="C48" s="422" t="s">
        <v>654</v>
      </c>
      <c r="D48" s="425" t="s">
        <v>614</v>
      </c>
      <c r="E48" s="422" t="s">
        <v>653</v>
      </c>
      <c r="F48" s="95" t="s">
        <v>349</v>
      </c>
      <c r="G48" s="457">
        <v>100</v>
      </c>
      <c r="H48" s="426">
        <v>100</v>
      </c>
      <c r="I48" s="416">
        <v>20</v>
      </c>
    </row>
    <row r="49" spans="1:9">
      <c r="A49" s="15">
        <v>41</v>
      </c>
      <c r="B49" s="422" t="s">
        <v>655</v>
      </c>
      <c r="C49" s="422" t="s">
        <v>656</v>
      </c>
      <c r="D49" s="427" t="s">
        <v>657</v>
      </c>
      <c r="E49" s="422" t="s">
        <v>653</v>
      </c>
      <c r="F49" s="95" t="s">
        <v>349</v>
      </c>
      <c r="G49" s="457">
        <v>100</v>
      </c>
      <c r="H49" s="426">
        <v>100</v>
      </c>
      <c r="I49" s="416">
        <v>20</v>
      </c>
    </row>
    <row r="50" spans="1:9">
      <c r="A50" s="15">
        <v>42</v>
      </c>
      <c r="B50" s="428" t="s">
        <v>498</v>
      </c>
      <c r="C50" s="422" t="s">
        <v>658</v>
      </c>
      <c r="D50" s="427" t="s">
        <v>659</v>
      </c>
      <c r="E50" s="422" t="s">
        <v>653</v>
      </c>
      <c r="F50" s="95" t="s">
        <v>349</v>
      </c>
      <c r="G50" s="457">
        <v>100</v>
      </c>
      <c r="H50" s="426">
        <v>100</v>
      </c>
      <c r="I50" s="416">
        <v>20</v>
      </c>
    </row>
    <row r="51" spans="1:9">
      <c r="A51" s="15">
        <v>43</v>
      </c>
      <c r="B51" s="429" t="s">
        <v>498</v>
      </c>
      <c r="C51" s="430" t="s">
        <v>660</v>
      </c>
      <c r="D51" s="425" t="s">
        <v>661</v>
      </c>
      <c r="E51" s="422" t="s">
        <v>653</v>
      </c>
      <c r="F51" s="95" t="s">
        <v>349</v>
      </c>
      <c r="G51" s="457">
        <v>100</v>
      </c>
      <c r="H51" s="426">
        <v>100</v>
      </c>
      <c r="I51" s="416">
        <v>20</v>
      </c>
    </row>
    <row r="52" spans="1:9">
      <c r="A52" s="15">
        <v>44</v>
      </c>
      <c r="B52" s="431" t="s">
        <v>524</v>
      </c>
      <c r="C52" s="422" t="s">
        <v>662</v>
      </c>
      <c r="D52" s="425" t="s">
        <v>663</v>
      </c>
      <c r="E52" s="422" t="s">
        <v>653</v>
      </c>
      <c r="F52" s="95" t="s">
        <v>349</v>
      </c>
      <c r="G52" s="457">
        <v>100</v>
      </c>
      <c r="H52" s="426">
        <v>100</v>
      </c>
      <c r="I52" s="416">
        <v>20</v>
      </c>
    </row>
    <row r="53" spans="1:9">
      <c r="A53" s="15">
        <v>45</v>
      </c>
      <c r="B53" s="431" t="s">
        <v>664</v>
      </c>
      <c r="C53" s="422" t="s">
        <v>665</v>
      </c>
      <c r="D53" s="425" t="s">
        <v>666</v>
      </c>
      <c r="E53" s="422" t="s">
        <v>653</v>
      </c>
      <c r="F53" s="95" t="s">
        <v>349</v>
      </c>
      <c r="G53" s="457">
        <v>100</v>
      </c>
      <c r="H53" s="426">
        <v>100</v>
      </c>
      <c r="I53" s="416">
        <v>20</v>
      </c>
    </row>
    <row r="54" spans="1:9">
      <c r="A54" s="15">
        <v>46</v>
      </c>
      <c r="B54" s="431" t="s">
        <v>667</v>
      </c>
      <c r="C54" s="422" t="s">
        <v>668</v>
      </c>
      <c r="D54" s="425" t="s">
        <v>669</v>
      </c>
      <c r="E54" s="422" t="s">
        <v>653</v>
      </c>
      <c r="F54" s="95" t="s">
        <v>349</v>
      </c>
      <c r="G54" s="457">
        <v>100</v>
      </c>
      <c r="H54" s="426">
        <v>100</v>
      </c>
      <c r="I54" s="416">
        <v>20</v>
      </c>
    </row>
    <row r="55" spans="1:9">
      <c r="A55" s="15">
        <v>47</v>
      </c>
      <c r="B55" s="431" t="s">
        <v>670</v>
      </c>
      <c r="C55" s="422" t="s">
        <v>671</v>
      </c>
      <c r="D55" s="425" t="s">
        <v>672</v>
      </c>
      <c r="E55" s="422" t="s">
        <v>653</v>
      </c>
      <c r="F55" s="95" t="s">
        <v>349</v>
      </c>
      <c r="G55" s="457">
        <v>50</v>
      </c>
      <c r="H55" s="426">
        <v>50</v>
      </c>
      <c r="I55" s="416">
        <v>10</v>
      </c>
    </row>
    <row r="56" spans="1:9">
      <c r="A56" s="15">
        <v>48</v>
      </c>
      <c r="B56" s="431" t="s">
        <v>673</v>
      </c>
      <c r="C56" s="422" t="s">
        <v>674</v>
      </c>
      <c r="D56" s="425" t="s">
        <v>675</v>
      </c>
      <c r="E56" s="422" t="s">
        <v>653</v>
      </c>
      <c r="F56" s="95" t="s">
        <v>349</v>
      </c>
      <c r="G56" s="457">
        <v>50</v>
      </c>
      <c r="H56" s="426">
        <v>50</v>
      </c>
      <c r="I56" s="416">
        <v>10</v>
      </c>
    </row>
    <row r="57" spans="1:9">
      <c r="A57" s="15">
        <v>49</v>
      </c>
      <c r="B57" s="431" t="s">
        <v>594</v>
      </c>
      <c r="C57" s="422" t="s">
        <v>676</v>
      </c>
      <c r="D57" s="425" t="s">
        <v>677</v>
      </c>
      <c r="E57" s="422" t="s">
        <v>653</v>
      </c>
      <c r="F57" s="95" t="s">
        <v>349</v>
      </c>
      <c r="G57" s="457">
        <v>50</v>
      </c>
      <c r="H57" s="426">
        <v>50</v>
      </c>
      <c r="I57" s="416">
        <v>10</v>
      </c>
    </row>
    <row r="58" spans="1:9">
      <c r="A58" s="15">
        <v>50</v>
      </c>
      <c r="B58" s="431" t="s">
        <v>670</v>
      </c>
      <c r="C58" s="422" t="s">
        <v>678</v>
      </c>
      <c r="D58" s="425" t="s">
        <v>679</v>
      </c>
      <c r="E58" s="422" t="s">
        <v>653</v>
      </c>
      <c r="F58" s="95" t="s">
        <v>349</v>
      </c>
      <c r="G58" s="457">
        <v>50</v>
      </c>
      <c r="H58" s="426">
        <v>50</v>
      </c>
      <c r="I58" s="416">
        <v>10</v>
      </c>
    </row>
    <row r="59" spans="1:9">
      <c r="A59" s="15">
        <v>51</v>
      </c>
      <c r="B59" s="431" t="s">
        <v>680</v>
      </c>
      <c r="C59" s="422" t="s">
        <v>681</v>
      </c>
      <c r="D59" s="425" t="s">
        <v>682</v>
      </c>
      <c r="E59" s="422" t="s">
        <v>653</v>
      </c>
      <c r="F59" s="95" t="s">
        <v>349</v>
      </c>
      <c r="G59" s="457">
        <v>50</v>
      </c>
      <c r="H59" s="426">
        <v>50</v>
      </c>
      <c r="I59" s="416">
        <v>10</v>
      </c>
    </row>
    <row r="60" spans="1:9">
      <c r="A60" s="15">
        <v>52</v>
      </c>
      <c r="B60" s="431" t="s">
        <v>502</v>
      </c>
      <c r="C60" s="422" t="s">
        <v>681</v>
      </c>
      <c r="D60" s="425" t="s">
        <v>683</v>
      </c>
      <c r="E60" s="422" t="s">
        <v>653</v>
      </c>
      <c r="F60" s="95" t="s">
        <v>349</v>
      </c>
      <c r="G60" s="457">
        <v>50</v>
      </c>
      <c r="H60" s="426">
        <v>50</v>
      </c>
      <c r="I60" s="416">
        <v>10</v>
      </c>
    </row>
    <row r="61" spans="1:9">
      <c r="A61" s="15">
        <v>53</v>
      </c>
      <c r="B61" s="431" t="s">
        <v>529</v>
      </c>
      <c r="C61" s="422" t="s">
        <v>684</v>
      </c>
      <c r="D61" s="425" t="s">
        <v>685</v>
      </c>
      <c r="E61" s="422" t="s">
        <v>653</v>
      </c>
      <c r="F61" s="95" t="s">
        <v>349</v>
      </c>
      <c r="G61" s="457">
        <v>100</v>
      </c>
      <c r="H61" s="426">
        <v>100</v>
      </c>
      <c r="I61" s="416">
        <v>20</v>
      </c>
    </row>
    <row r="62" spans="1:9">
      <c r="A62" s="15">
        <v>54</v>
      </c>
      <c r="B62" s="431" t="s">
        <v>686</v>
      </c>
      <c r="C62" s="422" t="s">
        <v>671</v>
      </c>
      <c r="D62" s="425" t="s">
        <v>687</v>
      </c>
      <c r="E62" s="422" t="s">
        <v>653</v>
      </c>
      <c r="F62" s="95" t="s">
        <v>349</v>
      </c>
      <c r="G62" s="457">
        <v>100</v>
      </c>
      <c r="H62" s="426">
        <v>100</v>
      </c>
      <c r="I62" s="416">
        <v>20</v>
      </c>
    </row>
    <row r="63" spans="1:9">
      <c r="A63" s="15">
        <v>55</v>
      </c>
      <c r="B63" s="431" t="s">
        <v>688</v>
      </c>
      <c r="C63" s="422" t="s">
        <v>689</v>
      </c>
      <c r="D63" s="425" t="s">
        <v>690</v>
      </c>
      <c r="E63" s="422" t="s">
        <v>653</v>
      </c>
      <c r="F63" s="95" t="s">
        <v>349</v>
      </c>
      <c r="G63" s="457">
        <v>50</v>
      </c>
      <c r="H63" s="426">
        <v>50</v>
      </c>
      <c r="I63" s="416">
        <v>10</v>
      </c>
    </row>
    <row r="64" spans="1:9">
      <c r="A64" s="15">
        <v>56</v>
      </c>
      <c r="B64" s="428" t="s">
        <v>691</v>
      </c>
      <c r="C64" s="422" t="s">
        <v>692</v>
      </c>
      <c r="D64" s="427" t="s">
        <v>693</v>
      </c>
      <c r="E64" s="422" t="s">
        <v>653</v>
      </c>
      <c r="F64" s="95" t="s">
        <v>349</v>
      </c>
      <c r="G64" s="457">
        <v>50</v>
      </c>
      <c r="H64" s="432">
        <v>50</v>
      </c>
      <c r="I64" s="416">
        <v>10</v>
      </c>
    </row>
    <row r="65" spans="1:9">
      <c r="A65" s="15">
        <v>57</v>
      </c>
      <c r="B65" s="428" t="s">
        <v>694</v>
      </c>
      <c r="C65" s="422" t="s">
        <v>695</v>
      </c>
      <c r="D65" s="427" t="s">
        <v>696</v>
      </c>
      <c r="E65" s="422" t="s">
        <v>653</v>
      </c>
      <c r="F65" s="95" t="s">
        <v>349</v>
      </c>
      <c r="G65" s="457">
        <v>50</v>
      </c>
      <c r="H65" s="432">
        <v>50</v>
      </c>
      <c r="I65" s="416">
        <v>10</v>
      </c>
    </row>
    <row r="66" spans="1:9">
      <c r="A66" s="15">
        <v>58</v>
      </c>
      <c r="B66" s="428" t="s">
        <v>697</v>
      </c>
      <c r="C66" s="422" t="s">
        <v>526</v>
      </c>
      <c r="D66" s="427" t="s">
        <v>698</v>
      </c>
      <c r="E66" s="422" t="s">
        <v>653</v>
      </c>
      <c r="F66" s="95" t="s">
        <v>349</v>
      </c>
      <c r="G66" s="457">
        <v>50</v>
      </c>
      <c r="H66" s="432">
        <v>50</v>
      </c>
      <c r="I66" s="416">
        <v>10</v>
      </c>
    </row>
    <row r="67" spans="1:9">
      <c r="A67" s="15">
        <v>59</v>
      </c>
      <c r="B67" s="428" t="s">
        <v>699</v>
      </c>
      <c r="C67" s="422" t="s">
        <v>700</v>
      </c>
      <c r="D67" s="427" t="s">
        <v>701</v>
      </c>
      <c r="E67" s="422" t="s">
        <v>653</v>
      </c>
      <c r="F67" s="95" t="s">
        <v>349</v>
      </c>
      <c r="G67" s="457">
        <v>50</v>
      </c>
      <c r="H67" s="432">
        <v>50</v>
      </c>
      <c r="I67" s="416">
        <v>10</v>
      </c>
    </row>
    <row r="68" spans="1:9">
      <c r="A68" s="15">
        <v>60</v>
      </c>
      <c r="B68" s="428" t="s">
        <v>702</v>
      </c>
      <c r="C68" s="422" t="s">
        <v>703</v>
      </c>
      <c r="D68" s="427" t="s">
        <v>704</v>
      </c>
      <c r="E68" s="422" t="s">
        <v>653</v>
      </c>
      <c r="F68" s="95" t="s">
        <v>349</v>
      </c>
      <c r="G68" s="457">
        <v>50</v>
      </c>
      <c r="H68" s="432">
        <v>50</v>
      </c>
      <c r="I68" s="416">
        <v>10</v>
      </c>
    </row>
    <row r="69" spans="1:9">
      <c r="A69" s="15">
        <v>61</v>
      </c>
      <c r="B69" s="431" t="s">
        <v>705</v>
      </c>
      <c r="C69" s="422" t="s">
        <v>706</v>
      </c>
      <c r="D69" s="425" t="s">
        <v>707</v>
      </c>
      <c r="E69" s="422" t="s">
        <v>653</v>
      </c>
      <c r="F69" s="95" t="s">
        <v>349</v>
      </c>
      <c r="G69" s="457">
        <v>50</v>
      </c>
      <c r="H69" s="426">
        <v>50</v>
      </c>
      <c r="I69" s="416">
        <v>10</v>
      </c>
    </row>
    <row r="70" spans="1:9">
      <c r="A70" s="15">
        <v>62</v>
      </c>
      <c r="B70" s="428" t="s">
        <v>498</v>
      </c>
      <c r="C70" s="422" t="s">
        <v>708</v>
      </c>
      <c r="D70" s="427" t="s">
        <v>709</v>
      </c>
      <c r="E70" s="422" t="s">
        <v>653</v>
      </c>
      <c r="F70" s="95" t="s">
        <v>349</v>
      </c>
      <c r="G70" s="457">
        <v>50</v>
      </c>
      <c r="H70" s="432">
        <v>50</v>
      </c>
      <c r="I70" s="416">
        <v>10</v>
      </c>
    </row>
    <row r="71" spans="1:9">
      <c r="A71" s="15">
        <v>63</v>
      </c>
      <c r="B71" s="428" t="s">
        <v>710</v>
      </c>
      <c r="C71" s="422" t="s">
        <v>711</v>
      </c>
      <c r="D71" s="427" t="s">
        <v>712</v>
      </c>
      <c r="E71" s="422" t="s">
        <v>653</v>
      </c>
      <c r="F71" s="95" t="s">
        <v>349</v>
      </c>
      <c r="G71" s="457">
        <v>50</v>
      </c>
      <c r="H71" s="432">
        <v>50</v>
      </c>
      <c r="I71" s="416">
        <v>10</v>
      </c>
    </row>
    <row r="72" spans="1:9">
      <c r="A72" s="15">
        <v>64</v>
      </c>
      <c r="B72" s="428" t="s">
        <v>713</v>
      </c>
      <c r="C72" s="422" t="s">
        <v>714</v>
      </c>
      <c r="D72" s="427" t="s">
        <v>715</v>
      </c>
      <c r="E72" s="422" t="s">
        <v>653</v>
      </c>
      <c r="F72" s="95" t="s">
        <v>349</v>
      </c>
      <c r="G72" s="457">
        <v>50</v>
      </c>
      <c r="H72" s="432">
        <v>50</v>
      </c>
      <c r="I72" s="416">
        <v>10</v>
      </c>
    </row>
    <row r="73" spans="1:9">
      <c r="A73" s="15">
        <v>65</v>
      </c>
      <c r="B73" s="428" t="s">
        <v>716</v>
      </c>
      <c r="C73" s="422" t="s">
        <v>676</v>
      </c>
      <c r="D73" s="427" t="s">
        <v>717</v>
      </c>
      <c r="E73" s="422" t="s">
        <v>653</v>
      </c>
      <c r="F73" s="95" t="s">
        <v>349</v>
      </c>
      <c r="G73" s="457">
        <v>50</v>
      </c>
      <c r="H73" s="432">
        <v>50</v>
      </c>
      <c r="I73" s="416">
        <v>10</v>
      </c>
    </row>
    <row r="74" spans="1:9">
      <c r="A74" s="15">
        <v>66</v>
      </c>
      <c r="B74" s="433" t="s">
        <v>718</v>
      </c>
      <c r="C74" s="422" t="s">
        <v>719</v>
      </c>
      <c r="D74" s="427" t="s">
        <v>720</v>
      </c>
      <c r="E74" s="422" t="s">
        <v>653</v>
      </c>
      <c r="F74" s="95" t="s">
        <v>349</v>
      </c>
      <c r="G74" s="457">
        <v>50</v>
      </c>
      <c r="H74" s="432">
        <v>50</v>
      </c>
      <c r="I74" s="416">
        <v>10</v>
      </c>
    </row>
    <row r="75" spans="1:9">
      <c r="A75" s="15">
        <v>67</v>
      </c>
      <c r="B75" s="433" t="s">
        <v>721</v>
      </c>
      <c r="C75" s="422" t="s">
        <v>722</v>
      </c>
      <c r="D75" s="427" t="s">
        <v>723</v>
      </c>
      <c r="E75" s="422" t="s">
        <v>653</v>
      </c>
      <c r="F75" s="95" t="s">
        <v>349</v>
      </c>
      <c r="G75" s="457">
        <v>50</v>
      </c>
      <c r="H75" s="432">
        <v>50</v>
      </c>
      <c r="I75" s="416">
        <v>10</v>
      </c>
    </row>
    <row r="76" spans="1:9">
      <c r="A76" s="15">
        <v>68</v>
      </c>
      <c r="B76" s="434" t="s">
        <v>518</v>
      </c>
      <c r="C76" s="422" t="s">
        <v>724</v>
      </c>
      <c r="D76" s="425" t="s">
        <v>725</v>
      </c>
      <c r="E76" s="422" t="s">
        <v>653</v>
      </c>
      <c r="F76" s="95" t="s">
        <v>349</v>
      </c>
      <c r="G76" s="457">
        <v>100</v>
      </c>
      <c r="H76" s="426">
        <v>100</v>
      </c>
      <c r="I76" s="416">
        <v>20</v>
      </c>
    </row>
    <row r="77" spans="1:9">
      <c r="A77" s="15">
        <v>69</v>
      </c>
      <c r="B77" s="434" t="s">
        <v>726</v>
      </c>
      <c r="C77" s="422" t="s">
        <v>727</v>
      </c>
      <c r="D77" s="425" t="s">
        <v>728</v>
      </c>
      <c r="E77" s="422" t="s">
        <v>653</v>
      </c>
      <c r="F77" s="95" t="s">
        <v>349</v>
      </c>
      <c r="G77" s="457">
        <v>100</v>
      </c>
      <c r="H77" s="426">
        <v>100</v>
      </c>
      <c r="I77" s="416">
        <v>20</v>
      </c>
    </row>
    <row r="78" spans="1:9">
      <c r="A78" s="15">
        <v>70</v>
      </c>
      <c r="B78" s="434" t="s">
        <v>729</v>
      </c>
      <c r="C78" s="422" t="s">
        <v>730</v>
      </c>
      <c r="D78" s="425" t="s">
        <v>731</v>
      </c>
      <c r="E78" s="422" t="s">
        <v>653</v>
      </c>
      <c r="F78" s="95" t="s">
        <v>349</v>
      </c>
      <c r="G78" s="457">
        <v>50</v>
      </c>
      <c r="H78" s="426">
        <v>50</v>
      </c>
      <c r="I78" s="416">
        <v>10</v>
      </c>
    </row>
    <row r="79" spans="1:9">
      <c r="A79" s="15">
        <v>71</v>
      </c>
      <c r="B79" s="434" t="s">
        <v>498</v>
      </c>
      <c r="C79" s="422" t="s">
        <v>732</v>
      </c>
      <c r="D79" s="425" t="s">
        <v>733</v>
      </c>
      <c r="E79" s="422" t="s">
        <v>653</v>
      </c>
      <c r="F79" s="95" t="s">
        <v>349</v>
      </c>
      <c r="G79" s="457">
        <v>50</v>
      </c>
      <c r="H79" s="426">
        <v>50</v>
      </c>
      <c r="I79" s="416">
        <v>10</v>
      </c>
    </row>
    <row r="80" spans="1:9">
      <c r="A80" s="15">
        <v>72</v>
      </c>
      <c r="B80" s="434" t="s">
        <v>734</v>
      </c>
      <c r="C80" s="422" t="s">
        <v>735</v>
      </c>
      <c r="D80" s="425" t="s">
        <v>736</v>
      </c>
      <c r="E80" s="422" t="s">
        <v>653</v>
      </c>
      <c r="F80" s="95" t="s">
        <v>349</v>
      </c>
      <c r="G80" s="457">
        <v>50</v>
      </c>
      <c r="H80" s="426">
        <v>50</v>
      </c>
      <c r="I80" s="416">
        <v>10</v>
      </c>
    </row>
    <row r="81" spans="1:9">
      <c r="A81" s="15">
        <v>73</v>
      </c>
      <c r="B81" s="434" t="s">
        <v>737</v>
      </c>
      <c r="C81" s="422" t="s">
        <v>738</v>
      </c>
      <c r="D81" s="425" t="s">
        <v>739</v>
      </c>
      <c r="E81" s="422" t="s">
        <v>653</v>
      </c>
      <c r="F81" s="95" t="s">
        <v>349</v>
      </c>
      <c r="G81" s="457">
        <v>50</v>
      </c>
      <c r="H81" s="426">
        <v>50</v>
      </c>
      <c r="I81" s="416">
        <v>10</v>
      </c>
    </row>
    <row r="82" spans="1:9">
      <c r="A82" s="15">
        <v>74</v>
      </c>
      <c r="B82" s="434" t="s">
        <v>740</v>
      </c>
      <c r="C82" s="422" t="s">
        <v>741</v>
      </c>
      <c r="D82" s="425" t="s">
        <v>742</v>
      </c>
      <c r="E82" s="422" t="s">
        <v>653</v>
      </c>
      <c r="F82" s="95" t="s">
        <v>349</v>
      </c>
      <c r="G82" s="457">
        <v>100</v>
      </c>
      <c r="H82" s="426">
        <v>100</v>
      </c>
      <c r="I82" s="416">
        <v>20</v>
      </c>
    </row>
    <row r="83" spans="1:9">
      <c r="A83" s="15">
        <v>75</v>
      </c>
      <c r="B83" s="434" t="s">
        <v>743</v>
      </c>
      <c r="C83" s="422" t="s">
        <v>744</v>
      </c>
      <c r="D83" s="425" t="s">
        <v>745</v>
      </c>
      <c r="E83" s="422" t="s">
        <v>653</v>
      </c>
      <c r="F83" s="95" t="s">
        <v>349</v>
      </c>
      <c r="G83" s="457">
        <v>50</v>
      </c>
      <c r="H83" s="426">
        <v>50</v>
      </c>
      <c r="I83" s="416">
        <v>10</v>
      </c>
    </row>
    <row r="84" spans="1:9">
      <c r="A84" s="15">
        <v>76</v>
      </c>
      <c r="B84" s="434" t="s">
        <v>746</v>
      </c>
      <c r="C84" s="422" t="s">
        <v>747</v>
      </c>
      <c r="D84" s="425" t="s">
        <v>748</v>
      </c>
      <c r="E84" s="422" t="s">
        <v>653</v>
      </c>
      <c r="F84" s="95" t="s">
        <v>349</v>
      </c>
      <c r="G84" s="457">
        <v>50</v>
      </c>
      <c r="H84" s="426">
        <v>50</v>
      </c>
      <c r="I84" s="416">
        <v>10</v>
      </c>
    </row>
    <row r="85" spans="1:9">
      <c r="A85" s="15">
        <v>77</v>
      </c>
      <c r="B85" s="434" t="s">
        <v>749</v>
      </c>
      <c r="C85" s="422" t="s">
        <v>750</v>
      </c>
      <c r="D85" s="425" t="s">
        <v>751</v>
      </c>
      <c r="E85" s="422" t="s">
        <v>653</v>
      </c>
      <c r="F85" s="95" t="s">
        <v>349</v>
      </c>
      <c r="G85" s="457">
        <v>50</v>
      </c>
      <c r="H85" s="426">
        <v>50</v>
      </c>
      <c r="I85" s="416">
        <v>10</v>
      </c>
    </row>
    <row r="86" spans="1:9">
      <c r="A86" s="15">
        <v>78</v>
      </c>
      <c r="B86" s="434" t="s">
        <v>527</v>
      </c>
      <c r="C86" s="422" t="s">
        <v>668</v>
      </c>
      <c r="D86" s="425" t="s">
        <v>752</v>
      </c>
      <c r="E86" s="422" t="s">
        <v>653</v>
      </c>
      <c r="F86" s="95" t="s">
        <v>349</v>
      </c>
      <c r="G86" s="457">
        <v>100</v>
      </c>
      <c r="H86" s="426">
        <v>100</v>
      </c>
      <c r="I86" s="416">
        <v>20</v>
      </c>
    </row>
    <row r="87" spans="1:9">
      <c r="A87" s="15">
        <v>79</v>
      </c>
      <c r="B87" s="434" t="s">
        <v>753</v>
      </c>
      <c r="C87" s="422" t="s">
        <v>754</v>
      </c>
      <c r="D87" s="425" t="s">
        <v>755</v>
      </c>
      <c r="E87" s="422" t="s">
        <v>653</v>
      </c>
      <c r="F87" s="95" t="s">
        <v>349</v>
      </c>
      <c r="G87" s="457">
        <v>50</v>
      </c>
      <c r="H87" s="426">
        <v>50</v>
      </c>
      <c r="I87" s="416">
        <v>10</v>
      </c>
    </row>
    <row r="88" spans="1:9">
      <c r="A88" s="15">
        <v>80</v>
      </c>
      <c r="B88" s="434" t="s">
        <v>756</v>
      </c>
      <c r="C88" s="422" t="s">
        <v>757</v>
      </c>
      <c r="D88" s="425" t="s">
        <v>758</v>
      </c>
      <c r="E88" s="422" t="s">
        <v>653</v>
      </c>
      <c r="F88" s="95" t="s">
        <v>349</v>
      </c>
      <c r="G88" s="457">
        <v>50</v>
      </c>
      <c r="H88" s="426">
        <v>50</v>
      </c>
      <c r="I88" s="416">
        <v>10</v>
      </c>
    </row>
    <row r="89" spans="1:9">
      <c r="A89" s="15">
        <v>81</v>
      </c>
      <c r="B89" s="434" t="s">
        <v>759</v>
      </c>
      <c r="C89" s="422" t="s">
        <v>658</v>
      </c>
      <c r="D89" s="425" t="s">
        <v>760</v>
      </c>
      <c r="E89" s="422" t="s">
        <v>653</v>
      </c>
      <c r="F89" s="95" t="s">
        <v>349</v>
      </c>
      <c r="G89" s="457">
        <v>100</v>
      </c>
      <c r="H89" s="426">
        <v>100</v>
      </c>
      <c r="I89" s="416">
        <v>20</v>
      </c>
    </row>
    <row r="90" spans="1:9">
      <c r="A90" s="15">
        <v>82</v>
      </c>
      <c r="B90" s="434" t="s">
        <v>513</v>
      </c>
      <c r="C90" s="422" t="s">
        <v>761</v>
      </c>
      <c r="D90" s="425" t="s">
        <v>762</v>
      </c>
      <c r="E90" s="422" t="s">
        <v>653</v>
      </c>
      <c r="F90" s="95" t="s">
        <v>349</v>
      </c>
      <c r="G90" s="457">
        <v>50</v>
      </c>
      <c r="H90" s="426">
        <v>50</v>
      </c>
      <c r="I90" s="416">
        <v>10</v>
      </c>
    </row>
    <row r="91" spans="1:9">
      <c r="A91" s="15">
        <v>83</v>
      </c>
      <c r="B91" s="434" t="s">
        <v>763</v>
      </c>
      <c r="C91" s="422" t="s">
        <v>764</v>
      </c>
      <c r="D91" s="425" t="s">
        <v>765</v>
      </c>
      <c r="E91" s="422" t="s">
        <v>653</v>
      </c>
      <c r="F91" s="95" t="s">
        <v>349</v>
      </c>
      <c r="G91" s="457">
        <v>50</v>
      </c>
      <c r="H91" s="426">
        <v>50</v>
      </c>
      <c r="I91" s="416">
        <v>10</v>
      </c>
    </row>
    <row r="92" spans="1:9">
      <c r="A92" s="15">
        <v>84</v>
      </c>
      <c r="B92" s="434" t="s">
        <v>766</v>
      </c>
      <c r="C92" s="422" t="s">
        <v>767</v>
      </c>
      <c r="D92" s="425" t="s">
        <v>768</v>
      </c>
      <c r="E92" s="422" t="s">
        <v>653</v>
      </c>
      <c r="F92" s="95" t="s">
        <v>349</v>
      </c>
      <c r="G92" s="457">
        <v>100</v>
      </c>
      <c r="H92" s="426">
        <v>100</v>
      </c>
      <c r="I92" s="416">
        <v>20</v>
      </c>
    </row>
    <row r="93" spans="1:9">
      <c r="A93" s="15">
        <v>85</v>
      </c>
      <c r="B93" s="433" t="s">
        <v>769</v>
      </c>
      <c r="C93" s="422" t="s">
        <v>770</v>
      </c>
      <c r="D93" s="427" t="s">
        <v>771</v>
      </c>
      <c r="E93" s="422" t="s">
        <v>653</v>
      </c>
      <c r="F93" s="95" t="s">
        <v>349</v>
      </c>
      <c r="G93" s="457">
        <v>50</v>
      </c>
      <c r="H93" s="432">
        <v>50</v>
      </c>
      <c r="I93" s="416">
        <v>10</v>
      </c>
    </row>
    <row r="94" spans="1:9">
      <c r="A94" s="15">
        <v>86</v>
      </c>
      <c r="B94" s="433" t="s">
        <v>513</v>
      </c>
      <c r="C94" s="422" t="s">
        <v>772</v>
      </c>
      <c r="D94" s="427" t="s">
        <v>773</v>
      </c>
      <c r="E94" s="422" t="s">
        <v>653</v>
      </c>
      <c r="F94" s="95" t="s">
        <v>349</v>
      </c>
      <c r="G94" s="457">
        <v>50</v>
      </c>
      <c r="H94" s="432">
        <v>50</v>
      </c>
      <c r="I94" s="416">
        <v>10</v>
      </c>
    </row>
    <row r="95" spans="1:9">
      <c r="A95" s="15">
        <v>87</v>
      </c>
      <c r="B95" s="434" t="s">
        <v>525</v>
      </c>
      <c r="C95" s="422" t="s">
        <v>700</v>
      </c>
      <c r="D95" s="425" t="s">
        <v>774</v>
      </c>
      <c r="E95" s="422" t="s">
        <v>653</v>
      </c>
      <c r="F95" s="95" t="s">
        <v>349</v>
      </c>
      <c r="G95" s="457">
        <v>100</v>
      </c>
      <c r="H95" s="426">
        <v>100</v>
      </c>
      <c r="I95" s="416">
        <v>20</v>
      </c>
    </row>
    <row r="96" spans="1:9">
      <c r="A96" s="15">
        <v>88</v>
      </c>
      <c r="B96" s="434" t="s">
        <v>775</v>
      </c>
      <c r="C96" s="422" t="s">
        <v>539</v>
      </c>
      <c r="D96" s="425" t="s">
        <v>776</v>
      </c>
      <c r="E96" s="422" t="s">
        <v>653</v>
      </c>
      <c r="F96" s="95" t="s">
        <v>349</v>
      </c>
      <c r="G96" s="457">
        <v>50</v>
      </c>
      <c r="H96" s="426">
        <v>50</v>
      </c>
      <c r="I96" s="416">
        <v>10</v>
      </c>
    </row>
    <row r="97" spans="1:9">
      <c r="A97" s="15">
        <v>89</v>
      </c>
      <c r="B97" s="434" t="s">
        <v>670</v>
      </c>
      <c r="C97" s="422" t="s">
        <v>777</v>
      </c>
      <c r="D97" s="425" t="s">
        <v>778</v>
      </c>
      <c r="E97" s="422" t="s">
        <v>653</v>
      </c>
      <c r="F97" s="95" t="s">
        <v>349</v>
      </c>
      <c r="G97" s="457">
        <v>50</v>
      </c>
      <c r="H97" s="426">
        <v>50</v>
      </c>
      <c r="I97" s="416">
        <v>10</v>
      </c>
    </row>
    <row r="98" spans="1:9">
      <c r="A98" s="15">
        <v>90</v>
      </c>
      <c r="B98" s="434" t="s">
        <v>779</v>
      </c>
      <c r="C98" s="422" t="s">
        <v>780</v>
      </c>
      <c r="D98" s="425" t="s">
        <v>781</v>
      </c>
      <c r="E98" s="422" t="s">
        <v>653</v>
      </c>
      <c r="F98" s="95" t="s">
        <v>349</v>
      </c>
      <c r="G98" s="457">
        <v>50</v>
      </c>
      <c r="H98" s="426">
        <v>50</v>
      </c>
      <c r="I98" s="416">
        <v>10</v>
      </c>
    </row>
    <row r="99" spans="1:9">
      <c r="A99" s="15">
        <v>91</v>
      </c>
      <c r="B99" s="434" t="s">
        <v>782</v>
      </c>
      <c r="C99" s="422" t="s">
        <v>783</v>
      </c>
      <c r="D99" s="425" t="s">
        <v>784</v>
      </c>
      <c r="E99" s="422" t="s">
        <v>653</v>
      </c>
      <c r="F99" s="95" t="s">
        <v>349</v>
      </c>
      <c r="G99" s="457">
        <v>50</v>
      </c>
      <c r="H99" s="426">
        <v>50</v>
      </c>
      <c r="I99" s="416">
        <v>10</v>
      </c>
    </row>
    <row r="100" spans="1:9">
      <c r="A100" s="15">
        <v>92</v>
      </c>
      <c r="B100" s="434" t="s">
        <v>785</v>
      </c>
      <c r="C100" s="422" t="s">
        <v>786</v>
      </c>
      <c r="D100" s="425" t="s">
        <v>787</v>
      </c>
      <c r="E100" s="422" t="s">
        <v>653</v>
      </c>
      <c r="F100" s="95" t="s">
        <v>349</v>
      </c>
      <c r="G100" s="457">
        <v>100</v>
      </c>
      <c r="H100" s="426">
        <v>100</v>
      </c>
      <c r="I100" s="416">
        <v>20</v>
      </c>
    </row>
    <row r="101" spans="1:9">
      <c r="A101" s="15">
        <v>93</v>
      </c>
      <c r="B101" s="434" t="s">
        <v>502</v>
      </c>
      <c r="C101" s="422" t="s">
        <v>788</v>
      </c>
      <c r="D101" s="425" t="s">
        <v>789</v>
      </c>
      <c r="E101" s="422" t="s">
        <v>653</v>
      </c>
      <c r="F101" s="95" t="s">
        <v>349</v>
      </c>
      <c r="G101" s="457">
        <v>100</v>
      </c>
      <c r="H101" s="426">
        <v>100</v>
      </c>
      <c r="I101" s="416">
        <v>20</v>
      </c>
    </row>
    <row r="102" spans="1:9">
      <c r="A102" s="15">
        <v>94</v>
      </c>
      <c r="B102" s="434" t="s">
        <v>790</v>
      </c>
      <c r="C102" s="422" t="s">
        <v>791</v>
      </c>
      <c r="D102" s="425" t="s">
        <v>792</v>
      </c>
      <c r="E102" s="422" t="s">
        <v>653</v>
      </c>
      <c r="F102" s="95" t="s">
        <v>349</v>
      </c>
      <c r="G102" s="457">
        <v>100</v>
      </c>
      <c r="H102" s="426">
        <v>100</v>
      </c>
      <c r="I102" s="416">
        <v>20</v>
      </c>
    </row>
    <row r="103" spans="1:9">
      <c r="A103" s="15">
        <v>95</v>
      </c>
      <c r="B103" s="434" t="s">
        <v>528</v>
      </c>
      <c r="C103" s="422" t="s">
        <v>662</v>
      </c>
      <c r="D103" s="425" t="s">
        <v>793</v>
      </c>
      <c r="E103" s="422" t="s">
        <v>653</v>
      </c>
      <c r="F103" s="95" t="s">
        <v>349</v>
      </c>
      <c r="G103" s="457">
        <v>100</v>
      </c>
      <c r="H103" s="426">
        <v>100</v>
      </c>
      <c r="I103" s="416">
        <v>20</v>
      </c>
    </row>
    <row r="104" spans="1:9">
      <c r="A104" s="15">
        <v>96</v>
      </c>
      <c r="B104" s="434" t="s">
        <v>794</v>
      </c>
      <c r="C104" s="422" t="s">
        <v>795</v>
      </c>
      <c r="D104" s="425" t="s">
        <v>796</v>
      </c>
      <c r="E104" s="422" t="s">
        <v>653</v>
      </c>
      <c r="F104" s="95" t="s">
        <v>349</v>
      </c>
      <c r="G104" s="457">
        <v>50</v>
      </c>
      <c r="H104" s="426">
        <v>50</v>
      </c>
      <c r="I104" s="416">
        <v>10</v>
      </c>
    </row>
    <row r="105" spans="1:9">
      <c r="A105" s="15">
        <v>97</v>
      </c>
      <c r="B105" s="434" t="s">
        <v>797</v>
      </c>
      <c r="C105" s="422" t="s">
        <v>798</v>
      </c>
      <c r="D105" s="425" t="s">
        <v>799</v>
      </c>
      <c r="E105" s="422" t="s">
        <v>653</v>
      </c>
      <c r="F105" s="95" t="s">
        <v>349</v>
      </c>
      <c r="G105" s="457">
        <v>50</v>
      </c>
      <c r="H105" s="426">
        <v>50</v>
      </c>
      <c r="I105" s="416">
        <v>10</v>
      </c>
    </row>
    <row r="106" spans="1:9">
      <c r="A106" s="15">
        <v>98</v>
      </c>
      <c r="B106" s="431" t="s">
        <v>487</v>
      </c>
      <c r="C106" s="435" t="s">
        <v>800</v>
      </c>
      <c r="D106" s="436" t="s">
        <v>596</v>
      </c>
      <c r="E106" s="422" t="s">
        <v>653</v>
      </c>
      <c r="F106" s="95" t="s">
        <v>349</v>
      </c>
      <c r="G106" s="458">
        <v>150</v>
      </c>
      <c r="H106" s="437">
        <v>150</v>
      </c>
      <c r="I106" s="416">
        <v>30</v>
      </c>
    </row>
    <row r="107" spans="1:9">
      <c r="A107" s="15">
        <v>99</v>
      </c>
      <c r="B107" s="438" t="s">
        <v>801</v>
      </c>
      <c r="C107" s="435" t="s">
        <v>802</v>
      </c>
      <c r="D107" s="439">
        <v>36001011955</v>
      </c>
      <c r="E107" s="422" t="s">
        <v>653</v>
      </c>
      <c r="F107" s="95" t="s">
        <v>349</v>
      </c>
      <c r="G107" s="458">
        <v>100</v>
      </c>
      <c r="H107" s="437">
        <v>100</v>
      </c>
      <c r="I107" s="416">
        <v>20</v>
      </c>
    </row>
    <row r="108" spans="1:9">
      <c r="A108" s="15">
        <v>100</v>
      </c>
      <c r="B108" s="438" t="s">
        <v>803</v>
      </c>
      <c r="C108" s="435" t="s">
        <v>804</v>
      </c>
      <c r="D108" s="439">
        <v>36001010813</v>
      </c>
      <c r="E108" s="422" t="s">
        <v>653</v>
      </c>
      <c r="F108" s="95" t="s">
        <v>349</v>
      </c>
      <c r="G108" s="458">
        <v>100</v>
      </c>
      <c r="H108" s="437">
        <v>100</v>
      </c>
      <c r="I108" s="416">
        <v>20</v>
      </c>
    </row>
    <row r="109" spans="1:9">
      <c r="A109" s="15">
        <v>101</v>
      </c>
      <c r="B109" s="438" t="s">
        <v>805</v>
      </c>
      <c r="C109" s="435" t="s">
        <v>806</v>
      </c>
      <c r="D109" s="439">
        <v>36001035674</v>
      </c>
      <c r="E109" s="422" t="s">
        <v>653</v>
      </c>
      <c r="F109" s="95" t="s">
        <v>349</v>
      </c>
      <c r="G109" s="458">
        <v>100</v>
      </c>
      <c r="H109" s="437">
        <v>100</v>
      </c>
      <c r="I109" s="416">
        <v>20</v>
      </c>
    </row>
    <row r="110" spans="1:9">
      <c r="A110" s="15">
        <v>102</v>
      </c>
      <c r="B110" s="438" t="s">
        <v>807</v>
      </c>
      <c r="C110" s="435" t="s">
        <v>808</v>
      </c>
      <c r="D110" s="439">
        <v>36001007569</v>
      </c>
      <c r="E110" s="422" t="s">
        <v>653</v>
      </c>
      <c r="F110" s="95" t="s">
        <v>349</v>
      </c>
      <c r="G110" s="458">
        <v>100</v>
      </c>
      <c r="H110" s="437">
        <v>100</v>
      </c>
      <c r="I110" s="416">
        <v>20</v>
      </c>
    </row>
    <row r="111" spans="1:9">
      <c r="A111" s="15">
        <v>103</v>
      </c>
      <c r="B111" s="438" t="s">
        <v>481</v>
      </c>
      <c r="C111" s="435" t="s">
        <v>809</v>
      </c>
      <c r="D111" s="439">
        <v>36001010556</v>
      </c>
      <c r="E111" s="422" t="s">
        <v>653</v>
      </c>
      <c r="F111" s="95" t="s">
        <v>349</v>
      </c>
      <c r="G111" s="458">
        <v>100</v>
      </c>
      <c r="H111" s="437">
        <v>100</v>
      </c>
      <c r="I111" s="416">
        <v>20</v>
      </c>
    </row>
    <row r="112" spans="1:9">
      <c r="A112" s="15">
        <v>104</v>
      </c>
      <c r="B112" s="438" t="s">
        <v>533</v>
      </c>
      <c r="C112" s="435" t="s">
        <v>810</v>
      </c>
      <c r="D112" s="439">
        <v>36001003374</v>
      </c>
      <c r="E112" s="422" t="s">
        <v>653</v>
      </c>
      <c r="F112" s="95" t="s">
        <v>349</v>
      </c>
      <c r="G112" s="458">
        <v>100</v>
      </c>
      <c r="H112" s="437">
        <v>100</v>
      </c>
      <c r="I112" s="416">
        <v>20</v>
      </c>
    </row>
    <row r="113" spans="1:9">
      <c r="A113" s="15">
        <v>105</v>
      </c>
      <c r="B113" s="438" t="s">
        <v>519</v>
      </c>
      <c r="C113" s="435" t="s">
        <v>811</v>
      </c>
      <c r="D113" s="439">
        <v>36001049582</v>
      </c>
      <c r="E113" s="422" t="s">
        <v>653</v>
      </c>
      <c r="F113" s="95" t="s">
        <v>349</v>
      </c>
      <c r="G113" s="458">
        <v>100</v>
      </c>
      <c r="H113" s="437">
        <v>100</v>
      </c>
      <c r="I113" s="416">
        <v>20</v>
      </c>
    </row>
    <row r="114" spans="1:9">
      <c r="A114" s="15">
        <v>106</v>
      </c>
      <c r="B114" s="438" t="s">
        <v>501</v>
      </c>
      <c r="C114" s="435" t="s">
        <v>812</v>
      </c>
      <c r="D114" s="440">
        <v>36001035091</v>
      </c>
      <c r="E114" s="422" t="s">
        <v>653</v>
      </c>
      <c r="F114" s="95" t="s">
        <v>349</v>
      </c>
      <c r="G114" s="458">
        <v>100</v>
      </c>
      <c r="H114" s="437">
        <v>100</v>
      </c>
      <c r="I114" s="416">
        <v>20</v>
      </c>
    </row>
    <row r="115" spans="1:9">
      <c r="A115" s="15">
        <v>107</v>
      </c>
      <c r="B115" s="438" t="s">
        <v>520</v>
      </c>
      <c r="C115" s="435" t="s">
        <v>813</v>
      </c>
      <c r="D115" s="439">
        <v>36001022099</v>
      </c>
      <c r="E115" s="422" t="s">
        <v>653</v>
      </c>
      <c r="F115" s="95" t="s">
        <v>349</v>
      </c>
      <c r="G115" s="458">
        <v>100</v>
      </c>
      <c r="H115" s="437">
        <v>100</v>
      </c>
      <c r="I115" s="416">
        <v>20</v>
      </c>
    </row>
    <row r="116" spans="1:9">
      <c r="A116" s="15">
        <v>108</v>
      </c>
      <c r="B116" s="438" t="s">
        <v>549</v>
      </c>
      <c r="C116" s="435" t="s">
        <v>814</v>
      </c>
      <c r="D116" s="439">
        <v>36001041949</v>
      </c>
      <c r="E116" s="422" t="s">
        <v>653</v>
      </c>
      <c r="F116" s="95" t="s">
        <v>349</v>
      </c>
      <c r="G116" s="458">
        <v>100</v>
      </c>
      <c r="H116" s="437">
        <v>100</v>
      </c>
      <c r="I116" s="416">
        <v>20</v>
      </c>
    </row>
    <row r="117" spans="1:9">
      <c r="A117" s="15">
        <v>109</v>
      </c>
      <c r="B117" s="438" t="s">
        <v>815</v>
      </c>
      <c r="C117" s="435" t="s">
        <v>816</v>
      </c>
      <c r="D117" s="439">
        <v>36001038234</v>
      </c>
      <c r="E117" s="422" t="s">
        <v>653</v>
      </c>
      <c r="F117" s="95" t="s">
        <v>349</v>
      </c>
      <c r="G117" s="458">
        <v>100</v>
      </c>
      <c r="H117" s="437">
        <v>100</v>
      </c>
      <c r="I117" s="416">
        <v>20</v>
      </c>
    </row>
    <row r="118" spans="1:9">
      <c r="A118" s="15">
        <v>110</v>
      </c>
      <c r="B118" s="438" t="s">
        <v>483</v>
      </c>
      <c r="C118" s="435" t="s">
        <v>817</v>
      </c>
      <c r="D118" s="439">
        <v>36001038508</v>
      </c>
      <c r="E118" s="422" t="s">
        <v>653</v>
      </c>
      <c r="F118" s="95" t="s">
        <v>349</v>
      </c>
      <c r="G118" s="458">
        <v>100</v>
      </c>
      <c r="H118" s="437">
        <v>100</v>
      </c>
      <c r="I118" s="416">
        <v>20</v>
      </c>
    </row>
    <row r="119" spans="1:9">
      <c r="A119" s="15">
        <v>111</v>
      </c>
      <c r="B119" s="438" t="s">
        <v>818</v>
      </c>
      <c r="C119" s="435" t="s">
        <v>804</v>
      </c>
      <c r="D119" s="439">
        <v>36001023133</v>
      </c>
      <c r="E119" s="422" t="s">
        <v>653</v>
      </c>
      <c r="F119" s="95" t="s">
        <v>349</v>
      </c>
      <c r="G119" s="458">
        <v>100</v>
      </c>
      <c r="H119" s="437">
        <v>100</v>
      </c>
      <c r="I119" s="416">
        <v>20</v>
      </c>
    </row>
    <row r="120" spans="1:9">
      <c r="A120" s="15">
        <v>112</v>
      </c>
      <c r="B120" s="438" t="s">
        <v>517</v>
      </c>
      <c r="C120" s="435" t="s">
        <v>819</v>
      </c>
      <c r="D120" s="439">
        <v>36001020977</v>
      </c>
      <c r="E120" s="422" t="s">
        <v>653</v>
      </c>
      <c r="F120" s="95" t="s">
        <v>349</v>
      </c>
      <c r="G120" s="458">
        <v>100</v>
      </c>
      <c r="H120" s="437">
        <v>100</v>
      </c>
      <c r="I120" s="416">
        <v>20</v>
      </c>
    </row>
    <row r="121" spans="1:9">
      <c r="A121" s="15">
        <v>113</v>
      </c>
      <c r="B121" s="438" t="s">
        <v>521</v>
      </c>
      <c r="C121" s="435" t="s">
        <v>820</v>
      </c>
      <c r="D121" s="439">
        <v>36001023297</v>
      </c>
      <c r="E121" s="422" t="s">
        <v>653</v>
      </c>
      <c r="F121" s="95" t="s">
        <v>349</v>
      </c>
      <c r="G121" s="458">
        <v>100</v>
      </c>
      <c r="H121" s="437">
        <v>100</v>
      </c>
      <c r="I121" s="416">
        <v>20</v>
      </c>
    </row>
    <row r="122" spans="1:9">
      <c r="A122" s="15">
        <v>114</v>
      </c>
      <c r="B122" s="438" t="s">
        <v>821</v>
      </c>
      <c r="C122" s="435" t="s">
        <v>822</v>
      </c>
      <c r="D122" s="439">
        <v>36001020342</v>
      </c>
      <c r="E122" s="422" t="s">
        <v>653</v>
      </c>
      <c r="F122" s="95" t="s">
        <v>349</v>
      </c>
      <c r="G122" s="458">
        <v>100</v>
      </c>
      <c r="H122" s="437">
        <v>100</v>
      </c>
      <c r="I122" s="416">
        <v>20</v>
      </c>
    </row>
    <row r="123" spans="1:9">
      <c r="A123" s="15">
        <v>115</v>
      </c>
      <c r="B123" s="438" t="s">
        <v>823</v>
      </c>
      <c r="C123" s="435" t="s">
        <v>824</v>
      </c>
      <c r="D123" s="439">
        <v>36001023174</v>
      </c>
      <c r="E123" s="422" t="s">
        <v>653</v>
      </c>
      <c r="F123" s="95" t="s">
        <v>349</v>
      </c>
      <c r="G123" s="458">
        <v>100</v>
      </c>
      <c r="H123" s="437">
        <v>100</v>
      </c>
      <c r="I123" s="416">
        <v>20</v>
      </c>
    </row>
    <row r="124" spans="1:9">
      <c r="A124" s="15">
        <v>116</v>
      </c>
      <c r="B124" s="438" t="s">
        <v>520</v>
      </c>
      <c r="C124" s="435" t="s">
        <v>825</v>
      </c>
      <c r="D124" s="439">
        <v>36001026530</v>
      </c>
      <c r="E124" s="422" t="s">
        <v>653</v>
      </c>
      <c r="F124" s="95" t="s">
        <v>349</v>
      </c>
      <c r="G124" s="458">
        <v>100</v>
      </c>
      <c r="H124" s="437">
        <v>100</v>
      </c>
      <c r="I124" s="416">
        <v>20</v>
      </c>
    </row>
    <row r="125" spans="1:9">
      <c r="A125" s="15">
        <v>117</v>
      </c>
      <c r="B125" s="438" t="s">
        <v>520</v>
      </c>
      <c r="C125" s="435" t="s">
        <v>826</v>
      </c>
      <c r="D125" s="439">
        <v>36001027966</v>
      </c>
      <c r="E125" s="422" t="s">
        <v>653</v>
      </c>
      <c r="F125" s="95" t="s">
        <v>349</v>
      </c>
      <c r="G125" s="458">
        <v>100</v>
      </c>
      <c r="H125" s="437">
        <v>100</v>
      </c>
      <c r="I125" s="416">
        <v>20</v>
      </c>
    </row>
    <row r="126" spans="1:9">
      <c r="A126" s="15">
        <v>118</v>
      </c>
      <c r="B126" s="438" t="s">
        <v>577</v>
      </c>
      <c r="C126" s="435" t="s">
        <v>827</v>
      </c>
      <c r="D126" s="439">
        <v>11001001061</v>
      </c>
      <c r="E126" s="422" t="s">
        <v>653</v>
      </c>
      <c r="F126" s="95" t="s">
        <v>349</v>
      </c>
      <c r="G126" s="458">
        <v>100</v>
      </c>
      <c r="H126" s="437">
        <v>100</v>
      </c>
      <c r="I126" s="416">
        <v>20</v>
      </c>
    </row>
    <row r="127" spans="1:9">
      <c r="A127" s="15">
        <v>119</v>
      </c>
      <c r="B127" s="438" t="s">
        <v>520</v>
      </c>
      <c r="C127" s="435" t="s">
        <v>828</v>
      </c>
      <c r="D127" s="439">
        <v>36001025095</v>
      </c>
      <c r="E127" s="422" t="s">
        <v>653</v>
      </c>
      <c r="F127" s="95" t="s">
        <v>349</v>
      </c>
      <c r="G127" s="458">
        <v>100</v>
      </c>
      <c r="H127" s="437">
        <v>100</v>
      </c>
      <c r="I127" s="416">
        <v>20</v>
      </c>
    </row>
    <row r="128" spans="1:9">
      <c r="A128" s="15">
        <v>120</v>
      </c>
      <c r="B128" s="438" t="s">
        <v>829</v>
      </c>
      <c r="C128" s="435" t="s">
        <v>830</v>
      </c>
      <c r="D128" s="439" t="s">
        <v>831</v>
      </c>
      <c r="E128" s="422" t="s">
        <v>653</v>
      </c>
      <c r="F128" s="95" t="s">
        <v>349</v>
      </c>
      <c r="G128" s="458">
        <v>100</v>
      </c>
      <c r="H128" s="437">
        <v>100</v>
      </c>
      <c r="I128" s="416">
        <v>20</v>
      </c>
    </row>
    <row r="129" spans="1:9">
      <c r="A129" s="15">
        <v>121</v>
      </c>
      <c r="B129" s="438" t="s">
        <v>832</v>
      </c>
      <c r="C129" s="435" t="s">
        <v>833</v>
      </c>
      <c r="D129" s="439" t="s">
        <v>834</v>
      </c>
      <c r="E129" s="422" t="s">
        <v>653</v>
      </c>
      <c r="F129" s="95" t="s">
        <v>349</v>
      </c>
      <c r="G129" s="458">
        <v>100</v>
      </c>
      <c r="H129" s="437">
        <v>100</v>
      </c>
      <c r="I129" s="416">
        <v>20</v>
      </c>
    </row>
    <row r="130" spans="1:9">
      <c r="A130" s="15">
        <v>122</v>
      </c>
      <c r="B130" s="438" t="s">
        <v>835</v>
      </c>
      <c r="C130" s="435" t="s">
        <v>836</v>
      </c>
      <c r="D130" s="439">
        <v>36001028716</v>
      </c>
      <c r="E130" s="422" t="s">
        <v>653</v>
      </c>
      <c r="F130" s="95" t="s">
        <v>349</v>
      </c>
      <c r="G130" s="458">
        <v>100</v>
      </c>
      <c r="H130" s="437">
        <v>100</v>
      </c>
      <c r="I130" s="416">
        <v>20</v>
      </c>
    </row>
    <row r="131" spans="1:9">
      <c r="A131" s="15">
        <v>123</v>
      </c>
      <c r="B131" s="438" t="s">
        <v>483</v>
      </c>
      <c r="C131" s="435" t="s">
        <v>837</v>
      </c>
      <c r="D131" s="439">
        <v>36001034437</v>
      </c>
      <c r="E131" s="422" t="s">
        <v>653</v>
      </c>
      <c r="F131" s="95" t="s">
        <v>349</v>
      </c>
      <c r="G131" s="458">
        <v>100</v>
      </c>
      <c r="H131" s="437">
        <v>100</v>
      </c>
      <c r="I131" s="416">
        <v>20</v>
      </c>
    </row>
    <row r="132" spans="1:9">
      <c r="A132" s="15">
        <v>124</v>
      </c>
      <c r="B132" s="438" t="s">
        <v>838</v>
      </c>
      <c r="C132" s="435" t="s">
        <v>839</v>
      </c>
      <c r="D132" s="439">
        <v>36001012499</v>
      </c>
      <c r="E132" s="422" t="s">
        <v>653</v>
      </c>
      <c r="F132" s="95" t="s">
        <v>349</v>
      </c>
      <c r="G132" s="458">
        <v>100</v>
      </c>
      <c r="H132" s="437">
        <v>100</v>
      </c>
      <c r="I132" s="416">
        <v>20</v>
      </c>
    </row>
    <row r="133" spans="1:9">
      <c r="A133" s="15">
        <v>125</v>
      </c>
      <c r="B133" s="438" t="s">
        <v>803</v>
      </c>
      <c r="C133" s="435" t="s">
        <v>840</v>
      </c>
      <c r="D133" s="439">
        <v>36001028622</v>
      </c>
      <c r="E133" s="422" t="s">
        <v>653</v>
      </c>
      <c r="F133" s="95" t="s">
        <v>349</v>
      </c>
      <c r="G133" s="458">
        <v>100</v>
      </c>
      <c r="H133" s="437">
        <v>100</v>
      </c>
      <c r="I133" s="416">
        <v>20</v>
      </c>
    </row>
    <row r="134" spans="1:9">
      <c r="A134" s="15">
        <v>126</v>
      </c>
      <c r="B134" s="438" t="s">
        <v>841</v>
      </c>
      <c r="C134" s="435" t="s">
        <v>842</v>
      </c>
      <c r="D134" s="439">
        <v>36001027860</v>
      </c>
      <c r="E134" s="422" t="s">
        <v>653</v>
      </c>
      <c r="F134" s="95" t="s">
        <v>349</v>
      </c>
      <c r="G134" s="458">
        <v>100</v>
      </c>
      <c r="H134" s="437">
        <v>100</v>
      </c>
      <c r="I134" s="416">
        <v>20</v>
      </c>
    </row>
    <row r="135" spans="1:9">
      <c r="A135" s="15">
        <v>127</v>
      </c>
      <c r="B135" s="438" t="s">
        <v>843</v>
      </c>
      <c r="C135" s="435" t="s">
        <v>844</v>
      </c>
      <c r="D135" s="439">
        <v>36001025539</v>
      </c>
      <c r="E135" s="422" t="s">
        <v>653</v>
      </c>
      <c r="F135" s="95" t="s">
        <v>349</v>
      </c>
      <c r="G135" s="458">
        <v>100</v>
      </c>
      <c r="H135" s="437">
        <v>100</v>
      </c>
      <c r="I135" s="416">
        <v>20</v>
      </c>
    </row>
    <row r="136" spans="1:9">
      <c r="A136" s="15">
        <v>128</v>
      </c>
      <c r="B136" s="438" t="s">
        <v>845</v>
      </c>
      <c r="C136" s="435" t="s">
        <v>804</v>
      </c>
      <c r="D136" s="439">
        <v>36001024552</v>
      </c>
      <c r="E136" s="422" t="s">
        <v>653</v>
      </c>
      <c r="F136" s="95" t="s">
        <v>349</v>
      </c>
      <c r="G136" s="458">
        <v>100</v>
      </c>
      <c r="H136" s="437">
        <v>100</v>
      </c>
      <c r="I136" s="416">
        <v>20</v>
      </c>
    </row>
    <row r="137" spans="1:9">
      <c r="A137" s="15">
        <v>129</v>
      </c>
      <c r="B137" s="438" t="s">
        <v>846</v>
      </c>
      <c r="C137" s="435" t="s">
        <v>847</v>
      </c>
      <c r="D137" s="439">
        <v>36001026197</v>
      </c>
      <c r="E137" s="422" t="s">
        <v>653</v>
      </c>
      <c r="F137" s="95" t="s">
        <v>349</v>
      </c>
      <c r="G137" s="458">
        <v>100</v>
      </c>
      <c r="H137" s="437">
        <v>100</v>
      </c>
      <c r="I137" s="416">
        <v>20</v>
      </c>
    </row>
    <row r="138" spans="1:9">
      <c r="A138" s="15">
        <v>130</v>
      </c>
      <c r="B138" s="438" t="s">
        <v>848</v>
      </c>
      <c r="C138" s="435" t="s">
        <v>849</v>
      </c>
      <c r="D138" s="439">
        <v>36001000732</v>
      </c>
      <c r="E138" s="422" t="s">
        <v>653</v>
      </c>
      <c r="F138" s="95" t="s">
        <v>349</v>
      </c>
      <c r="G138" s="458">
        <v>100</v>
      </c>
      <c r="H138" s="437">
        <v>100</v>
      </c>
      <c r="I138" s="416">
        <v>20</v>
      </c>
    </row>
    <row r="139" spans="1:9">
      <c r="A139" s="15">
        <v>131</v>
      </c>
      <c r="B139" s="438" t="s">
        <v>540</v>
      </c>
      <c r="C139" s="435" t="s">
        <v>850</v>
      </c>
      <c r="D139" s="439">
        <v>36001016027</v>
      </c>
      <c r="E139" s="422" t="s">
        <v>653</v>
      </c>
      <c r="F139" s="95" t="s">
        <v>349</v>
      </c>
      <c r="G139" s="458">
        <v>100</v>
      </c>
      <c r="H139" s="437">
        <v>100</v>
      </c>
      <c r="I139" s="416">
        <v>20</v>
      </c>
    </row>
    <row r="140" spans="1:9">
      <c r="A140" s="15">
        <v>132</v>
      </c>
      <c r="B140" s="438" t="s">
        <v>832</v>
      </c>
      <c r="C140" s="435" t="s">
        <v>851</v>
      </c>
      <c r="D140" s="439">
        <v>36001011124</v>
      </c>
      <c r="E140" s="422" t="s">
        <v>653</v>
      </c>
      <c r="F140" s="95" t="s">
        <v>349</v>
      </c>
      <c r="G140" s="458">
        <v>100</v>
      </c>
      <c r="H140" s="437">
        <v>100</v>
      </c>
      <c r="I140" s="416">
        <v>20</v>
      </c>
    </row>
    <row r="141" spans="1:9">
      <c r="A141" s="15">
        <v>133</v>
      </c>
      <c r="B141" s="438" t="s">
        <v>852</v>
      </c>
      <c r="C141" s="435" t="s">
        <v>853</v>
      </c>
      <c r="D141" s="439">
        <v>36001019077</v>
      </c>
      <c r="E141" s="422" t="s">
        <v>653</v>
      </c>
      <c r="F141" s="95" t="s">
        <v>349</v>
      </c>
      <c r="G141" s="458">
        <v>100</v>
      </c>
      <c r="H141" s="437">
        <v>100</v>
      </c>
      <c r="I141" s="416">
        <v>20</v>
      </c>
    </row>
    <row r="142" spans="1:9">
      <c r="A142" s="15">
        <v>134</v>
      </c>
      <c r="B142" s="438" t="s">
        <v>495</v>
      </c>
      <c r="C142" s="435" t="s">
        <v>854</v>
      </c>
      <c r="D142" s="439">
        <v>36001001981</v>
      </c>
      <c r="E142" s="422" t="s">
        <v>653</v>
      </c>
      <c r="F142" s="95" t="s">
        <v>349</v>
      </c>
      <c r="G142" s="458">
        <v>100</v>
      </c>
      <c r="H142" s="437">
        <v>100</v>
      </c>
      <c r="I142" s="416">
        <v>20</v>
      </c>
    </row>
    <row r="143" spans="1:9">
      <c r="A143" s="15">
        <v>135</v>
      </c>
      <c r="B143" s="438" t="s">
        <v>855</v>
      </c>
      <c r="C143" s="435" t="s">
        <v>856</v>
      </c>
      <c r="D143" s="439">
        <v>36001012726</v>
      </c>
      <c r="E143" s="422" t="s">
        <v>653</v>
      </c>
      <c r="F143" s="95" t="s">
        <v>349</v>
      </c>
      <c r="G143" s="458">
        <v>100</v>
      </c>
      <c r="H143" s="437">
        <v>100</v>
      </c>
      <c r="I143" s="416">
        <v>20</v>
      </c>
    </row>
    <row r="144" spans="1:9">
      <c r="A144" s="15">
        <v>136</v>
      </c>
      <c r="B144" s="438" t="s">
        <v>494</v>
      </c>
      <c r="C144" s="435" t="s">
        <v>857</v>
      </c>
      <c r="D144" s="439" t="s">
        <v>858</v>
      </c>
      <c r="E144" s="422" t="s">
        <v>653</v>
      </c>
      <c r="F144" s="95" t="s">
        <v>349</v>
      </c>
      <c r="G144" s="458">
        <v>100</v>
      </c>
      <c r="H144" s="437">
        <v>100</v>
      </c>
      <c r="I144" s="416">
        <v>20</v>
      </c>
    </row>
    <row r="145" spans="1:9">
      <c r="A145" s="15">
        <v>137</v>
      </c>
      <c r="B145" s="438" t="s">
        <v>859</v>
      </c>
      <c r="C145" s="435" t="s">
        <v>860</v>
      </c>
      <c r="D145" s="439">
        <v>9001004398</v>
      </c>
      <c r="E145" s="422" t="s">
        <v>653</v>
      </c>
      <c r="F145" s="95" t="s">
        <v>349</v>
      </c>
      <c r="G145" s="458">
        <v>100</v>
      </c>
      <c r="H145" s="437">
        <v>100</v>
      </c>
      <c r="I145" s="416">
        <v>20</v>
      </c>
    </row>
    <row r="146" spans="1:9">
      <c r="A146" s="15">
        <v>138</v>
      </c>
      <c r="B146" s="438" t="s">
        <v>861</v>
      </c>
      <c r="C146" s="435" t="s">
        <v>862</v>
      </c>
      <c r="D146" s="439">
        <v>30001001322</v>
      </c>
      <c r="E146" s="422" t="s">
        <v>653</v>
      </c>
      <c r="F146" s="95" t="s">
        <v>349</v>
      </c>
      <c r="G146" s="458">
        <v>100</v>
      </c>
      <c r="H146" s="437">
        <v>100</v>
      </c>
      <c r="I146" s="416">
        <v>20</v>
      </c>
    </row>
    <row r="147" spans="1:9">
      <c r="A147" s="15">
        <v>139</v>
      </c>
      <c r="B147" s="438" t="s">
        <v>519</v>
      </c>
      <c r="C147" s="435" t="s">
        <v>863</v>
      </c>
      <c r="D147" s="439" t="s">
        <v>864</v>
      </c>
      <c r="E147" s="422" t="s">
        <v>653</v>
      </c>
      <c r="F147" s="95" t="s">
        <v>349</v>
      </c>
      <c r="G147" s="458">
        <v>100</v>
      </c>
      <c r="H147" s="437">
        <v>100</v>
      </c>
      <c r="I147" s="416">
        <v>20</v>
      </c>
    </row>
    <row r="148" spans="1:9">
      <c r="A148" s="15">
        <v>140</v>
      </c>
      <c r="B148" s="438" t="s">
        <v>521</v>
      </c>
      <c r="C148" s="435" t="s">
        <v>865</v>
      </c>
      <c r="D148" s="439" t="s">
        <v>866</v>
      </c>
      <c r="E148" s="422" t="s">
        <v>653</v>
      </c>
      <c r="F148" s="95" t="s">
        <v>349</v>
      </c>
      <c r="G148" s="458">
        <v>100</v>
      </c>
      <c r="H148" s="437">
        <v>100</v>
      </c>
      <c r="I148" s="416">
        <v>20</v>
      </c>
    </row>
    <row r="149" spans="1:9">
      <c r="A149" s="15">
        <v>141</v>
      </c>
      <c r="B149" s="438" t="s">
        <v>867</v>
      </c>
      <c r="C149" s="435" t="s">
        <v>868</v>
      </c>
      <c r="D149" s="439" t="s">
        <v>869</v>
      </c>
      <c r="E149" s="422" t="s">
        <v>653</v>
      </c>
      <c r="F149" s="95" t="s">
        <v>349</v>
      </c>
      <c r="G149" s="458">
        <v>100</v>
      </c>
      <c r="H149" s="437">
        <v>100</v>
      </c>
      <c r="I149" s="416">
        <v>20</v>
      </c>
    </row>
    <row r="150" spans="1:9">
      <c r="A150" s="15">
        <v>142</v>
      </c>
      <c r="B150" s="438" t="s">
        <v>870</v>
      </c>
      <c r="C150" s="435" t="s">
        <v>871</v>
      </c>
      <c r="D150" s="439">
        <v>33001018721</v>
      </c>
      <c r="E150" s="422" t="s">
        <v>653</v>
      </c>
      <c r="F150" s="95" t="s">
        <v>349</v>
      </c>
      <c r="G150" s="458">
        <v>100</v>
      </c>
      <c r="H150" s="437">
        <v>100</v>
      </c>
      <c r="I150" s="416">
        <v>20</v>
      </c>
    </row>
    <row r="151" spans="1:9">
      <c r="A151" s="15">
        <v>143</v>
      </c>
      <c r="B151" s="438" t="s">
        <v>481</v>
      </c>
      <c r="C151" s="435" t="s">
        <v>872</v>
      </c>
      <c r="D151" s="439">
        <v>65002003970</v>
      </c>
      <c r="E151" s="422" t="s">
        <v>653</v>
      </c>
      <c r="F151" s="95" t="s">
        <v>349</v>
      </c>
      <c r="G151" s="458">
        <v>100</v>
      </c>
      <c r="H151" s="437">
        <v>100</v>
      </c>
      <c r="I151" s="416">
        <v>20</v>
      </c>
    </row>
    <row r="152" spans="1:9">
      <c r="A152" s="15">
        <v>144</v>
      </c>
      <c r="B152" s="438" t="s">
        <v>536</v>
      </c>
      <c r="C152" s="435" t="s">
        <v>873</v>
      </c>
      <c r="D152" s="439" t="s">
        <v>874</v>
      </c>
      <c r="E152" s="422" t="s">
        <v>653</v>
      </c>
      <c r="F152" s="95" t="s">
        <v>349</v>
      </c>
      <c r="G152" s="458">
        <v>100</v>
      </c>
      <c r="H152" s="437">
        <v>100</v>
      </c>
      <c r="I152" s="416">
        <v>20</v>
      </c>
    </row>
    <row r="153" spans="1:9">
      <c r="A153" s="15">
        <v>145</v>
      </c>
      <c r="B153" s="438" t="s">
        <v>807</v>
      </c>
      <c r="C153" s="435" t="s">
        <v>875</v>
      </c>
      <c r="D153" s="439" t="s">
        <v>876</v>
      </c>
      <c r="E153" s="422" t="s">
        <v>653</v>
      </c>
      <c r="F153" s="95" t="s">
        <v>349</v>
      </c>
      <c r="G153" s="458">
        <v>100</v>
      </c>
      <c r="H153" s="437">
        <v>100</v>
      </c>
      <c r="I153" s="416">
        <v>20</v>
      </c>
    </row>
    <row r="154" spans="1:9">
      <c r="A154" s="15">
        <v>146</v>
      </c>
      <c r="B154" s="438" t="s">
        <v>489</v>
      </c>
      <c r="C154" s="435" t="s">
        <v>877</v>
      </c>
      <c r="D154" s="439" t="s">
        <v>878</v>
      </c>
      <c r="E154" s="422" t="s">
        <v>653</v>
      </c>
      <c r="F154" s="95" t="s">
        <v>349</v>
      </c>
      <c r="G154" s="458">
        <v>100</v>
      </c>
      <c r="H154" s="437">
        <v>100</v>
      </c>
      <c r="I154" s="416">
        <v>20</v>
      </c>
    </row>
    <row r="155" spans="1:9">
      <c r="A155" s="15">
        <v>147</v>
      </c>
      <c r="B155" s="438" t="s">
        <v>807</v>
      </c>
      <c r="C155" s="435" t="s">
        <v>879</v>
      </c>
      <c r="D155" s="439">
        <v>10001040637</v>
      </c>
      <c r="E155" s="422" t="s">
        <v>653</v>
      </c>
      <c r="F155" s="95" t="s">
        <v>349</v>
      </c>
      <c r="G155" s="458">
        <v>100</v>
      </c>
      <c r="H155" s="437">
        <v>100</v>
      </c>
      <c r="I155" s="416">
        <v>20</v>
      </c>
    </row>
    <row r="156" spans="1:9">
      <c r="A156" s="15">
        <v>148</v>
      </c>
      <c r="B156" s="435" t="s">
        <v>880</v>
      </c>
      <c r="C156" s="422" t="s">
        <v>881</v>
      </c>
      <c r="D156" s="441" t="s">
        <v>882</v>
      </c>
      <c r="E156" s="422" t="s">
        <v>653</v>
      </c>
      <c r="F156" s="95" t="s">
        <v>349</v>
      </c>
      <c r="G156" s="459">
        <v>150</v>
      </c>
      <c r="H156" s="442">
        <v>150</v>
      </c>
      <c r="I156" s="416">
        <v>30</v>
      </c>
    </row>
    <row r="157" spans="1:9">
      <c r="A157" s="15">
        <v>149</v>
      </c>
      <c r="B157" s="435" t="s">
        <v>619</v>
      </c>
      <c r="C157" s="422" t="s">
        <v>883</v>
      </c>
      <c r="D157" s="425" t="s">
        <v>884</v>
      </c>
      <c r="E157" s="422" t="s">
        <v>653</v>
      </c>
      <c r="F157" s="95" t="s">
        <v>349</v>
      </c>
      <c r="G157" s="459">
        <v>100</v>
      </c>
      <c r="H157" s="442">
        <v>100</v>
      </c>
      <c r="I157" s="416">
        <v>20</v>
      </c>
    </row>
    <row r="158" spans="1:9">
      <c r="A158" s="15">
        <v>150</v>
      </c>
      <c r="B158" s="379" t="s">
        <v>508</v>
      </c>
      <c r="C158" s="463" t="s">
        <v>507</v>
      </c>
      <c r="D158" s="425" t="s">
        <v>1120</v>
      </c>
      <c r="E158" s="465" t="s">
        <v>939</v>
      </c>
      <c r="F158" s="443" t="s">
        <v>349</v>
      </c>
      <c r="G158" s="466">
        <v>1250</v>
      </c>
      <c r="H158" s="466">
        <v>1250</v>
      </c>
      <c r="I158" s="416">
        <f>H158*20%</f>
        <v>250</v>
      </c>
    </row>
    <row r="159" spans="1:9">
      <c r="A159" s="15">
        <v>151</v>
      </c>
      <c r="B159" s="379" t="s">
        <v>550</v>
      </c>
      <c r="C159" s="463" t="s">
        <v>886</v>
      </c>
      <c r="D159" s="425" t="s">
        <v>1124</v>
      </c>
      <c r="E159" s="465" t="s">
        <v>939</v>
      </c>
      <c r="F159" s="443" t="s">
        <v>349</v>
      </c>
      <c r="G159" s="466">
        <v>1350</v>
      </c>
      <c r="H159" s="466">
        <v>1350</v>
      </c>
      <c r="I159" s="416">
        <f t="shared" ref="I159:I211" si="1">H159*20%</f>
        <v>270</v>
      </c>
    </row>
    <row r="160" spans="1:9">
      <c r="A160" s="15">
        <v>152</v>
      </c>
      <c r="B160" s="379" t="s">
        <v>483</v>
      </c>
      <c r="C160" s="464" t="s">
        <v>887</v>
      </c>
      <c r="D160" s="425" t="s">
        <v>1157</v>
      </c>
      <c r="E160" s="465" t="s">
        <v>939</v>
      </c>
      <c r="F160" s="443" t="s">
        <v>349</v>
      </c>
      <c r="G160" s="466">
        <v>125</v>
      </c>
      <c r="H160" s="466">
        <v>125</v>
      </c>
      <c r="I160" s="416">
        <f t="shared" si="1"/>
        <v>25</v>
      </c>
    </row>
    <row r="161" spans="1:9">
      <c r="A161" s="15">
        <v>153</v>
      </c>
      <c r="B161" s="379" t="s">
        <v>538</v>
      </c>
      <c r="C161" s="464" t="s">
        <v>888</v>
      </c>
      <c r="D161" s="425" t="s">
        <v>1129</v>
      </c>
      <c r="E161" s="465" t="s">
        <v>939</v>
      </c>
      <c r="F161" s="443" t="s">
        <v>349</v>
      </c>
      <c r="G161" s="466">
        <v>423</v>
      </c>
      <c r="H161" s="466">
        <v>423</v>
      </c>
      <c r="I161" s="416">
        <f t="shared" si="1"/>
        <v>84.600000000000009</v>
      </c>
    </row>
    <row r="162" spans="1:9">
      <c r="A162" s="15">
        <v>154</v>
      </c>
      <c r="B162" s="379" t="s">
        <v>889</v>
      </c>
      <c r="C162" s="464" t="s">
        <v>890</v>
      </c>
      <c r="D162" s="425" t="s">
        <v>1130</v>
      </c>
      <c r="E162" s="465" t="s">
        <v>939</v>
      </c>
      <c r="F162" s="443" t="s">
        <v>349</v>
      </c>
      <c r="G162" s="466">
        <v>733.5</v>
      </c>
      <c r="H162" s="466">
        <v>733.5</v>
      </c>
      <c r="I162" s="416">
        <f t="shared" si="1"/>
        <v>146.70000000000002</v>
      </c>
    </row>
    <row r="163" spans="1:9">
      <c r="A163" s="15">
        <v>155</v>
      </c>
      <c r="B163" s="379" t="s">
        <v>891</v>
      </c>
      <c r="C163" s="464" t="s">
        <v>892</v>
      </c>
      <c r="D163" s="425" t="s">
        <v>1116</v>
      </c>
      <c r="E163" s="465" t="s">
        <v>939</v>
      </c>
      <c r="F163" s="443" t="s">
        <v>349</v>
      </c>
      <c r="G163" s="466">
        <v>679.5</v>
      </c>
      <c r="H163" s="466">
        <v>679.5</v>
      </c>
      <c r="I163" s="416">
        <f t="shared" si="1"/>
        <v>135.9</v>
      </c>
    </row>
    <row r="164" spans="1:9">
      <c r="A164" s="15">
        <v>156</v>
      </c>
      <c r="B164" s="379" t="s">
        <v>512</v>
      </c>
      <c r="C164" s="464" t="s">
        <v>893</v>
      </c>
      <c r="D164" s="425" t="s">
        <v>1127</v>
      </c>
      <c r="E164" s="465" t="s">
        <v>939</v>
      </c>
      <c r="F164" s="443" t="s">
        <v>349</v>
      </c>
      <c r="G164" s="466">
        <v>697.5</v>
      </c>
      <c r="H164" s="466">
        <v>697.5</v>
      </c>
      <c r="I164" s="416">
        <f t="shared" si="1"/>
        <v>139.5</v>
      </c>
    </row>
    <row r="165" spans="1:9">
      <c r="A165" s="15">
        <v>157</v>
      </c>
      <c r="B165" s="379" t="s">
        <v>894</v>
      </c>
      <c r="C165" s="464" t="s">
        <v>895</v>
      </c>
      <c r="D165" s="425" t="s">
        <v>1117</v>
      </c>
      <c r="E165" s="465" t="s">
        <v>939</v>
      </c>
      <c r="F165" s="443" t="s">
        <v>349</v>
      </c>
      <c r="G165" s="466">
        <v>675</v>
      </c>
      <c r="H165" s="466">
        <v>675</v>
      </c>
      <c r="I165" s="416">
        <f t="shared" si="1"/>
        <v>135</v>
      </c>
    </row>
    <row r="166" spans="1:9">
      <c r="A166" s="15">
        <v>158</v>
      </c>
      <c r="B166" s="379" t="s">
        <v>481</v>
      </c>
      <c r="C166" s="464" t="s">
        <v>578</v>
      </c>
      <c r="D166" s="425" t="s">
        <v>1118</v>
      </c>
      <c r="E166" s="465" t="s">
        <v>939</v>
      </c>
      <c r="F166" s="443" t="s">
        <v>349</v>
      </c>
      <c r="G166" s="466">
        <v>648</v>
      </c>
      <c r="H166" s="466">
        <v>648</v>
      </c>
      <c r="I166" s="416">
        <f t="shared" si="1"/>
        <v>129.6</v>
      </c>
    </row>
    <row r="167" spans="1:9">
      <c r="A167" s="15">
        <v>159</v>
      </c>
      <c r="B167" s="379" t="s">
        <v>513</v>
      </c>
      <c r="C167" s="464" t="s">
        <v>523</v>
      </c>
      <c r="D167" s="425" t="s">
        <v>1128</v>
      </c>
      <c r="E167" s="465" t="s">
        <v>939</v>
      </c>
      <c r="F167" s="443" t="s">
        <v>349</v>
      </c>
      <c r="G167" s="466">
        <v>693</v>
      </c>
      <c r="H167" s="466">
        <v>693</v>
      </c>
      <c r="I167" s="416">
        <f t="shared" si="1"/>
        <v>138.6</v>
      </c>
    </row>
    <row r="168" spans="1:9">
      <c r="A168" s="15">
        <v>160</v>
      </c>
      <c r="B168" s="379" t="s">
        <v>490</v>
      </c>
      <c r="C168" s="464" t="s">
        <v>896</v>
      </c>
      <c r="D168" s="425" t="s">
        <v>1131</v>
      </c>
      <c r="E168" s="465" t="s">
        <v>939</v>
      </c>
      <c r="F168" s="443" t="s">
        <v>349</v>
      </c>
      <c r="G168" s="466">
        <v>400</v>
      </c>
      <c r="H168" s="466">
        <v>400</v>
      </c>
      <c r="I168" s="416">
        <f t="shared" si="1"/>
        <v>80</v>
      </c>
    </row>
    <row r="169" spans="1:9">
      <c r="A169" s="15">
        <v>161</v>
      </c>
      <c r="B169" s="379" t="s">
        <v>845</v>
      </c>
      <c r="C169" s="464" t="s">
        <v>897</v>
      </c>
      <c r="D169" s="425" t="s">
        <v>1131</v>
      </c>
      <c r="E169" s="465" t="s">
        <v>939</v>
      </c>
      <c r="F169" s="443" t="s">
        <v>349</v>
      </c>
      <c r="G169" s="466">
        <v>900</v>
      </c>
      <c r="H169" s="466">
        <v>900</v>
      </c>
      <c r="I169" s="416">
        <f t="shared" si="1"/>
        <v>180</v>
      </c>
    </row>
    <row r="170" spans="1:9">
      <c r="A170" s="15">
        <v>162</v>
      </c>
      <c r="B170" s="379" t="s">
        <v>494</v>
      </c>
      <c r="C170" s="464" t="s">
        <v>898</v>
      </c>
      <c r="D170" s="425" t="s">
        <v>1132</v>
      </c>
      <c r="E170" s="465" t="s">
        <v>939</v>
      </c>
      <c r="F170" s="443" t="s">
        <v>349</v>
      </c>
      <c r="G170" s="466">
        <v>625</v>
      </c>
      <c r="H170" s="466">
        <v>625</v>
      </c>
      <c r="I170" s="416">
        <f t="shared" si="1"/>
        <v>125</v>
      </c>
    </row>
    <row r="171" spans="1:9">
      <c r="A171" s="15">
        <v>163</v>
      </c>
      <c r="B171" s="379" t="s">
        <v>531</v>
      </c>
      <c r="C171" s="464" t="s">
        <v>899</v>
      </c>
      <c r="D171" s="425" t="s">
        <v>1119</v>
      </c>
      <c r="E171" s="465" t="s">
        <v>939</v>
      </c>
      <c r="F171" s="443" t="s">
        <v>349</v>
      </c>
      <c r="G171" s="466">
        <v>634.5</v>
      </c>
      <c r="H171" s="466">
        <v>634.5</v>
      </c>
      <c r="I171" s="416">
        <f t="shared" si="1"/>
        <v>126.9</v>
      </c>
    </row>
    <row r="172" spans="1:9">
      <c r="A172" s="15">
        <v>164</v>
      </c>
      <c r="B172" s="379" t="s">
        <v>891</v>
      </c>
      <c r="C172" s="464" t="s">
        <v>892</v>
      </c>
      <c r="D172" s="425" t="s">
        <v>1116</v>
      </c>
      <c r="E172" s="465" t="s">
        <v>939</v>
      </c>
      <c r="F172" s="443" t="s">
        <v>349</v>
      </c>
      <c r="G172" s="466">
        <v>62.5</v>
      </c>
      <c r="H172" s="466">
        <v>62.5</v>
      </c>
      <c r="I172" s="416">
        <f t="shared" si="1"/>
        <v>12.5</v>
      </c>
    </row>
    <row r="173" spans="1:9">
      <c r="A173" s="15">
        <v>165</v>
      </c>
      <c r="B173" s="379" t="s">
        <v>551</v>
      </c>
      <c r="C173" s="464" t="s">
        <v>900</v>
      </c>
      <c r="D173" s="425" t="s">
        <v>1134</v>
      </c>
      <c r="E173" s="465" t="s">
        <v>939</v>
      </c>
      <c r="F173" s="443" t="s">
        <v>349</v>
      </c>
      <c r="G173" s="466">
        <v>600</v>
      </c>
      <c r="H173" s="466">
        <v>600</v>
      </c>
      <c r="I173" s="416">
        <f t="shared" si="1"/>
        <v>120</v>
      </c>
    </row>
    <row r="174" spans="1:9">
      <c r="A174" s="15">
        <v>166</v>
      </c>
      <c r="B174" s="379" t="s">
        <v>540</v>
      </c>
      <c r="C174" s="464" t="s">
        <v>901</v>
      </c>
      <c r="D174" s="425" t="s">
        <v>1133</v>
      </c>
      <c r="E174" s="465" t="s">
        <v>939</v>
      </c>
      <c r="F174" s="443" t="s">
        <v>349</v>
      </c>
      <c r="G174" s="466">
        <v>600</v>
      </c>
      <c r="H174" s="466">
        <v>600</v>
      </c>
      <c r="I174" s="416">
        <f t="shared" si="1"/>
        <v>120</v>
      </c>
    </row>
    <row r="175" spans="1:9">
      <c r="A175" s="15">
        <v>167</v>
      </c>
      <c r="B175" s="379" t="s">
        <v>577</v>
      </c>
      <c r="C175" s="464" t="s">
        <v>578</v>
      </c>
      <c r="D175" s="548" t="s">
        <v>579</v>
      </c>
      <c r="E175" s="465" t="s">
        <v>939</v>
      </c>
      <c r="F175" s="443" t="s">
        <v>349</v>
      </c>
      <c r="G175" s="466">
        <v>1510</v>
      </c>
      <c r="H175" s="466">
        <v>1510</v>
      </c>
      <c r="I175" s="416">
        <f t="shared" si="1"/>
        <v>302</v>
      </c>
    </row>
    <row r="176" spans="1:9">
      <c r="A176" s="15">
        <v>168</v>
      </c>
      <c r="B176" s="379" t="s">
        <v>483</v>
      </c>
      <c r="C176" s="464" t="s">
        <v>902</v>
      </c>
      <c r="D176" s="425" t="s">
        <v>1125</v>
      </c>
      <c r="E176" s="465" t="s">
        <v>939</v>
      </c>
      <c r="F176" s="443" t="s">
        <v>349</v>
      </c>
      <c r="G176" s="466">
        <v>712.5</v>
      </c>
      <c r="H176" s="466">
        <v>712.5</v>
      </c>
      <c r="I176" s="416">
        <f t="shared" si="1"/>
        <v>142.5</v>
      </c>
    </row>
    <row r="177" spans="1:9">
      <c r="A177" s="15">
        <v>169</v>
      </c>
      <c r="B177" s="379" t="s">
        <v>903</v>
      </c>
      <c r="C177" s="464" t="s">
        <v>904</v>
      </c>
      <c r="D177" s="425" t="s">
        <v>1126</v>
      </c>
      <c r="E177" s="465" t="s">
        <v>939</v>
      </c>
      <c r="F177" s="443" t="s">
        <v>349</v>
      </c>
      <c r="G177" s="466">
        <v>2235</v>
      </c>
      <c r="H177" s="466">
        <v>2235</v>
      </c>
      <c r="I177" s="416">
        <f t="shared" si="1"/>
        <v>447</v>
      </c>
    </row>
    <row r="178" spans="1:9">
      <c r="A178" s="15">
        <v>170</v>
      </c>
      <c r="B178" s="379" t="s">
        <v>511</v>
      </c>
      <c r="C178" s="464" t="s">
        <v>905</v>
      </c>
      <c r="D178" s="425" t="s">
        <v>1122</v>
      </c>
      <c r="E178" s="465" t="s">
        <v>939</v>
      </c>
      <c r="F178" s="443" t="s">
        <v>349</v>
      </c>
      <c r="G178" s="466">
        <v>1900</v>
      </c>
      <c r="H178" s="466">
        <v>1900</v>
      </c>
      <c r="I178" s="416">
        <f t="shared" si="1"/>
        <v>380</v>
      </c>
    </row>
    <row r="179" spans="1:9">
      <c r="A179" s="15">
        <v>171</v>
      </c>
      <c r="B179" s="379" t="s">
        <v>906</v>
      </c>
      <c r="C179" s="464" t="s">
        <v>786</v>
      </c>
      <c r="D179" s="425" t="s">
        <v>1123</v>
      </c>
      <c r="E179" s="465" t="s">
        <v>939</v>
      </c>
      <c r="F179" s="443" t="s">
        <v>349</v>
      </c>
      <c r="G179" s="466">
        <v>1900</v>
      </c>
      <c r="H179" s="466">
        <v>1900</v>
      </c>
      <c r="I179" s="416">
        <f t="shared" si="1"/>
        <v>380</v>
      </c>
    </row>
    <row r="180" spans="1:9">
      <c r="A180" s="15">
        <v>172</v>
      </c>
      <c r="B180" s="379" t="s">
        <v>538</v>
      </c>
      <c r="C180" s="464" t="s">
        <v>888</v>
      </c>
      <c r="D180" s="425" t="s">
        <v>1129</v>
      </c>
      <c r="E180" s="465" t="s">
        <v>939</v>
      </c>
      <c r="F180" s="443" t="s">
        <v>349</v>
      </c>
      <c r="G180" s="466">
        <v>62.5</v>
      </c>
      <c r="H180" s="466">
        <v>62.5</v>
      </c>
      <c r="I180" s="416">
        <f t="shared" si="1"/>
        <v>12.5</v>
      </c>
    </row>
    <row r="181" spans="1:9">
      <c r="A181" s="15">
        <v>173</v>
      </c>
      <c r="B181" s="379" t="s">
        <v>486</v>
      </c>
      <c r="C181" s="464" t="s">
        <v>562</v>
      </c>
      <c r="D181" s="547" t="s">
        <v>563</v>
      </c>
      <c r="E181" s="465" t="s">
        <v>939</v>
      </c>
      <c r="F181" s="443" t="s">
        <v>349</v>
      </c>
      <c r="G181" s="466">
        <v>775</v>
      </c>
      <c r="H181" s="466">
        <v>775</v>
      </c>
      <c r="I181" s="416">
        <f t="shared" si="1"/>
        <v>155</v>
      </c>
    </row>
    <row r="182" spans="1:9">
      <c r="A182" s="15">
        <v>174</v>
      </c>
      <c r="B182" s="379" t="s">
        <v>483</v>
      </c>
      <c r="C182" s="464" t="s">
        <v>907</v>
      </c>
      <c r="D182" s="425" t="s">
        <v>1135</v>
      </c>
      <c r="E182" s="465" t="s">
        <v>939</v>
      </c>
      <c r="F182" s="443" t="s">
        <v>349</v>
      </c>
      <c r="G182" s="466">
        <v>100</v>
      </c>
      <c r="H182" s="466">
        <v>100</v>
      </c>
      <c r="I182" s="416">
        <f t="shared" si="1"/>
        <v>20</v>
      </c>
    </row>
    <row r="183" spans="1:9">
      <c r="A183" s="15">
        <v>175</v>
      </c>
      <c r="B183" s="379" t="s">
        <v>908</v>
      </c>
      <c r="C183" s="464" t="s">
        <v>909</v>
      </c>
      <c r="D183" s="425" t="s">
        <v>1136</v>
      </c>
      <c r="E183" s="465" t="s">
        <v>939</v>
      </c>
      <c r="F183" s="443" t="s">
        <v>349</v>
      </c>
      <c r="G183" s="466">
        <v>290</v>
      </c>
      <c r="H183" s="466">
        <v>290</v>
      </c>
      <c r="I183" s="416">
        <f t="shared" si="1"/>
        <v>58</v>
      </c>
    </row>
    <row r="184" spans="1:9">
      <c r="A184" s="15">
        <v>176</v>
      </c>
      <c r="B184" s="379" t="s">
        <v>542</v>
      </c>
      <c r="C184" s="464" t="s">
        <v>541</v>
      </c>
      <c r="D184" s="425" t="s">
        <v>1137</v>
      </c>
      <c r="E184" s="465" t="s">
        <v>939</v>
      </c>
      <c r="F184" s="443" t="s">
        <v>349</v>
      </c>
      <c r="G184" s="466">
        <v>395</v>
      </c>
      <c r="H184" s="466">
        <v>395</v>
      </c>
      <c r="I184" s="416">
        <f t="shared" si="1"/>
        <v>79</v>
      </c>
    </row>
    <row r="185" spans="1:9">
      <c r="A185" s="15">
        <v>177</v>
      </c>
      <c r="B185" s="379" t="s">
        <v>910</v>
      </c>
      <c r="C185" s="464" t="s">
        <v>911</v>
      </c>
      <c r="D185" s="425" t="s">
        <v>1138</v>
      </c>
      <c r="E185" s="465" t="s">
        <v>939</v>
      </c>
      <c r="F185" s="443" t="s">
        <v>349</v>
      </c>
      <c r="G185" s="466">
        <v>300</v>
      </c>
      <c r="H185" s="466">
        <v>300</v>
      </c>
      <c r="I185" s="416">
        <f t="shared" si="1"/>
        <v>60</v>
      </c>
    </row>
    <row r="186" spans="1:9">
      <c r="A186" s="15">
        <v>178</v>
      </c>
      <c r="B186" s="379" t="s">
        <v>490</v>
      </c>
      <c r="C186" s="464" t="s">
        <v>912</v>
      </c>
      <c r="D186" s="555" t="s">
        <v>1140</v>
      </c>
      <c r="E186" s="465" t="s">
        <v>939</v>
      </c>
      <c r="F186" s="443" t="s">
        <v>349</v>
      </c>
      <c r="G186" s="466">
        <v>780</v>
      </c>
      <c r="H186" s="466">
        <v>780</v>
      </c>
      <c r="I186" s="416">
        <f t="shared" si="1"/>
        <v>156</v>
      </c>
    </row>
    <row r="187" spans="1:9">
      <c r="A187" s="15">
        <v>179</v>
      </c>
      <c r="B187" s="379" t="s">
        <v>490</v>
      </c>
      <c r="C187" s="464" t="s">
        <v>913</v>
      </c>
      <c r="D187" s="425" t="s">
        <v>1139</v>
      </c>
      <c r="E187" s="465" t="s">
        <v>939</v>
      </c>
      <c r="F187" s="443" t="s">
        <v>349</v>
      </c>
      <c r="G187" s="466">
        <v>50</v>
      </c>
      <c r="H187" s="466">
        <v>50</v>
      </c>
      <c r="I187" s="416">
        <f t="shared" si="1"/>
        <v>10</v>
      </c>
    </row>
    <row r="188" spans="1:9">
      <c r="A188" s="15">
        <v>180</v>
      </c>
      <c r="B188" s="379" t="s">
        <v>914</v>
      </c>
      <c r="C188" s="464" t="s">
        <v>500</v>
      </c>
      <c r="D188" s="425" t="s">
        <v>1141</v>
      </c>
      <c r="E188" s="465" t="s">
        <v>939</v>
      </c>
      <c r="F188" s="443" t="s">
        <v>349</v>
      </c>
      <c r="G188" s="466">
        <v>295</v>
      </c>
      <c r="H188" s="466">
        <v>295</v>
      </c>
      <c r="I188" s="416">
        <f t="shared" si="1"/>
        <v>59</v>
      </c>
    </row>
    <row r="189" spans="1:9">
      <c r="A189" s="15">
        <v>181</v>
      </c>
      <c r="B189" s="379" t="s">
        <v>915</v>
      </c>
      <c r="C189" s="464" t="s">
        <v>916</v>
      </c>
      <c r="D189" s="425" t="s">
        <v>1142</v>
      </c>
      <c r="E189" s="465" t="s">
        <v>939</v>
      </c>
      <c r="F189" s="443" t="s">
        <v>349</v>
      </c>
      <c r="G189" s="466">
        <v>150</v>
      </c>
      <c r="H189" s="466">
        <v>150</v>
      </c>
      <c r="I189" s="416">
        <f t="shared" si="1"/>
        <v>30</v>
      </c>
    </row>
    <row r="190" spans="1:9">
      <c r="A190" s="15">
        <v>182</v>
      </c>
      <c r="B190" s="379" t="s">
        <v>917</v>
      </c>
      <c r="C190" s="464" t="s">
        <v>918</v>
      </c>
      <c r="D190" s="425" t="s">
        <v>1155</v>
      </c>
      <c r="E190" s="465" t="s">
        <v>939</v>
      </c>
      <c r="F190" s="443" t="s">
        <v>349</v>
      </c>
      <c r="G190" s="466">
        <v>375</v>
      </c>
      <c r="H190" s="466">
        <v>375</v>
      </c>
      <c r="I190" s="416">
        <f t="shared" si="1"/>
        <v>75</v>
      </c>
    </row>
    <row r="191" spans="1:9">
      <c r="A191" s="15">
        <v>183</v>
      </c>
      <c r="B191" s="379" t="s">
        <v>536</v>
      </c>
      <c r="C191" s="464" t="s">
        <v>919</v>
      </c>
      <c r="D191" s="425" t="s">
        <v>874</v>
      </c>
      <c r="E191" s="465" t="s">
        <v>939</v>
      </c>
      <c r="F191" s="443" t="s">
        <v>349</v>
      </c>
      <c r="G191" s="466">
        <v>150</v>
      </c>
      <c r="H191" s="466">
        <v>150</v>
      </c>
      <c r="I191" s="416">
        <f t="shared" si="1"/>
        <v>30</v>
      </c>
    </row>
    <row r="192" spans="1:9">
      <c r="A192" s="15">
        <v>184</v>
      </c>
      <c r="B192" s="379" t="s">
        <v>488</v>
      </c>
      <c r="C192" s="464" t="s">
        <v>897</v>
      </c>
      <c r="D192" s="425" t="s">
        <v>1152</v>
      </c>
      <c r="E192" s="465" t="s">
        <v>939</v>
      </c>
      <c r="F192" s="443" t="s">
        <v>349</v>
      </c>
      <c r="G192" s="466">
        <v>150</v>
      </c>
      <c r="H192" s="466">
        <v>150</v>
      </c>
      <c r="I192" s="416">
        <f t="shared" si="1"/>
        <v>30</v>
      </c>
    </row>
    <row r="193" spans="1:9">
      <c r="A193" s="15">
        <v>185</v>
      </c>
      <c r="B193" s="379" t="s">
        <v>920</v>
      </c>
      <c r="C193" s="464" t="s">
        <v>921</v>
      </c>
      <c r="D193" s="425" t="s">
        <v>1153</v>
      </c>
      <c r="E193" s="465" t="s">
        <v>939</v>
      </c>
      <c r="F193" s="443" t="s">
        <v>349</v>
      </c>
      <c r="G193" s="466">
        <v>150</v>
      </c>
      <c r="H193" s="466">
        <v>150</v>
      </c>
      <c r="I193" s="416">
        <f t="shared" si="1"/>
        <v>30</v>
      </c>
    </row>
    <row r="194" spans="1:9">
      <c r="A194" s="15">
        <v>186</v>
      </c>
      <c r="B194" s="379" t="s">
        <v>496</v>
      </c>
      <c r="C194" s="464" t="s">
        <v>922</v>
      </c>
      <c r="D194" s="425" t="s">
        <v>1154</v>
      </c>
      <c r="E194" s="465" t="s">
        <v>939</v>
      </c>
      <c r="F194" s="443" t="s">
        <v>349</v>
      </c>
      <c r="G194" s="466">
        <v>140</v>
      </c>
      <c r="H194" s="466">
        <v>140</v>
      </c>
      <c r="I194" s="416">
        <f t="shared" si="1"/>
        <v>28</v>
      </c>
    </row>
    <row r="195" spans="1:9">
      <c r="A195" s="15">
        <v>187</v>
      </c>
      <c r="B195" s="379" t="s">
        <v>923</v>
      </c>
      <c r="C195" s="464" t="s">
        <v>924</v>
      </c>
      <c r="D195" s="425" t="s">
        <v>1142</v>
      </c>
      <c r="E195" s="465" t="s">
        <v>939</v>
      </c>
      <c r="F195" s="443" t="s">
        <v>349</v>
      </c>
      <c r="G195" s="466">
        <v>375</v>
      </c>
      <c r="H195" s="466">
        <v>375</v>
      </c>
      <c r="I195" s="416">
        <f t="shared" si="1"/>
        <v>75</v>
      </c>
    </row>
    <row r="196" spans="1:9">
      <c r="A196" s="15">
        <v>188</v>
      </c>
      <c r="B196" s="379" t="s">
        <v>638</v>
      </c>
      <c r="C196" s="464" t="s">
        <v>503</v>
      </c>
      <c r="D196" s="425" t="s">
        <v>1150</v>
      </c>
      <c r="E196" s="465" t="s">
        <v>939</v>
      </c>
      <c r="F196" s="443" t="s">
        <v>349</v>
      </c>
      <c r="G196" s="466">
        <v>500</v>
      </c>
      <c r="H196" s="466">
        <v>500</v>
      </c>
      <c r="I196" s="416">
        <f t="shared" si="1"/>
        <v>100</v>
      </c>
    </row>
    <row r="197" spans="1:9">
      <c r="A197" s="15">
        <v>189</v>
      </c>
      <c r="B197" s="379" t="s">
        <v>506</v>
      </c>
      <c r="C197" s="464" t="s">
        <v>505</v>
      </c>
      <c r="D197" s="425" t="s">
        <v>1151</v>
      </c>
      <c r="E197" s="465" t="s">
        <v>939</v>
      </c>
      <c r="F197" s="443" t="s">
        <v>349</v>
      </c>
      <c r="G197" s="466">
        <v>625</v>
      </c>
      <c r="H197" s="466">
        <v>625</v>
      </c>
      <c r="I197" s="416">
        <f t="shared" si="1"/>
        <v>125</v>
      </c>
    </row>
    <row r="198" spans="1:9">
      <c r="A198" s="15">
        <v>190</v>
      </c>
      <c r="B198" s="379" t="s">
        <v>543</v>
      </c>
      <c r="C198" s="464" t="s">
        <v>493</v>
      </c>
      <c r="D198" s="425" t="s">
        <v>1156</v>
      </c>
      <c r="E198" s="465" t="s">
        <v>939</v>
      </c>
      <c r="F198" s="443" t="s">
        <v>349</v>
      </c>
      <c r="G198" s="466">
        <v>1250</v>
      </c>
      <c r="H198" s="466">
        <v>1250</v>
      </c>
      <c r="I198" s="416">
        <f t="shared" si="1"/>
        <v>250</v>
      </c>
    </row>
    <row r="199" spans="1:9">
      <c r="A199" s="15">
        <v>191</v>
      </c>
      <c r="B199" s="379" t="s">
        <v>925</v>
      </c>
      <c r="C199" s="464" t="s">
        <v>926</v>
      </c>
      <c r="D199" s="425" t="s">
        <v>1149</v>
      </c>
      <c r="E199" s="465" t="s">
        <v>939</v>
      </c>
      <c r="F199" s="443" t="s">
        <v>349</v>
      </c>
      <c r="G199" s="467">
        <v>775</v>
      </c>
      <c r="H199" s="467">
        <v>775</v>
      </c>
      <c r="I199" s="416">
        <f t="shared" si="1"/>
        <v>155</v>
      </c>
    </row>
    <row r="200" spans="1:9">
      <c r="A200" s="15">
        <v>192</v>
      </c>
      <c r="B200" s="379" t="s">
        <v>927</v>
      </c>
      <c r="C200" s="464" t="s">
        <v>928</v>
      </c>
      <c r="D200" s="425" t="s">
        <v>1144</v>
      </c>
      <c r="E200" s="465" t="s">
        <v>939</v>
      </c>
      <c r="F200" s="443" t="s">
        <v>349</v>
      </c>
      <c r="G200" s="467">
        <v>800</v>
      </c>
      <c r="H200" s="467">
        <v>800</v>
      </c>
      <c r="I200" s="416">
        <f t="shared" si="1"/>
        <v>160</v>
      </c>
    </row>
    <row r="201" spans="1:9">
      <c r="A201" s="15">
        <v>193</v>
      </c>
      <c r="B201" s="379" t="s">
        <v>535</v>
      </c>
      <c r="C201" s="464" t="s">
        <v>929</v>
      </c>
      <c r="D201" s="425" t="s">
        <v>1145</v>
      </c>
      <c r="E201" s="465" t="s">
        <v>939</v>
      </c>
      <c r="F201" s="443" t="s">
        <v>349</v>
      </c>
      <c r="G201" s="467">
        <v>785</v>
      </c>
      <c r="H201" s="467">
        <v>785</v>
      </c>
      <c r="I201" s="416">
        <f t="shared" si="1"/>
        <v>157</v>
      </c>
    </row>
    <row r="202" spans="1:9">
      <c r="A202" s="15">
        <v>194</v>
      </c>
      <c r="B202" s="379" t="s">
        <v>509</v>
      </c>
      <c r="C202" s="464" t="s">
        <v>930</v>
      </c>
      <c r="D202" s="425" t="s">
        <v>1146</v>
      </c>
      <c r="E202" s="465" t="s">
        <v>939</v>
      </c>
      <c r="F202" s="443" t="s">
        <v>349</v>
      </c>
      <c r="G202" s="467">
        <v>880</v>
      </c>
      <c r="H202" s="467">
        <v>880</v>
      </c>
      <c r="I202" s="416">
        <f t="shared" si="1"/>
        <v>176</v>
      </c>
    </row>
    <row r="203" spans="1:9">
      <c r="A203" s="15">
        <v>195</v>
      </c>
      <c r="B203" s="379" t="s">
        <v>540</v>
      </c>
      <c r="C203" s="464" t="s">
        <v>931</v>
      </c>
      <c r="D203" s="425" t="s">
        <v>1147</v>
      </c>
      <c r="E203" s="465" t="s">
        <v>939</v>
      </c>
      <c r="F203" s="443" t="s">
        <v>349</v>
      </c>
      <c r="G203" s="467">
        <v>1250</v>
      </c>
      <c r="H203" s="467">
        <v>1250</v>
      </c>
      <c r="I203" s="416">
        <f t="shared" si="1"/>
        <v>250</v>
      </c>
    </row>
    <row r="204" spans="1:9">
      <c r="A204" s="15">
        <v>196</v>
      </c>
      <c r="B204" s="379" t="s">
        <v>492</v>
      </c>
      <c r="C204" s="464" t="s">
        <v>532</v>
      </c>
      <c r="D204" s="425" t="s">
        <v>1148</v>
      </c>
      <c r="E204" s="465" t="s">
        <v>939</v>
      </c>
      <c r="F204" s="443" t="s">
        <v>349</v>
      </c>
      <c r="G204" s="467">
        <v>1250</v>
      </c>
      <c r="H204" s="467">
        <v>1250</v>
      </c>
      <c r="I204" s="416">
        <f t="shared" si="1"/>
        <v>250</v>
      </c>
    </row>
    <row r="205" spans="1:9">
      <c r="A205" s="15">
        <v>197</v>
      </c>
      <c r="B205" s="379" t="s">
        <v>932</v>
      </c>
      <c r="C205" s="464" t="s">
        <v>933</v>
      </c>
      <c r="D205" s="425" t="s">
        <v>1107</v>
      </c>
      <c r="E205" s="465" t="s">
        <v>939</v>
      </c>
      <c r="F205" s="443" t="s">
        <v>349</v>
      </c>
      <c r="G205" s="467">
        <v>500</v>
      </c>
      <c r="H205" s="467">
        <v>500</v>
      </c>
      <c r="I205" s="416">
        <f t="shared" si="1"/>
        <v>100</v>
      </c>
    </row>
    <row r="206" spans="1:9">
      <c r="A206" s="15">
        <v>198</v>
      </c>
      <c r="B206" s="379" t="s">
        <v>492</v>
      </c>
      <c r="C206" s="464" t="s">
        <v>618</v>
      </c>
      <c r="D206" s="564" t="s">
        <v>620</v>
      </c>
      <c r="E206" s="465" t="s">
        <v>939</v>
      </c>
      <c r="F206" s="443" t="s">
        <v>349</v>
      </c>
      <c r="G206" s="466">
        <v>4250</v>
      </c>
      <c r="H206" s="466">
        <v>4250</v>
      </c>
      <c r="I206" s="416">
        <f t="shared" si="1"/>
        <v>850</v>
      </c>
    </row>
    <row r="207" spans="1:9">
      <c r="A207" s="15">
        <v>199</v>
      </c>
      <c r="B207" s="379" t="s">
        <v>726</v>
      </c>
      <c r="C207" s="464" t="s">
        <v>934</v>
      </c>
      <c r="D207" s="563" t="s">
        <v>1100</v>
      </c>
      <c r="E207" s="465" t="s">
        <v>939</v>
      </c>
      <c r="F207" s="443" t="s">
        <v>349</v>
      </c>
      <c r="G207" s="466">
        <v>8625</v>
      </c>
      <c r="H207" s="466">
        <v>8625</v>
      </c>
      <c r="I207" s="416">
        <f t="shared" si="1"/>
        <v>1725</v>
      </c>
    </row>
    <row r="208" spans="1:9">
      <c r="A208" s="15">
        <v>200</v>
      </c>
      <c r="B208" s="379" t="s">
        <v>935</v>
      </c>
      <c r="C208" s="463" t="s">
        <v>936</v>
      </c>
      <c r="D208" s="425" t="s">
        <v>1121</v>
      </c>
      <c r="E208" s="465" t="s">
        <v>939</v>
      </c>
      <c r="F208" s="443" t="s">
        <v>349</v>
      </c>
      <c r="G208" s="466">
        <v>2065</v>
      </c>
      <c r="H208" s="466">
        <v>2065</v>
      </c>
      <c r="I208" s="416">
        <f t="shared" si="1"/>
        <v>413</v>
      </c>
    </row>
    <row r="209" spans="1:9">
      <c r="A209" s="15">
        <v>201</v>
      </c>
      <c r="B209" s="379" t="s">
        <v>937</v>
      </c>
      <c r="C209" s="464" t="s">
        <v>938</v>
      </c>
      <c r="D209" s="548" t="s">
        <v>587</v>
      </c>
      <c r="E209" s="465" t="s">
        <v>939</v>
      </c>
      <c r="F209" s="443" t="s">
        <v>349</v>
      </c>
      <c r="G209" s="466">
        <v>1730.5</v>
      </c>
      <c r="H209" s="466">
        <v>1730.5</v>
      </c>
      <c r="I209" s="416">
        <f t="shared" si="1"/>
        <v>346.1</v>
      </c>
    </row>
    <row r="210" spans="1:9">
      <c r="A210" s="15">
        <v>202</v>
      </c>
      <c r="B210" s="379" t="s">
        <v>516</v>
      </c>
      <c r="C210" s="464" t="s">
        <v>505</v>
      </c>
      <c r="D210" s="425" t="s">
        <v>1158</v>
      </c>
      <c r="E210" s="465" t="s">
        <v>939</v>
      </c>
      <c r="F210" s="443" t="s">
        <v>349</v>
      </c>
      <c r="G210" s="466">
        <v>225</v>
      </c>
      <c r="H210" s="466">
        <v>225</v>
      </c>
      <c r="I210" s="416">
        <f t="shared" si="1"/>
        <v>45</v>
      </c>
    </row>
    <row r="211" spans="1:9">
      <c r="A211" s="15">
        <v>203</v>
      </c>
      <c r="B211" s="379" t="s">
        <v>499</v>
      </c>
      <c r="C211" s="464" t="s">
        <v>505</v>
      </c>
      <c r="D211" s="425" t="s">
        <v>1143</v>
      </c>
      <c r="E211" s="465" t="s">
        <v>939</v>
      </c>
      <c r="F211" s="443" t="s">
        <v>349</v>
      </c>
      <c r="G211" s="462">
        <v>14900</v>
      </c>
      <c r="H211" s="442">
        <v>14900</v>
      </c>
      <c r="I211" s="416">
        <f t="shared" si="1"/>
        <v>2980</v>
      </c>
    </row>
    <row r="212" spans="1:9">
      <c r="A212" s="15"/>
      <c r="B212" s="435"/>
      <c r="C212" s="422"/>
      <c r="D212" s="425"/>
      <c r="E212" s="422"/>
      <c r="F212" s="95"/>
      <c r="I212" s="416"/>
    </row>
    <row r="213" spans="1:9" ht="15.75">
      <c r="A213" s="15"/>
      <c r="B213" s="95"/>
      <c r="C213" s="347"/>
      <c r="D213" s="556"/>
      <c r="E213" s="95"/>
      <c r="F213" s="412"/>
      <c r="G213" s="4"/>
      <c r="H213" s="4"/>
      <c r="I213" s="372"/>
    </row>
    <row r="214" spans="1:9" ht="15.75">
      <c r="A214" s="14"/>
      <c r="B214" s="347"/>
      <c r="C214" s="363"/>
      <c r="D214" s="366"/>
      <c r="E214" s="357"/>
      <c r="F214" s="356"/>
      <c r="G214" s="376"/>
      <c r="H214" s="376"/>
      <c r="I214" s="373"/>
    </row>
    <row r="215" spans="1:9">
      <c r="A215" s="14"/>
      <c r="B215" s="360"/>
      <c r="C215" s="358"/>
      <c r="D215" s="366"/>
      <c r="E215" s="357"/>
      <c r="F215" s="356"/>
      <c r="G215" s="376"/>
      <c r="H215" s="376"/>
      <c r="I215" s="373"/>
    </row>
    <row r="216" spans="1:9">
      <c r="A216" s="14"/>
      <c r="B216" s="360"/>
      <c r="C216" s="358"/>
      <c r="D216" s="366"/>
      <c r="E216" s="357"/>
      <c r="F216" s="356"/>
      <c r="G216" s="359"/>
      <c r="H216" s="359"/>
      <c r="I216" s="373"/>
    </row>
    <row r="217" spans="1:9">
      <c r="A217" s="14"/>
      <c r="B217" s="96"/>
      <c r="C217" s="96"/>
      <c r="D217" s="557"/>
      <c r="E217" s="96"/>
      <c r="F217" s="84" t="s">
        <v>458</v>
      </c>
      <c r="G217" s="83">
        <f>SUM(G9:G216)</f>
        <v>185147</v>
      </c>
      <c r="H217" s="83">
        <f>SUM(H9:H216)</f>
        <v>185147</v>
      </c>
      <c r="I217" s="468">
        <f>SUM(I9:I216)</f>
        <v>36429.4</v>
      </c>
    </row>
    <row r="218" spans="1:9">
      <c r="A218" s="227"/>
      <c r="B218" s="227"/>
      <c r="C218" s="227"/>
      <c r="D218" s="558"/>
      <c r="E218" s="227"/>
      <c r="F218" s="227"/>
      <c r="G218" s="227"/>
      <c r="H218" s="183"/>
      <c r="I218" s="374"/>
    </row>
    <row r="219" spans="1:9">
      <c r="A219" s="228" t="s">
        <v>446</v>
      </c>
      <c r="B219" s="228"/>
      <c r="C219" s="227"/>
      <c r="D219" s="558"/>
      <c r="E219" s="227"/>
      <c r="F219" s="227"/>
      <c r="G219" s="227"/>
      <c r="H219" s="183"/>
      <c r="I219" s="374"/>
    </row>
    <row r="220" spans="1:9">
      <c r="A220" s="228"/>
      <c r="B220" s="228"/>
      <c r="C220" s="227"/>
      <c r="D220" s="558"/>
      <c r="E220" s="227"/>
      <c r="F220" s="227"/>
      <c r="G220" s="227"/>
      <c r="H220" s="183"/>
      <c r="I220" s="374"/>
    </row>
    <row r="221" spans="1:9">
      <c r="A221" s="228"/>
      <c r="B221" s="228"/>
      <c r="C221" s="183"/>
      <c r="D221" s="559"/>
      <c r="E221" s="183"/>
      <c r="F221" s="183"/>
      <c r="G221" s="183"/>
      <c r="H221" s="183"/>
      <c r="I221" s="374"/>
    </row>
    <row r="222" spans="1:9">
      <c r="A222" s="228"/>
      <c r="B222" s="228"/>
      <c r="C222" s="183"/>
      <c r="D222" s="559"/>
      <c r="E222" s="183"/>
      <c r="F222" s="183"/>
      <c r="G222" s="183"/>
      <c r="H222" s="183"/>
      <c r="I222" s="374"/>
    </row>
    <row r="223" spans="1:9">
      <c r="A223" s="224"/>
      <c r="B223" s="224"/>
      <c r="C223" s="224"/>
      <c r="D223" s="560"/>
      <c r="E223" s="224"/>
      <c r="F223" s="224"/>
      <c r="G223" s="224"/>
      <c r="H223" s="224"/>
      <c r="I223" s="374"/>
    </row>
    <row r="224" spans="1:9">
      <c r="A224" s="189" t="s">
        <v>107</v>
      </c>
      <c r="B224" s="189"/>
      <c r="C224" s="183"/>
      <c r="D224" s="559"/>
      <c r="E224" s="183"/>
      <c r="F224" s="183"/>
      <c r="G224" s="183"/>
      <c r="H224" s="183"/>
      <c r="I224" s="374"/>
    </row>
    <row r="225" spans="1:9">
      <c r="A225" s="183"/>
      <c r="B225" s="183"/>
      <c r="C225" s="183"/>
      <c r="D225" s="559"/>
      <c r="E225" s="183"/>
      <c r="F225" s="183"/>
      <c r="G225" s="183"/>
      <c r="H225" s="183"/>
      <c r="I225" s="374"/>
    </row>
    <row r="226" spans="1:9">
      <c r="A226" s="183"/>
      <c r="B226" s="183"/>
      <c r="C226" s="183"/>
      <c r="D226" s="559"/>
      <c r="E226" s="187"/>
      <c r="F226" s="187"/>
      <c r="G226" s="187"/>
      <c r="H226" s="183"/>
      <c r="I226" s="374"/>
    </row>
    <row r="227" spans="1:9">
      <c r="A227" s="189"/>
      <c r="B227" s="189"/>
      <c r="C227" s="189" t="s">
        <v>396</v>
      </c>
      <c r="D227" s="558"/>
      <c r="E227" s="189"/>
      <c r="F227" s="189"/>
      <c r="G227" s="189"/>
      <c r="H227" s="183"/>
      <c r="I227" s="374"/>
    </row>
    <row r="228" spans="1:9">
      <c r="A228" s="183"/>
      <c r="B228" s="183"/>
      <c r="C228" s="183" t="s">
        <v>395</v>
      </c>
      <c r="D228" s="559"/>
      <c r="E228" s="183"/>
      <c r="F228" s="183"/>
      <c r="G228" s="183"/>
      <c r="H228" s="183"/>
      <c r="I228" s="374"/>
    </row>
    <row r="229" spans="1:9">
      <c r="A229" s="191"/>
      <c r="B229" s="191"/>
      <c r="C229" s="191" t="s">
        <v>140</v>
      </c>
      <c r="D229" s="561"/>
      <c r="E229" s="191"/>
      <c r="F229" s="191"/>
      <c r="G229" s="191"/>
    </row>
  </sheetData>
  <autoFilter ref="A8:J8"/>
  <mergeCells count="2">
    <mergeCell ref="I1:J1"/>
    <mergeCell ref="I2:J2"/>
  </mergeCells>
  <printOptions gridLines="1"/>
  <pageMargins left="0.25" right="0.25" top="0.75" bottom="0.75" header="0.3" footer="0.3"/>
  <pageSetup scale="1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zoomScaleSheetLayoutView="70" workbookViewId="0">
      <selection activeCell="G5" sqref="G5:H5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1" t="s">
        <v>367</v>
      </c>
      <c r="B1" s="74"/>
      <c r="C1" s="74"/>
      <c r="D1" s="74"/>
      <c r="E1" s="74"/>
      <c r="F1" s="74"/>
      <c r="G1" s="606" t="s">
        <v>110</v>
      </c>
      <c r="H1" s="606"/>
    </row>
    <row r="2" spans="1:8" ht="15">
      <c r="A2" s="73" t="s">
        <v>141</v>
      </c>
      <c r="B2" s="74"/>
      <c r="C2" s="74"/>
      <c r="D2" s="74"/>
      <c r="E2" s="74"/>
      <c r="F2" s="74"/>
      <c r="G2" s="595"/>
      <c r="H2" s="595"/>
    </row>
    <row r="3" spans="1:8" ht="15">
      <c r="A3" s="73"/>
      <c r="B3" s="73"/>
      <c r="C3" s="73"/>
      <c r="D3" s="73"/>
      <c r="E3" s="73"/>
      <c r="F3" s="73"/>
      <c r="G3" s="161"/>
      <c r="H3" s="161"/>
    </row>
    <row r="4" spans="1:8" ht="15.75">
      <c r="A4" s="74" t="str">
        <f>'ფორმა N2'!A4</f>
        <v>ანგარიშვალდებული პირის დასახელება:</v>
      </c>
      <c r="B4" s="74"/>
      <c r="C4" s="406" t="s">
        <v>560</v>
      </c>
      <c r="D4" s="74"/>
      <c r="E4" s="74"/>
      <c r="F4" s="74"/>
      <c r="G4" s="73"/>
      <c r="H4" s="73"/>
    </row>
    <row r="5" spans="1:8" ht="15">
      <c r="A5" s="77"/>
      <c r="B5" s="77"/>
      <c r="C5" s="77"/>
      <c r="D5" s="77"/>
      <c r="E5" s="77"/>
      <c r="F5" s="77"/>
      <c r="G5" s="595" t="s">
        <v>561</v>
      </c>
      <c r="H5" s="596"/>
    </row>
    <row r="6" spans="1:8" ht="15">
      <c r="A6" s="74"/>
      <c r="B6" s="74"/>
      <c r="C6" s="74"/>
      <c r="D6" s="74"/>
      <c r="E6" s="74"/>
      <c r="F6" s="74"/>
      <c r="G6" s="73"/>
      <c r="H6" s="73"/>
    </row>
    <row r="7" spans="1:8" ht="15">
      <c r="A7" s="160"/>
      <c r="B7" s="160"/>
      <c r="C7" s="275"/>
      <c r="D7" s="160"/>
      <c r="E7" s="160"/>
      <c r="F7" s="160"/>
      <c r="G7" s="75"/>
      <c r="H7" s="75"/>
    </row>
    <row r="8" spans="1:8" ht="45">
      <c r="A8" s="87" t="s">
        <v>341</v>
      </c>
      <c r="B8" s="87" t="s">
        <v>342</v>
      </c>
      <c r="C8" s="87" t="s">
        <v>228</v>
      </c>
      <c r="D8" s="87" t="s">
        <v>345</v>
      </c>
      <c r="E8" s="87" t="s">
        <v>344</v>
      </c>
      <c r="F8" s="87" t="s">
        <v>391</v>
      </c>
      <c r="G8" s="76" t="s">
        <v>10</v>
      </c>
      <c r="H8" s="76" t="s">
        <v>9</v>
      </c>
    </row>
    <row r="9" spans="1:8" ht="15">
      <c r="A9" s="95"/>
      <c r="B9" s="95"/>
      <c r="C9" s="95"/>
      <c r="D9" s="95"/>
      <c r="E9" s="95"/>
      <c r="F9" s="95"/>
      <c r="G9" s="4"/>
      <c r="H9" s="4"/>
    </row>
    <row r="10" spans="1:8" ht="15">
      <c r="A10" s="95"/>
      <c r="B10" s="95"/>
      <c r="C10" s="95"/>
      <c r="D10" s="95"/>
      <c r="E10" s="95"/>
      <c r="F10" s="95"/>
      <c r="G10" s="4"/>
      <c r="H10" s="4"/>
    </row>
    <row r="11" spans="1:8" ht="15">
      <c r="A11" s="84"/>
      <c r="B11" s="84"/>
      <c r="C11" s="84"/>
      <c r="D11" s="84"/>
      <c r="E11" s="84"/>
      <c r="F11" s="84"/>
      <c r="G11" s="4"/>
      <c r="H11" s="4"/>
    </row>
    <row r="12" spans="1:8" ht="15">
      <c r="A12" s="84"/>
      <c r="B12" s="84"/>
      <c r="C12" s="84"/>
      <c r="D12" s="84"/>
      <c r="E12" s="84"/>
      <c r="F12" s="84"/>
      <c r="G12" s="4"/>
      <c r="H12" s="4"/>
    </row>
    <row r="13" spans="1:8" ht="15">
      <c r="A13" s="84"/>
      <c r="B13" s="84"/>
      <c r="C13" s="84"/>
      <c r="D13" s="84"/>
      <c r="E13" s="84"/>
      <c r="F13" s="84"/>
      <c r="G13" s="4"/>
      <c r="H13" s="4"/>
    </row>
    <row r="14" spans="1:8" ht="15">
      <c r="A14" s="84"/>
      <c r="B14" s="84"/>
      <c r="C14" s="84"/>
      <c r="D14" s="84"/>
      <c r="E14" s="84"/>
      <c r="F14" s="84"/>
      <c r="G14" s="4"/>
      <c r="H14" s="4"/>
    </row>
    <row r="15" spans="1:8" ht="15">
      <c r="A15" s="84"/>
      <c r="B15" s="84"/>
      <c r="C15" s="84"/>
      <c r="D15" s="84"/>
      <c r="E15" s="84"/>
      <c r="F15" s="84"/>
      <c r="G15" s="4"/>
      <c r="H15" s="4"/>
    </row>
    <row r="16" spans="1:8" ht="15">
      <c r="A16" s="84"/>
      <c r="B16" s="84"/>
      <c r="C16" s="84"/>
      <c r="D16" s="84"/>
      <c r="E16" s="84"/>
      <c r="F16" s="84"/>
      <c r="G16" s="4"/>
      <c r="H16" s="4"/>
    </row>
    <row r="17" spans="1:8" ht="15">
      <c r="A17" s="84"/>
      <c r="B17" s="84"/>
      <c r="C17" s="84"/>
      <c r="D17" s="84"/>
      <c r="E17" s="84"/>
      <c r="F17" s="84"/>
      <c r="G17" s="4"/>
      <c r="H17" s="4"/>
    </row>
    <row r="18" spans="1:8" ht="15">
      <c r="A18" s="84"/>
      <c r="B18" s="84"/>
      <c r="C18" s="84"/>
      <c r="D18" s="84"/>
      <c r="E18" s="84"/>
      <c r="F18" s="84"/>
      <c r="G18" s="4"/>
      <c r="H18" s="4"/>
    </row>
    <row r="19" spans="1:8" ht="15">
      <c r="A19" s="84"/>
      <c r="B19" s="84"/>
      <c r="C19" s="84"/>
      <c r="D19" s="84"/>
      <c r="E19" s="84"/>
      <c r="F19" s="84"/>
      <c r="G19" s="4"/>
      <c r="H19" s="4"/>
    </row>
    <row r="20" spans="1:8" ht="15">
      <c r="A20" s="84"/>
      <c r="B20" s="84"/>
      <c r="C20" s="84"/>
      <c r="D20" s="84"/>
      <c r="E20" s="84"/>
      <c r="F20" s="84"/>
      <c r="G20" s="4"/>
      <c r="H20" s="4"/>
    </row>
    <row r="21" spans="1:8" ht="15">
      <c r="A21" s="84"/>
      <c r="B21" s="84"/>
      <c r="C21" s="84"/>
      <c r="D21" s="84"/>
      <c r="E21" s="84"/>
      <c r="F21" s="84"/>
      <c r="G21" s="4"/>
      <c r="H21" s="4"/>
    </row>
    <row r="22" spans="1:8" ht="15">
      <c r="A22" s="84"/>
      <c r="B22" s="84"/>
      <c r="C22" s="84"/>
      <c r="D22" s="84"/>
      <c r="E22" s="84"/>
      <c r="F22" s="84"/>
      <c r="G22" s="4"/>
      <c r="H22" s="4"/>
    </row>
    <row r="23" spans="1:8" ht="15">
      <c r="A23" s="84"/>
      <c r="B23" s="84"/>
      <c r="C23" s="84"/>
      <c r="D23" s="84"/>
      <c r="E23" s="84"/>
      <c r="F23" s="84"/>
      <c r="G23" s="4"/>
      <c r="H23" s="4"/>
    </row>
    <row r="24" spans="1:8" ht="15">
      <c r="A24" s="84"/>
      <c r="B24" s="84"/>
      <c r="C24" s="84"/>
      <c r="D24" s="84"/>
      <c r="E24" s="84"/>
      <c r="F24" s="84"/>
      <c r="G24" s="4"/>
      <c r="H24" s="4"/>
    </row>
    <row r="25" spans="1:8" ht="15">
      <c r="A25" s="84"/>
      <c r="B25" s="84"/>
      <c r="C25" s="84"/>
      <c r="D25" s="84"/>
      <c r="E25" s="84"/>
      <c r="F25" s="84"/>
      <c r="G25" s="4"/>
      <c r="H25" s="4"/>
    </row>
    <row r="26" spans="1:8" ht="15">
      <c r="A26" s="84"/>
      <c r="B26" s="84"/>
      <c r="C26" s="84"/>
      <c r="D26" s="84"/>
      <c r="E26" s="84"/>
      <c r="F26" s="84"/>
      <c r="G26" s="4"/>
      <c r="H26" s="4"/>
    </row>
    <row r="27" spans="1:8" ht="15">
      <c r="A27" s="84"/>
      <c r="B27" s="84"/>
      <c r="C27" s="84"/>
      <c r="D27" s="84"/>
      <c r="E27" s="84"/>
      <c r="F27" s="84"/>
      <c r="G27" s="4"/>
      <c r="H27" s="4"/>
    </row>
    <row r="28" spans="1:8" ht="15">
      <c r="A28" s="84"/>
      <c r="B28" s="84"/>
      <c r="C28" s="84"/>
      <c r="D28" s="84"/>
      <c r="E28" s="84"/>
      <c r="F28" s="84"/>
      <c r="G28" s="4"/>
      <c r="H28" s="4"/>
    </row>
    <row r="29" spans="1:8" ht="15">
      <c r="A29" s="84"/>
      <c r="B29" s="84"/>
      <c r="C29" s="84"/>
      <c r="D29" s="84"/>
      <c r="E29" s="84"/>
      <c r="F29" s="84"/>
      <c r="G29" s="4"/>
      <c r="H29" s="4"/>
    </row>
    <row r="30" spans="1:8" ht="15">
      <c r="A30" s="84"/>
      <c r="B30" s="84"/>
      <c r="C30" s="84"/>
      <c r="D30" s="84"/>
      <c r="E30" s="84"/>
      <c r="F30" s="84"/>
      <c r="G30" s="4"/>
      <c r="H30" s="4"/>
    </row>
    <row r="31" spans="1:8" ht="15">
      <c r="A31" s="84"/>
      <c r="B31" s="84"/>
      <c r="C31" s="84"/>
      <c r="D31" s="84"/>
      <c r="E31" s="84"/>
      <c r="F31" s="84"/>
      <c r="G31" s="4"/>
      <c r="H31" s="4"/>
    </row>
    <row r="32" spans="1:8" ht="15">
      <c r="A32" s="84"/>
      <c r="B32" s="84"/>
      <c r="C32" s="84"/>
      <c r="D32" s="84"/>
      <c r="E32" s="84"/>
      <c r="F32" s="84"/>
      <c r="G32" s="4"/>
      <c r="H32" s="4"/>
    </row>
    <row r="33" spans="1:8" ht="15">
      <c r="A33" s="84"/>
      <c r="B33" s="84"/>
      <c r="C33" s="84"/>
      <c r="D33" s="84"/>
      <c r="E33" s="84"/>
      <c r="F33" s="84"/>
      <c r="G33" s="4"/>
      <c r="H33" s="4"/>
    </row>
    <row r="34" spans="1:8" ht="15">
      <c r="A34" s="96"/>
      <c r="B34" s="96"/>
      <c r="C34" s="96"/>
      <c r="D34" s="96"/>
      <c r="E34" s="96"/>
      <c r="F34" s="96" t="s">
        <v>340</v>
      </c>
      <c r="G34" s="83">
        <f>SUM(G9:G33)</f>
        <v>0</v>
      </c>
      <c r="H34" s="83">
        <f>SUM(H9:H33)</f>
        <v>0</v>
      </c>
    </row>
    <row r="35" spans="1:8" ht="15">
      <c r="A35" s="227"/>
      <c r="B35" s="227"/>
      <c r="C35" s="227"/>
      <c r="D35" s="227"/>
      <c r="E35" s="227"/>
      <c r="F35" s="227"/>
      <c r="G35" s="183"/>
      <c r="H35" s="183"/>
    </row>
    <row r="36" spans="1:8" ht="15">
      <c r="A36" s="228" t="s">
        <v>351</v>
      </c>
      <c r="B36" s="227"/>
      <c r="C36" s="227"/>
      <c r="D36" s="227"/>
      <c r="E36" s="227"/>
      <c r="F36" s="227"/>
      <c r="G36" s="183"/>
      <c r="H36" s="183"/>
    </row>
    <row r="37" spans="1:8" ht="15">
      <c r="A37" s="228" t="s">
        <v>354</v>
      </c>
      <c r="B37" s="227"/>
      <c r="C37" s="227"/>
      <c r="D37" s="227"/>
      <c r="E37" s="227"/>
      <c r="F37" s="227"/>
      <c r="G37" s="183"/>
      <c r="H37" s="183"/>
    </row>
    <row r="38" spans="1:8" ht="15">
      <c r="A38" s="228"/>
      <c r="B38" s="183"/>
      <c r="C38" s="183"/>
      <c r="D38" s="183"/>
      <c r="E38" s="183"/>
      <c r="F38" s="183"/>
      <c r="G38" s="183"/>
      <c r="H38" s="183"/>
    </row>
    <row r="39" spans="1:8" ht="15">
      <c r="A39" s="228"/>
      <c r="B39" s="183"/>
      <c r="C39" s="183"/>
      <c r="D39" s="183"/>
      <c r="E39" s="183"/>
      <c r="F39" s="183"/>
      <c r="G39" s="183"/>
      <c r="H39" s="183"/>
    </row>
    <row r="40" spans="1:8">
      <c r="A40" s="224"/>
      <c r="B40" s="224"/>
      <c r="C40" s="224"/>
      <c r="D40" s="224"/>
      <c r="E40" s="224"/>
      <c r="F40" s="224"/>
      <c r="G40" s="224"/>
      <c r="H40" s="224"/>
    </row>
    <row r="41" spans="1:8" ht="15">
      <c r="A41" s="189" t="s">
        <v>107</v>
      </c>
      <c r="B41" s="183"/>
      <c r="C41" s="183"/>
      <c r="D41" s="183"/>
      <c r="E41" s="183"/>
      <c r="F41" s="183"/>
      <c r="G41" s="183"/>
      <c r="H41" s="183"/>
    </row>
    <row r="42" spans="1:8" ht="15">
      <c r="A42" s="183"/>
      <c r="B42" s="183"/>
      <c r="C42" s="183"/>
      <c r="D42" s="183"/>
      <c r="E42" s="183"/>
      <c r="F42" s="183"/>
      <c r="G42" s="183"/>
      <c r="H42" s="183"/>
    </row>
    <row r="43" spans="1:8" ht="15">
      <c r="A43" s="183"/>
      <c r="B43" s="183"/>
      <c r="C43" s="183"/>
      <c r="D43" s="183"/>
      <c r="E43" s="183"/>
      <c r="F43" s="183"/>
      <c r="G43" s="183"/>
      <c r="H43" s="190"/>
    </row>
    <row r="44" spans="1:8" ht="15">
      <c r="A44" s="189"/>
      <c r="B44" s="189" t="s">
        <v>272</v>
      </c>
      <c r="C44" s="189"/>
      <c r="D44" s="189"/>
      <c r="E44" s="189"/>
      <c r="F44" s="189"/>
      <c r="G44" s="183"/>
      <c r="H44" s="190"/>
    </row>
    <row r="45" spans="1:8" ht="15">
      <c r="A45" s="183"/>
      <c r="B45" s="183" t="s">
        <v>271</v>
      </c>
      <c r="C45" s="183"/>
      <c r="D45" s="183"/>
      <c r="E45" s="183"/>
      <c r="F45" s="183"/>
      <c r="G45" s="183"/>
      <c r="H45" s="190"/>
    </row>
    <row r="46" spans="1:8">
      <c r="A46" s="191"/>
      <c r="B46" s="191" t="s">
        <v>140</v>
      </c>
      <c r="C46" s="191"/>
      <c r="D46" s="191"/>
      <c r="E46" s="191"/>
      <c r="F46" s="191"/>
      <c r="G46" s="184"/>
      <c r="H46" s="184"/>
    </row>
  </sheetData>
  <mergeCells count="3">
    <mergeCell ref="G1:H1"/>
    <mergeCell ref="G2:H2"/>
    <mergeCell ref="G5:H5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7"/>
  <sheetViews>
    <sheetView zoomScaleSheetLayoutView="70" workbookViewId="0">
      <selection activeCell="C18" sqref="C18"/>
    </sheetView>
  </sheetViews>
  <sheetFormatPr defaultRowHeight="12.75"/>
  <cols>
    <col min="1" max="1" width="5.42578125" style="184" customWidth="1"/>
    <col min="2" max="2" width="14.42578125" style="184" customWidth="1"/>
    <col min="3" max="3" width="32.140625" style="350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1" t="s">
        <v>470</v>
      </c>
      <c r="B1" s="71"/>
      <c r="C1" s="74"/>
      <c r="D1" s="74"/>
      <c r="E1" s="74"/>
      <c r="F1" s="74"/>
      <c r="G1" s="606" t="s">
        <v>110</v>
      </c>
      <c r="H1" s="606"/>
    </row>
    <row r="2" spans="1:10" ht="15">
      <c r="A2" s="73" t="s">
        <v>141</v>
      </c>
      <c r="B2" s="71"/>
      <c r="C2" s="74"/>
      <c r="D2" s="74"/>
      <c r="E2" s="74"/>
      <c r="F2" s="74"/>
      <c r="G2" s="595" t="s">
        <v>561</v>
      </c>
      <c r="H2" s="596"/>
    </row>
    <row r="3" spans="1:10" ht="15">
      <c r="A3" s="73"/>
      <c r="B3" s="73"/>
      <c r="C3" s="73"/>
      <c r="D3" s="73"/>
      <c r="E3" s="73"/>
      <c r="F3" s="73"/>
      <c r="G3" s="218"/>
      <c r="H3" s="218"/>
    </row>
    <row r="4" spans="1:10" ht="15.7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406" t="s">
        <v>560</v>
      </c>
      <c r="F4" s="74"/>
      <c r="G4" s="73"/>
      <c r="H4" s="73"/>
    </row>
    <row r="5" spans="1:10" ht="15">
      <c r="A5" s="77"/>
      <c r="B5" s="77"/>
      <c r="C5" s="77"/>
      <c r="D5" s="77"/>
      <c r="E5" s="77"/>
      <c r="F5" s="77"/>
      <c r="G5" s="78"/>
      <c r="H5" s="78"/>
    </row>
    <row r="6" spans="1:10" ht="15">
      <c r="A6" s="74"/>
      <c r="B6" s="74"/>
      <c r="C6" s="74"/>
      <c r="D6" s="74"/>
      <c r="E6" s="74"/>
      <c r="F6" s="74"/>
      <c r="G6" s="73"/>
      <c r="H6" s="73"/>
    </row>
    <row r="7" spans="1:10" ht="15">
      <c r="A7" s="217"/>
      <c r="B7" s="217"/>
      <c r="C7" s="327"/>
      <c r="D7" s="220"/>
      <c r="E7" s="217"/>
      <c r="F7" s="217"/>
      <c r="G7" s="75"/>
      <c r="H7" s="75"/>
    </row>
    <row r="8" spans="1:10" ht="30">
      <c r="A8" s="87" t="s">
        <v>64</v>
      </c>
      <c r="B8" s="87" t="s">
        <v>341</v>
      </c>
      <c r="C8" s="87" t="s">
        <v>342</v>
      </c>
      <c r="D8" s="87" t="s">
        <v>228</v>
      </c>
      <c r="E8" s="87" t="s">
        <v>350</v>
      </c>
      <c r="F8" s="87" t="s">
        <v>343</v>
      </c>
      <c r="G8" s="76" t="s">
        <v>10</v>
      </c>
      <c r="H8" s="76" t="s">
        <v>9</v>
      </c>
      <c r="J8" s="229" t="s">
        <v>349</v>
      </c>
    </row>
    <row r="9" spans="1:10" ht="15">
      <c r="A9" s="95"/>
      <c r="B9" s="352"/>
      <c r="C9" s="377"/>
      <c r="D9" s="95"/>
      <c r="E9" s="95"/>
      <c r="F9" s="95"/>
      <c r="G9" s="4"/>
      <c r="H9" s="4"/>
    </row>
    <row r="10" spans="1:10" ht="15">
      <c r="A10" s="95"/>
      <c r="B10" s="352"/>
      <c r="C10" s="377"/>
      <c r="D10" s="95"/>
      <c r="E10" s="95"/>
      <c r="F10" s="95"/>
      <c r="G10" s="4"/>
      <c r="H10" s="4"/>
    </row>
    <row r="11" spans="1:10" ht="15">
      <c r="A11" s="95"/>
      <c r="B11" s="352"/>
      <c r="C11" s="377"/>
      <c r="D11" s="95"/>
      <c r="E11" s="95"/>
      <c r="F11" s="95"/>
      <c r="G11" s="4"/>
      <c r="H11" s="4"/>
    </row>
    <row r="12" spans="1:10" ht="15">
      <c r="A12" s="95"/>
      <c r="B12" s="352"/>
      <c r="C12" s="377"/>
      <c r="D12" s="95"/>
      <c r="E12" s="95"/>
      <c r="F12" s="95"/>
      <c r="G12" s="4"/>
      <c r="H12" s="4"/>
    </row>
    <row r="13" spans="1:10" ht="15">
      <c r="A13" s="95"/>
      <c r="B13" s="352"/>
      <c r="C13" s="377"/>
      <c r="D13" s="95"/>
      <c r="E13" s="95"/>
      <c r="F13" s="95"/>
      <c r="G13" s="4"/>
      <c r="H13" s="4"/>
    </row>
    <row r="14" spans="1:10" ht="15">
      <c r="A14" s="95"/>
      <c r="B14" s="352"/>
      <c r="C14" s="377"/>
      <c r="D14" s="95"/>
      <c r="E14" s="95"/>
      <c r="F14" s="95"/>
      <c r="G14" s="4"/>
      <c r="H14" s="4"/>
    </row>
    <row r="15" spans="1:10" ht="15">
      <c r="A15" s="95"/>
      <c r="B15" s="352"/>
      <c r="C15" s="377"/>
      <c r="D15" s="95"/>
      <c r="E15" s="95"/>
      <c r="F15" s="95"/>
      <c r="G15" s="4"/>
      <c r="H15" s="4"/>
    </row>
    <row r="16" spans="1:10" ht="15">
      <c r="A16" s="95"/>
      <c r="B16" s="352"/>
      <c r="C16" s="377"/>
      <c r="D16" s="95"/>
      <c r="E16" s="95"/>
      <c r="F16" s="95"/>
      <c r="G16" s="4"/>
      <c r="H16" s="4"/>
    </row>
    <row r="17" spans="1:8" ht="15">
      <c r="A17" s="95"/>
      <c r="B17" s="352"/>
      <c r="C17" s="377"/>
      <c r="D17" s="95"/>
      <c r="E17" s="95"/>
      <c r="F17" s="95"/>
      <c r="G17" s="4"/>
      <c r="H17" s="4"/>
    </row>
    <row r="18" spans="1:8" ht="15">
      <c r="A18" s="95"/>
      <c r="B18" s="352"/>
      <c r="C18" s="377"/>
      <c r="D18" s="95"/>
      <c r="E18" s="95"/>
      <c r="F18" s="95"/>
      <c r="G18" s="4"/>
      <c r="H18" s="4"/>
    </row>
    <row r="19" spans="1:8" ht="15">
      <c r="A19" s="95"/>
      <c r="B19" s="352"/>
      <c r="C19" s="377"/>
      <c r="D19" s="95"/>
      <c r="E19" s="95"/>
      <c r="F19" s="95"/>
      <c r="G19" s="4"/>
      <c r="H19" s="4"/>
    </row>
    <row r="20" spans="1:8" ht="15">
      <c r="A20" s="95"/>
      <c r="B20" s="352"/>
      <c r="C20" s="377"/>
      <c r="D20" s="95"/>
      <c r="E20" s="95"/>
      <c r="F20" s="95"/>
      <c r="G20" s="4"/>
      <c r="H20" s="4"/>
    </row>
    <row r="21" spans="1:8" ht="15">
      <c r="A21" s="95"/>
      <c r="B21" s="352"/>
      <c r="C21" s="377"/>
      <c r="D21" s="352"/>
      <c r="E21" s="354"/>
      <c r="F21" s="95"/>
      <c r="G21" s="4"/>
      <c r="H21" s="4"/>
    </row>
    <row r="22" spans="1:8" ht="15">
      <c r="A22" s="95"/>
      <c r="B22" s="352"/>
      <c r="C22" s="377"/>
      <c r="D22" s="352"/>
      <c r="E22" s="354"/>
      <c r="F22" s="95"/>
      <c r="G22" s="4"/>
      <c r="H22" s="4"/>
    </row>
    <row r="23" spans="1:8" ht="15">
      <c r="A23" s="95"/>
      <c r="B23" s="352"/>
      <c r="C23" s="377"/>
      <c r="D23" s="352"/>
      <c r="E23" s="354"/>
      <c r="F23" s="95"/>
      <c r="G23" s="4"/>
      <c r="H23" s="4"/>
    </row>
    <row r="24" spans="1:8" ht="15">
      <c r="A24" s="95"/>
      <c r="B24" s="352"/>
      <c r="C24" s="377"/>
      <c r="D24" s="352"/>
      <c r="E24" s="354"/>
      <c r="F24" s="95"/>
      <c r="G24" s="4"/>
      <c r="H24" s="4"/>
    </row>
    <row r="25" spans="1:8" ht="15">
      <c r="A25" s="95"/>
      <c r="B25" s="352"/>
      <c r="C25" s="377"/>
      <c r="D25" s="352"/>
      <c r="E25" s="354"/>
      <c r="F25" s="95"/>
      <c r="G25" s="4"/>
      <c r="H25" s="4"/>
    </row>
    <row r="26" spans="1:8" ht="15">
      <c r="A26" s="95"/>
      <c r="B26" s="352"/>
      <c r="C26" s="377"/>
      <c r="D26" s="352"/>
      <c r="E26" s="354"/>
      <c r="F26" s="95"/>
      <c r="G26" s="4"/>
      <c r="H26" s="4"/>
    </row>
    <row r="27" spans="1:8" ht="15">
      <c r="A27" s="95"/>
      <c r="B27" s="352"/>
      <c r="C27" s="377"/>
      <c r="D27" s="352"/>
      <c r="E27" s="354"/>
      <c r="F27" s="95"/>
      <c r="G27" s="4"/>
      <c r="H27" s="4"/>
    </row>
    <row r="28" spans="1:8" ht="15">
      <c r="A28" s="95"/>
      <c r="B28" s="352"/>
      <c r="C28" s="377"/>
      <c r="D28" s="352"/>
      <c r="E28" s="354"/>
      <c r="F28" s="95"/>
      <c r="G28" s="4"/>
      <c r="H28" s="4"/>
    </row>
    <row r="29" spans="1:8" ht="15">
      <c r="A29" s="84"/>
      <c r="B29" s="352"/>
      <c r="C29" s="377"/>
      <c r="D29" s="352"/>
      <c r="E29" s="354"/>
      <c r="F29" s="84"/>
      <c r="G29" s="4"/>
      <c r="H29" s="4"/>
    </row>
    <row r="30" spans="1:8" ht="15">
      <c r="A30" s="84"/>
      <c r="B30" s="352"/>
      <c r="C30" s="377"/>
      <c r="D30" s="352"/>
      <c r="E30" s="84"/>
      <c r="F30" s="84"/>
      <c r="G30" s="4"/>
      <c r="H30" s="4"/>
    </row>
    <row r="31" spans="1:8" ht="15">
      <c r="A31" s="84"/>
      <c r="B31" s="352"/>
      <c r="C31" s="377"/>
      <c r="D31" s="352"/>
      <c r="E31" s="84"/>
      <c r="F31" s="84"/>
      <c r="G31" s="4"/>
      <c r="H31" s="4"/>
    </row>
    <row r="32" spans="1:8" ht="15">
      <c r="A32" s="84"/>
      <c r="B32" s="352"/>
      <c r="C32" s="377"/>
      <c r="D32" s="352"/>
      <c r="E32" s="84"/>
      <c r="F32" s="84"/>
      <c r="G32" s="4"/>
      <c r="H32" s="4"/>
    </row>
    <row r="33" spans="1:8" ht="15">
      <c r="A33" s="84"/>
      <c r="B33" s="352"/>
      <c r="C33" s="377"/>
      <c r="D33" s="352"/>
      <c r="E33" s="84"/>
      <c r="F33" s="84"/>
      <c r="G33" s="4"/>
      <c r="H33" s="4"/>
    </row>
    <row r="34" spans="1:8" ht="15">
      <c r="A34" s="84"/>
      <c r="B34" s="352"/>
      <c r="C34" s="377"/>
      <c r="D34" s="352"/>
      <c r="E34" s="84"/>
      <c r="F34" s="84"/>
      <c r="G34" s="4"/>
      <c r="H34" s="4"/>
    </row>
    <row r="35" spans="1:8" ht="15">
      <c r="A35" s="84"/>
      <c r="B35" s="352"/>
      <c r="C35" s="377"/>
      <c r="D35" s="352"/>
      <c r="E35" s="84"/>
      <c r="F35" s="84"/>
      <c r="G35" s="4"/>
      <c r="H35" s="4"/>
    </row>
    <row r="36" spans="1:8" ht="15">
      <c r="A36" s="84"/>
      <c r="B36" s="352"/>
      <c r="C36" s="377"/>
      <c r="D36" s="352"/>
      <c r="E36" s="84"/>
      <c r="F36" s="84"/>
      <c r="G36" s="4"/>
      <c r="H36" s="4"/>
    </row>
    <row r="37" spans="1:8" ht="15">
      <c r="A37" s="84"/>
      <c r="B37" s="352"/>
      <c r="C37" s="377"/>
      <c r="D37" s="352"/>
      <c r="E37" s="84"/>
      <c r="F37" s="84"/>
      <c r="G37" s="4"/>
      <c r="H37" s="4"/>
    </row>
    <row r="38" spans="1:8" ht="15">
      <c r="A38" s="84"/>
      <c r="B38" s="352"/>
      <c r="C38" s="377"/>
      <c r="D38" s="352"/>
      <c r="E38" s="84"/>
      <c r="F38" s="84"/>
      <c r="G38" s="4"/>
      <c r="H38" s="4"/>
    </row>
    <row r="39" spans="1:8" ht="15">
      <c r="A39" s="84"/>
      <c r="B39" s="352"/>
      <c r="C39" s="377"/>
      <c r="D39" s="352"/>
      <c r="E39" s="84"/>
      <c r="F39" s="84"/>
      <c r="G39" s="4"/>
      <c r="H39" s="4"/>
    </row>
    <row r="40" spans="1:8" ht="15">
      <c r="A40" s="84"/>
      <c r="B40" s="352"/>
      <c r="C40" s="377"/>
      <c r="D40" s="352"/>
      <c r="E40" s="84"/>
      <c r="F40" s="84"/>
      <c r="G40" s="4"/>
      <c r="H40" s="4"/>
    </row>
    <row r="41" spans="1:8" ht="15">
      <c r="A41" s="84"/>
      <c r="B41" s="352"/>
      <c r="C41" s="377"/>
      <c r="D41" s="352"/>
      <c r="E41" s="84"/>
      <c r="F41" s="84"/>
      <c r="G41" s="4"/>
      <c r="H41" s="4"/>
    </row>
    <row r="42" spans="1:8" ht="15">
      <c r="A42" s="84"/>
      <c r="B42" s="352"/>
      <c r="C42" s="377"/>
      <c r="D42" s="352"/>
      <c r="E42" s="84"/>
      <c r="F42" s="84"/>
      <c r="G42" s="4"/>
      <c r="H42" s="4"/>
    </row>
    <row r="43" spans="1:8" ht="15">
      <c r="A43" s="84"/>
      <c r="B43" s="352"/>
      <c r="C43" s="377"/>
      <c r="D43" s="352"/>
      <c r="E43" s="84"/>
      <c r="F43" s="84"/>
      <c r="G43" s="4"/>
      <c r="H43" s="4"/>
    </row>
    <row r="44" spans="1:8" ht="15">
      <c r="A44" s="84"/>
      <c r="B44" s="352"/>
      <c r="C44" s="377"/>
      <c r="D44" s="352"/>
      <c r="E44" s="84"/>
      <c r="F44" s="84"/>
      <c r="G44" s="4"/>
      <c r="H44" s="4"/>
    </row>
    <row r="45" spans="1:8" ht="15">
      <c r="A45" s="84"/>
      <c r="B45" s="351"/>
      <c r="C45" s="348"/>
      <c r="D45" s="353"/>
      <c r="E45" s="84"/>
      <c r="F45" s="84"/>
      <c r="G45" s="4"/>
      <c r="H45" s="4"/>
    </row>
    <row r="46" spans="1:8" ht="15">
      <c r="A46" s="84"/>
      <c r="B46" s="351"/>
      <c r="C46" s="348"/>
      <c r="D46" s="353"/>
      <c r="E46" s="84"/>
      <c r="F46" s="84"/>
      <c r="G46" s="4"/>
      <c r="H46" s="4"/>
    </row>
    <row r="47" spans="1:8" ht="15">
      <c r="A47" s="84"/>
      <c r="B47" s="351"/>
      <c r="C47" s="348"/>
      <c r="D47" s="353"/>
      <c r="E47" s="84"/>
      <c r="F47" s="84"/>
      <c r="G47" s="4"/>
      <c r="H47" s="4"/>
    </row>
    <row r="48" spans="1:8" ht="15">
      <c r="A48" s="84"/>
      <c r="B48" s="351"/>
      <c r="C48" s="348"/>
      <c r="D48" s="353"/>
      <c r="E48" s="84"/>
      <c r="F48" s="84"/>
      <c r="G48" s="4"/>
      <c r="H48" s="4"/>
    </row>
    <row r="49" spans="1:9" ht="15">
      <c r="A49" s="84"/>
      <c r="B49" s="351"/>
      <c r="C49" s="348"/>
      <c r="D49" s="353"/>
      <c r="E49" s="84"/>
      <c r="F49" s="84"/>
      <c r="G49" s="4"/>
      <c r="H49" s="4"/>
    </row>
    <row r="50" spans="1:9" ht="15">
      <c r="A50" s="84"/>
      <c r="B50" s="351"/>
      <c r="C50" s="348"/>
      <c r="D50" s="353"/>
      <c r="E50" s="84"/>
      <c r="F50" s="84"/>
      <c r="G50" s="4"/>
      <c r="H50" s="4"/>
    </row>
    <row r="51" spans="1:9" ht="15">
      <c r="A51" s="84"/>
      <c r="B51" s="351"/>
      <c r="C51" s="348"/>
      <c r="D51" s="353"/>
      <c r="E51" s="84"/>
      <c r="F51" s="84"/>
      <c r="G51" s="4"/>
      <c r="H51" s="4"/>
    </row>
    <row r="52" spans="1:9" ht="15">
      <c r="A52" s="84"/>
      <c r="B52" s="351"/>
      <c r="C52" s="348"/>
      <c r="D52" s="353"/>
      <c r="E52" s="84"/>
      <c r="F52" s="84"/>
      <c r="G52" s="4"/>
      <c r="H52" s="4"/>
    </row>
    <row r="53" spans="1:9" ht="15">
      <c r="A53" s="84"/>
      <c r="B53" s="84"/>
      <c r="C53" s="352"/>
      <c r="D53" s="84"/>
      <c r="E53" s="84"/>
      <c r="F53" s="84"/>
      <c r="G53" s="4"/>
      <c r="H53" s="4"/>
    </row>
    <row r="54" spans="1:9" ht="15">
      <c r="A54" s="84"/>
      <c r="B54" s="84"/>
      <c r="C54" s="352"/>
      <c r="D54" s="84"/>
      <c r="E54" s="84"/>
      <c r="F54" s="84"/>
      <c r="G54" s="4"/>
      <c r="H54" s="4"/>
    </row>
    <row r="55" spans="1:9" ht="15">
      <c r="A55" s="84"/>
      <c r="B55" s="96"/>
      <c r="C55" s="352"/>
      <c r="D55" s="96"/>
      <c r="E55" s="96"/>
      <c r="F55" s="96" t="s">
        <v>348</v>
      </c>
      <c r="G55" s="83">
        <f>SUM(G9:G54)</f>
        <v>0</v>
      </c>
      <c r="H55" s="83">
        <f>SUM(H9:H54)</f>
        <v>0</v>
      </c>
    </row>
    <row r="56" spans="1:9" ht="15">
      <c r="A56" s="227"/>
      <c r="B56" s="227"/>
      <c r="C56" s="227"/>
      <c r="D56" s="227"/>
      <c r="E56" s="227"/>
      <c r="F56" s="227"/>
      <c r="G56" s="227"/>
      <c r="H56" s="183"/>
      <c r="I56" s="183"/>
    </row>
    <row r="57" spans="1:9" ht="15">
      <c r="A57" s="228" t="s">
        <v>402</v>
      </c>
      <c r="B57" s="228"/>
      <c r="C57" s="227"/>
      <c r="D57" s="227"/>
      <c r="E57" s="227"/>
      <c r="F57" s="227"/>
      <c r="G57" s="227"/>
      <c r="H57" s="183"/>
      <c r="I57" s="183"/>
    </row>
    <row r="58" spans="1:9" ht="15">
      <c r="A58" s="228" t="s">
        <v>347</v>
      </c>
      <c r="B58" s="228"/>
      <c r="C58" s="227"/>
      <c r="D58" s="227"/>
      <c r="E58" s="227"/>
      <c r="F58" s="227"/>
      <c r="G58" s="227"/>
      <c r="H58" s="183"/>
      <c r="I58" s="183"/>
    </row>
    <row r="59" spans="1:9" ht="15">
      <c r="A59" s="228"/>
      <c r="B59" s="228"/>
      <c r="C59" s="183"/>
      <c r="D59" s="183"/>
      <c r="E59" s="183"/>
      <c r="F59" s="183"/>
      <c r="G59" s="183"/>
      <c r="H59" s="183"/>
      <c r="I59" s="183"/>
    </row>
    <row r="60" spans="1:9" ht="15">
      <c r="A60" s="228"/>
      <c r="B60" s="228"/>
      <c r="C60" s="183"/>
      <c r="D60" s="183"/>
      <c r="E60" s="183"/>
      <c r="F60" s="183"/>
      <c r="G60" s="183"/>
      <c r="H60" s="183"/>
      <c r="I60" s="183"/>
    </row>
    <row r="61" spans="1:9">
      <c r="A61" s="224"/>
      <c r="B61" s="224"/>
      <c r="C61" s="349"/>
      <c r="D61" s="224"/>
      <c r="E61" s="224"/>
      <c r="F61" s="224"/>
      <c r="G61" s="224"/>
      <c r="H61" s="224"/>
      <c r="I61" s="224"/>
    </row>
    <row r="62" spans="1:9" ht="15">
      <c r="A62" s="189" t="s">
        <v>107</v>
      </c>
      <c r="B62" s="189"/>
      <c r="C62" s="183"/>
      <c r="D62" s="183"/>
      <c r="E62" s="183"/>
      <c r="F62" s="183"/>
      <c r="G62" s="183"/>
      <c r="H62" s="183"/>
      <c r="I62" s="183"/>
    </row>
    <row r="63" spans="1:9" ht="15">
      <c r="A63" s="183"/>
      <c r="B63" s="183"/>
      <c r="C63" s="183"/>
      <c r="D63" s="183"/>
      <c r="E63" s="183"/>
      <c r="F63" s="183"/>
      <c r="G63" s="183"/>
      <c r="H63" s="183"/>
      <c r="I63" s="183"/>
    </row>
    <row r="64" spans="1:9" ht="15">
      <c r="A64" s="183"/>
      <c r="B64" s="183"/>
      <c r="C64" s="183"/>
      <c r="D64" s="183"/>
      <c r="E64" s="183"/>
      <c r="F64" s="183"/>
      <c r="G64" s="183"/>
      <c r="H64" s="183"/>
      <c r="I64" s="190"/>
    </row>
    <row r="65" spans="1:9" ht="15">
      <c r="A65" s="189"/>
      <c r="B65" s="189"/>
      <c r="C65" s="189" t="s">
        <v>435</v>
      </c>
      <c r="D65" s="189"/>
      <c r="E65" s="227"/>
      <c r="F65" s="189"/>
      <c r="G65" s="189"/>
      <c r="H65" s="183"/>
      <c r="I65" s="190"/>
    </row>
    <row r="66" spans="1:9" ht="15">
      <c r="A66" s="183"/>
      <c r="B66" s="183"/>
      <c r="C66" s="183" t="s">
        <v>271</v>
      </c>
      <c r="D66" s="183"/>
      <c r="E66" s="183"/>
      <c r="F66" s="183"/>
      <c r="G66" s="183"/>
      <c r="H66" s="183"/>
      <c r="I66" s="190"/>
    </row>
    <row r="67" spans="1:9">
      <c r="A67" s="191"/>
      <c r="B67" s="191"/>
      <c r="C67" s="191" t="s">
        <v>140</v>
      </c>
      <c r="D67" s="191"/>
      <c r="E67" s="191"/>
      <c r="F67" s="191"/>
      <c r="G67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5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topLeftCell="A73" zoomScaleSheetLayoutView="70" workbookViewId="0">
      <selection activeCell="H46" sqref="H46"/>
    </sheetView>
  </sheetViews>
  <sheetFormatPr defaultRowHeight="15"/>
  <cols>
    <col min="1" max="1" width="14.28515625" style="21" customWidth="1"/>
    <col min="2" max="2" width="67.140625" style="21" customWidth="1"/>
    <col min="3" max="3" width="14.85546875" style="21" customWidth="1"/>
    <col min="4" max="4" width="13.28515625" style="401" customWidth="1"/>
    <col min="5" max="5" width="0.7109375" style="21" customWidth="1"/>
    <col min="6" max="6" width="9.140625" style="21"/>
    <col min="7" max="7" width="19.140625" style="21" customWidth="1"/>
    <col min="8" max="8" width="11" style="21" customWidth="1"/>
    <col min="9" max="9" width="15" style="21" customWidth="1"/>
    <col min="10" max="16384" width="9.140625" style="21"/>
  </cols>
  <sheetData>
    <row r="1" spans="1:12">
      <c r="A1" s="71" t="s">
        <v>303</v>
      </c>
      <c r="B1" s="112"/>
      <c r="C1" s="606" t="s">
        <v>110</v>
      </c>
      <c r="D1" s="606"/>
      <c r="E1" s="150"/>
    </row>
    <row r="2" spans="1:12">
      <c r="A2" s="73" t="s">
        <v>141</v>
      </c>
      <c r="B2" s="112"/>
      <c r="C2" s="595" t="s">
        <v>561</v>
      </c>
      <c r="D2" s="596"/>
      <c r="E2" s="150"/>
    </row>
    <row r="3" spans="1:12">
      <c r="A3" s="73"/>
      <c r="B3" s="112"/>
      <c r="C3" s="405"/>
      <c r="D3" s="389"/>
      <c r="E3" s="150"/>
    </row>
    <row r="4" spans="1:12" s="2" customFormat="1">
      <c r="A4" s="74" t="str">
        <f>'ფორმა N2'!A4</f>
        <v>ანგარიშვალდებული პირის დასახელება:</v>
      </c>
      <c r="B4" s="74" t="s">
        <v>560</v>
      </c>
      <c r="C4" s="73"/>
      <c r="D4" s="78"/>
      <c r="E4" s="105"/>
      <c r="L4" s="21"/>
    </row>
    <row r="5" spans="1:12" s="2" customFormat="1">
      <c r="A5" s="116" t="e">
        <f>#REF!</f>
        <v>#REF!</v>
      </c>
      <c r="B5" s="108"/>
      <c r="C5" s="55"/>
      <c r="D5" s="78"/>
      <c r="E5" s="105"/>
    </row>
    <row r="6" spans="1:12" s="2" customFormat="1">
      <c r="A6" s="74"/>
      <c r="B6" s="74"/>
      <c r="C6" s="73"/>
      <c r="D6" s="78"/>
      <c r="E6" s="105"/>
    </row>
    <row r="7" spans="1:12" s="6" customFormat="1">
      <c r="A7" s="97"/>
      <c r="B7" s="97"/>
      <c r="C7" s="75"/>
      <c r="D7" s="390"/>
      <c r="E7" s="151"/>
    </row>
    <row r="8" spans="1:12" s="6" customFormat="1" ht="30">
      <c r="A8" s="103" t="s">
        <v>64</v>
      </c>
      <c r="B8" s="76" t="s">
        <v>11</v>
      </c>
      <c r="C8" s="76" t="s">
        <v>10</v>
      </c>
      <c r="D8" s="391" t="s">
        <v>9</v>
      </c>
      <c r="E8" s="151"/>
    </row>
    <row r="9" spans="1:12" s="9" customFormat="1" ht="18">
      <c r="A9" s="13">
        <v>1</v>
      </c>
      <c r="B9" s="13" t="s">
        <v>57</v>
      </c>
      <c r="C9" s="79">
        <f>C10+C13+C57+C63+C75</f>
        <v>1155440.1299999999</v>
      </c>
      <c r="D9" s="392">
        <f>D10+D13+D57+D63+D75</f>
        <v>1127533.1299999999</v>
      </c>
      <c r="E9" s="152"/>
    </row>
    <row r="10" spans="1:12" s="9" customFormat="1" ht="18">
      <c r="A10" s="14">
        <v>1.1000000000000001</v>
      </c>
      <c r="B10" s="14" t="s">
        <v>58</v>
      </c>
      <c r="C10" s="590">
        <f>C11+C12</f>
        <v>112557.5</v>
      </c>
      <c r="D10" s="590">
        <f>D11+D12</f>
        <v>112557.5</v>
      </c>
      <c r="E10" s="152"/>
    </row>
    <row r="11" spans="1:12" s="9" customFormat="1" ht="16.5" customHeight="1">
      <c r="A11" s="16" t="s">
        <v>30</v>
      </c>
      <c r="B11" s="16" t="s">
        <v>59</v>
      </c>
      <c r="C11" s="33">
        <v>111707.5</v>
      </c>
      <c r="D11" s="33">
        <v>111707.5</v>
      </c>
      <c r="E11" s="152"/>
    </row>
    <row r="12" spans="1:12" ht="16.5" customHeight="1">
      <c r="A12" s="16" t="s">
        <v>31</v>
      </c>
      <c r="B12" s="16" t="s">
        <v>0</v>
      </c>
      <c r="C12" s="33">
        <v>850</v>
      </c>
      <c r="D12" s="34">
        <v>850</v>
      </c>
      <c r="E12" s="150"/>
    </row>
    <row r="13" spans="1:12">
      <c r="A13" s="14">
        <v>1.2</v>
      </c>
      <c r="B13" s="14" t="s">
        <v>60</v>
      </c>
      <c r="C13" s="590">
        <f>C17+C23+C32+C35+C36+C44+C46+C51</f>
        <v>725579.93</v>
      </c>
      <c r="D13" s="590">
        <f>D17+D23+D32+D35+D36+D44+D46+D51</f>
        <v>697672.93</v>
      </c>
      <c r="E13" s="150"/>
    </row>
    <row r="14" spans="1:12">
      <c r="A14" s="16" t="s">
        <v>32</v>
      </c>
      <c r="B14" s="16" t="s">
        <v>1</v>
      </c>
      <c r="C14" s="80">
        <f>SUM(C15:C16)</f>
        <v>0</v>
      </c>
      <c r="D14" s="393">
        <f>SUM(D15:D16)</f>
        <v>0</v>
      </c>
      <c r="E14" s="150"/>
    </row>
    <row r="15" spans="1:12" ht="17.25" customHeight="1">
      <c r="A15" s="17" t="s">
        <v>98</v>
      </c>
      <c r="B15" s="17" t="s">
        <v>61</v>
      </c>
      <c r="C15" s="35"/>
      <c r="D15" s="36"/>
      <c r="E15" s="150"/>
    </row>
    <row r="16" spans="1:12" ht="17.25" customHeight="1">
      <c r="A16" s="17" t="s">
        <v>99</v>
      </c>
      <c r="B16" s="17" t="s">
        <v>62</v>
      </c>
      <c r="C16" s="35"/>
      <c r="D16" s="36"/>
      <c r="E16" s="150"/>
    </row>
    <row r="17" spans="1:5">
      <c r="A17" s="16" t="s">
        <v>33</v>
      </c>
      <c r="B17" s="16" t="s">
        <v>2</v>
      </c>
      <c r="C17" s="587">
        <f>C18+C22</f>
        <v>6848.02</v>
      </c>
      <c r="D17" s="587">
        <f>D18+D22</f>
        <v>6848.02</v>
      </c>
      <c r="E17" s="150"/>
    </row>
    <row r="18" spans="1:5" ht="30">
      <c r="A18" s="17" t="s">
        <v>12</v>
      </c>
      <c r="B18" s="17" t="s">
        <v>251</v>
      </c>
      <c r="C18" s="362">
        <v>6768.02</v>
      </c>
      <c r="D18" s="380">
        <v>6768.02</v>
      </c>
      <c r="E18" s="150"/>
    </row>
    <row r="19" spans="1:5">
      <c r="A19" s="17" t="s">
        <v>13</v>
      </c>
      <c r="B19" s="17" t="s">
        <v>14</v>
      </c>
      <c r="C19" s="361"/>
      <c r="D19" s="394"/>
      <c r="E19" s="150"/>
    </row>
    <row r="20" spans="1:5" ht="30">
      <c r="A20" s="17" t="s">
        <v>282</v>
      </c>
      <c r="B20" s="17" t="s">
        <v>22</v>
      </c>
      <c r="C20" s="361"/>
      <c r="D20" s="394"/>
      <c r="E20" s="150"/>
    </row>
    <row r="21" spans="1:5">
      <c r="A21" s="17" t="s">
        <v>283</v>
      </c>
      <c r="B21" s="17" t="s">
        <v>15</v>
      </c>
      <c r="C21" s="362"/>
      <c r="D21" s="380"/>
      <c r="E21" s="150"/>
    </row>
    <row r="22" spans="1:5">
      <c r="A22" s="17" t="s">
        <v>284</v>
      </c>
      <c r="B22" s="17" t="s">
        <v>16</v>
      </c>
      <c r="C22" s="361">
        <v>80</v>
      </c>
      <c r="D22" s="394">
        <v>80</v>
      </c>
      <c r="E22" s="150"/>
    </row>
    <row r="23" spans="1:5">
      <c r="A23" s="17" t="s">
        <v>285</v>
      </c>
      <c r="B23" s="17" t="s">
        <v>17</v>
      </c>
      <c r="C23" s="594">
        <f>SUM(C24:C27)</f>
        <v>20646.36</v>
      </c>
      <c r="D23" s="594">
        <f>SUM(D24:D27)</f>
        <v>20646.36</v>
      </c>
      <c r="E23" s="150"/>
    </row>
    <row r="24" spans="1:5" ht="16.5" customHeight="1">
      <c r="A24" s="18" t="s">
        <v>286</v>
      </c>
      <c r="B24" s="18" t="s">
        <v>18</v>
      </c>
      <c r="C24" s="37">
        <v>20646.36</v>
      </c>
      <c r="D24" s="37">
        <v>20646.36</v>
      </c>
      <c r="E24" s="150"/>
    </row>
    <row r="25" spans="1:5" ht="16.5" customHeight="1">
      <c r="A25" s="18" t="s">
        <v>287</v>
      </c>
      <c r="B25" s="18" t="s">
        <v>19</v>
      </c>
      <c r="C25" s="37"/>
      <c r="D25" s="395"/>
      <c r="E25" s="150"/>
    </row>
    <row r="26" spans="1:5" ht="16.5" customHeight="1">
      <c r="A26" s="18" t="s">
        <v>288</v>
      </c>
      <c r="B26" s="18" t="s">
        <v>20</v>
      </c>
      <c r="C26" s="37"/>
      <c r="D26" s="395"/>
      <c r="E26" s="150"/>
    </row>
    <row r="27" spans="1:5" ht="16.5" customHeight="1">
      <c r="A27" s="18" t="s">
        <v>289</v>
      </c>
      <c r="B27" s="18" t="s">
        <v>23</v>
      </c>
      <c r="C27" s="37"/>
      <c r="D27" s="396"/>
      <c r="E27" s="150"/>
    </row>
    <row r="28" spans="1:5">
      <c r="A28" s="17" t="s">
        <v>290</v>
      </c>
      <c r="B28" s="17" t="s">
        <v>21</v>
      </c>
      <c r="C28" s="37"/>
      <c r="D28" s="396"/>
      <c r="E28" s="150"/>
    </row>
    <row r="29" spans="1:5">
      <c r="A29" s="16" t="s">
        <v>34</v>
      </c>
      <c r="B29" s="16" t="s">
        <v>3</v>
      </c>
      <c r="C29" s="33"/>
      <c r="D29" s="34"/>
      <c r="E29" s="150"/>
    </row>
    <row r="30" spans="1:5">
      <c r="A30" s="16" t="s">
        <v>35</v>
      </c>
      <c r="B30" s="16" t="s">
        <v>4</v>
      </c>
      <c r="C30" s="34"/>
      <c r="D30" s="34"/>
      <c r="E30" s="150"/>
    </row>
    <row r="31" spans="1:5">
      <c r="A31" s="16" t="s">
        <v>36</v>
      </c>
      <c r="B31" s="16" t="s">
        <v>5</v>
      </c>
      <c r="C31" s="33"/>
      <c r="D31" s="34"/>
      <c r="E31" s="150"/>
    </row>
    <row r="32" spans="1:5" ht="30">
      <c r="A32" s="16" t="s">
        <v>37</v>
      </c>
      <c r="B32" s="16" t="s">
        <v>63</v>
      </c>
      <c r="C32" s="588">
        <v>7311</v>
      </c>
      <c r="D32" s="589">
        <v>7311</v>
      </c>
      <c r="E32" s="150"/>
    </row>
    <row r="33" spans="1:5">
      <c r="A33" s="17" t="s">
        <v>291</v>
      </c>
      <c r="B33" s="17" t="s">
        <v>56</v>
      </c>
      <c r="C33" s="33">
        <v>7311</v>
      </c>
      <c r="D33" s="34">
        <v>7311</v>
      </c>
      <c r="E33" s="150"/>
    </row>
    <row r="34" spans="1:5">
      <c r="A34" s="17" t="s">
        <v>292</v>
      </c>
      <c r="B34" s="17" t="s">
        <v>55</v>
      </c>
      <c r="C34" s="33"/>
      <c r="D34" s="34"/>
      <c r="E34" s="150"/>
    </row>
    <row r="35" spans="1:5">
      <c r="A35" s="16" t="s">
        <v>38</v>
      </c>
      <c r="B35" s="16" t="s">
        <v>49</v>
      </c>
      <c r="C35" s="588">
        <v>419.4</v>
      </c>
      <c r="D35" s="589">
        <v>419.4</v>
      </c>
      <c r="E35" s="150"/>
    </row>
    <row r="36" spans="1:5">
      <c r="A36" s="16" t="s">
        <v>39</v>
      </c>
      <c r="B36" s="16" t="s">
        <v>359</v>
      </c>
      <c r="C36" s="587">
        <f>C37+C38+C39+C40</f>
        <v>468208.73</v>
      </c>
      <c r="D36" s="587">
        <f>D37+D38+D39+D40</f>
        <v>456378.03</v>
      </c>
      <c r="E36" s="150"/>
    </row>
    <row r="37" spans="1:5">
      <c r="A37" s="17" t="s">
        <v>356</v>
      </c>
      <c r="B37" s="17" t="s">
        <v>360</v>
      </c>
      <c r="C37" s="33">
        <v>429224.73</v>
      </c>
      <c r="D37" s="33">
        <v>417394.03</v>
      </c>
      <c r="E37" s="150"/>
    </row>
    <row r="38" spans="1:5">
      <c r="A38" s="17" t="s">
        <v>357</v>
      </c>
      <c r="B38" s="17" t="s">
        <v>361</v>
      </c>
      <c r="C38" s="33">
        <v>21373.88</v>
      </c>
      <c r="D38" s="33">
        <v>21373.88</v>
      </c>
      <c r="E38" s="150"/>
    </row>
    <row r="39" spans="1:5">
      <c r="A39" s="17" t="s">
        <v>358</v>
      </c>
      <c r="B39" s="17" t="s">
        <v>364</v>
      </c>
      <c r="C39" s="33">
        <v>6735</v>
      </c>
      <c r="D39" s="34">
        <v>6735</v>
      </c>
      <c r="E39" s="150"/>
    </row>
    <row r="40" spans="1:5">
      <c r="A40" s="17" t="s">
        <v>363</v>
      </c>
      <c r="B40" s="17" t="s">
        <v>365</v>
      </c>
      <c r="C40" s="33">
        <v>10875.12</v>
      </c>
      <c r="D40" s="34">
        <v>10875.12</v>
      </c>
      <c r="E40" s="150"/>
    </row>
    <row r="41" spans="1:5">
      <c r="A41" s="17" t="s">
        <v>366</v>
      </c>
      <c r="B41" s="17" t="s">
        <v>362</v>
      </c>
      <c r="C41" s="33"/>
      <c r="D41" s="34"/>
      <c r="E41" s="150"/>
    </row>
    <row r="42" spans="1:5" ht="30">
      <c r="A42" s="16" t="s">
        <v>40</v>
      </c>
      <c r="B42" s="16" t="s">
        <v>28</v>
      </c>
      <c r="C42" s="33"/>
      <c r="D42" s="33"/>
      <c r="E42" s="150"/>
    </row>
    <row r="43" spans="1:5">
      <c r="A43" s="16" t="s">
        <v>41</v>
      </c>
      <c r="B43" s="16" t="s">
        <v>24</v>
      </c>
      <c r="C43" s="33"/>
      <c r="D43" s="33"/>
      <c r="E43" s="150"/>
    </row>
    <row r="44" spans="1:5">
      <c r="A44" s="16" t="s">
        <v>42</v>
      </c>
      <c r="B44" s="16" t="s">
        <v>25</v>
      </c>
      <c r="C44" s="588">
        <v>3000</v>
      </c>
      <c r="D44" s="588">
        <v>3000</v>
      </c>
      <c r="E44" s="150"/>
    </row>
    <row r="45" spans="1:5">
      <c r="A45" s="16" t="s">
        <v>43</v>
      </c>
      <c r="B45" s="16" t="s">
        <v>26</v>
      </c>
      <c r="C45" s="33"/>
      <c r="D45" s="34"/>
      <c r="E45" s="150"/>
    </row>
    <row r="46" spans="1:5">
      <c r="A46" s="16" t="s">
        <v>44</v>
      </c>
      <c r="B46" s="16" t="s">
        <v>297</v>
      </c>
      <c r="C46" s="587">
        <f>C47+C48+C4</f>
        <v>186267.42</v>
      </c>
      <c r="D46" s="587">
        <f>D47+D48</f>
        <v>170191.12</v>
      </c>
      <c r="E46" s="150"/>
    </row>
    <row r="47" spans="1:5">
      <c r="A47" s="94" t="s">
        <v>372</v>
      </c>
      <c r="B47" s="94" t="s">
        <v>375</v>
      </c>
      <c r="C47" s="33">
        <v>172393.23</v>
      </c>
      <c r="D47" s="33">
        <v>156316.93</v>
      </c>
      <c r="E47" s="150"/>
    </row>
    <row r="48" spans="1:5">
      <c r="A48" s="94" t="s">
        <v>373</v>
      </c>
      <c r="B48" s="94" t="s">
        <v>374</v>
      </c>
      <c r="C48" s="33">
        <v>13874.19</v>
      </c>
      <c r="D48" s="33">
        <v>13874.19</v>
      </c>
      <c r="E48" s="150"/>
    </row>
    <row r="49" spans="1:5">
      <c r="A49" s="94" t="s">
        <v>376</v>
      </c>
      <c r="B49" s="94" t="s">
        <v>377</v>
      </c>
      <c r="C49" s="33"/>
      <c r="D49" s="34"/>
      <c r="E49" s="150"/>
    </row>
    <row r="50" spans="1:5" ht="26.25" customHeight="1">
      <c r="A50" s="16" t="s">
        <v>45</v>
      </c>
      <c r="B50" s="16" t="s">
        <v>29</v>
      </c>
      <c r="C50" s="33"/>
      <c r="D50" s="34"/>
      <c r="E50" s="150"/>
    </row>
    <row r="51" spans="1:5">
      <c r="A51" s="16" t="s">
        <v>46</v>
      </c>
      <c r="B51" s="16" t="s">
        <v>6</v>
      </c>
      <c r="C51" s="589">
        <v>32879</v>
      </c>
      <c r="D51" s="589">
        <v>32879</v>
      </c>
      <c r="E51" s="150"/>
    </row>
    <row r="52" spans="1:5" ht="30">
      <c r="A52" s="14">
        <v>1.3</v>
      </c>
      <c r="B52" s="84" t="s">
        <v>416</v>
      </c>
      <c r="C52" s="81">
        <f>SUM(C53:C54)</f>
        <v>0</v>
      </c>
      <c r="D52" s="388">
        <f>SUM(D53:D54)</f>
        <v>0</v>
      </c>
      <c r="E52" s="150"/>
    </row>
    <row r="53" spans="1:5" ht="30">
      <c r="A53" s="16" t="s">
        <v>50</v>
      </c>
      <c r="B53" s="16" t="s">
        <v>48</v>
      </c>
      <c r="C53" s="33"/>
      <c r="D53" s="34"/>
      <c r="E53" s="150"/>
    </row>
    <row r="54" spans="1:5">
      <c r="A54" s="16" t="s">
        <v>51</v>
      </c>
      <c r="B54" s="16" t="s">
        <v>47</v>
      </c>
      <c r="C54" s="33"/>
      <c r="D54" s="34"/>
      <c r="E54" s="150"/>
    </row>
    <row r="55" spans="1:5">
      <c r="A55" s="14">
        <v>1.4</v>
      </c>
      <c r="B55" s="14" t="s">
        <v>418</v>
      </c>
      <c r="C55" s="33"/>
      <c r="D55" s="34"/>
      <c r="E55" s="150"/>
    </row>
    <row r="56" spans="1:5">
      <c r="A56" s="14">
        <v>1.5</v>
      </c>
      <c r="B56" s="14" t="s">
        <v>7</v>
      </c>
      <c r="C56" s="37"/>
      <c r="D56" s="395"/>
      <c r="E56" s="150"/>
    </row>
    <row r="57" spans="1:5">
      <c r="A57" s="14">
        <v>1.6</v>
      </c>
      <c r="B57" s="42" t="s">
        <v>8</v>
      </c>
      <c r="C57" s="591">
        <v>11950</v>
      </c>
      <c r="D57" s="591">
        <v>11950</v>
      </c>
      <c r="E57" s="150"/>
    </row>
    <row r="58" spans="1:5">
      <c r="A58" s="16" t="s">
        <v>298</v>
      </c>
      <c r="B58" s="43" t="s">
        <v>52</v>
      </c>
      <c r="C58" s="37"/>
      <c r="D58" s="395"/>
      <c r="E58" s="150"/>
    </row>
    <row r="59" spans="1:5" ht="30">
      <c r="A59" s="16" t="s">
        <v>299</v>
      </c>
      <c r="B59" s="43" t="s">
        <v>54</v>
      </c>
      <c r="C59" s="37"/>
      <c r="D59" s="395"/>
      <c r="E59" s="150"/>
    </row>
    <row r="60" spans="1:5">
      <c r="A60" s="16" t="s">
        <v>300</v>
      </c>
      <c r="B60" s="43" t="s">
        <v>53</v>
      </c>
      <c r="C60" s="39"/>
      <c r="D60" s="395"/>
      <c r="E60" s="150"/>
    </row>
    <row r="61" spans="1:5">
      <c r="A61" s="16" t="s">
        <v>301</v>
      </c>
      <c r="B61" s="43" t="s">
        <v>27</v>
      </c>
      <c r="C61" s="582">
        <v>11950</v>
      </c>
      <c r="D61" s="582">
        <v>11950</v>
      </c>
      <c r="E61" s="150"/>
    </row>
    <row r="62" spans="1:5">
      <c r="A62" s="16" t="s">
        <v>338</v>
      </c>
      <c r="B62" s="215" t="s">
        <v>339</v>
      </c>
      <c r="C62" s="37"/>
      <c r="D62" s="397"/>
      <c r="E62" s="150"/>
    </row>
    <row r="63" spans="1:5">
      <c r="A63" s="13">
        <v>2</v>
      </c>
      <c r="B63" s="44" t="s">
        <v>106</v>
      </c>
      <c r="C63" s="587">
        <v>835.7</v>
      </c>
      <c r="D63" s="592">
        <v>835.7</v>
      </c>
      <c r="E63" s="150"/>
    </row>
    <row r="64" spans="1:5">
      <c r="A64" s="15">
        <v>2.1</v>
      </c>
      <c r="B64" s="402" t="s">
        <v>100</v>
      </c>
      <c r="C64" s="80"/>
      <c r="D64" s="398"/>
      <c r="E64" s="150"/>
    </row>
    <row r="65" spans="1:5">
      <c r="A65" s="15">
        <v>2.2000000000000002</v>
      </c>
      <c r="B65" s="402" t="s">
        <v>104</v>
      </c>
      <c r="C65" s="80"/>
      <c r="D65" s="398"/>
      <c r="E65" s="150"/>
    </row>
    <row r="66" spans="1:5">
      <c r="A66" s="15">
        <v>2.2999999999999998</v>
      </c>
      <c r="B66" s="402" t="s">
        <v>103</v>
      </c>
      <c r="C66" s="80"/>
      <c r="D66" s="398"/>
      <c r="E66" s="150"/>
    </row>
    <row r="67" spans="1:5">
      <c r="A67" s="15">
        <v>2.4</v>
      </c>
      <c r="B67" s="402" t="s">
        <v>105</v>
      </c>
      <c r="C67" s="80"/>
      <c r="D67" s="398"/>
      <c r="E67" s="150"/>
    </row>
    <row r="68" spans="1:5">
      <c r="A68" s="15">
        <v>2.5</v>
      </c>
      <c r="B68" s="402" t="s">
        <v>101</v>
      </c>
      <c r="C68" s="80">
        <v>835.7</v>
      </c>
      <c r="D68" s="581">
        <v>835.7</v>
      </c>
      <c r="E68" s="150"/>
    </row>
    <row r="69" spans="1:5">
      <c r="A69" s="15">
        <v>2.6</v>
      </c>
      <c r="B69" s="402" t="s">
        <v>102</v>
      </c>
      <c r="C69" s="80"/>
      <c r="D69" s="398"/>
      <c r="E69" s="150"/>
    </row>
    <row r="70" spans="1:5" s="2" customFormat="1">
      <c r="A70" s="13">
        <v>3</v>
      </c>
      <c r="B70" s="241" t="s">
        <v>452</v>
      </c>
      <c r="C70" s="82"/>
      <c r="D70" s="283"/>
      <c r="E70" s="102"/>
    </row>
    <row r="71" spans="1:5" s="2" customFormat="1">
      <c r="A71" s="13">
        <v>4</v>
      </c>
      <c r="B71" s="13" t="s">
        <v>253</v>
      </c>
      <c r="C71" s="284">
        <f>SUM(C72:C73)</f>
        <v>0</v>
      </c>
      <c r="D71" s="399">
        <f>SUM(D72:D73)</f>
        <v>0</v>
      </c>
      <c r="E71" s="102"/>
    </row>
    <row r="72" spans="1:5" s="2" customFormat="1">
      <c r="A72" s="15">
        <v>4.0999999999999996</v>
      </c>
      <c r="B72" s="15" t="s">
        <v>254</v>
      </c>
      <c r="C72" s="8"/>
      <c r="D72" s="400"/>
      <c r="E72" s="102"/>
    </row>
    <row r="73" spans="1:5" s="2" customFormat="1">
      <c r="A73" s="15">
        <v>4.2</v>
      </c>
      <c r="B73" s="15" t="s">
        <v>255</v>
      </c>
      <c r="C73" s="8"/>
      <c r="D73" s="400"/>
      <c r="E73" s="102"/>
    </row>
    <row r="74" spans="1:5" s="2" customFormat="1">
      <c r="A74" s="13">
        <v>5</v>
      </c>
      <c r="B74" s="281" t="s">
        <v>280</v>
      </c>
      <c r="C74" s="8"/>
      <c r="D74" s="399"/>
      <c r="E74" s="102"/>
    </row>
    <row r="75" spans="1:5" s="2" customFormat="1" ht="45">
      <c r="A75" s="13">
        <v>6</v>
      </c>
      <c r="B75" s="281" t="s">
        <v>463</v>
      </c>
      <c r="C75" s="81">
        <f>SUM(C76:C81)</f>
        <v>304517</v>
      </c>
      <c r="D75" s="388">
        <f>SUM(D76:D81)</f>
        <v>304517</v>
      </c>
      <c r="E75" s="102"/>
    </row>
    <row r="76" spans="1:5" s="2" customFormat="1">
      <c r="A76" s="15">
        <v>6.1</v>
      </c>
      <c r="B76" s="15" t="s">
        <v>68</v>
      </c>
      <c r="C76" s="33">
        <v>31507</v>
      </c>
      <c r="D76" s="33">
        <v>31507</v>
      </c>
      <c r="E76" s="102"/>
    </row>
    <row r="77" spans="1:5" s="2" customFormat="1">
      <c r="A77" s="15">
        <v>6.2</v>
      </c>
      <c r="B77" s="15" t="s">
        <v>74</v>
      </c>
      <c r="C77" s="8"/>
      <c r="D77" s="400"/>
      <c r="E77" s="102"/>
    </row>
    <row r="78" spans="1:5" s="2" customFormat="1">
      <c r="A78" s="15">
        <v>6.3</v>
      </c>
      <c r="B78" s="15" t="s">
        <v>69</v>
      </c>
      <c r="C78" s="8"/>
      <c r="D78" s="400"/>
      <c r="E78" s="102"/>
    </row>
    <row r="79" spans="1:5" s="2" customFormat="1">
      <c r="A79" s="15">
        <v>6.4</v>
      </c>
      <c r="B79" s="15" t="s">
        <v>464</v>
      </c>
      <c r="C79" s="8">
        <v>267715</v>
      </c>
      <c r="D79" s="8">
        <v>267715</v>
      </c>
      <c r="E79" s="102"/>
    </row>
    <row r="80" spans="1:5" s="2" customFormat="1">
      <c r="A80" s="15">
        <v>6.5</v>
      </c>
      <c r="B80" s="15" t="s">
        <v>465</v>
      </c>
      <c r="C80" s="8"/>
      <c r="D80" s="400"/>
      <c r="E80" s="102"/>
    </row>
    <row r="81" spans="1:9" s="2" customFormat="1">
      <c r="A81" s="15">
        <v>6.6</v>
      </c>
      <c r="B81" s="15" t="s">
        <v>8</v>
      </c>
      <c r="C81" s="8">
        <v>5295</v>
      </c>
      <c r="D81" s="8">
        <v>5295</v>
      </c>
      <c r="E81" s="102"/>
    </row>
    <row r="82" spans="1:9" s="23" customFormat="1" ht="12.75">
      <c r="C82" s="404"/>
      <c r="D82" s="349"/>
    </row>
    <row r="83" spans="1:9" s="23" customFormat="1" ht="12.75">
      <c r="C83" s="404"/>
      <c r="D83" s="349"/>
    </row>
    <row r="84" spans="1:9" s="23" customFormat="1" ht="12.75">
      <c r="C84" s="404"/>
      <c r="D84" s="349"/>
    </row>
    <row r="85" spans="1:9" s="2" customFormat="1">
      <c r="A85" s="66" t="s">
        <v>107</v>
      </c>
      <c r="D85" s="183"/>
      <c r="E85" s="5"/>
    </row>
    <row r="86" spans="1:9" s="2" customFormat="1">
      <c r="D86" s="183"/>
      <c r="E86"/>
      <c r="F86"/>
      <c r="G86"/>
      <c r="H86"/>
      <c r="I86"/>
    </row>
    <row r="87" spans="1:9" s="2" customFormat="1">
      <c r="D87" s="190"/>
      <c r="E87"/>
      <c r="F87"/>
      <c r="G87"/>
      <c r="H87"/>
      <c r="I87"/>
    </row>
    <row r="88" spans="1:9" s="2" customFormat="1">
      <c r="A88"/>
      <c r="B88" s="66" t="s">
        <v>272</v>
      </c>
      <c r="D88" s="190"/>
      <c r="E88"/>
      <c r="F88"/>
      <c r="G88"/>
      <c r="H88"/>
      <c r="I88"/>
    </row>
    <row r="89" spans="1:9" s="2" customFormat="1">
      <c r="A89"/>
      <c r="B89" s="2" t="s">
        <v>271</v>
      </c>
      <c r="D89" s="190"/>
      <c r="E89"/>
      <c r="F89"/>
      <c r="G89"/>
      <c r="H89"/>
      <c r="I89"/>
    </row>
    <row r="90" spans="1:9" customFormat="1" ht="12.75">
      <c r="B90" s="62" t="s">
        <v>140</v>
      </c>
      <c r="C90" s="403"/>
      <c r="D90" s="350"/>
    </row>
    <row r="91" spans="1:9" s="2" customFormat="1">
      <c r="A91" s="11"/>
      <c r="D91" s="183"/>
    </row>
    <row r="92" spans="1:9" s="23" customFormat="1" ht="12.75">
      <c r="C92" s="404"/>
      <c r="D92" s="349"/>
    </row>
    <row r="93" spans="1:9" s="23" customFormat="1" ht="12.75">
      <c r="C93" s="404"/>
      <c r="D93" s="349"/>
    </row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17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Лист2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2015-01-29T18:57:57Z</cp:lastPrinted>
  <dcterms:created xsi:type="dcterms:W3CDTF">2011-12-27T13:20:18Z</dcterms:created>
  <dcterms:modified xsi:type="dcterms:W3CDTF">2016-03-30T12:05:57Z</dcterms:modified>
</cp:coreProperties>
</file>