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85" firstSheet="6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N1'!$A$19:$M$30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4.4'!$A$1:$H$47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9.7'!$A$1:$I$42</definedName>
    <definedName name="_xlnm.Print_Area" localSheetId="0">'ფორმა N1'!$A$1:$M$47</definedName>
    <definedName name="_xlnm.Print_Area" localSheetId="1">'ფორმა N2'!$A$1:$E$42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7" i="5" l="1"/>
  <c r="A4" i="7"/>
  <c r="A5" i="7"/>
  <c r="C10" i="7"/>
  <c r="D10" i="7"/>
  <c r="E9" i="10"/>
  <c r="H19" i="30" l="1"/>
  <c r="G19" i="30"/>
  <c r="G34" i="29"/>
  <c r="D65" i="40" l="1"/>
  <c r="C65" i="40"/>
  <c r="C48" i="40"/>
  <c r="D38" i="40"/>
  <c r="C34" i="40"/>
  <c r="D34" i="40"/>
  <c r="D12" i="40"/>
  <c r="C25" i="40"/>
  <c r="D15" i="3"/>
  <c r="D12" i="3"/>
  <c r="C15" i="3"/>
  <c r="C12" i="3"/>
  <c r="J11" i="10"/>
  <c r="J10" i="10"/>
  <c r="J9" i="10" s="1"/>
  <c r="C10" i="3" l="1"/>
  <c r="C9" i="3" s="1"/>
  <c r="D10" i="3"/>
  <c r="D9" i="3" s="1"/>
  <c r="C19" i="40"/>
  <c r="C38" i="40"/>
  <c r="D19" i="40"/>
  <c r="D25" i="40"/>
  <c r="D45" i="12"/>
  <c r="C45" i="12"/>
  <c r="D17" i="27" l="1"/>
  <c r="D11" i="12"/>
  <c r="C11" i="12"/>
  <c r="C46" i="8"/>
  <c r="D17" i="8"/>
  <c r="D24" i="26"/>
  <c r="C64" i="12"/>
  <c r="C12" i="40"/>
  <c r="C15" i="40"/>
  <c r="D64" i="12" l="1"/>
  <c r="A4" i="30" l="1"/>
  <c r="C24" i="26"/>
  <c r="D54" i="40"/>
  <c r="C54" i="40"/>
  <c r="A4" i="35"/>
  <c r="D14" i="5" l="1"/>
  <c r="D11" i="5"/>
  <c r="D10" i="5" s="1"/>
  <c r="D46" i="8"/>
  <c r="C52" i="8"/>
  <c r="C36" i="8"/>
  <c r="C23" i="8"/>
  <c r="C23" i="27"/>
  <c r="D34" i="12" l="1"/>
  <c r="D10" i="12" s="1"/>
  <c r="C34" i="12"/>
  <c r="C10" i="12" s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59" i="40"/>
  <c r="C59" i="40"/>
  <c r="C11" i="40" s="1"/>
  <c r="D48" i="40"/>
  <c r="A7" i="40"/>
  <c r="A6" i="40"/>
  <c r="D15" i="40" l="1"/>
  <c r="D11" i="40" s="1"/>
  <c r="H39" i="10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H34" i="34" l="1"/>
  <c r="G34" i="34"/>
  <c r="A4" i="34"/>
  <c r="A5" i="33" l="1"/>
  <c r="A4" i="33"/>
  <c r="A5" i="32"/>
  <c r="A4" i="32"/>
  <c r="H34" i="29" l="1"/>
  <c r="A4" i="29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16"/>
  <c r="A4" i="17" l="1"/>
  <c r="A4" i="16"/>
  <c r="A4" i="10"/>
  <c r="A4" i="9"/>
  <c r="A4" i="12"/>
  <c r="A5" i="5"/>
  <c r="A4" i="8"/>
  <c r="J24" i="10" l="1"/>
  <c r="I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7" i="10"/>
  <c r="E34" i="10" s="1"/>
  <c r="E30" i="10"/>
  <c r="E17" i="10"/>
  <c r="C39" i="10"/>
  <c r="C36" i="10" s="1"/>
  <c r="C32" i="10"/>
  <c r="C19" i="10"/>
  <c r="C17" i="10" s="1"/>
  <c r="G9" i="10" l="1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F10" i="10"/>
  <c r="C17" i="5"/>
  <c r="C11" i="5"/>
  <c r="D63" i="8"/>
  <c r="D32" i="8"/>
  <c r="C32" i="8"/>
  <c r="D23" i="8"/>
  <c r="C14" i="8"/>
  <c r="C10" i="5" l="1"/>
  <c r="D9" i="10"/>
  <c r="F9" i="10"/>
</calcChain>
</file>

<file path=xl/sharedStrings.xml><?xml version="1.0" encoding="utf-8"?>
<sst xmlns="http://schemas.openxmlformats.org/spreadsheetml/2006/main" count="1197" uniqueCount="677">
  <si>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</si>
  <si>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</si>
  <si>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</si>
  <si>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</si>
  <si>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</si>
  <si>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</si>
  <si>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</si>
  <si>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</si>
  <si>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</si>
  <si>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</si>
  <si>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</si>
  <si>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</si>
  <si>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</si>
  <si>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</si>
  <si>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</si>
  <si>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</si>
  <si>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</si>
  <si>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</si>
  <si>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</si>
  <si>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</si>
  <si>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</si>
  <si>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</si>
  <si>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</si>
  <si>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</si>
  <si>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</si>
  <si>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</si>
  <si>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</si>
  <si>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</si>
  <si>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</si>
  <si>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</si>
  <si>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</si>
  <si>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</si>
  <si>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</si>
  <si>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</si>
  <si>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</si>
  <si>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</si>
  <si>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</si>
  <si>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</si>
  <si>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</si>
  <si>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</si>
  <si>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</si>
  <si>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</si>
  <si>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</si>
  <si>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</si>
  <si>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</si>
  <si>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</si>
  <si>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</si>
  <si>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</si>
  <si>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</si>
  <si>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</si>
  <si>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</si>
  <si>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</si>
  <si>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</si>
  <si>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</si>
  <si>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</si>
  <si>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</si>
  <si>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</si>
  <si>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</si>
  <si>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</si>
  <si>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</si>
  <si>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</si>
  <si>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</si>
  <si>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</si>
  <si>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</si>
  <si>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</si>
  <si>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</si>
  <si>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</si>
  <si>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</si>
  <si>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</si>
  <si>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</si>
  <si>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</si>
  <si>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</si>
  <si>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</si>
  <si>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</si>
  <si>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</si>
  <si>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</si>
  <si>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</si>
  <si>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</si>
  <si>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</si>
  <si>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</si>
  <si>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</si>
  <si>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</si>
  <si>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</si>
  <si>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</si>
  <si>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</si>
  <si>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</si>
  <si>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</si>
  <si>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</si>
  <si>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</si>
  <si>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</si>
  <si>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</si>
  <si>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</si>
  <si>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</si>
  <si>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</si>
  <si>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</si>
  <si>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</si>
  <si>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</si>
  <si>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</si>
  <si>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</si>
  <si>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</si>
  <si>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</si>
  <si>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</si>
  <si>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</si>
  <si>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</si>
  <si>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</si>
  <si>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</si>
  <si>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</si>
  <si>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</si>
  <si>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</si>
  <si>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</si>
  <si>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</si>
  <si>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</si>
  <si>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</si>
  <si>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</si>
  <si>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</si>
  <si>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</si>
  <si>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</si>
  <si>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</si>
  <si>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</si>
  <si>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</si>
  <si>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</si>
  <si>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</si>
  <si>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</si>
  <si>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</si>
  <si>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</si>
  <si>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</si>
  <si>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</si>
  <si>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</si>
  <si>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</si>
  <si>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</si>
  <si>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</si>
  <si>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</si>
  <si>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</si>
  <si>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</si>
  <si>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</si>
  <si>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</si>
  <si>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</si>
  <si>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</si>
  <si>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</si>
  <si>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</si>
  <si>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</si>
  <si>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</si>
  <si>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</si>
  <si>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</si>
  <si>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</si>
  <si>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</si>
  <si>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</si>
  <si>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</si>
  <si>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</si>
  <si>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</si>
  <si>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</si>
  <si>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</si>
  <si>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</si>
  <si>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</si>
  <si>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</si>
  <si>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</si>
  <si>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</si>
  <si>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</si>
  <si>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</si>
  <si>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</si>
  <si>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</si>
  <si>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</si>
  <si>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</si>
  <si>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</si>
  <si>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</si>
  <si>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</si>
  <si>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</si>
  <si>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</si>
  <si>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</si>
  <si>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</si>
  <si>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</si>
  <si>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</si>
  <si>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</si>
  <si>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</si>
  <si>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</si>
  <si>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</si>
  <si>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</si>
  <si>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</si>
  <si>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</si>
  <si>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</si>
  <si>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</si>
  <si>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</si>
  <si>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</si>
  <si>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</si>
  <si>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</si>
  <si>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</si>
  <si>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</si>
  <si>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</si>
  <si>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</si>
  <si>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</si>
  <si>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</si>
  <si>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</si>
  <si>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</si>
  <si>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</si>
  <si>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</si>
  <si>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</si>
  <si>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</si>
  <si>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</si>
  <si>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</si>
  <si>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</si>
  <si>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</si>
  <si>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</si>
  <si>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</si>
  <si>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</si>
  <si>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</si>
  <si>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</si>
  <si>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</si>
  <si>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</si>
  <si>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</si>
  <si>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</si>
  <si>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</si>
  <si>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</si>
  <si>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</si>
  <si>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</si>
  <si>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</si>
  <si>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</si>
  <si>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</si>
  <si>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</si>
  <si>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</si>
  <si>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</si>
  <si>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</si>
  <si>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</si>
  <si>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</si>
  <si>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</si>
  <si>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</si>
  <si>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</si>
  <si>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</si>
  <si>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</si>
  <si>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</si>
  <si>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</si>
  <si>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</si>
  <si>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</si>
  <si>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</si>
  <si>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</si>
  <si>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</si>
  <si>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</si>
  <si>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</si>
  <si>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</si>
  <si>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</si>
  <si>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</si>
  <si>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</si>
  <si>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</si>
  <si>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</si>
  <si>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</si>
  <si>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</si>
  <si>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</si>
  <si>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</si>
  <si>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</si>
  <si>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</si>
  <si>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</si>
  <si>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</si>
  <si>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</si>
  <si>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</si>
  <si>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</si>
  <si>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</si>
  <si>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</si>
  <si>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</si>
  <si>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</si>
  <si>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</si>
  <si>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</si>
  <si>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</si>
  <si>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</si>
  <si>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</si>
  <si>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</si>
  <si>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</si>
  <si>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</si>
  <si>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</si>
  <si>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</si>
  <si>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</si>
  <si>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</si>
  <si>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</si>
  <si>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</si>
  <si>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</si>
  <si>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</si>
  <si>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</si>
  <si>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</si>
  <si>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</si>
  <si>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</si>
  <si>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</si>
  <si>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</si>
  <si>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</si>
  <si>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</si>
  <si>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</si>
  <si>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</si>
  <si>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</si>
  <si>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</si>
  <si>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</si>
  <si>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</si>
  <si>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</si>
  <si>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</si>
  <si>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</si>
  <si>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</si>
  <si>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</si>
  <si>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</si>
  <si>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</si>
  <si>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</si>
  <si>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</si>
  <si>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</si>
  <si>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</si>
  <si>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</si>
  <si>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</si>
  <si>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</si>
  <si>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</si>
  <si>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</si>
  <si>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</si>
  <si>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</si>
  <si>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</si>
  <si>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</si>
  <si>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</si>
  <si>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</si>
  <si>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</si>
  <si>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</si>
  <si>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</si>
  <si>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</si>
  <si>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</si>
  <si>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</si>
  <si>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</si>
  <si>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</si>
  <si>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</si>
  <si>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</si>
  <si>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</si>
  <si>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</si>
  <si>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</si>
  <si>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</si>
  <si>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</si>
  <si>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</si>
  <si>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</si>
  <si>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</si>
  <si>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</si>
  <si>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</si>
  <si>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</si>
  <si>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</si>
  <si>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</si>
  <si>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</si>
  <si>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</si>
  <si>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</si>
  <si>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</si>
  <si>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</si>
  <si>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</si>
  <si>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</si>
  <si>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</si>
  <si>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</si>
  <si>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</si>
  <si>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</si>
  <si>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</si>
  <si>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</si>
  <si>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</si>
  <si>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</si>
  <si>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</si>
  <si>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</si>
  <si>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</si>
  <si>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</si>
  <si>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</si>
  <si>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</si>
  <si>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</si>
  <si>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</si>
  <si>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</si>
  <si>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</si>
  <si>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</si>
  <si>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</si>
  <si>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</si>
  <si>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</si>
  <si>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</si>
  <si>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</si>
  <si>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</si>
  <si>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</si>
  <si>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</si>
  <si>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</si>
  <si>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</si>
  <si>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</si>
  <si>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</si>
  <si>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</si>
  <si>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</si>
  <si>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</si>
  <si>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</si>
  <si>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</si>
  <si>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</si>
  <si>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</si>
  <si>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</si>
  <si>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</si>
  <si>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</si>
  <si>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</si>
  <si>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</si>
  <si>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</si>
  <si>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</si>
  <si>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</si>
  <si>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</si>
  <si>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</si>
  <si>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</si>
  <si>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</si>
  <si>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</si>
  <si>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</si>
  <si>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</si>
  <si>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</si>
  <si>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</si>
  <si>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</si>
  <si>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</si>
  <si>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</si>
  <si>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</si>
  <si>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</si>
  <si>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</si>
  <si>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</si>
  <si>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</si>
  <si>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</si>
  <si>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</si>
  <si>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</si>
  <si>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</si>
  <si>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</si>
  <si>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</si>
  <si>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</si>
  <si>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</si>
  <si>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</si>
  <si>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</si>
  <si>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</si>
  <si>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</si>
  <si>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</si>
  <si>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</si>
  <si>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</si>
  <si>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</si>
  <si>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</si>
  <si>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</si>
  <si>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</si>
  <si>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</si>
  <si>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</si>
  <si>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</si>
  <si>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</si>
  <si>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</si>
  <si>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</si>
  <si>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</si>
  <si>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</si>
  <si>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</si>
  <si>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</si>
  <si>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</si>
  <si>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</si>
  <si>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</si>
  <si>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</si>
  <si>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</si>
  <si>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</si>
  <si>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</si>
  <si>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</si>
  <si>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</si>
  <si>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</si>
  <si>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</si>
  <si>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</si>
  <si>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</si>
  <si>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</si>
  <si>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</si>
  <si>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</si>
  <si>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</si>
  <si>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</si>
  <si>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</si>
  <si>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</si>
  <si>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</si>
  <si>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</si>
  <si>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</si>
  <si>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</si>
  <si>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</si>
  <si>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</si>
  <si>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</si>
  <si>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</si>
  <si>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</si>
  <si>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</si>
  <si>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</si>
  <si>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</si>
  <si>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</si>
  <si>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</si>
  <si>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</si>
  <si>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</si>
  <si>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</si>
  <si>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</si>
  <si>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</si>
  <si>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სიების დაზუსტება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</si>
  <si>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</si>
  <si>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</si>
  <si>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</si>
  <si>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</si>
  <si>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</si>
  <si>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</si>
  <si>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</si>
  <si>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</si>
  <si>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</si>
  <si>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</si>
  <si>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</si>
  <si>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</si>
  <si>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</si>
  <si>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</si>
  <si>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</si>
  <si>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</si>
  <si>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</si>
  <si>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</si>
  <si>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</si>
  <si>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</si>
  <si>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</si>
  <si>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</si>
  <si>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</si>
  <si>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</si>
  <si>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</si>
  <si>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</si>
  <si>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</si>
  <si>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</si>
  <si>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</si>
  <si>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</si>
  <si>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</si>
  <si>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</si>
  <si>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</si>
  <si>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</si>
  <si>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</si>
  <si>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</si>
  <si>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</si>
  <si>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</si>
  <si>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</si>
  <si>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</si>
  <si>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</si>
  <si>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</si>
  <si>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</si>
  <si>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</si>
  <si>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</si>
  <si>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</si>
  <si>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</si>
  <si>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</si>
  <si>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ხათუნა ხიდაშელი</t>
  </si>
  <si>
    <t>01005018306</t>
  </si>
  <si>
    <t>შპს ბურჯი</t>
  </si>
  <si>
    <t>შპს ახალი კაპიტალი</t>
  </si>
  <si>
    <t>კომუნალური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</si>
  <si>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</si>
  <si>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</si>
  <si>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</si>
  <si>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</si>
  <si>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205283637</t>
  </si>
  <si>
    <t xml:space="preserve"> murat kahriman</t>
  </si>
  <si>
    <t>სხვა სარეკლამო ხარჯები  (გახმოვანებით მომსახურება)</t>
  </si>
  <si>
    <t xml:space="preserve">სხვადასხვა ხარჯები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</si>
  <si>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</si>
  <si>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</si>
  <si>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</si>
  <si>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</si>
  <si>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</si>
  <si>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</si>
  <si>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მაისურების ღირებულება</t>
  </si>
  <si>
    <t>,</t>
  </si>
  <si>
    <t>PORTEK IC VE DIS TICARET</t>
  </si>
  <si>
    <t>YLMAZ TEXTIL ABDULAH YLMAZ</t>
  </si>
  <si>
    <t>maisurebi</t>
  </si>
  <si>
    <t xml:space="preserve">კვების ხარჯები  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</si>
  <si>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</si>
  <si>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</si>
  <si>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</si>
  <si>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</si>
  <si>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</si>
  <si>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</si>
  <si>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</si>
  <si>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</si>
  <si>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</si>
  <si>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</si>
  <si>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</si>
  <si>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</si>
  <si>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</si>
  <si>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</si>
  <si>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1.2.15.</t>
  </si>
  <si>
    <t>ოფისი</t>
  </si>
  <si>
    <t>12 თვე</t>
  </si>
  <si>
    <t>დედიაშვილი</t>
  </si>
  <si>
    <t>170  კვ მ</t>
  </si>
  <si>
    <t>01017022842</t>
  </si>
  <si>
    <t>იოსებ</t>
  </si>
  <si>
    <t>თბილისი მუხაძის ქ #16</t>
  </si>
  <si>
    <t>საბიუჯეტო დაფინანსება</t>
  </si>
  <si>
    <t>კავშირგაბმულობის ხარჯი   (magTikomi da Sss)</t>
  </si>
  <si>
    <t>cicino SukakiZe</t>
  </si>
  <si>
    <t>1027032687</t>
  </si>
  <si>
    <t>givi gavaSeli</t>
  </si>
  <si>
    <t xml:space="preserve">nani sulava </t>
  </si>
  <si>
    <t>naziko sarqisiani</t>
  </si>
  <si>
    <t>1027040404</t>
  </si>
  <si>
    <t>1027027047</t>
  </si>
  <si>
    <t>1013018763</t>
  </si>
  <si>
    <t>GE66TB1100000011070879</t>
  </si>
  <si>
    <t xml:space="preserve">დოლარიექ.ლარი </t>
  </si>
  <si>
    <t>26/04/13</t>
  </si>
  <si>
    <t>თიბისი ბანკი</t>
  </si>
  <si>
    <t>სასესხო მომსახურება</t>
  </si>
  <si>
    <t>საცხოვრებალი შენობები</t>
  </si>
  <si>
    <t>ქ თბილისიკრწანისის 2 შესახვევი 15-17</t>
  </si>
  <si>
    <t>01.18.06.011.065</t>
  </si>
  <si>
    <t>15/05/2013</t>
  </si>
  <si>
    <t>1საერთო ფართით 212.04კვმ. საოფისე ფართობი 195.62კვმ. საზაფხულო ფართი 12.10კვმ</t>
  </si>
  <si>
    <t>pasuxismgebeli piri)</t>
  </si>
  <si>
    <t xml:space="preserve">სხვა სესხების დაფარვა </t>
  </si>
  <si>
    <t>gadasaxdeli procenti</t>
  </si>
  <si>
    <t>26/04/2013</t>
  </si>
  <si>
    <t>კობა</t>
  </si>
  <si>
    <t>დარჯანია</t>
  </si>
  <si>
    <t xml:space="preserve">1.2 მანქანა-დანადგარები და ინვენტარი   </t>
  </si>
  <si>
    <t>საქarTvelosრეგიონები</t>
  </si>
  <si>
    <t>17/09/2013</t>
  </si>
  <si>
    <t>ფულადი შემოწირულობა</t>
  </si>
  <si>
    <t>nipariSvili</t>
  </si>
  <si>
    <t>Tamaz</t>
  </si>
  <si>
    <t>24001001014</t>
  </si>
  <si>
    <t>GE42CR0000000925543601</t>
  </si>
  <si>
    <t>uCumbegaSvili</t>
  </si>
  <si>
    <t>zurabi</t>
  </si>
  <si>
    <t>01011002745</t>
  </si>
  <si>
    <t>GE43CR0000000925523601</t>
  </si>
  <si>
    <t>bainduraSvili</t>
  </si>
  <si>
    <t>nugzari</t>
  </si>
  <si>
    <t>24001000248</t>
  </si>
  <si>
    <t>GE91CR0000000925533601</t>
  </si>
  <si>
    <t>ციური</t>
  </si>
  <si>
    <t>გედენიძე</t>
  </si>
  <si>
    <t>01025018164</t>
  </si>
  <si>
    <t>ბუღალტერი</t>
  </si>
  <si>
    <t>ელგუჯა</t>
  </si>
  <si>
    <t>უნდიაშვილი</t>
  </si>
  <si>
    <t>ბესიკ</t>
  </si>
  <si>
    <t>ღვინიაშვილი</t>
  </si>
  <si>
    <t xml:space="preserve">ქეთევან </t>
  </si>
  <si>
    <t>მამულაშვილი</t>
  </si>
  <si>
    <t>02/09/2013-22/09/2013</t>
  </si>
  <si>
    <t>მაგთიკომი</t>
  </si>
  <si>
    <t>მომსახურება</t>
  </si>
  <si>
    <t xml:space="preserve"> regionebSi Semovla da saarCevno davalebebis micema</t>
  </si>
  <si>
    <t>joxaZe</t>
  </si>
  <si>
    <t>qeTi</t>
  </si>
  <si>
    <t>uTmeliZe</t>
  </si>
  <si>
    <t>beniZe</t>
  </si>
  <si>
    <t>gulbani</t>
  </si>
  <si>
    <t>Coxa axaluxis SeZena</t>
  </si>
  <si>
    <t>cnobebis xarji</t>
  </si>
  <si>
    <t>ქართუ ჯგუფი</t>
  </si>
  <si>
    <t>შპს ქართული ოცნება</t>
  </si>
  <si>
    <t>ფ/პ რომან ცხონდია</t>
  </si>
  <si>
    <t>ა/ვალდებული პირი</t>
  </si>
  <si>
    <t>01024025687</t>
  </si>
  <si>
    <t>GE58TB06000000041179</t>
  </si>
  <si>
    <t>daviTi</t>
  </si>
  <si>
    <t>01009011301</t>
  </si>
  <si>
    <t>GE72CR0000000923003601</t>
  </si>
  <si>
    <t>62001028964</t>
  </si>
  <si>
    <t>GE63CR0000000923183601</t>
  </si>
  <si>
    <t>ევგენი</t>
  </si>
  <si>
    <t>GE12CR0000000923233601</t>
  </si>
  <si>
    <t>არაფულადი შემოწირულობა</t>
  </si>
  <si>
    <t>29001001111</t>
  </si>
  <si>
    <t>თბილისის არქიტექტურის სამსახური, მშენებლობის ნებართვის მოსაკრებელი.</t>
  </si>
  <si>
    <t>მომსახურების გადახდა</t>
  </si>
  <si>
    <t>01/01/2013-31/12/2013</t>
  </si>
  <si>
    <t>kardakari</t>
  </si>
  <si>
    <t>zviadi</t>
  </si>
  <si>
    <t>ZiZiguri</t>
  </si>
  <si>
    <t>37001009125</t>
  </si>
  <si>
    <t xml:space="preserve">xelmZRvaneli </t>
  </si>
  <si>
    <t>ჯოხაძე</t>
  </si>
  <si>
    <t>ახალგაზრდული ჯგუფების ჩამოყალიბება და სწავლება</t>
  </si>
  <si>
    <t xml:space="preserve">რომან </t>
  </si>
  <si>
    <t>ცხონდია</t>
  </si>
  <si>
    <t xml:space="preserve">თეიმურაზ </t>
  </si>
  <si>
    <t>წურწუმია</t>
  </si>
  <si>
    <t>თვითმმართველობის არჩევნებისათვის მზადება</t>
  </si>
  <si>
    <t>აკაკი</t>
  </si>
  <si>
    <t>ბეგაშვილი</t>
  </si>
  <si>
    <t xml:space="preserve">მალხაზ </t>
  </si>
  <si>
    <t>ნიშნიანიძე</t>
  </si>
  <si>
    <t>01036000202</t>
  </si>
  <si>
    <t>ლევან</t>
  </si>
  <si>
    <t>არღვლიანი</t>
  </si>
  <si>
    <t>აგვისტო</t>
  </si>
  <si>
    <t xml:space="preserve">გიორგი </t>
  </si>
  <si>
    <t>გიორგაძე</t>
  </si>
  <si>
    <t>სექტემბერი, დეკემბერი</t>
  </si>
  <si>
    <t xml:space="preserve">ნინო </t>
  </si>
  <si>
    <t>ხვედელიანი</t>
  </si>
  <si>
    <t>დეკემბერი</t>
  </si>
  <si>
    <t>yabalaxi da Coxa-axaluxi</t>
  </si>
  <si>
    <t>შპს სამოსელი პირველი</t>
  </si>
  <si>
    <t>შსს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</si>
</sst>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sz val="12"/>
      <color theme="1"/>
      <name val="AcadNusx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name val="Sylfaen"/>
      <family val="1"/>
      <charset val="204"/>
    </font>
    <font>
      <sz val="12"/>
      <color rgb="FFFF0000"/>
      <name val="AcadNusx"/>
    </font>
    <font>
      <sz val="12"/>
      <name val="AcadNusx"/>
    </font>
    <font>
      <sz val="8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87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2" fillId="6" borderId="0" xfId="1" applyFont="1" applyFill="1" applyAlignment="1" applyProtection="1">
      <alignment horizontal="center" vertical="center" wrapText="1"/>
      <protection locked="0"/>
    </xf>
    <xf numFmtId="0" fontId="32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2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4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2" fontId="35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5" xfId="8" applyNumberFormat="1" applyFont="1" applyBorder="1" applyAlignment="1" applyProtection="1">
      <alignment horizontal="center" vertical="center"/>
      <protection locked="0"/>
    </xf>
    <xf numFmtId="0" fontId="37" fillId="2" borderId="35" xfId="0" applyFont="1" applyFill="1" applyBorder="1" applyAlignment="1" applyProtection="1">
      <alignment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1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1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167" fontId="37" fillId="7" borderId="0" xfId="8" applyNumberFormat="1" applyFont="1" applyFill="1" applyBorder="1" applyAlignment="1" applyProtection="1">
      <alignment horizontal="left" vertical="center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3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31" fillId="0" borderId="21" xfId="8" applyFont="1" applyBorder="1" applyAlignment="1" applyProtection="1">
      <alignment wrapText="1"/>
      <protection locked="0"/>
    </xf>
    <xf numFmtId="0" fontId="31" fillId="0" borderId="1" xfId="8" applyFont="1" applyBorder="1" applyAlignment="1" applyProtection="1">
      <alignment wrapText="1"/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0" borderId="37" xfId="8" applyFont="1" applyBorder="1" applyProtection="1">
      <protection locked="0"/>
    </xf>
    <xf numFmtId="0" fontId="13" fillId="0" borderId="36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6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3" fontId="4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6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6" fillId="0" borderId="7" xfId="2" applyNumberFormat="1" applyFont="1" applyFill="1" applyBorder="1" applyAlignment="1" applyProtection="1">
      <alignment horizontal="left" vertical="top" wrapText="1"/>
      <protection locked="0"/>
    </xf>
    <xf numFmtId="1" fontId="36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1" fillId="5" borderId="0" xfId="3" applyFont="1" applyFill="1" applyAlignment="1" applyProtection="1">
      <alignment horizontal="center" vertical="center" wrapText="1"/>
    </xf>
    <xf numFmtId="0" fontId="41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4" fontId="32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39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1" xfId="2" applyFont="1" applyFill="1" applyBorder="1" applyAlignment="1" applyProtection="1">
      <alignment vertical="top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left" vertical="top"/>
      <protection locked="0"/>
    </xf>
    <xf numFmtId="2" fontId="19" fillId="0" borderId="8" xfId="2" applyNumberFormat="1" applyFont="1" applyFill="1" applyBorder="1" applyAlignment="1" applyProtection="1">
      <alignment horizontal="right" vertical="top" wrapText="1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0" fontId="37" fillId="2" borderId="41" xfId="2" applyFont="1" applyFill="1" applyBorder="1" applyAlignment="1" applyProtection="1">
      <alignment horizontal="left" vertical="center" wrapText="1"/>
      <protection locked="0"/>
    </xf>
    <xf numFmtId="2" fontId="12" fillId="0" borderId="0" xfId="0" applyNumberFormat="1" applyFont="1" applyProtection="1">
      <protection locked="0"/>
    </xf>
    <xf numFmtId="0" fontId="26" fillId="0" borderId="1" xfId="2" applyFont="1" applyFill="1" applyBorder="1" applyAlignment="1" applyProtection="1">
      <alignment horizontal="left" vertical="center"/>
      <protection locked="0"/>
    </xf>
    <xf numFmtId="0" fontId="12" fillId="5" borderId="1" xfId="4" applyFont="1" applyFill="1" applyBorder="1" applyAlignment="1" applyProtection="1">
      <alignment vertical="center" wrapText="1"/>
    </xf>
    <xf numFmtId="0" fontId="12" fillId="0" borderId="0" xfId="0" applyFont="1" applyBorder="1" applyAlignment="1" applyProtection="1">
      <alignment horizontal="right"/>
      <protection locked="0"/>
    </xf>
    <xf numFmtId="168" fontId="26" fillId="6" borderId="0" xfId="1" applyNumberFormat="1" applyFont="1" applyFill="1" applyAlignment="1" applyProtection="1">
      <alignment horizontal="center" vertical="center"/>
      <protection locked="0"/>
    </xf>
    <xf numFmtId="0" fontId="42" fillId="0" borderId="1" xfId="8" applyFont="1" applyBorder="1" applyAlignment="1" applyProtection="1">
      <alignment wrapText="1"/>
      <protection locked="0"/>
    </xf>
    <xf numFmtId="0" fontId="12" fillId="0" borderId="1" xfId="0" applyFont="1" applyFill="1" applyBorder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1" applyFont="1" applyFill="1" applyBorder="1" applyAlignment="1" applyProtection="1">
      <alignment horizontal="left" vertical="center" wrapText="1" indent="1"/>
    </xf>
    <xf numFmtId="17" fontId="26" fillId="0" borderId="1" xfId="1" applyNumberFormat="1" applyFont="1" applyFill="1" applyBorder="1" applyAlignment="1" applyProtection="1">
      <alignment horizontal="left" vertical="center" wrapText="1" indent="1"/>
    </xf>
    <xf numFmtId="2" fontId="20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Alignment="1" applyProtection="1">
      <alignment horizontal="center" vertical="center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27</xdr:row>
      <xdr:rowOff>180975</xdr:rowOff>
    </xdr:from>
    <xdr:to>
      <xdr:col>6</xdr:col>
      <xdr:colOff>219075</xdr:colOff>
      <xdr:row>27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3"/>
  <sheetViews>
    <sheetView showGridLines="0" view="pageBreakPreview" zoomScale="80" zoomScaleSheetLayoutView="80" workbookViewId="0">
      <selection activeCell="Q22" sqref="Q22"/>
    </sheetView>
  </sheetViews>
  <sheetFormatPr defaultRowHeight="15"/>
  <cols>
    <col min="1" max="1" width="10.85546875" style="44" bestFit="1" customWidth="1"/>
    <col min="2" max="2" width="13.140625" style="44" customWidth="1"/>
    <col min="3" max="3" width="17.5703125" style="44" bestFit="1" customWidth="1"/>
    <col min="4" max="4" width="11" style="44" customWidth="1"/>
    <col min="5" max="5" width="16.7109375" style="44" customWidth="1"/>
    <col min="6" max="6" width="13.85546875" style="44" customWidth="1"/>
    <col min="7" max="7" width="16.42578125" style="47" customWidth="1"/>
    <col min="8" max="8" width="18.140625" style="47" customWidth="1"/>
    <col min="9" max="9" width="15.28515625" style="47" customWidth="1"/>
    <col min="10" max="11" width="17.42578125" style="44" customWidth="1"/>
    <col min="12" max="12" width="16.7109375" style="44" customWidth="1"/>
    <col min="13" max="13" width="28.140625" style="44" customWidth="1"/>
    <col min="14" max="16384" width="9.140625" style="44"/>
  </cols>
  <sheetData>
    <row r="1" spans="1:13" s="60" customFormat="1">
      <c r="A1" s="63" t="s">
        <v>310</v>
      </c>
      <c r="B1" s="85"/>
      <c r="C1" s="85"/>
      <c r="D1" s="85"/>
      <c r="E1" s="86"/>
      <c r="F1" s="228"/>
      <c r="G1" s="88"/>
      <c r="H1" s="89"/>
      <c r="I1" s="63"/>
      <c r="J1" s="85"/>
      <c r="K1" s="87" t="s">
        <v>275</v>
      </c>
      <c r="L1" s="578" t="s">
        <v>647</v>
      </c>
      <c r="M1" s="579"/>
    </row>
    <row r="2" spans="1:13" s="60" customFormat="1">
      <c r="A2" s="65" t="s">
        <v>139</v>
      </c>
      <c r="B2" s="85"/>
      <c r="C2" s="85"/>
      <c r="D2" s="85"/>
      <c r="E2" s="86"/>
      <c r="F2" s="228"/>
      <c r="G2" s="88"/>
      <c r="H2" s="89"/>
      <c r="I2" s="65"/>
      <c r="J2" s="85"/>
      <c r="K2" s="86"/>
      <c r="L2" s="86"/>
      <c r="M2" s="86"/>
    </row>
    <row r="3" spans="1:13" s="60" customFormat="1">
      <c r="A3" s="85"/>
      <c r="B3" s="85"/>
      <c r="C3" s="87"/>
      <c r="D3" s="229"/>
      <c r="E3" s="86"/>
      <c r="F3" s="86"/>
      <c r="G3" s="230"/>
      <c r="H3" s="86"/>
      <c r="I3" s="86"/>
      <c r="J3" s="228"/>
      <c r="K3" s="85"/>
      <c r="L3" s="85"/>
      <c r="M3" s="86"/>
    </row>
    <row r="4" spans="1:13" s="60" customFormat="1">
      <c r="A4" s="228" t="s">
        <v>273</v>
      </c>
      <c r="B4" s="231"/>
      <c r="C4" s="231"/>
      <c r="D4" s="231" t="s">
        <v>276</v>
      </c>
      <c r="E4" s="232"/>
      <c r="F4" s="86"/>
      <c r="G4" s="233"/>
      <c r="H4" s="86"/>
      <c r="I4" s="234"/>
      <c r="J4" s="232"/>
      <c r="K4" s="85"/>
      <c r="L4" s="86"/>
      <c r="M4" s="86"/>
    </row>
    <row r="5" spans="1:13" s="60" customFormat="1">
      <c r="A5" s="228"/>
      <c r="B5" s="228"/>
      <c r="C5" s="228"/>
      <c r="D5" s="231"/>
      <c r="E5" s="86"/>
      <c r="F5" s="86"/>
      <c r="G5" s="233"/>
      <c r="H5" s="233"/>
      <c r="I5" s="233"/>
      <c r="J5" s="235"/>
      <c r="K5" s="89"/>
      <c r="L5" s="85"/>
      <c r="M5" s="86"/>
    </row>
    <row r="6" spans="1:13" s="60" customFormat="1" ht="15.75" thickBot="1">
      <c r="A6" s="236"/>
      <c r="B6" s="86" t="s">
        <v>466</v>
      </c>
      <c r="C6" s="235"/>
      <c r="D6" s="237"/>
      <c r="E6" s="86"/>
      <c r="F6" s="86"/>
      <c r="G6" s="233"/>
      <c r="H6" s="233"/>
      <c r="I6" s="233"/>
      <c r="J6" s="86"/>
      <c r="K6" s="85"/>
      <c r="L6" s="85"/>
      <c r="M6" s="86"/>
    </row>
    <row r="7" spans="1:13" ht="16.5" thickBot="1">
      <c r="A7" s="85"/>
      <c r="B7" s="238"/>
      <c r="C7" s="85"/>
      <c r="D7" s="85"/>
      <c r="E7" s="239"/>
      <c r="F7" s="239"/>
      <c r="G7" s="228"/>
      <c r="H7" s="228"/>
      <c r="I7" s="228"/>
      <c r="J7" s="575" t="s">
        <v>448</v>
      </c>
      <c r="K7" s="576"/>
      <c r="L7" s="577"/>
      <c r="M7" s="85"/>
    </row>
    <row r="8" spans="1:13" s="45" customFormat="1" ht="75.75" thickBot="1">
      <c r="A8" s="240" t="s">
        <v>61</v>
      </c>
      <c r="B8" s="241" t="s">
        <v>140</v>
      </c>
      <c r="C8" s="241" t="s">
        <v>470</v>
      </c>
      <c r="D8" s="242" t="s">
        <v>283</v>
      </c>
      <c r="E8" s="243" t="s">
        <v>224</v>
      </c>
      <c r="F8" s="244" t="s">
        <v>223</v>
      </c>
      <c r="G8" s="245" t="s">
        <v>227</v>
      </c>
      <c r="H8" s="246" t="s">
        <v>228</v>
      </c>
      <c r="I8" s="247" t="s">
        <v>225</v>
      </c>
      <c r="J8" s="248" t="s">
        <v>279</v>
      </c>
      <c r="K8" s="249" t="s">
        <v>280</v>
      </c>
      <c r="L8" s="249" t="s">
        <v>229</v>
      </c>
      <c r="M8" s="250" t="s">
        <v>230</v>
      </c>
    </row>
    <row r="9" spans="1:13" s="52" customFormat="1" ht="13.5" customHeight="1" thickBot="1">
      <c r="A9" s="251">
        <v>1</v>
      </c>
      <c r="B9" s="252">
        <v>2</v>
      </c>
      <c r="C9" s="252">
        <v>3</v>
      </c>
      <c r="D9" s="253">
        <v>4</v>
      </c>
      <c r="E9" s="254">
        <v>7</v>
      </c>
      <c r="F9" s="252">
        <v>8</v>
      </c>
      <c r="G9" s="255">
        <v>9</v>
      </c>
      <c r="H9" s="256">
        <v>12</v>
      </c>
      <c r="I9" s="257">
        <v>13</v>
      </c>
      <c r="J9" s="254">
        <v>14</v>
      </c>
      <c r="K9" s="252">
        <v>15</v>
      </c>
      <c r="L9" s="252">
        <v>16</v>
      </c>
      <c r="M9" s="257">
        <v>17</v>
      </c>
    </row>
    <row r="10" spans="1:13" ht="15.75" hidden="1">
      <c r="A10" s="258">
        <v>1</v>
      </c>
      <c r="B10" s="259"/>
      <c r="C10" s="260"/>
      <c r="D10" s="261"/>
      <c r="E10" s="280"/>
      <c r="F10" s="281"/>
      <c r="G10" s="262"/>
      <c r="H10" s="263"/>
      <c r="I10" s="264"/>
      <c r="J10" s="265"/>
      <c r="K10" s="266"/>
      <c r="L10" s="267"/>
      <c r="M10" s="268"/>
    </row>
    <row r="11" spans="1:13" ht="0.75" hidden="1" customHeight="1">
      <c r="A11" s="269">
        <v>2</v>
      </c>
      <c r="B11" s="259"/>
      <c r="C11" s="260"/>
      <c r="D11" s="270"/>
      <c r="E11" s="282"/>
      <c r="F11" s="283"/>
      <c r="G11" s="271"/>
      <c r="H11" s="271"/>
      <c r="I11" s="264"/>
      <c r="J11" s="272"/>
      <c r="K11" s="273"/>
      <c r="L11" s="274"/>
      <c r="M11" s="275"/>
    </row>
    <row r="12" spans="1:13" ht="0.75" hidden="1" customHeight="1">
      <c r="A12" s="269"/>
      <c r="B12" s="259"/>
      <c r="C12" s="260"/>
      <c r="D12" s="270"/>
      <c r="E12" s="282"/>
      <c r="F12" s="283"/>
      <c r="G12" s="271"/>
      <c r="H12" s="291"/>
      <c r="I12" s="264"/>
      <c r="J12" s="272"/>
      <c r="K12" s="273"/>
      <c r="L12" s="274"/>
      <c r="M12" s="275"/>
    </row>
    <row r="13" spans="1:13" ht="0.75" hidden="1" customHeight="1">
      <c r="A13" s="269"/>
      <c r="B13" s="259"/>
      <c r="C13" s="260"/>
      <c r="D13" s="270"/>
      <c r="E13" s="282"/>
      <c r="F13" s="283"/>
      <c r="G13" s="271"/>
      <c r="H13" s="291"/>
      <c r="I13" s="264"/>
      <c r="J13" s="272"/>
      <c r="K13" s="273"/>
      <c r="L13" s="274"/>
      <c r="M13" s="275"/>
    </row>
    <row r="14" spans="1:13" ht="0.75" hidden="1" customHeight="1">
      <c r="A14" s="269"/>
      <c r="B14" s="259"/>
      <c r="C14" s="260"/>
      <c r="D14" s="270"/>
      <c r="E14" s="282"/>
      <c r="F14" s="283"/>
      <c r="G14" s="271"/>
      <c r="H14" s="291"/>
      <c r="I14" s="264"/>
      <c r="J14" s="272"/>
      <c r="K14" s="273"/>
      <c r="L14" s="274"/>
      <c r="M14" s="275"/>
    </row>
    <row r="15" spans="1:13" ht="0.75" hidden="1" customHeight="1">
      <c r="A15" s="269"/>
      <c r="B15" s="259"/>
      <c r="C15" s="260"/>
      <c r="D15" s="270"/>
      <c r="E15" s="282"/>
      <c r="F15" s="283"/>
      <c r="G15" s="271"/>
      <c r="H15" s="291"/>
      <c r="I15" s="264"/>
      <c r="J15" s="272"/>
      <c r="K15" s="273"/>
      <c r="L15" s="274"/>
      <c r="M15" s="275"/>
    </row>
    <row r="16" spans="1:13" ht="0.75" hidden="1" customHeight="1">
      <c r="A16" s="269"/>
      <c r="B16" s="259"/>
      <c r="C16" s="260"/>
      <c r="D16" s="270"/>
      <c r="E16" s="282"/>
      <c r="F16" s="283"/>
      <c r="G16" s="271"/>
      <c r="H16" s="291"/>
      <c r="I16" s="264"/>
      <c r="J16" s="272"/>
      <c r="K16" s="273"/>
      <c r="L16" s="274"/>
      <c r="M16" s="275"/>
    </row>
    <row r="17" spans="1:13" ht="1.5" hidden="1" customHeight="1">
      <c r="A17" s="269"/>
      <c r="B17" s="259"/>
      <c r="C17" s="260"/>
      <c r="D17" s="270"/>
      <c r="E17" s="282"/>
      <c r="F17" s="283"/>
      <c r="G17" s="271"/>
      <c r="H17" s="291"/>
      <c r="I17" s="264"/>
      <c r="J17" s="272"/>
      <c r="K17" s="273"/>
      <c r="L17" s="274"/>
      <c r="M17" s="275"/>
    </row>
    <row r="18" spans="1:13" ht="1.5" hidden="1" customHeight="1">
      <c r="A18" s="269"/>
      <c r="B18" s="259"/>
      <c r="C18" s="260"/>
      <c r="D18" s="270"/>
      <c r="E18" s="282"/>
      <c r="F18" s="283"/>
      <c r="G18" s="271"/>
      <c r="H18" s="291"/>
      <c r="I18" s="264"/>
      <c r="J18" s="272"/>
      <c r="K18" s="273"/>
      <c r="L18" s="274"/>
      <c r="M18" s="275"/>
    </row>
    <row r="19" spans="1:13" s="465" customFormat="1" ht="27.75" customHeight="1">
      <c r="A19" s="456">
        <v>1</v>
      </c>
      <c r="B19" s="457">
        <v>41289</v>
      </c>
      <c r="C19" s="458" t="s">
        <v>596</v>
      </c>
      <c r="D19" s="459">
        <v>20000</v>
      </c>
      <c r="E19" s="466" t="s">
        <v>623</v>
      </c>
      <c r="F19" s="567" t="s">
        <v>624</v>
      </c>
      <c r="G19" s="460" t="s">
        <v>634</v>
      </c>
      <c r="H19" s="461" t="s">
        <v>635</v>
      </c>
      <c r="I19" s="264" t="s">
        <v>468</v>
      </c>
      <c r="J19" s="462"/>
      <c r="K19" s="463"/>
      <c r="L19" s="464"/>
      <c r="M19" s="461"/>
    </row>
    <row r="20" spans="1:13" s="465" customFormat="1" ht="27.75" customHeight="1">
      <c r="A20" s="456">
        <v>2</v>
      </c>
      <c r="B20" s="457">
        <v>41480</v>
      </c>
      <c r="C20" s="458" t="s">
        <v>596</v>
      </c>
      <c r="D20" s="459">
        <v>50000</v>
      </c>
      <c r="E20" s="466" t="s">
        <v>625</v>
      </c>
      <c r="F20" s="467" t="s">
        <v>636</v>
      </c>
      <c r="G20" s="460" t="s">
        <v>637</v>
      </c>
      <c r="H20" s="461" t="s">
        <v>638</v>
      </c>
      <c r="I20" s="264" t="s">
        <v>525</v>
      </c>
      <c r="J20" s="462"/>
      <c r="K20" s="463"/>
      <c r="L20" s="464"/>
      <c r="M20" s="461"/>
    </row>
    <row r="21" spans="1:13" s="465" customFormat="1" ht="30" customHeight="1">
      <c r="A21" s="456">
        <v>3</v>
      </c>
      <c r="B21" s="457">
        <v>41484</v>
      </c>
      <c r="C21" s="458" t="s">
        <v>596</v>
      </c>
      <c r="D21" s="459">
        <v>20989.51</v>
      </c>
      <c r="E21" s="466" t="s">
        <v>626</v>
      </c>
      <c r="F21" s="467" t="s">
        <v>602</v>
      </c>
      <c r="G21" s="460" t="s">
        <v>639</v>
      </c>
      <c r="H21" s="461" t="s">
        <v>640</v>
      </c>
      <c r="I21" s="264" t="s">
        <v>525</v>
      </c>
      <c r="J21" s="462"/>
      <c r="K21" s="463"/>
      <c r="L21" s="464"/>
      <c r="M21" s="461"/>
    </row>
    <row r="22" spans="1:13" s="465" customFormat="1" ht="30">
      <c r="A22" s="456">
        <v>4</v>
      </c>
      <c r="B22" s="457">
        <v>41484</v>
      </c>
      <c r="C22" s="458" t="s">
        <v>596</v>
      </c>
      <c r="D22" s="459">
        <v>9995</v>
      </c>
      <c r="E22" s="466" t="s">
        <v>627</v>
      </c>
      <c r="F22" s="469" t="s">
        <v>641</v>
      </c>
      <c r="G22" s="469">
        <v>12001009086</v>
      </c>
      <c r="H22" s="461" t="s">
        <v>642</v>
      </c>
      <c r="I22" s="264" t="s">
        <v>525</v>
      </c>
      <c r="J22" s="462"/>
      <c r="K22" s="463"/>
      <c r="L22" s="464"/>
      <c r="M22" s="461"/>
    </row>
    <row r="23" spans="1:13" s="465" customFormat="1" ht="30">
      <c r="A23" s="456">
        <v>5</v>
      </c>
      <c r="B23" s="457" t="s">
        <v>595</v>
      </c>
      <c r="C23" s="458" t="s">
        <v>596</v>
      </c>
      <c r="D23" s="459">
        <v>14992.5</v>
      </c>
      <c r="E23" s="466" t="s">
        <v>597</v>
      </c>
      <c r="F23" s="467" t="s">
        <v>598</v>
      </c>
      <c r="G23" s="460" t="s">
        <v>599</v>
      </c>
      <c r="H23" s="461" t="s">
        <v>600</v>
      </c>
      <c r="I23" s="264" t="s">
        <v>525</v>
      </c>
      <c r="J23" s="462"/>
      <c r="K23" s="463"/>
      <c r="L23" s="464"/>
      <c r="M23" s="461"/>
    </row>
    <row r="24" spans="1:13" s="465" customFormat="1" ht="33">
      <c r="A24" s="456">
        <v>6</v>
      </c>
      <c r="B24" s="457" t="s">
        <v>595</v>
      </c>
      <c r="C24" s="458" t="s">
        <v>596</v>
      </c>
      <c r="D24" s="459">
        <v>49975.01</v>
      </c>
      <c r="E24" s="466" t="s">
        <v>601</v>
      </c>
      <c r="F24" s="467" t="s">
        <v>602</v>
      </c>
      <c r="G24" s="460" t="s">
        <v>603</v>
      </c>
      <c r="H24" s="461" t="s">
        <v>604</v>
      </c>
      <c r="I24" s="264" t="s">
        <v>525</v>
      </c>
      <c r="J24" s="462"/>
      <c r="K24" s="463"/>
      <c r="L24" s="464"/>
      <c r="M24" s="461"/>
    </row>
    <row r="25" spans="1:13" s="465" customFormat="1" ht="33">
      <c r="A25" s="456">
        <v>7</v>
      </c>
      <c r="B25" s="457" t="s">
        <v>595</v>
      </c>
      <c r="C25" s="458" t="s">
        <v>596</v>
      </c>
      <c r="D25" s="459">
        <v>34982.51</v>
      </c>
      <c r="E25" s="466" t="s">
        <v>605</v>
      </c>
      <c r="F25" s="467" t="s">
        <v>606</v>
      </c>
      <c r="G25" s="460" t="s">
        <v>607</v>
      </c>
      <c r="H25" s="461" t="s">
        <v>608</v>
      </c>
      <c r="I25" s="264" t="s">
        <v>525</v>
      </c>
      <c r="J25" s="462"/>
      <c r="K25" s="463"/>
      <c r="L25" s="464"/>
      <c r="M25" s="461"/>
    </row>
    <row r="26" spans="1:13" s="465" customFormat="1" ht="90">
      <c r="A26" s="456">
        <v>8</v>
      </c>
      <c r="B26" s="457">
        <v>41558</v>
      </c>
      <c r="C26" s="458" t="s">
        <v>643</v>
      </c>
      <c r="D26" s="459">
        <v>111.2</v>
      </c>
      <c r="E26" s="468" t="s">
        <v>592</v>
      </c>
      <c r="F26" s="469" t="s">
        <v>591</v>
      </c>
      <c r="G26" s="460" t="s">
        <v>644</v>
      </c>
      <c r="H26" s="460"/>
      <c r="I26" s="264"/>
      <c r="J26" s="462" t="s">
        <v>645</v>
      </c>
      <c r="K26" s="463" t="s">
        <v>646</v>
      </c>
      <c r="L26" s="464"/>
      <c r="M26" s="461"/>
    </row>
    <row r="27" spans="1:13" s="465" customFormat="1" ht="15.75">
      <c r="A27" s="456"/>
      <c r="B27" s="457"/>
      <c r="C27" s="458"/>
      <c r="D27" s="459"/>
      <c r="E27" s="468"/>
      <c r="F27" s="469"/>
      <c r="G27" s="460"/>
      <c r="H27" s="460"/>
      <c r="I27" s="264"/>
      <c r="J27" s="462"/>
      <c r="K27" s="463"/>
      <c r="L27" s="464"/>
      <c r="M27" s="461"/>
    </row>
    <row r="28" spans="1:13" s="465" customFormat="1" ht="15.75">
      <c r="A28" s="456"/>
      <c r="B28" s="470"/>
      <c r="C28" s="471"/>
      <c r="D28" s="472"/>
      <c r="E28" s="473"/>
      <c r="F28" s="474"/>
      <c r="G28" s="262"/>
      <c r="H28" s="262"/>
      <c r="I28" s="264"/>
      <c r="J28" s="475"/>
      <c r="K28" s="476"/>
      <c r="L28" s="477"/>
      <c r="M28" s="461"/>
    </row>
    <row r="29" spans="1:13" s="465" customFormat="1" ht="15.75">
      <c r="A29" s="456"/>
      <c r="B29" s="470"/>
      <c r="C29" s="471"/>
      <c r="D29" s="472"/>
      <c r="E29" s="473"/>
      <c r="F29" s="474"/>
      <c r="G29" s="262"/>
      <c r="H29" s="262"/>
      <c r="I29" s="264"/>
      <c r="J29" s="475"/>
      <c r="K29" s="476"/>
      <c r="L29" s="477"/>
      <c r="M29" s="478"/>
    </row>
    <row r="30" spans="1:13" s="465" customFormat="1" ht="30" customHeight="1" thickBot="1">
      <c r="A30" s="456"/>
      <c r="B30" s="479"/>
      <c r="C30" s="480"/>
      <c r="D30" s="481"/>
      <c r="E30" s="482"/>
      <c r="F30" s="480"/>
      <c r="G30" s="483"/>
      <c r="H30" s="461"/>
      <c r="I30" s="264"/>
      <c r="J30" s="484"/>
      <c r="K30" s="485"/>
      <c r="L30" s="486"/>
      <c r="M30" s="478"/>
    </row>
    <row r="31" spans="1:13" ht="16.5" thickBot="1">
      <c r="A31" s="60"/>
      <c r="B31" s="60"/>
      <c r="C31" s="60"/>
      <c r="D31" s="60"/>
      <c r="E31" s="60"/>
      <c r="F31" s="60"/>
      <c r="G31" s="62"/>
      <c r="H31" s="62"/>
      <c r="I31" s="62"/>
      <c r="J31" s="60"/>
      <c r="K31" s="60"/>
      <c r="L31" s="60"/>
      <c r="M31" s="276"/>
    </row>
    <row r="32" spans="1:13" ht="15.75">
      <c r="A32" s="60"/>
      <c r="B32" s="60"/>
      <c r="C32" s="60"/>
      <c r="D32" s="60"/>
      <c r="E32" s="60"/>
      <c r="F32" s="60"/>
      <c r="G32" s="62"/>
      <c r="H32" s="62"/>
      <c r="I32" s="62"/>
      <c r="J32" s="60"/>
      <c r="K32" s="60"/>
      <c r="L32" s="60"/>
      <c r="M32" s="60"/>
    </row>
    <row r="33" spans="1:13" ht="15.75">
      <c r="A33" s="60"/>
      <c r="B33" s="60"/>
      <c r="C33" s="60"/>
      <c r="D33" s="60"/>
      <c r="E33" s="60"/>
      <c r="F33" s="60"/>
      <c r="G33" s="62"/>
      <c r="H33" s="62"/>
      <c r="I33" s="62"/>
      <c r="J33" s="60"/>
      <c r="K33" s="60"/>
      <c r="L33" s="60"/>
      <c r="M33" s="60"/>
    </row>
    <row r="34" spans="1:13" s="60" customFormat="1">
      <c r="A34" s="61" t="s">
        <v>440</v>
      </c>
      <c r="G34" s="62"/>
      <c r="H34" s="62"/>
      <c r="I34" s="62"/>
    </row>
    <row r="35" spans="1:13" s="60" customFormat="1">
      <c r="A35" s="61" t="s">
        <v>454</v>
      </c>
      <c r="G35" s="62"/>
      <c r="H35" s="62"/>
      <c r="I35" s="62"/>
    </row>
    <row r="36" spans="1:13" s="60" customFormat="1">
      <c r="A36" s="61" t="s">
        <v>453</v>
      </c>
      <c r="G36" s="62"/>
      <c r="H36" s="62"/>
      <c r="I36" s="62"/>
    </row>
    <row r="37" spans="1:13" s="60" customFormat="1">
      <c r="B37" s="61"/>
      <c r="G37" s="62"/>
      <c r="H37" s="62"/>
      <c r="I37" s="62"/>
    </row>
    <row r="38" spans="1:13" s="60" customFormat="1">
      <c r="B38" s="61"/>
      <c r="G38" s="62"/>
      <c r="H38" s="62"/>
      <c r="I38" s="62"/>
    </row>
    <row r="39" spans="1:13" s="60" customFormat="1">
      <c r="B39" s="61"/>
      <c r="G39" s="62"/>
      <c r="H39" s="62"/>
      <c r="I39" s="62"/>
    </row>
    <row r="40" spans="1:13" s="60" customFormat="1">
      <c r="B40" s="61"/>
      <c r="G40" s="62"/>
      <c r="H40" s="62"/>
      <c r="I40" s="62"/>
    </row>
    <row r="41" spans="1:13" s="60" customFormat="1">
      <c r="B41" s="61"/>
      <c r="G41" s="62"/>
      <c r="H41" s="62"/>
      <c r="I41" s="62"/>
    </row>
    <row r="42" spans="1:13" ht="15.75">
      <c r="B42" s="43"/>
      <c r="G42" s="44"/>
      <c r="H42" s="44"/>
      <c r="M42" s="60"/>
    </row>
    <row r="43" spans="1:13" s="1" customFormat="1" ht="15.75">
      <c r="B43" s="57" t="s">
        <v>105</v>
      </c>
      <c r="M43" s="44"/>
    </row>
    <row r="44" spans="1:13" s="1" customFormat="1">
      <c r="C44" s="56"/>
      <c r="G44" s="56"/>
      <c r="H44" s="59"/>
      <c r="I44"/>
    </row>
    <row r="45" spans="1:13" s="1" customFormat="1">
      <c r="A45"/>
      <c r="C45" s="55" t="s">
        <v>267</v>
      </c>
      <c r="G45" s="11" t="s">
        <v>272</v>
      </c>
      <c r="H45" s="58"/>
      <c r="I45"/>
      <c r="K45" s="11"/>
    </row>
    <row r="46" spans="1:13" s="1" customFormat="1">
      <c r="A46"/>
      <c r="G46" s="1" t="s">
        <v>268</v>
      </c>
      <c r="H46"/>
      <c r="I46"/>
    </row>
    <row r="47" spans="1:13" customFormat="1" ht="15.75">
      <c r="B47" s="1"/>
      <c r="C47" s="51" t="s">
        <v>137</v>
      </c>
      <c r="E47" s="44"/>
      <c r="F47" s="44"/>
      <c r="K47" s="44"/>
      <c r="M47" s="1"/>
    </row>
    <row r="48" spans="1:13" customFormat="1">
      <c r="E48" s="44"/>
      <c r="F48" s="44"/>
    </row>
    <row r="49" spans="5:13" customFormat="1">
      <c r="E49" s="44"/>
      <c r="F49" s="44"/>
    </row>
    <row r="50" spans="5:13" customFormat="1">
      <c r="E50" s="44"/>
      <c r="F50" s="44"/>
    </row>
    <row r="51" spans="5:13" customFormat="1">
      <c r="E51" s="44"/>
      <c r="F51" s="44"/>
    </row>
    <row r="52" spans="5:13" customFormat="1" ht="12.75"/>
    <row r="53" spans="5:13">
      <c r="M53"/>
    </row>
  </sheetData>
  <mergeCells count="2">
    <mergeCell ref="J7:L7"/>
    <mergeCell ref="L1:M1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26:H29 G10:H18 G19:G21 G23:G30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3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0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30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sqref="A1:XFD1048576"/>
    </sheetView>
  </sheetViews>
  <sheetFormatPr defaultRowHeight="13.5"/>
  <cols>
    <col min="1" max="1" width="8.85546875" style="300" customWidth="1"/>
    <col min="2" max="2" width="84.85546875" style="300" customWidth="1"/>
    <col min="3" max="3" width="15.85546875" style="300" customWidth="1"/>
    <col min="4" max="4" width="16.42578125" style="300" customWidth="1"/>
    <col min="5" max="5" width="0.7109375" style="300" customWidth="1"/>
    <col min="6" max="16384" width="9.140625" style="300"/>
  </cols>
  <sheetData>
    <row r="1" spans="1:5" s="295" customFormat="1">
      <c r="A1" s="292" t="s">
        <v>337</v>
      </c>
      <c r="B1" s="298"/>
      <c r="C1" s="578" t="s">
        <v>647</v>
      </c>
      <c r="D1" s="579"/>
      <c r="E1" s="294"/>
    </row>
    <row r="2" spans="1:5" s="295" customFormat="1">
      <c r="A2" s="292" t="s">
        <v>331</v>
      </c>
      <c r="B2" s="298"/>
      <c r="C2" s="578"/>
      <c r="D2" s="579"/>
      <c r="E2" s="294"/>
    </row>
    <row r="3" spans="1:5" s="295" customFormat="1">
      <c r="A3" s="297" t="s">
        <v>139</v>
      </c>
      <c r="B3" s="292"/>
      <c r="C3" s="296"/>
      <c r="D3" s="296"/>
      <c r="E3" s="294"/>
    </row>
    <row r="4" spans="1:5" s="295" customFormat="1">
      <c r="A4" s="297"/>
      <c r="B4" s="297"/>
      <c r="C4" s="296"/>
      <c r="D4" s="296"/>
      <c r="E4" s="294"/>
    </row>
    <row r="5" spans="1:5">
      <c r="A5" s="298" t="str">
        <f>'ფორმა N2'!A4</f>
        <v>ანგარიშვალდებული პირის დასახელება:</v>
      </c>
      <c r="B5" s="298"/>
      <c r="C5" s="297"/>
      <c r="D5" s="297"/>
      <c r="E5" s="299"/>
    </row>
    <row r="6" spans="1:5">
      <c r="A6" s="302"/>
      <c r="B6" s="302" t="s">
        <v>466</v>
      </c>
      <c r="C6" s="303"/>
      <c r="D6" s="303"/>
      <c r="E6" s="299"/>
    </row>
    <row r="7" spans="1:5">
      <c r="A7" s="298"/>
      <c r="B7" s="298"/>
      <c r="C7" s="297"/>
      <c r="D7" s="297"/>
      <c r="E7" s="299"/>
    </row>
    <row r="8" spans="1:5" s="295" customFormat="1">
      <c r="A8" s="293"/>
      <c r="B8" s="293"/>
      <c r="C8" s="304"/>
      <c r="D8" s="304"/>
      <c r="E8" s="294"/>
    </row>
    <row r="9" spans="1:5" s="295" customFormat="1" ht="27">
      <c r="A9" s="305" t="s">
        <v>61</v>
      </c>
      <c r="B9" s="305" t="s">
        <v>336</v>
      </c>
      <c r="C9" s="307" t="s">
        <v>9</v>
      </c>
      <c r="D9" s="307" t="s">
        <v>8</v>
      </c>
      <c r="E9" s="294"/>
    </row>
    <row r="10" spans="1:5" s="313" customFormat="1" ht="16.5">
      <c r="A10" s="340" t="s">
        <v>332</v>
      </c>
      <c r="B10" s="340"/>
      <c r="C10" s="315"/>
      <c r="D10" s="321"/>
      <c r="E10" s="312"/>
    </row>
    <row r="11" spans="1:5" s="317" customFormat="1">
      <c r="A11" s="340" t="s">
        <v>333</v>
      </c>
      <c r="B11" s="340"/>
      <c r="C11" s="315"/>
      <c r="D11" s="315"/>
      <c r="E11" s="316"/>
    </row>
    <row r="12" spans="1:5" s="317" customFormat="1">
      <c r="A12" s="279" t="s">
        <v>281</v>
      </c>
      <c r="B12" s="279"/>
      <c r="C12" s="315"/>
      <c r="D12" s="315"/>
      <c r="E12" s="316"/>
    </row>
    <row r="13" spans="1:5" s="317" customFormat="1">
      <c r="A13" s="279" t="s">
        <v>281</v>
      </c>
      <c r="B13" s="279"/>
      <c r="C13" s="315"/>
      <c r="D13" s="315"/>
      <c r="E13" s="316"/>
    </row>
    <row r="14" spans="1:5" s="317" customFormat="1">
      <c r="A14" s="279" t="s">
        <v>281</v>
      </c>
      <c r="B14" s="279"/>
      <c r="C14" s="321"/>
      <c r="D14" s="315"/>
      <c r="E14" s="316"/>
    </row>
    <row r="15" spans="1:5" s="317" customFormat="1">
      <c r="A15" s="279" t="s">
        <v>281</v>
      </c>
      <c r="B15" s="279"/>
      <c r="C15" s="315"/>
      <c r="D15" s="315"/>
      <c r="E15" s="316"/>
    </row>
    <row r="16" spans="1:5" s="317" customFormat="1">
      <c r="A16" s="279" t="s">
        <v>281</v>
      </c>
      <c r="B16" s="279"/>
      <c r="C16" s="315"/>
      <c r="D16" s="315"/>
      <c r="E16" s="316"/>
    </row>
    <row r="17" spans="1:9" s="317" customFormat="1" ht="17.25" customHeight="1">
      <c r="A17" s="340" t="s">
        <v>334</v>
      </c>
      <c r="B17" s="279"/>
      <c r="C17" s="315"/>
      <c r="D17" s="321">
        <f>D18+D19+D20+D21+D22</f>
        <v>0</v>
      </c>
      <c r="E17" s="316"/>
    </row>
    <row r="18" spans="1:9" s="317" customFormat="1" ht="18" customHeight="1">
      <c r="A18" s="340" t="s">
        <v>335</v>
      </c>
      <c r="B18" s="279"/>
      <c r="C18" s="321"/>
      <c r="D18" s="393"/>
      <c r="E18" s="316"/>
    </row>
    <row r="19" spans="1:9" s="317" customFormat="1">
      <c r="A19" s="279" t="s">
        <v>281</v>
      </c>
      <c r="B19" s="279"/>
      <c r="C19" s="315"/>
      <c r="D19" s="315"/>
      <c r="E19" s="316"/>
    </row>
    <row r="20" spans="1:9" s="317" customFormat="1">
      <c r="A20" s="279" t="s">
        <v>281</v>
      </c>
      <c r="B20" s="279"/>
      <c r="C20" s="315"/>
      <c r="D20" s="315"/>
      <c r="E20" s="316"/>
    </row>
    <row r="21" spans="1:9" s="317" customFormat="1">
      <c r="A21" s="279" t="s">
        <v>281</v>
      </c>
      <c r="B21" s="279"/>
      <c r="C21" s="321"/>
      <c r="D21" s="321"/>
      <c r="E21" s="316"/>
    </row>
    <row r="22" spans="1:9" s="319" customFormat="1">
      <c r="A22" s="314"/>
      <c r="B22" s="314"/>
      <c r="C22" s="315"/>
      <c r="D22" s="315"/>
      <c r="E22" s="318"/>
    </row>
    <row r="23" spans="1:9">
      <c r="A23" s="391"/>
      <c r="B23" s="391" t="s">
        <v>338</v>
      </c>
      <c r="C23" s="394">
        <f>SUM(C17:C22)</f>
        <v>0</v>
      </c>
      <c r="D23" s="394">
        <v>0</v>
      </c>
      <c r="E23" s="339"/>
    </row>
    <row r="24" spans="1:9">
      <c r="A24" s="346"/>
      <c r="B24" s="346"/>
    </row>
    <row r="25" spans="1:9">
      <c r="A25" s="300" t="s">
        <v>442</v>
      </c>
      <c r="E25" s="347"/>
    </row>
    <row r="26" spans="1:9">
      <c r="A26" s="300" t="s">
        <v>427</v>
      </c>
    </row>
    <row r="27" spans="1:9">
      <c r="A27" s="392" t="s">
        <v>428</v>
      </c>
    </row>
    <row r="28" spans="1:9">
      <c r="A28" s="392"/>
    </row>
    <row r="29" spans="1:9">
      <c r="A29" s="392" t="s">
        <v>357</v>
      </c>
    </row>
    <row r="31" spans="1:9">
      <c r="A31" s="348" t="s">
        <v>105</v>
      </c>
      <c r="E31" s="347"/>
    </row>
    <row r="32" spans="1:9">
      <c r="E32" s="349"/>
      <c r="F32" s="349"/>
      <c r="G32" s="349"/>
      <c r="H32" s="349"/>
      <c r="I32" s="349"/>
    </row>
    <row r="33" spans="1:9">
      <c r="D33" s="350"/>
      <c r="E33" s="349"/>
      <c r="F33" s="349"/>
      <c r="G33" s="349"/>
      <c r="H33" s="349"/>
      <c r="I33" s="349"/>
    </row>
    <row r="34" spans="1:9">
      <c r="A34" s="348"/>
      <c r="B34" s="348" t="s">
        <v>535</v>
      </c>
      <c r="D34" s="350"/>
      <c r="E34" s="349"/>
      <c r="F34" s="349"/>
      <c r="G34" s="349"/>
      <c r="H34" s="349"/>
      <c r="I34" s="349"/>
    </row>
    <row r="35" spans="1:9">
      <c r="B35" s="300" t="s">
        <v>269</v>
      </c>
      <c r="D35" s="350"/>
      <c r="E35" s="349"/>
      <c r="F35" s="349"/>
      <c r="G35" s="349"/>
      <c r="H35" s="349"/>
      <c r="I35" s="349"/>
    </row>
    <row r="36" spans="1:9" s="349" customFormat="1">
      <c r="A36" s="351"/>
      <c r="B36" s="351" t="s">
        <v>137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D17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sqref="A1:XFD1048576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3" t="s">
        <v>306</v>
      </c>
      <c r="B1" s="65"/>
      <c r="C1" s="584" t="s">
        <v>108</v>
      </c>
      <c r="D1" s="584"/>
    </row>
    <row r="2" spans="1:5">
      <c r="A2" s="63" t="s">
        <v>277</v>
      </c>
      <c r="B2" s="65"/>
      <c r="C2" s="578" t="s">
        <v>647</v>
      </c>
      <c r="D2" s="579"/>
    </row>
    <row r="3" spans="1:5">
      <c r="A3" s="65" t="s">
        <v>139</v>
      </c>
      <c r="B3" s="65"/>
      <c r="C3" s="64"/>
      <c r="D3" s="64"/>
    </row>
    <row r="4" spans="1:5">
      <c r="A4" s="63"/>
      <c r="B4" s="65"/>
      <c r="C4" s="64"/>
      <c r="D4" s="64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6"/>
      <c r="D5" s="65"/>
      <c r="E5" s="4"/>
    </row>
    <row r="6" spans="1:5">
      <c r="A6" s="99" t="str">
        <f>'ფორმა N1'!D4</f>
        <v xml:space="preserve"> </v>
      </c>
      <c r="B6" s="100" t="s">
        <v>466</v>
      </c>
      <c r="C6" s="100"/>
      <c r="D6" s="39"/>
      <c r="E6" s="4"/>
    </row>
    <row r="7" spans="1:5">
      <c r="A7" s="66"/>
      <c r="B7" s="66"/>
      <c r="C7" s="66"/>
      <c r="D7" s="65"/>
      <c r="E7" s="4"/>
    </row>
    <row r="8" spans="1:5" s="5" customFormat="1">
      <c r="A8" s="84"/>
      <c r="B8" s="84"/>
      <c r="C8" s="67"/>
      <c r="D8" s="67"/>
    </row>
    <row r="9" spans="1:5" s="5" customFormat="1" ht="30">
      <c r="A9" s="94" t="s">
        <v>61</v>
      </c>
      <c r="B9" s="68" t="s">
        <v>10</v>
      </c>
      <c r="C9" s="68" t="s">
        <v>9</v>
      </c>
      <c r="D9" s="68" t="s">
        <v>8</v>
      </c>
    </row>
    <row r="10" spans="1:5" s="6" customFormat="1">
      <c r="A10" s="12">
        <v>1</v>
      </c>
      <c r="B10" s="12" t="s">
        <v>106</v>
      </c>
      <c r="C10" s="396">
        <f>SUM(C11,C14,C17,C20:C22)</f>
        <v>61119</v>
      </c>
      <c r="D10" s="396">
        <f>SUM(D11,D14,D17,D20:D22)</f>
        <v>61119</v>
      </c>
    </row>
    <row r="11" spans="1:5" s="8" customFormat="1" ht="18">
      <c r="A11" s="13">
        <v>1.1000000000000001</v>
      </c>
      <c r="B11" s="13" t="s">
        <v>65</v>
      </c>
      <c r="C11" s="71">
        <f>SUM(C12:C13)</f>
        <v>0</v>
      </c>
      <c r="D11" s="71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1"/>
      <c r="D14" s="71">
        <f>SUM(D15:D16)</f>
        <v>0</v>
      </c>
    </row>
    <row r="15" spans="1:5">
      <c r="A15" s="14" t="s">
        <v>30</v>
      </c>
      <c r="B15" s="14" t="s">
        <v>69</v>
      </c>
      <c r="C15" s="26"/>
      <c r="D15" s="26"/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396">
        <f>SUM(C18:C19)</f>
        <v>59113</v>
      </c>
      <c r="D17" s="396">
        <f>SUM(D18:D19)</f>
        <v>59113</v>
      </c>
    </row>
    <row r="18" spans="1:9">
      <c r="A18" s="14" t="s">
        <v>47</v>
      </c>
      <c r="B18" s="14" t="s">
        <v>72</v>
      </c>
      <c r="C18" s="397">
        <v>59113</v>
      </c>
      <c r="D18" s="397">
        <v>59113</v>
      </c>
    </row>
    <row r="19" spans="1:9">
      <c r="A19" s="14" t="s">
        <v>48</v>
      </c>
      <c r="B19" s="14" t="s">
        <v>73</v>
      </c>
      <c r="C19" s="26"/>
      <c r="D19" s="26"/>
    </row>
    <row r="20" spans="1:9">
      <c r="A20" s="13">
        <v>1.4</v>
      </c>
      <c r="B20" s="13" t="s">
        <v>74</v>
      </c>
      <c r="C20" s="26"/>
      <c r="D20" s="26"/>
    </row>
    <row r="21" spans="1:9">
      <c r="A21" s="13">
        <v>1.5</v>
      </c>
      <c r="B21" s="13" t="s">
        <v>75</v>
      </c>
      <c r="C21" s="26">
        <v>2006</v>
      </c>
      <c r="D21" s="26">
        <v>2006</v>
      </c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5" t="s">
        <v>105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5" t="s">
        <v>270</v>
      </c>
      <c r="D29" s="11"/>
      <c r="E29"/>
      <c r="F29"/>
      <c r="G29"/>
      <c r="H29"/>
      <c r="I29"/>
    </row>
    <row r="30" spans="1:9">
      <c r="A30"/>
      <c r="B30" s="1" t="s">
        <v>269</v>
      </c>
      <c r="D30" s="11"/>
      <c r="E30"/>
      <c r="F30"/>
      <c r="G30"/>
      <c r="H30"/>
      <c r="I30"/>
    </row>
    <row r="31" spans="1:9" customFormat="1" ht="12.75">
      <c r="B31" s="51" t="s">
        <v>137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sqref="A1:XFD1048576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3" t="s">
        <v>342</v>
      </c>
      <c r="B1" s="66"/>
      <c r="C1" s="583" t="s">
        <v>108</v>
      </c>
      <c r="D1" s="583"/>
      <c r="E1" s="77"/>
    </row>
    <row r="2" spans="1:5" s="5" customFormat="1">
      <c r="A2" s="63" t="s">
        <v>343</v>
      </c>
      <c r="B2" s="66"/>
      <c r="C2" s="578" t="s">
        <v>647</v>
      </c>
      <c r="D2" s="579"/>
      <c r="E2" s="77"/>
    </row>
    <row r="3" spans="1:5" s="5" customFormat="1">
      <c r="A3" s="65" t="s">
        <v>139</v>
      </c>
      <c r="B3" s="63"/>
      <c r="C3" s="142"/>
      <c r="D3" s="142"/>
      <c r="E3" s="77"/>
    </row>
    <row r="4" spans="1:5" s="5" customFormat="1">
      <c r="A4" s="65"/>
      <c r="B4" s="65"/>
      <c r="C4" s="142"/>
      <c r="D4" s="142"/>
      <c r="E4" s="77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5"/>
      <c r="D5" s="65"/>
      <c r="E5" s="78"/>
    </row>
    <row r="6" spans="1:5">
      <c r="A6" s="69"/>
      <c r="B6" s="69" t="s">
        <v>466</v>
      </c>
      <c r="C6" s="70"/>
      <c r="D6" s="70"/>
      <c r="E6" s="78"/>
    </row>
    <row r="7" spans="1:5">
      <c r="A7" s="66"/>
      <c r="B7" s="66"/>
      <c r="C7" s="65"/>
      <c r="D7" s="65"/>
      <c r="E7" s="78"/>
    </row>
    <row r="8" spans="1:5" s="5" customFormat="1">
      <c r="A8" s="141"/>
      <c r="B8" s="141"/>
      <c r="C8" s="67"/>
      <c r="D8" s="67"/>
      <c r="E8" s="77"/>
    </row>
    <row r="9" spans="1:5" s="5" customFormat="1" ht="30">
      <c r="A9" s="75" t="s">
        <v>61</v>
      </c>
      <c r="B9" s="75" t="s">
        <v>336</v>
      </c>
      <c r="C9" s="68" t="s">
        <v>9</v>
      </c>
      <c r="D9" s="68" t="s">
        <v>8</v>
      </c>
      <c r="E9" s="77"/>
    </row>
    <row r="10" spans="1:5" s="8" customFormat="1" ht="18">
      <c r="A10" s="82" t="s">
        <v>300</v>
      </c>
      <c r="B10" s="82"/>
      <c r="C10" s="3"/>
      <c r="D10" s="3"/>
      <c r="E10" s="79"/>
    </row>
    <row r="11" spans="1:5" s="9" customFormat="1">
      <c r="A11" s="82" t="s">
        <v>301</v>
      </c>
      <c r="B11" s="82"/>
      <c r="C11" s="3"/>
      <c r="D11" s="3"/>
      <c r="E11" s="80"/>
    </row>
    <row r="12" spans="1:5" s="9" customFormat="1">
      <c r="A12" s="82" t="s">
        <v>302</v>
      </c>
      <c r="B12" s="74"/>
      <c r="C12" s="3"/>
      <c r="D12" s="3"/>
      <c r="E12" s="80"/>
    </row>
    <row r="13" spans="1:5" s="9" customFormat="1">
      <c r="A13" s="74" t="s">
        <v>281</v>
      </c>
      <c r="B13" s="74"/>
      <c r="C13" s="3"/>
      <c r="D13" s="3"/>
      <c r="E13" s="80"/>
    </row>
    <row r="14" spans="1:5" s="9" customFormat="1">
      <c r="A14" s="74" t="s">
        <v>281</v>
      </c>
      <c r="B14" s="74"/>
      <c r="C14" s="3"/>
      <c r="D14" s="3"/>
      <c r="E14" s="80"/>
    </row>
    <row r="15" spans="1:5" s="9" customFormat="1">
      <c r="A15" s="74" t="s">
        <v>281</v>
      </c>
      <c r="B15" s="74"/>
      <c r="C15" s="3"/>
      <c r="D15" s="3"/>
      <c r="E15" s="80"/>
    </row>
    <row r="16" spans="1:5" s="9" customFormat="1">
      <c r="A16" s="74" t="s">
        <v>281</v>
      </c>
      <c r="B16" s="74"/>
      <c r="C16" s="3"/>
      <c r="D16" s="3"/>
      <c r="E16" s="80"/>
    </row>
    <row r="17" spans="1:9">
      <c r="A17" s="83"/>
      <c r="B17" s="83" t="s">
        <v>338</v>
      </c>
      <c r="C17" s="73">
        <f>SUM(C10:C16)</f>
        <v>0</v>
      </c>
      <c r="D17" s="73">
        <f>SUM(D10:D16)</f>
        <v>0</v>
      </c>
      <c r="E17" s="81"/>
    </row>
    <row r="18" spans="1:9">
      <c r="A18" s="28"/>
      <c r="B18" s="28"/>
    </row>
    <row r="19" spans="1:9">
      <c r="A19" s="1" t="s">
        <v>409</v>
      </c>
      <c r="E19" s="4"/>
    </row>
    <row r="20" spans="1:9">
      <c r="A20" s="1" t="s">
        <v>411</v>
      </c>
    </row>
    <row r="21" spans="1:9">
      <c r="A21" s="194"/>
    </row>
    <row r="22" spans="1:9">
      <c r="A22" s="194" t="s">
        <v>410</v>
      </c>
    </row>
    <row r="23" spans="1:9" s="16" customFormat="1" ht="12.75"/>
    <row r="24" spans="1:9">
      <c r="A24" s="55" t="s">
        <v>105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5"/>
      <c r="B27" s="55" t="s">
        <v>459</v>
      </c>
      <c r="D27" s="11"/>
      <c r="E27"/>
      <c r="F27"/>
      <c r="G27"/>
      <c r="H27"/>
      <c r="I27"/>
    </row>
    <row r="28" spans="1:9">
      <c r="B28" s="1" t="s">
        <v>460</v>
      </c>
      <c r="D28" s="11"/>
      <c r="E28"/>
      <c r="F28"/>
      <c r="G28"/>
      <c r="H28"/>
      <c r="I28"/>
    </row>
    <row r="29" spans="1:9" customFormat="1" ht="12.75">
      <c r="A29" s="51"/>
      <c r="B29" s="51" t="s">
        <v>137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93"/>
  <sheetViews>
    <sheetView showGridLines="0" view="pageBreakPreview" topLeftCell="A37" zoomScale="80" zoomScaleSheetLayoutView="80" workbookViewId="0">
      <selection activeCell="J52" sqref="J52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7" width="10.28515625" style="1" bestFit="1" customWidth="1"/>
    <col min="8" max="13" width="9.140625" style="1"/>
    <col min="14" max="14" width="10.28515625" style="1" bestFit="1" customWidth="1"/>
    <col min="15" max="16384" width="9.140625" style="1"/>
  </cols>
  <sheetData>
    <row r="1" spans="1:5">
      <c r="A1" s="63" t="s">
        <v>222</v>
      </c>
      <c r="B1" s="101"/>
      <c r="C1" s="585" t="s">
        <v>196</v>
      </c>
      <c r="D1" s="585"/>
      <c r="E1" s="93"/>
    </row>
    <row r="2" spans="1:5">
      <c r="A2" s="65" t="s">
        <v>139</v>
      </c>
      <c r="B2" s="101"/>
      <c r="C2" s="66"/>
      <c r="D2" s="578">
        <v>41639</v>
      </c>
      <c r="E2" s="579"/>
    </row>
    <row r="3" spans="1:5">
      <c r="A3" s="98"/>
      <c r="B3" s="101"/>
      <c r="C3" s="66"/>
      <c r="D3" s="66"/>
      <c r="E3" s="93"/>
    </row>
    <row r="4" spans="1: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95"/>
    </row>
    <row r="5" spans="1:5">
      <c r="A5" s="99" t="str">
        <f>'ფორმა N1'!D4</f>
        <v xml:space="preserve"> </v>
      </c>
      <c r="B5" s="100" t="s">
        <v>467</v>
      </c>
      <c r="C5" s="100"/>
      <c r="D5" s="39"/>
      <c r="E5" s="95"/>
    </row>
    <row r="6" spans="1:5">
      <c r="A6" s="66"/>
      <c r="B6" s="65"/>
      <c r="C6" s="65"/>
      <c r="D6" s="65"/>
      <c r="E6" s="95"/>
    </row>
    <row r="7" spans="1:5">
      <c r="A7" s="97"/>
      <c r="B7" s="102"/>
      <c r="C7" s="103"/>
      <c r="D7" s="103"/>
      <c r="E7" s="93"/>
    </row>
    <row r="8" spans="1:5" ht="45">
      <c r="A8" s="104" t="s">
        <v>112</v>
      </c>
      <c r="B8" s="104" t="s">
        <v>188</v>
      </c>
      <c r="C8" s="104" t="s">
        <v>255</v>
      </c>
      <c r="D8" s="104" t="s">
        <v>256</v>
      </c>
      <c r="E8" s="93"/>
    </row>
    <row r="9" spans="1:5">
      <c r="A9" s="29"/>
      <c r="B9" s="30"/>
      <c r="C9" s="135"/>
      <c r="D9" s="135"/>
      <c r="E9" s="93"/>
    </row>
    <row r="10" spans="1:5">
      <c r="A10" s="31" t="s">
        <v>189</v>
      </c>
      <c r="B10" s="32"/>
      <c r="C10" s="105">
        <f>C11+C34</f>
        <v>8835.3000000000011</v>
      </c>
      <c r="D10" s="105">
        <f>D11+D34</f>
        <v>410312.39</v>
      </c>
      <c r="E10" s="93"/>
    </row>
    <row r="11" spans="1:5">
      <c r="A11" s="33" t="s">
        <v>190</v>
      </c>
      <c r="B11" s="34"/>
      <c r="C11" s="558">
        <f>C32+C15+C14</f>
        <v>8835.3000000000011</v>
      </c>
      <c r="D11" s="558">
        <f>D32+D15+D14</f>
        <v>102833.29</v>
      </c>
      <c r="E11" s="93"/>
    </row>
    <row r="12" spans="1:5">
      <c r="A12" s="37">
        <v>1110</v>
      </c>
      <c r="B12" s="36" t="s">
        <v>141</v>
      </c>
      <c r="C12" s="7">
        <v>0</v>
      </c>
      <c r="D12" s="7">
        <v>0</v>
      </c>
      <c r="E12" s="93"/>
    </row>
    <row r="13" spans="1:5">
      <c r="A13" s="37">
        <v>1120</v>
      </c>
      <c r="B13" s="36" t="s">
        <v>142</v>
      </c>
      <c r="C13" s="7">
        <v>0</v>
      </c>
      <c r="D13" s="7">
        <v>0</v>
      </c>
      <c r="E13" s="93"/>
    </row>
    <row r="14" spans="1:5">
      <c r="A14" s="37">
        <v>1211</v>
      </c>
      <c r="B14" s="36" t="s">
        <v>143</v>
      </c>
      <c r="C14" s="7">
        <v>134.93</v>
      </c>
      <c r="D14" s="7">
        <v>94124.67</v>
      </c>
      <c r="E14" s="93"/>
    </row>
    <row r="15" spans="1:5">
      <c r="A15" s="37">
        <v>1212</v>
      </c>
      <c r="B15" s="36" t="s">
        <v>144</v>
      </c>
      <c r="C15" s="557">
        <v>0</v>
      </c>
      <c r="D15" s="557">
        <v>8.25</v>
      </c>
      <c r="E15" s="93"/>
    </row>
    <row r="16" spans="1:5">
      <c r="A16" s="37">
        <v>1213</v>
      </c>
      <c r="B16" s="36" t="s">
        <v>145</v>
      </c>
      <c r="C16" s="7"/>
      <c r="D16" s="7"/>
      <c r="E16" s="93"/>
    </row>
    <row r="17" spans="1:5">
      <c r="A17" s="37">
        <v>1214</v>
      </c>
      <c r="B17" s="36" t="s">
        <v>146</v>
      </c>
      <c r="C17" s="7"/>
      <c r="D17" s="7"/>
      <c r="E17" s="93"/>
    </row>
    <row r="18" spans="1:5">
      <c r="A18" s="37">
        <v>1215</v>
      </c>
      <c r="B18" s="36" t="s">
        <v>147</v>
      </c>
      <c r="C18" s="7"/>
      <c r="D18" s="7"/>
      <c r="E18" s="93"/>
    </row>
    <row r="19" spans="1:5">
      <c r="A19" s="37">
        <v>1300</v>
      </c>
      <c r="B19" s="36" t="s">
        <v>148</v>
      </c>
      <c r="C19" s="7"/>
      <c r="D19" s="7"/>
      <c r="E19" s="93"/>
    </row>
    <row r="20" spans="1:5">
      <c r="A20" s="37">
        <v>1410</v>
      </c>
      <c r="B20" s="36" t="s">
        <v>149</v>
      </c>
      <c r="C20" s="7">
        <v>0</v>
      </c>
      <c r="D20" s="7">
        <v>53.6</v>
      </c>
      <c r="E20" s="93"/>
    </row>
    <row r="21" spans="1:5">
      <c r="A21" s="37">
        <v>1421</v>
      </c>
      <c r="B21" s="36" t="s">
        <v>150</v>
      </c>
      <c r="C21" s="7"/>
      <c r="D21" s="7"/>
      <c r="E21" s="93"/>
    </row>
    <row r="22" spans="1:5">
      <c r="A22" s="37">
        <v>1422</v>
      </c>
      <c r="B22" s="36" t="s">
        <v>151</v>
      </c>
      <c r="C22" s="7"/>
      <c r="D22" s="7"/>
      <c r="E22" s="93"/>
    </row>
    <row r="23" spans="1:5">
      <c r="A23" s="37">
        <v>1423</v>
      </c>
      <c r="B23" s="36" t="s">
        <v>152</v>
      </c>
      <c r="C23" s="7"/>
      <c r="D23" s="7"/>
      <c r="E23" s="93"/>
    </row>
    <row r="24" spans="1:5">
      <c r="A24" s="37">
        <v>1431</v>
      </c>
      <c r="B24" s="36" t="s">
        <v>153</v>
      </c>
      <c r="C24" s="7"/>
      <c r="D24" s="7"/>
      <c r="E24" s="93"/>
    </row>
    <row r="25" spans="1:5">
      <c r="A25" s="37">
        <v>1432</v>
      </c>
      <c r="B25" s="36" t="s">
        <v>154</v>
      </c>
      <c r="C25" s="7"/>
      <c r="D25" s="7"/>
      <c r="E25" s="93"/>
    </row>
    <row r="26" spans="1:5">
      <c r="A26" s="37">
        <v>1433</v>
      </c>
      <c r="B26" s="36" t="s">
        <v>155</v>
      </c>
      <c r="C26" s="7"/>
      <c r="D26" s="7"/>
      <c r="E26" s="93"/>
    </row>
    <row r="27" spans="1:5">
      <c r="A27" s="37">
        <v>1441</v>
      </c>
      <c r="B27" s="36" t="s">
        <v>156</v>
      </c>
      <c r="C27" s="7"/>
      <c r="D27" s="7"/>
      <c r="E27" s="93"/>
    </row>
    <row r="28" spans="1:5">
      <c r="A28" s="37">
        <v>1442</v>
      </c>
      <c r="B28" s="36" t="s">
        <v>157</v>
      </c>
      <c r="C28" s="7"/>
      <c r="D28" s="7"/>
      <c r="E28" s="93"/>
    </row>
    <row r="29" spans="1:5">
      <c r="A29" s="37">
        <v>1443</v>
      </c>
      <c r="B29" s="36" t="s">
        <v>158</v>
      </c>
      <c r="C29" s="7"/>
      <c r="D29" s="7"/>
      <c r="E29" s="93"/>
    </row>
    <row r="30" spans="1:5">
      <c r="A30" s="37">
        <v>1444</v>
      </c>
      <c r="B30" s="36" t="s">
        <v>159</v>
      </c>
      <c r="C30" s="7"/>
      <c r="D30" s="7"/>
      <c r="E30" s="93"/>
    </row>
    <row r="31" spans="1:5">
      <c r="A31" s="37">
        <v>1445</v>
      </c>
      <c r="B31" s="36" t="s">
        <v>160</v>
      </c>
      <c r="C31" s="7"/>
      <c r="D31" s="7"/>
      <c r="E31" s="93"/>
    </row>
    <row r="32" spans="1:5">
      <c r="A32" s="37">
        <v>1446</v>
      </c>
      <c r="B32" s="36" t="s">
        <v>161</v>
      </c>
      <c r="C32" s="7">
        <v>8700.3700000000008</v>
      </c>
      <c r="D32" s="7">
        <v>8700.3700000000008</v>
      </c>
      <c r="E32" s="93"/>
    </row>
    <row r="33" spans="1:9">
      <c r="A33" s="23"/>
      <c r="E33" s="93"/>
    </row>
    <row r="34" spans="1:9">
      <c r="A34" s="38" t="s">
        <v>191</v>
      </c>
      <c r="B34" s="36"/>
      <c r="C34" s="72">
        <f>SUM(C35:C42)</f>
        <v>0</v>
      </c>
      <c r="D34" s="72">
        <f>SUM(D35:D42)</f>
        <v>307479.10000000003</v>
      </c>
      <c r="E34" s="93"/>
    </row>
    <row r="35" spans="1:9">
      <c r="A35" s="37">
        <v>2110</v>
      </c>
      <c r="B35" s="36" t="s">
        <v>98</v>
      </c>
      <c r="C35" s="7"/>
      <c r="D35" s="7">
        <v>292754.15000000002</v>
      </c>
      <c r="E35" s="93"/>
    </row>
    <row r="36" spans="1:9">
      <c r="A36" s="37">
        <v>2120</v>
      </c>
      <c r="B36" s="36" t="s">
        <v>162</v>
      </c>
      <c r="C36" s="7"/>
      <c r="D36" s="7">
        <v>14724.95</v>
      </c>
      <c r="E36" s="93"/>
    </row>
    <row r="37" spans="1:9">
      <c r="A37" s="37">
        <v>2130</v>
      </c>
      <c r="B37" s="36" t="s">
        <v>99</v>
      </c>
      <c r="C37" s="7"/>
      <c r="D37" s="7"/>
      <c r="E37" s="93"/>
    </row>
    <row r="38" spans="1:9">
      <c r="A38" s="37">
        <v>2140</v>
      </c>
      <c r="B38" s="36" t="s">
        <v>419</v>
      </c>
      <c r="C38" s="7"/>
      <c r="D38" s="7"/>
      <c r="E38" s="93"/>
    </row>
    <row r="39" spans="1:9">
      <c r="A39" s="37">
        <v>2150</v>
      </c>
      <c r="B39" s="36" t="s">
        <v>424</v>
      </c>
      <c r="C39" s="7"/>
      <c r="D39" s="7"/>
      <c r="E39" s="93"/>
    </row>
    <row r="40" spans="1:9">
      <c r="A40" s="37">
        <v>2220</v>
      </c>
      <c r="B40" s="36" t="s">
        <v>100</v>
      </c>
      <c r="C40" s="7"/>
      <c r="D40" s="7"/>
      <c r="E40" s="93"/>
    </row>
    <row r="41" spans="1:9">
      <c r="A41" s="37">
        <v>2300</v>
      </c>
      <c r="B41" s="36" t="s">
        <v>163</v>
      </c>
      <c r="C41" s="7"/>
      <c r="D41" s="7"/>
      <c r="E41" s="93"/>
    </row>
    <row r="42" spans="1:9">
      <c r="A42" s="37">
        <v>2400</v>
      </c>
      <c r="B42" s="36" t="s">
        <v>164</v>
      </c>
      <c r="C42" s="7"/>
      <c r="D42" s="7"/>
      <c r="E42" s="93"/>
    </row>
    <row r="43" spans="1:9">
      <c r="A43" s="24"/>
      <c r="E43" s="93"/>
    </row>
    <row r="44" spans="1:9">
      <c r="A44" s="35" t="s">
        <v>195</v>
      </c>
      <c r="B44" s="36"/>
      <c r="C44" s="558">
        <v>8835.2999999999993</v>
      </c>
      <c r="D44" s="558">
        <v>410312.39</v>
      </c>
      <c r="E44" s="93"/>
    </row>
    <row r="45" spans="1:9">
      <c r="A45" s="38" t="s">
        <v>192</v>
      </c>
      <c r="B45" s="36"/>
      <c r="C45" s="72">
        <f>C47+C53+C59+C61</f>
        <v>261113.18</v>
      </c>
      <c r="D45" s="72">
        <f>D47+D53+D59+D61</f>
        <v>265633.14</v>
      </c>
      <c r="E45" s="93"/>
      <c r="F45" s="562"/>
    </row>
    <row r="46" spans="1:9">
      <c r="A46" s="37">
        <v>3100</v>
      </c>
      <c r="B46" s="36" t="s">
        <v>165</v>
      </c>
      <c r="C46" s="7"/>
      <c r="D46" s="7"/>
      <c r="E46" s="93"/>
      <c r="F46" s="562"/>
    </row>
    <row r="47" spans="1:9">
      <c r="A47" s="37">
        <v>3210</v>
      </c>
      <c r="B47" s="36" t="s">
        <v>528</v>
      </c>
      <c r="C47" s="227">
        <v>200638.18</v>
      </c>
      <c r="D47" s="227">
        <v>93643.26</v>
      </c>
      <c r="E47" s="93"/>
      <c r="G47" s="11"/>
      <c r="H47" s="11"/>
      <c r="I47" s="565"/>
    </row>
    <row r="48" spans="1:9">
      <c r="A48" s="37">
        <v>3221</v>
      </c>
      <c r="B48" s="36" t="s">
        <v>166</v>
      </c>
      <c r="C48" s="7"/>
      <c r="D48" s="7"/>
      <c r="E48" s="93"/>
    </row>
    <row r="49" spans="1:14">
      <c r="A49" s="37">
        <v>3222</v>
      </c>
      <c r="B49" s="36" t="s">
        <v>167</v>
      </c>
      <c r="C49" s="7"/>
      <c r="D49" s="7"/>
      <c r="E49" s="93"/>
    </row>
    <row r="50" spans="1:14" ht="21">
      <c r="A50" s="37">
        <v>3223</v>
      </c>
      <c r="B50" s="36" t="s">
        <v>168</v>
      </c>
      <c r="C50" s="7"/>
      <c r="D50" s="7"/>
      <c r="E50" s="93"/>
      <c r="K50" s="277"/>
    </row>
    <row r="51" spans="1:14">
      <c r="A51" s="37">
        <v>3224</v>
      </c>
      <c r="B51" s="36" t="s">
        <v>169</v>
      </c>
      <c r="C51" s="7"/>
      <c r="D51" s="7"/>
      <c r="E51" s="93"/>
    </row>
    <row r="52" spans="1:14">
      <c r="A52" s="37">
        <v>3231</v>
      </c>
      <c r="B52" s="36" t="s">
        <v>170</v>
      </c>
      <c r="C52" s="7"/>
      <c r="D52" s="7"/>
      <c r="E52" s="93"/>
    </row>
    <row r="53" spans="1:14">
      <c r="A53" s="37">
        <v>3232</v>
      </c>
      <c r="B53" s="36" t="s">
        <v>171</v>
      </c>
      <c r="C53" s="227">
        <v>60475</v>
      </c>
      <c r="D53" s="227">
        <v>3545</v>
      </c>
      <c r="E53" s="93"/>
    </row>
    <row r="54" spans="1:14">
      <c r="A54" s="37">
        <v>3234</v>
      </c>
      <c r="B54" s="36" t="s">
        <v>172</v>
      </c>
      <c r="C54" s="7"/>
      <c r="D54" s="7"/>
      <c r="E54" s="93"/>
    </row>
    <row r="55" spans="1:14" ht="30">
      <c r="A55" s="37">
        <v>3236</v>
      </c>
      <c r="B55" s="36" t="s">
        <v>187</v>
      </c>
      <c r="C55" s="7"/>
      <c r="D55" s="7"/>
      <c r="E55" s="93"/>
      <c r="N55" s="562"/>
    </row>
    <row r="56" spans="1:14" ht="45">
      <c r="A56" s="37">
        <v>3237</v>
      </c>
      <c r="B56" s="36" t="s">
        <v>173</v>
      </c>
      <c r="C56" s="7"/>
      <c r="D56" s="7"/>
      <c r="E56" s="93"/>
    </row>
    <row r="57" spans="1:14">
      <c r="A57" s="37">
        <v>3241</v>
      </c>
      <c r="B57" s="36" t="s">
        <v>174</v>
      </c>
      <c r="C57" s="7"/>
      <c r="D57" s="7"/>
      <c r="E57" s="93"/>
    </row>
    <row r="58" spans="1:14">
      <c r="A58" s="37">
        <v>3242</v>
      </c>
      <c r="B58" s="36" t="s">
        <v>175</v>
      </c>
      <c r="C58" s="7"/>
      <c r="D58" s="7"/>
      <c r="E58" s="93"/>
    </row>
    <row r="59" spans="1:14">
      <c r="A59" s="37">
        <v>3243</v>
      </c>
      <c r="B59" s="36" t="s">
        <v>176</v>
      </c>
      <c r="C59" s="7"/>
      <c r="D59" s="7">
        <v>21183.43</v>
      </c>
      <c r="E59" s="93"/>
    </row>
    <row r="60" spans="1:14">
      <c r="A60" s="37">
        <v>3245</v>
      </c>
      <c r="B60" s="36" t="s">
        <v>177</v>
      </c>
      <c r="C60" s="7"/>
      <c r="D60" s="7"/>
      <c r="E60" s="93"/>
    </row>
    <row r="61" spans="1:14">
      <c r="A61" s="37">
        <v>3246</v>
      </c>
      <c r="B61" s="36" t="s">
        <v>178</v>
      </c>
      <c r="C61" s="227"/>
      <c r="D61" s="227">
        <v>147261.45000000001</v>
      </c>
      <c r="E61" s="93"/>
      <c r="G61" s="565"/>
    </row>
    <row r="62" spans="1:14">
      <c r="A62" s="24"/>
      <c r="E62" s="93"/>
    </row>
    <row r="63" spans="1:14">
      <c r="A63" s="25"/>
      <c r="E63" s="93"/>
    </row>
    <row r="64" spans="1:14">
      <c r="A64" s="38" t="s">
        <v>193</v>
      </c>
      <c r="B64" s="36"/>
      <c r="C64" s="72">
        <f>C45-C44</f>
        <v>252277.88</v>
      </c>
      <c r="D64" s="72">
        <f>D45-D44</f>
        <v>-144679.25</v>
      </c>
      <c r="E64" s="93"/>
    </row>
    <row r="65" spans="1:5">
      <c r="A65" s="37">
        <v>5100</v>
      </c>
      <c r="B65" s="36" t="s">
        <v>254</v>
      </c>
      <c r="C65" s="7"/>
      <c r="D65" s="7"/>
      <c r="E65" s="93"/>
    </row>
    <row r="66" spans="1:5">
      <c r="A66" s="37">
        <v>5220</v>
      </c>
      <c r="B66" s="36" t="s">
        <v>443</v>
      </c>
      <c r="C66" s="7"/>
      <c r="D66" s="7"/>
      <c r="E66" s="93"/>
    </row>
    <row r="67" spans="1:5">
      <c r="A67" s="37">
        <v>5230</v>
      </c>
      <c r="B67" s="36" t="s">
        <v>444</v>
      </c>
      <c r="C67" s="72">
        <v>-252277.88</v>
      </c>
      <c r="D67" s="72">
        <v>24268.48</v>
      </c>
      <c r="E67" s="93"/>
    </row>
    <row r="68" spans="1:5">
      <c r="A68" s="24"/>
      <c r="E68" s="93"/>
    </row>
    <row r="69" spans="1:5">
      <c r="A69" s="1"/>
      <c r="E69" s="93"/>
    </row>
    <row r="70" spans="1:5">
      <c r="A70" s="35" t="s">
        <v>194</v>
      </c>
      <c r="B70" s="36"/>
      <c r="C70" s="7"/>
      <c r="D70" s="7"/>
      <c r="E70" s="93"/>
    </row>
    <row r="71" spans="1:5" ht="30">
      <c r="A71" s="37">
        <v>1</v>
      </c>
      <c r="B71" s="36" t="s">
        <v>179</v>
      </c>
      <c r="C71" s="7"/>
      <c r="D71" s="7"/>
      <c r="E71" s="93"/>
    </row>
    <row r="72" spans="1:5">
      <c r="A72" s="37">
        <v>2</v>
      </c>
      <c r="B72" s="36" t="s">
        <v>180</v>
      </c>
      <c r="C72" s="7"/>
      <c r="D72" s="7"/>
      <c r="E72" s="93"/>
    </row>
    <row r="73" spans="1:5">
      <c r="A73" s="37">
        <v>3</v>
      </c>
      <c r="B73" s="36" t="s">
        <v>181</v>
      </c>
      <c r="C73" s="7"/>
      <c r="D73" s="7"/>
      <c r="E73" s="93"/>
    </row>
    <row r="74" spans="1:5">
      <c r="A74" s="37">
        <v>4</v>
      </c>
      <c r="B74" s="36" t="s">
        <v>373</v>
      </c>
      <c r="C74" s="7"/>
      <c r="D74" s="7"/>
      <c r="E74" s="93"/>
    </row>
    <row r="75" spans="1:5">
      <c r="A75" s="37">
        <v>5</v>
      </c>
      <c r="B75" s="36" t="s">
        <v>182</v>
      </c>
      <c r="C75" s="7"/>
      <c r="D75" s="7"/>
      <c r="E75" s="93"/>
    </row>
    <row r="76" spans="1:5">
      <c r="A76" s="37">
        <v>6</v>
      </c>
      <c r="B76" s="36" t="s">
        <v>183</v>
      </c>
      <c r="C76" s="7"/>
      <c r="D76" s="7"/>
      <c r="E76" s="93"/>
    </row>
    <row r="77" spans="1:5">
      <c r="A77" s="37">
        <v>7</v>
      </c>
      <c r="B77" s="36" t="s">
        <v>184</v>
      </c>
      <c r="C77" s="7"/>
      <c r="D77" s="7"/>
      <c r="E77" s="93"/>
    </row>
    <row r="78" spans="1:5">
      <c r="A78" s="37">
        <v>8</v>
      </c>
      <c r="B78" s="36" t="s">
        <v>185</v>
      </c>
      <c r="C78" s="7"/>
      <c r="D78" s="7"/>
      <c r="E78" s="93"/>
    </row>
    <row r="79" spans="1:5">
      <c r="A79" s="37">
        <v>9</v>
      </c>
      <c r="B79" s="36" t="s">
        <v>186</v>
      </c>
      <c r="C79" s="7"/>
      <c r="D79" s="7"/>
      <c r="E79" s="93"/>
    </row>
    <row r="83" spans="1:9">
      <c r="A83" s="1"/>
      <c r="B83" s="1"/>
    </row>
    <row r="84" spans="1:9">
      <c r="A84" s="55" t="s">
        <v>105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5" t="s">
        <v>459</v>
      </c>
      <c r="D87" s="11"/>
      <c r="E87"/>
      <c r="F87"/>
      <c r="G87"/>
      <c r="H87"/>
      <c r="I87"/>
    </row>
    <row r="88" spans="1:9">
      <c r="A88"/>
      <c r="B88" s="1" t="s">
        <v>460</v>
      </c>
      <c r="D88" s="11"/>
      <c r="E88"/>
      <c r="F88"/>
      <c r="G88"/>
      <c r="H88"/>
      <c r="I88"/>
    </row>
    <row r="89" spans="1:9" customFormat="1" ht="12.75">
      <c r="B89" s="51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sqref="A1:XFD1048576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3" t="s">
        <v>465</v>
      </c>
      <c r="B1" s="65"/>
      <c r="C1" s="65"/>
      <c r="D1" s="65"/>
      <c r="E1" s="65"/>
      <c r="F1" s="65"/>
      <c r="G1" s="65"/>
      <c r="H1" s="65"/>
      <c r="I1" s="583" t="s">
        <v>108</v>
      </c>
      <c r="J1" s="583"/>
      <c r="K1" s="93"/>
    </row>
    <row r="2" spans="1:11">
      <c r="A2" s="65" t="s">
        <v>139</v>
      </c>
      <c r="B2" s="65"/>
      <c r="C2" s="65"/>
      <c r="D2" s="65"/>
      <c r="E2" s="65"/>
      <c r="F2" s="65"/>
      <c r="G2" s="65"/>
      <c r="H2" s="65"/>
      <c r="I2" s="578" t="s">
        <v>647</v>
      </c>
      <c r="J2" s="579"/>
      <c r="K2" s="93"/>
    </row>
    <row r="3" spans="1:11">
      <c r="A3" s="65"/>
      <c r="B3" s="65"/>
      <c r="C3" s="65"/>
      <c r="D3" s="65"/>
      <c r="E3" s="65"/>
      <c r="F3" s="65"/>
      <c r="G3" s="65"/>
      <c r="H3" s="65"/>
      <c r="I3" s="64"/>
      <c r="J3" s="64"/>
      <c r="K3" s="93"/>
    </row>
    <row r="4" spans="1:11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106"/>
      <c r="G4" s="65"/>
      <c r="H4" s="65"/>
      <c r="I4" s="65"/>
      <c r="J4" s="65"/>
      <c r="K4" s="93"/>
    </row>
    <row r="5" spans="1:11">
      <c r="A5" s="213" t="str">
        <f>'ფორმა N1'!D4</f>
        <v xml:space="preserve"> </v>
      </c>
      <c r="B5" s="214"/>
      <c r="C5" s="214"/>
      <c r="D5" s="214"/>
      <c r="E5" s="214"/>
      <c r="F5" s="215"/>
      <c r="G5" s="214"/>
      <c r="H5" s="214"/>
      <c r="I5" s="214"/>
      <c r="J5" s="214"/>
      <c r="K5" s="93"/>
    </row>
    <row r="6" spans="1:11">
      <c r="A6" s="66"/>
      <c r="B6" s="66" t="s">
        <v>466</v>
      </c>
      <c r="C6" s="65"/>
      <c r="D6" s="65"/>
      <c r="E6" s="65"/>
      <c r="F6" s="106"/>
      <c r="G6" s="65"/>
      <c r="H6" s="65"/>
      <c r="I6" s="65"/>
      <c r="J6" s="65"/>
      <c r="K6" s="93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93"/>
    </row>
    <row r="8" spans="1:11" s="20" customFormat="1" ht="45">
      <c r="A8" s="109" t="s">
        <v>61</v>
      </c>
      <c r="B8" s="109" t="s">
        <v>110</v>
      </c>
      <c r="C8" s="110" t="s">
        <v>112</v>
      </c>
      <c r="D8" s="110" t="s">
        <v>274</v>
      </c>
      <c r="E8" s="110" t="s">
        <v>111</v>
      </c>
      <c r="F8" s="108" t="s">
        <v>255</v>
      </c>
      <c r="G8" s="108" t="s">
        <v>297</v>
      </c>
      <c r="H8" s="108" t="s">
        <v>298</v>
      </c>
      <c r="I8" s="108" t="s">
        <v>256</v>
      </c>
      <c r="J8" s="111" t="s">
        <v>113</v>
      </c>
      <c r="K8" s="93"/>
    </row>
    <row r="9" spans="1:11" s="20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3"/>
    </row>
    <row r="10" spans="1:11" s="20" customFormat="1" ht="39" customHeight="1">
      <c r="A10" s="398"/>
      <c r="B10" s="46" t="s">
        <v>525</v>
      </c>
      <c r="C10" s="137" t="s">
        <v>538</v>
      </c>
      <c r="D10" s="138" t="s">
        <v>219</v>
      </c>
      <c r="E10" s="439">
        <v>40462</v>
      </c>
      <c r="F10" s="400">
        <v>0</v>
      </c>
      <c r="G10" s="400">
        <v>0</v>
      </c>
      <c r="H10" s="400">
        <v>0</v>
      </c>
      <c r="I10" s="400">
        <v>0</v>
      </c>
      <c r="J10" s="140"/>
      <c r="K10" s="93"/>
    </row>
    <row r="11" spans="1:11" s="20" customFormat="1" ht="39" customHeight="1">
      <c r="A11" s="398"/>
      <c r="B11" s="46" t="s">
        <v>468</v>
      </c>
      <c r="C11" s="137" t="s">
        <v>469</v>
      </c>
      <c r="D11" s="138" t="s">
        <v>219</v>
      </c>
      <c r="E11" s="134">
        <v>38512</v>
      </c>
      <c r="F11" s="400">
        <v>134.93</v>
      </c>
      <c r="G11" s="400">
        <v>888358.88</v>
      </c>
      <c r="H11" s="400">
        <v>794369.14</v>
      </c>
      <c r="I11" s="400">
        <v>94124.67</v>
      </c>
      <c r="J11" s="572"/>
      <c r="K11" s="93"/>
    </row>
    <row r="12" spans="1:11" s="20" customFormat="1" ht="45">
      <c r="A12" s="136">
        <v>1</v>
      </c>
      <c r="B12" s="46" t="s">
        <v>468</v>
      </c>
      <c r="C12" s="137" t="s">
        <v>577</v>
      </c>
      <c r="D12" s="138" t="s">
        <v>578</v>
      </c>
      <c r="E12" s="559">
        <v>38512</v>
      </c>
      <c r="F12" s="556">
        <v>0</v>
      </c>
      <c r="G12" s="556">
        <v>247992.41</v>
      </c>
      <c r="H12" s="556">
        <v>247984.16</v>
      </c>
      <c r="I12" s="556">
        <v>8.25</v>
      </c>
      <c r="J12" s="399"/>
      <c r="K12" s="93"/>
    </row>
    <row r="13" spans="1:11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1">
      <c r="A15" s="92"/>
      <c r="B15" s="92"/>
      <c r="C15" s="92"/>
      <c r="D15" s="92"/>
      <c r="E15" s="92"/>
      <c r="F15" s="92"/>
      <c r="G15" s="92"/>
      <c r="H15" s="92"/>
      <c r="I15" s="92"/>
      <c r="J15" s="92"/>
    </row>
    <row r="16" spans="1:11">
      <c r="A16" s="92"/>
      <c r="B16" s="92" t="s">
        <v>558</v>
      </c>
      <c r="C16" s="92"/>
      <c r="D16" s="92"/>
      <c r="E16" s="92"/>
      <c r="F16" s="92"/>
      <c r="G16" s="92"/>
      <c r="H16" s="92"/>
      <c r="I16" s="92"/>
      <c r="J16" s="92"/>
    </row>
    <row r="17" spans="1:10">
      <c r="A17" s="92"/>
      <c r="B17" s="209" t="s">
        <v>105</v>
      </c>
      <c r="C17" s="92"/>
      <c r="D17" s="92"/>
      <c r="E17" s="92"/>
      <c r="F17" s="210"/>
      <c r="G17" s="92"/>
      <c r="H17" s="92"/>
      <c r="I17" s="92"/>
      <c r="J17" s="92"/>
    </row>
    <row r="18" spans="1:10">
      <c r="A18" s="92"/>
      <c r="B18" s="92"/>
      <c r="C18" s="92"/>
      <c r="D18" s="92"/>
      <c r="E18" s="92"/>
      <c r="F18" s="90"/>
      <c r="G18" s="90"/>
      <c r="H18" s="90"/>
      <c r="I18" s="90"/>
      <c r="J18" s="90"/>
    </row>
    <row r="19" spans="1:10">
      <c r="A19" s="92"/>
      <c r="B19" s="92"/>
      <c r="C19" s="92"/>
      <c r="D19" s="92"/>
      <c r="E19" s="92"/>
      <c r="F19" s="92"/>
      <c r="G19" s="90"/>
      <c r="H19" s="90"/>
      <c r="I19" s="90"/>
      <c r="J19" s="90"/>
    </row>
    <row r="20" spans="1:10">
      <c r="A20" s="90"/>
      <c r="B20" s="92"/>
      <c r="C20" s="211" t="s">
        <v>267</v>
      </c>
      <c r="D20" s="211"/>
      <c r="E20" s="92"/>
      <c r="F20" s="92" t="s">
        <v>272</v>
      </c>
      <c r="G20" s="90"/>
      <c r="H20" s="90"/>
      <c r="I20" s="90"/>
      <c r="J20" s="90"/>
    </row>
    <row r="21" spans="1:10">
      <c r="A21" s="90"/>
      <c r="B21" s="92"/>
      <c r="C21" s="212" t="s">
        <v>137</v>
      </c>
      <c r="D21" s="92"/>
      <c r="E21" s="92"/>
      <c r="F21" s="92" t="s">
        <v>268</v>
      </c>
      <c r="G21" s="90"/>
      <c r="H21" s="90"/>
      <c r="I21" s="90"/>
      <c r="J21" s="90"/>
    </row>
    <row r="22" spans="1:10" customFormat="1">
      <c r="A22" s="90"/>
      <c r="B22" s="92"/>
      <c r="C22" s="92"/>
      <c r="D22" s="212"/>
      <c r="E22" s="90"/>
      <c r="F22" s="90"/>
      <c r="G22" s="90"/>
      <c r="H22" s="90"/>
      <c r="I22" s="90"/>
      <c r="J22" s="90"/>
    </row>
    <row r="23" spans="1:10" customFormat="1" ht="12.75">
      <c r="A23" s="90"/>
      <c r="B23" s="90"/>
      <c r="C23" s="90"/>
      <c r="D23" s="90"/>
      <c r="E23" s="90"/>
      <c r="F23" s="90"/>
      <c r="G23" s="90"/>
      <c r="H23" s="90"/>
      <c r="I23" s="90"/>
      <c r="J23" s="90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sqref="A1:XFD1048576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41.140625" style="163" customWidth="1"/>
    <col min="7" max="7" width="12" style="163" customWidth="1"/>
    <col min="8" max="8" width="0.5703125" style="163" customWidth="1"/>
    <col min="9" max="16384" width="9.140625" style="163"/>
  </cols>
  <sheetData>
    <row r="1" spans="1:8">
      <c r="A1" s="63" t="s">
        <v>376</v>
      </c>
      <c r="B1" s="65"/>
      <c r="C1" s="65"/>
      <c r="D1" s="65"/>
      <c r="E1" s="65"/>
      <c r="F1" s="65"/>
      <c r="G1" s="143" t="s">
        <v>108</v>
      </c>
      <c r="H1" s="144"/>
    </row>
    <row r="2" spans="1:8">
      <c r="A2" s="65" t="s">
        <v>139</v>
      </c>
      <c r="B2" s="65"/>
      <c r="C2" s="65"/>
      <c r="D2" s="65"/>
      <c r="E2" s="65"/>
      <c r="F2" s="578" t="s">
        <v>647</v>
      </c>
      <c r="G2" s="579"/>
      <c r="H2" s="144"/>
    </row>
    <row r="3" spans="1:8">
      <c r="A3" s="65"/>
      <c r="B3" s="65"/>
      <c r="C3" s="65"/>
      <c r="D3" s="65"/>
      <c r="E3" s="65"/>
      <c r="F3" s="65"/>
      <c r="G3" s="91"/>
      <c r="H3" s="144"/>
    </row>
    <row r="4" spans="1:8">
      <c r="A4" s="66" t="str">
        <f>'[3]ფორმა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5"/>
      <c r="H4" s="92"/>
    </row>
    <row r="5" spans="1:8">
      <c r="A5" s="199"/>
      <c r="B5" s="199"/>
      <c r="C5" s="199" t="s">
        <v>466</v>
      </c>
      <c r="D5" s="199"/>
      <c r="E5" s="199"/>
      <c r="F5" s="199"/>
      <c r="G5" s="199"/>
      <c r="H5" s="92"/>
    </row>
    <row r="6" spans="1:8">
      <c r="A6" s="66"/>
      <c r="B6" s="65"/>
      <c r="C6" s="65"/>
      <c r="D6" s="65"/>
      <c r="E6" s="65"/>
      <c r="F6" s="65"/>
      <c r="G6" s="65"/>
      <c r="H6" s="92"/>
    </row>
    <row r="7" spans="1:8">
      <c r="A7" s="65"/>
      <c r="B7" s="65"/>
      <c r="C7" s="65"/>
      <c r="D7" s="65"/>
      <c r="E7" s="65"/>
      <c r="F7" s="65"/>
      <c r="G7" s="65"/>
      <c r="H7" s="93"/>
    </row>
    <row r="8" spans="1:8" ht="45.75" customHeight="1">
      <c r="A8" s="145" t="s">
        <v>316</v>
      </c>
      <c r="B8" s="145" t="s">
        <v>140</v>
      </c>
      <c r="C8" s="146" t="s">
        <v>374</v>
      </c>
      <c r="D8" s="146" t="s">
        <v>375</v>
      </c>
      <c r="E8" s="146" t="s">
        <v>274</v>
      </c>
      <c r="F8" s="145" t="s">
        <v>323</v>
      </c>
      <c r="G8" s="146" t="s">
        <v>317</v>
      </c>
      <c r="H8" s="93"/>
    </row>
    <row r="9" spans="1:8">
      <c r="A9" s="147" t="s">
        <v>318</v>
      </c>
      <c r="B9" s="148"/>
      <c r="C9" s="149"/>
      <c r="D9" s="150"/>
      <c r="E9" s="150"/>
      <c r="F9" s="150"/>
      <c r="G9" s="151"/>
      <c r="H9" s="93"/>
    </row>
    <row r="10" spans="1:8" ht="15.75">
      <c r="A10" s="148"/>
      <c r="B10" s="516"/>
      <c r="C10" s="152"/>
      <c r="D10" s="153"/>
      <c r="E10" s="153"/>
      <c r="F10" s="517"/>
      <c r="G10" s="518"/>
      <c r="H10" s="93"/>
    </row>
    <row r="11" spans="1:8" ht="15.75">
      <c r="A11" s="148"/>
      <c r="B11" s="516"/>
      <c r="C11" s="152"/>
      <c r="D11" s="153"/>
      <c r="E11" s="153"/>
      <c r="F11" s="517"/>
      <c r="G11" s="518"/>
      <c r="H11" s="93"/>
    </row>
    <row r="12" spans="1:8" ht="15.75">
      <c r="A12" s="148"/>
      <c r="B12" s="516"/>
      <c r="C12" s="152"/>
      <c r="D12" s="153"/>
      <c r="E12" s="153"/>
      <c r="F12" s="153"/>
      <c r="G12" s="518"/>
      <c r="H12" s="93"/>
    </row>
    <row r="13" spans="1:8" ht="15.75">
      <c r="A13" s="148"/>
      <c r="B13" s="516"/>
      <c r="C13" s="152"/>
      <c r="D13" s="153"/>
      <c r="E13" s="153"/>
      <c r="F13" s="517"/>
      <c r="G13" s="518"/>
      <c r="H13" s="93"/>
    </row>
    <row r="14" spans="1:8" ht="15.75">
      <c r="A14" s="148"/>
      <c r="B14" s="516"/>
      <c r="C14" s="152"/>
      <c r="D14" s="153"/>
      <c r="E14" s="153"/>
      <c r="F14" s="153"/>
      <c r="G14" s="518"/>
      <c r="H14" s="93"/>
    </row>
    <row r="15" spans="1:8" ht="15.75">
      <c r="A15" s="148"/>
      <c r="B15" s="516"/>
      <c r="C15" s="152"/>
      <c r="D15" s="153"/>
      <c r="E15" s="153"/>
      <c r="F15" s="517"/>
      <c r="G15" s="518"/>
      <c r="H15" s="93"/>
    </row>
    <row r="16" spans="1:8" ht="15.75">
      <c r="A16" s="148"/>
      <c r="B16" s="516"/>
      <c r="C16" s="152"/>
      <c r="D16" s="153"/>
      <c r="E16" s="153"/>
      <c r="F16" s="153"/>
      <c r="G16" s="518"/>
      <c r="H16" s="93"/>
    </row>
    <row r="17" spans="1:8" ht="15.75">
      <c r="A17" s="148"/>
      <c r="B17" s="516"/>
      <c r="C17" s="152"/>
      <c r="D17" s="153"/>
      <c r="E17" s="153"/>
      <c r="F17" s="517"/>
      <c r="G17" s="518"/>
      <c r="H17" s="93"/>
    </row>
    <row r="18" spans="1:8" ht="15.75">
      <c r="A18" s="148"/>
      <c r="B18" s="516"/>
      <c r="C18" s="152"/>
      <c r="D18" s="153"/>
      <c r="E18" s="153"/>
      <c r="F18" s="517"/>
      <c r="G18" s="518"/>
      <c r="H18" s="93"/>
    </row>
    <row r="19" spans="1:8" ht="15.75">
      <c r="A19" s="148"/>
      <c r="B19" s="516"/>
      <c r="C19" s="152"/>
      <c r="D19" s="153"/>
      <c r="E19" s="153"/>
      <c r="F19" s="153"/>
      <c r="G19" s="518"/>
      <c r="H19" s="93"/>
    </row>
    <row r="20" spans="1:8" ht="15.75">
      <c r="A20" s="148"/>
      <c r="B20" s="516"/>
      <c r="C20" s="152"/>
      <c r="D20" s="153"/>
      <c r="E20" s="153"/>
      <c r="F20" s="517"/>
      <c r="G20" s="519"/>
      <c r="H20" s="93"/>
    </row>
    <row r="21" spans="1:8" ht="15.75">
      <c r="A21" s="148"/>
      <c r="B21" s="516"/>
      <c r="C21" s="153"/>
      <c r="D21" s="153"/>
      <c r="E21" s="153"/>
      <c r="F21" s="517"/>
      <c r="G21" s="518"/>
      <c r="H21" s="93"/>
    </row>
    <row r="22" spans="1:8" ht="15.75">
      <c r="A22" s="148"/>
      <c r="B22" s="516"/>
      <c r="C22" s="153"/>
      <c r="D22" s="153"/>
      <c r="E22" s="153"/>
      <c r="F22" s="153"/>
      <c r="G22" s="518"/>
      <c r="H22" s="93"/>
    </row>
    <row r="23" spans="1:8" ht="15.75">
      <c r="A23" s="148"/>
      <c r="B23" s="516"/>
      <c r="C23" s="153"/>
      <c r="D23" s="153"/>
      <c r="E23" s="153"/>
      <c r="F23" s="153"/>
      <c r="G23" s="518"/>
      <c r="H23" s="93"/>
    </row>
    <row r="24" spans="1:8" ht="15.75">
      <c r="A24" s="148"/>
      <c r="B24" s="516"/>
      <c r="C24" s="153"/>
      <c r="D24" s="153"/>
      <c r="E24" s="153"/>
      <c r="F24" s="517"/>
      <c r="G24" s="519"/>
      <c r="H24" s="93"/>
    </row>
    <row r="25" spans="1:8" ht="15.75">
      <c r="A25" s="148"/>
      <c r="B25" s="516"/>
      <c r="C25" s="152"/>
      <c r="D25" s="153"/>
      <c r="E25" s="153"/>
      <c r="F25" s="517"/>
      <c r="G25" s="518"/>
      <c r="H25" s="93"/>
    </row>
    <row r="26" spans="1:8" ht="15.75">
      <c r="A26" s="148"/>
      <c r="B26" s="516"/>
      <c r="C26" s="152"/>
      <c r="D26" s="153"/>
      <c r="E26" s="153"/>
      <c r="F26" s="153"/>
      <c r="G26" s="154"/>
      <c r="H26" s="93"/>
    </row>
    <row r="27" spans="1:8" ht="15.75">
      <c r="A27" s="148"/>
      <c r="B27" s="516"/>
      <c r="C27" s="152"/>
      <c r="D27" s="153"/>
      <c r="E27" s="153"/>
      <c r="F27" s="153"/>
      <c r="G27" s="154"/>
      <c r="H27" s="93"/>
    </row>
    <row r="28" spans="1:8" ht="15.75">
      <c r="A28" s="148"/>
      <c r="B28" s="516"/>
      <c r="C28" s="152"/>
      <c r="D28" s="153"/>
      <c r="E28" s="153"/>
      <c r="F28" s="153"/>
      <c r="G28" s="154"/>
      <c r="H28" s="93"/>
    </row>
    <row r="29" spans="1:8" ht="15.75">
      <c r="A29" s="148"/>
      <c r="B29" s="516"/>
      <c r="C29" s="152"/>
      <c r="D29" s="153"/>
      <c r="E29" s="153"/>
      <c r="F29" s="153"/>
      <c r="G29" s="154"/>
      <c r="H29" s="93"/>
    </row>
    <row r="30" spans="1:8" ht="15.75">
      <c r="A30" s="148"/>
      <c r="B30" s="516"/>
      <c r="C30" s="155"/>
      <c r="D30" s="156"/>
      <c r="E30" s="156"/>
      <c r="F30" s="517"/>
      <c r="G30" s="154"/>
      <c r="H30" s="93"/>
    </row>
    <row r="31" spans="1:8" ht="15.75">
      <c r="A31" s="148"/>
      <c r="B31" s="516"/>
      <c r="C31" s="155"/>
      <c r="D31" s="520"/>
      <c r="E31" s="156"/>
      <c r="F31" s="521"/>
      <c r="G31" s="518"/>
      <c r="H31" s="93"/>
    </row>
    <row r="32" spans="1:8" ht="15.75">
      <c r="A32" s="148"/>
      <c r="B32" s="516"/>
      <c r="C32" s="155"/>
      <c r="D32" s="520"/>
      <c r="E32" s="156"/>
      <c r="F32" s="521"/>
      <c r="G32" s="518"/>
      <c r="H32" s="93"/>
    </row>
    <row r="33" spans="1:10" ht="15.75">
      <c r="A33" s="148"/>
      <c r="B33" s="516"/>
      <c r="C33" s="155"/>
      <c r="D33" s="520"/>
      <c r="E33" s="156"/>
      <c r="F33" s="521"/>
      <c r="G33" s="518"/>
      <c r="H33" s="93"/>
    </row>
    <row r="34" spans="1:10" ht="15.75">
      <c r="A34" s="148"/>
      <c r="B34" s="516"/>
      <c r="C34" s="155"/>
      <c r="D34" s="156"/>
      <c r="E34" s="156"/>
      <c r="F34" s="517"/>
      <c r="G34" s="519"/>
      <c r="H34" s="93"/>
    </row>
    <row r="35" spans="1:10" ht="15.75">
      <c r="A35" s="148"/>
      <c r="B35" s="516"/>
      <c r="C35" s="155"/>
      <c r="D35" s="156"/>
      <c r="E35" s="156"/>
      <c r="F35" s="156"/>
      <c r="G35" s="518"/>
      <c r="H35" s="93"/>
    </row>
    <row r="36" spans="1:10" ht="15.75">
      <c r="A36" s="148"/>
      <c r="B36" s="516"/>
      <c r="C36" s="155"/>
      <c r="D36" s="156"/>
      <c r="E36" s="156"/>
      <c r="F36" s="156"/>
      <c r="G36" s="518"/>
      <c r="H36" s="93"/>
    </row>
    <row r="37" spans="1:10" ht="15.75">
      <c r="A37" s="148"/>
      <c r="B37" s="516"/>
      <c r="C37" s="155"/>
      <c r="D37" s="156"/>
      <c r="E37" s="156"/>
      <c r="F37" s="156"/>
      <c r="G37" s="518"/>
      <c r="H37" s="93"/>
    </row>
    <row r="38" spans="1:10" ht="15.75">
      <c r="A38" s="148"/>
      <c r="B38" s="516"/>
      <c r="C38" s="155"/>
      <c r="D38" s="156"/>
      <c r="E38" s="156"/>
      <c r="F38" s="517"/>
      <c r="G38" s="519"/>
      <c r="H38" s="93"/>
    </row>
    <row r="39" spans="1:10" ht="15.75">
      <c r="A39" s="148"/>
      <c r="B39" s="516"/>
      <c r="C39" s="155"/>
      <c r="D39" s="156"/>
      <c r="E39" s="156"/>
      <c r="F39" s="522"/>
      <c r="G39" s="519"/>
      <c r="H39" s="93"/>
    </row>
    <row r="40" spans="1:10" ht="15.75">
      <c r="A40" s="148"/>
      <c r="B40" s="516"/>
      <c r="C40" s="155"/>
      <c r="D40" s="156"/>
      <c r="E40" s="156"/>
      <c r="F40" s="521"/>
      <c r="G40" s="518"/>
      <c r="H40" s="93"/>
    </row>
    <row r="41" spans="1:10" ht="16.5" customHeight="1">
      <c r="A41" s="148"/>
      <c r="B41" s="516"/>
      <c r="C41" s="155"/>
      <c r="D41" s="156"/>
      <c r="E41" s="156"/>
      <c r="F41" s="517"/>
      <c r="G41" s="518"/>
      <c r="H41" s="93"/>
    </row>
    <row r="42" spans="1:10" ht="15.75">
      <c r="A42" s="148"/>
      <c r="B42" s="516"/>
      <c r="C42" s="155"/>
      <c r="D42" s="156"/>
      <c r="E42" s="156"/>
      <c r="F42" s="521"/>
      <c r="G42" s="518"/>
      <c r="H42" s="93"/>
    </row>
    <row r="43" spans="1:10" ht="15.75">
      <c r="A43" s="148"/>
      <c r="B43" s="516"/>
      <c r="C43" s="155"/>
      <c r="D43" s="156"/>
      <c r="E43" s="156"/>
      <c r="F43" s="156"/>
      <c r="G43" s="154"/>
      <c r="H43" s="93"/>
    </row>
    <row r="44" spans="1:10">
      <c r="A44" s="157" t="s">
        <v>319</v>
      </c>
      <c r="B44" s="158"/>
      <c r="C44" s="159"/>
      <c r="D44" s="160"/>
      <c r="E44" s="160"/>
      <c r="F44" s="161"/>
      <c r="G44" s="162">
        <v>0</v>
      </c>
      <c r="H44" s="93"/>
    </row>
    <row r="46" spans="1:10">
      <c r="F46" s="164"/>
      <c r="G46" s="164"/>
      <c r="H46" s="164"/>
      <c r="I46" s="164"/>
      <c r="J46" s="164"/>
    </row>
    <row r="47" spans="1:10">
      <c r="C47" s="167"/>
      <c r="F47" s="167"/>
      <c r="G47" s="168"/>
      <c r="H47" s="164"/>
      <c r="I47" s="164"/>
      <c r="J47" s="164"/>
    </row>
    <row r="48" spans="1:10">
      <c r="A48" s="164"/>
      <c r="C48" s="169" t="s">
        <v>267</v>
      </c>
      <c r="F48" s="170" t="s">
        <v>272</v>
      </c>
      <c r="G48" s="168"/>
      <c r="H48" s="164"/>
      <c r="I48" s="164"/>
      <c r="J48" s="164"/>
    </row>
    <row r="49" spans="1:10">
      <c r="A49" s="164"/>
      <c r="C49" s="171" t="s">
        <v>137</v>
      </c>
      <c r="F49" s="163" t="s">
        <v>268</v>
      </c>
      <c r="G49" s="164"/>
      <c r="H49" s="164"/>
      <c r="I49" s="164"/>
      <c r="J49" s="164"/>
    </row>
    <row r="50" spans="1:10" s="164" customFormat="1">
      <c r="B50" s="163"/>
    </row>
    <row r="51" spans="1:10" s="164" customFormat="1" ht="12.75"/>
    <row r="52" spans="1:10" s="164" customFormat="1" ht="12.75"/>
    <row r="53" spans="1:10" s="164" customFormat="1" ht="12.75"/>
    <row r="54" spans="1:10" s="164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7" t="s">
        <v>307</v>
      </c>
      <c r="B1" s="118"/>
      <c r="C1" s="118"/>
      <c r="D1" s="118"/>
      <c r="E1" s="118"/>
      <c r="F1" s="67"/>
      <c r="G1" s="67"/>
      <c r="H1" s="67"/>
      <c r="I1" s="584" t="s">
        <v>108</v>
      </c>
      <c r="J1" s="584"/>
      <c r="K1" s="124"/>
    </row>
    <row r="2" spans="1:12" s="16" customFormat="1" ht="15">
      <c r="A2" s="93" t="s">
        <v>139</v>
      </c>
      <c r="B2" s="118"/>
      <c r="C2" s="118"/>
      <c r="D2" s="118"/>
      <c r="E2" s="118"/>
      <c r="F2" s="119"/>
      <c r="G2" s="120"/>
      <c r="H2" s="120"/>
      <c r="I2" s="578" t="s">
        <v>647</v>
      </c>
      <c r="J2" s="579"/>
      <c r="K2" s="124"/>
    </row>
    <row r="3" spans="1:12" s="16" customFormat="1" ht="15">
      <c r="A3" s="118"/>
      <c r="B3" s="118"/>
      <c r="C3" s="118"/>
      <c r="D3" s="118"/>
      <c r="E3" s="118"/>
      <c r="F3" s="119"/>
      <c r="G3" s="120"/>
      <c r="H3" s="120"/>
      <c r="I3" s="121"/>
      <c r="J3" s="64"/>
      <c r="K3" s="124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6"/>
      <c r="G4" s="66"/>
      <c r="H4" s="66"/>
      <c r="I4" s="106"/>
      <c r="J4" s="65"/>
      <c r="K4" s="93"/>
      <c r="L4" s="16"/>
    </row>
    <row r="5" spans="1:12" s="1" customFormat="1" ht="15">
      <c r="A5" s="99" t="s">
        <v>466</v>
      </c>
      <c r="B5" s="100"/>
      <c r="C5" s="100"/>
      <c r="D5" s="100"/>
      <c r="E5" s="100"/>
      <c r="F5" s="39"/>
      <c r="G5" s="39"/>
      <c r="H5" s="39"/>
      <c r="I5" s="112"/>
      <c r="J5" s="39"/>
      <c r="K5" s="93"/>
    </row>
    <row r="6" spans="1:12" s="16" customFormat="1" ht="13.5">
      <c r="A6" s="122"/>
      <c r="B6" s="123"/>
      <c r="C6" s="123"/>
      <c r="D6" s="118"/>
      <c r="E6" s="118"/>
      <c r="F6" s="118"/>
      <c r="G6" s="118"/>
      <c r="H6" s="118"/>
      <c r="I6" s="118"/>
      <c r="J6" s="118"/>
      <c r="K6" s="124"/>
    </row>
    <row r="7" spans="1:12" ht="45">
      <c r="A7" s="113"/>
      <c r="B7" s="586" t="s">
        <v>218</v>
      </c>
      <c r="C7" s="586"/>
      <c r="D7" s="586" t="s">
        <v>295</v>
      </c>
      <c r="E7" s="586"/>
      <c r="F7" s="586" t="s">
        <v>296</v>
      </c>
      <c r="G7" s="586"/>
      <c r="H7" s="133" t="s">
        <v>282</v>
      </c>
      <c r="I7" s="586" t="s">
        <v>221</v>
      </c>
      <c r="J7" s="586"/>
      <c r="K7" s="125"/>
    </row>
    <row r="8" spans="1:12" ht="15">
      <c r="A8" s="114" t="s">
        <v>114</v>
      </c>
      <c r="B8" s="115" t="s">
        <v>220</v>
      </c>
      <c r="C8" s="116" t="s">
        <v>219</v>
      </c>
      <c r="D8" s="115" t="s">
        <v>220</v>
      </c>
      <c r="E8" s="116" t="s">
        <v>219</v>
      </c>
      <c r="F8" s="115" t="s">
        <v>220</v>
      </c>
      <c r="G8" s="116" t="s">
        <v>219</v>
      </c>
      <c r="H8" s="116" t="s">
        <v>219</v>
      </c>
      <c r="I8" s="115" t="s">
        <v>220</v>
      </c>
      <c r="J8" s="116" t="s">
        <v>219</v>
      </c>
      <c r="K8" s="125"/>
    </row>
    <row r="9" spans="1:12" ht="15">
      <c r="A9" s="40" t="s">
        <v>115</v>
      </c>
      <c r="B9" s="71"/>
      <c r="C9" s="396"/>
      <c r="D9" s="71">
        <f t="shared" ref="D9:F9" si="0">SUM(D10,D14,D17)</f>
        <v>1</v>
      </c>
      <c r="E9" s="396">
        <f>E14+E10</f>
        <v>307479.10000000003</v>
      </c>
      <c r="F9" s="71">
        <f t="shared" si="0"/>
        <v>0</v>
      </c>
      <c r="G9" s="71">
        <f>SUM(G10,G14,G17)</f>
        <v>0</v>
      </c>
      <c r="H9" s="71">
        <f>SUM(H10,H14,H17)</f>
        <v>0</v>
      </c>
      <c r="I9" s="71">
        <f>SUM(I10,I14,I17)</f>
        <v>0</v>
      </c>
      <c r="J9" s="396">
        <f>J14+J10</f>
        <v>307479.10000000003</v>
      </c>
      <c r="K9" s="125"/>
    </row>
    <row r="10" spans="1:12" ht="15">
      <c r="A10" s="41" t="s">
        <v>116</v>
      </c>
      <c r="B10" s="113"/>
      <c r="C10" s="113">
        <v>0</v>
      </c>
      <c r="D10" s="113">
        <v>1</v>
      </c>
      <c r="E10" s="19">
        <v>292754.15000000002</v>
      </c>
      <c r="F10" s="113">
        <f t="shared" ref="F10" si="1">SUM(F11:F13)</f>
        <v>0</v>
      </c>
      <c r="G10" s="113">
        <f>SUM(G11:G13)</f>
        <v>0</v>
      </c>
      <c r="H10" s="113">
        <f>SUM(H11:H13)</f>
        <v>0</v>
      </c>
      <c r="I10" s="113">
        <f>SUM(I11:I13)</f>
        <v>0</v>
      </c>
      <c r="J10" s="564">
        <f>C10+E10</f>
        <v>292754.15000000002</v>
      </c>
      <c r="K10" s="125"/>
    </row>
    <row r="11" spans="1:12" ht="15">
      <c r="A11" s="41" t="s">
        <v>117</v>
      </c>
      <c r="B11" s="19"/>
      <c r="C11" s="113">
        <v>0</v>
      </c>
      <c r="D11" s="19"/>
      <c r="E11" s="19">
        <v>292754.15000000002</v>
      </c>
      <c r="F11" s="19"/>
      <c r="G11" s="19"/>
      <c r="H11" s="19"/>
      <c r="I11" s="19"/>
      <c r="J11" s="564">
        <f>C11+E11</f>
        <v>292754.15000000002</v>
      </c>
      <c r="K11" s="125"/>
    </row>
    <row r="12" spans="1:12" ht="15">
      <c r="A12" s="41" t="s">
        <v>118</v>
      </c>
      <c r="B12" s="19"/>
      <c r="C12" s="19"/>
      <c r="D12" s="19"/>
      <c r="E12" s="19"/>
      <c r="F12" s="19"/>
      <c r="G12" s="19"/>
      <c r="H12" s="19"/>
      <c r="I12" s="19"/>
      <c r="J12" s="19"/>
      <c r="K12" s="125"/>
    </row>
    <row r="13" spans="1:12" ht="15">
      <c r="A13" s="41" t="s">
        <v>119</v>
      </c>
      <c r="B13" s="19"/>
      <c r="C13" s="19"/>
      <c r="D13" s="19"/>
      <c r="E13" s="19"/>
      <c r="F13" s="19"/>
      <c r="G13" s="19"/>
      <c r="H13" s="19"/>
      <c r="I13" s="19"/>
      <c r="J13" s="19"/>
      <c r="K13" s="125"/>
    </row>
    <row r="14" spans="1:12" ht="15">
      <c r="A14" s="41" t="s">
        <v>593</v>
      </c>
      <c r="B14" s="113">
        <f>SUM(B15:B16)</f>
        <v>0</v>
      </c>
      <c r="C14" s="113">
        <v>0</v>
      </c>
      <c r="D14" s="113">
        <f t="shared" ref="D14:F14" si="2">SUM(D15:D16)</f>
        <v>0</v>
      </c>
      <c r="E14" s="19">
        <v>14724.95</v>
      </c>
      <c r="F14" s="113">
        <f t="shared" si="2"/>
        <v>0</v>
      </c>
      <c r="G14" s="113">
        <f>SUM(G15:G16)</f>
        <v>0</v>
      </c>
      <c r="H14" s="113">
        <f>SUM(H15:H16)</f>
        <v>0</v>
      </c>
      <c r="I14" s="113">
        <f>SUM(I15:I16)</f>
        <v>0</v>
      </c>
      <c r="J14" s="113">
        <v>14724.95</v>
      </c>
      <c r="K14" s="125"/>
    </row>
    <row r="15" spans="1:12" ht="15">
      <c r="A15" s="41" t="s">
        <v>120</v>
      </c>
      <c r="B15" s="19"/>
      <c r="C15" s="19"/>
      <c r="D15" s="19"/>
      <c r="E15" s="113"/>
      <c r="F15" s="19"/>
      <c r="G15" s="19"/>
      <c r="H15" s="19"/>
      <c r="I15" s="19"/>
      <c r="J15" s="19"/>
      <c r="K15" s="125"/>
    </row>
    <row r="16" spans="1:12" ht="15">
      <c r="A16" s="41" t="s">
        <v>121</v>
      </c>
      <c r="B16" s="19"/>
      <c r="C16" s="19">
        <v>0</v>
      </c>
      <c r="D16" s="19"/>
      <c r="E16" s="19"/>
      <c r="F16" s="19"/>
      <c r="G16" s="19"/>
      <c r="H16" s="19"/>
      <c r="I16" s="19"/>
      <c r="J16" s="19"/>
      <c r="K16" s="125"/>
    </row>
    <row r="17" spans="1:11" ht="15">
      <c r="A17" s="41" t="s">
        <v>122</v>
      </c>
      <c r="B17" s="113">
        <f>SUM(B18:B19,B22,B23)</f>
        <v>0</v>
      </c>
      <c r="C17" s="113">
        <f>SUM(C18:C19,C22,C23)</f>
        <v>0</v>
      </c>
      <c r="D17" s="113">
        <f t="shared" ref="D17:J17" si="3">SUM(D18:D19,D22,D23)</f>
        <v>0</v>
      </c>
      <c r="E17" s="113">
        <f>SUM(E18:E19)</f>
        <v>0</v>
      </c>
      <c r="F17" s="113">
        <f t="shared" si="3"/>
        <v>0</v>
      </c>
      <c r="G17" s="113">
        <f>SUM(G18:G19,G22,G23)</f>
        <v>0</v>
      </c>
      <c r="H17" s="113">
        <f>SUM(H18:H19,H22,H23)</f>
        <v>0</v>
      </c>
      <c r="I17" s="113">
        <f>SUM(I18:I19,I22,I23)</f>
        <v>0</v>
      </c>
      <c r="J17" s="113">
        <f t="shared" si="3"/>
        <v>0</v>
      </c>
      <c r="K17" s="125"/>
    </row>
    <row r="18" spans="1:11" ht="15">
      <c r="A18" s="41" t="s">
        <v>123</v>
      </c>
      <c r="B18" s="19"/>
      <c r="C18" s="19"/>
      <c r="D18" s="19"/>
      <c r="E18" s="19"/>
      <c r="F18" s="19"/>
      <c r="G18" s="19"/>
      <c r="H18" s="19"/>
      <c r="I18" s="19"/>
      <c r="J18" s="19"/>
      <c r="K18" s="125"/>
    </row>
    <row r="19" spans="1:11" ht="15">
      <c r="A19" s="41" t="s">
        <v>124</v>
      </c>
      <c r="B19" s="113">
        <f>SUM(B20:B21)</f>
        <v>0</v>
      </c>
      <c r="C19" s="113">
        <f>SUM(C20:C21)</f>
        <v>0</v>
      </c>
      <c r="D19" s="113">
        <f t="shared" ref="D19:J19" si="4">SUM(D20:D21)</f>
        <v>0</v>
      </c>
      <c r="E19" s="19"/>
      <c r="F19" s="113">
        <f t="shared" si="4"/>
        <v>0</v>
      </c>
      <c r="G19" s="113">
        <f>SUM(G20:G21)</f>
        <v>0</v>
      </c>
      <c r="H19" s="113">
        <f>SUM(H20:H21)</f>
        <v>0</v>
      </c>
      <c r="I19" s="113">
        <f>SUM(I20:I21)</f>
        <v>0</v>
      </c>
      <c r="J19" s="113">
        <f t="shared" si="4"/>
        <v>0</v>
      </c>
      <c r="K19" s="125"/>
    </row>
    <row r="20" spans="1:11" ht="15">
      <c r="A20" s="41" t="s">
        <v>125</v>
      </c>
      <c r="B20" s="19"/>
      <c r="C20" s="19"/>
      <c r="D20" s="19"/>
      <c r="E20" s="19"/>
      <c r="F20" s="19"/>
      <c r="G20" s="19"/>
      <c r="H20" s="19"/>
      <c r="I20" s="19"/>
      <c r="J20" s="19"/>
      <c r="K20" s="125"/>
    </row>
    <row r="21" spans="1:11" ht="15">
      <c r="A21" s="41" t="s">
        <v>126</v>
      </c>
      <c r="B21" s="19"/>
      <c r="C21" s="19"/>
      <c r="D21" s="19"/>
      <c r="E21" s="19"/>
      <c r="F21" s="19"/>
      <c r="G21" s="19"/>
      <c r="H21" s="19"/>
      <c r="I21" s="19"/>
      <c r="J21" s="19"/>
      <c r="K21" s="125"/>
    </row>
    <row r="22" spans="1:11" ht="15">
      <c r="A22" s="41" t="s">
        <v>127</v>
      </c>
      <c r="B22" s="19"/>
      <c r="C22" s="19"/>
      <c r="D22" s="19"/>
      <c r="E22" s="71">
        <v>0</v>
      </c>
      <c r="F22" s="19"/>
      <c r="G22" s="19"/>
      <c r="H22" s="19"/>
      <c r="I22" s="19"/>
      <c r="J22" s="19"/>
      <c r="K22" s="125"/>
    </row>
    <row r="23" spans="1:11" ht="15">
      <c r="A23" s="41" t="s">
        <v>128</v>
      </c>
      <c r="B23" s="19"/>
      <c r="C23" s="19"/>
      <c r="D23" s="19"/>
      <c r="E23" s="19">
        <v>0</v>
      </c>
      <c r="F23" s="19"/>
      <c r="G23" s="19"/>
      <c r="H23" s="19"/>
      <c r="I23" s="19"/>
      <c r="J23" s="19"/>
      <c r="K23" s="125"/>
    </row>
    <row r="24" spans="1:11" ht="15">
      <c r="A24" s="40" t="s">
        <v>129</v>
      </c>
      <c r="B24" s="71">
        <f>SUM(B25:B31)</f>
        <v>0</v>
      </c>
      <c r="C24" s="71">
        <f t="shared" ref="C24:J24" si="5">SUM(C25:C31)</f>
        <v>0</v>
      </c>
      <c r="D24" s="71">
        <v>0</v>
      </c>
      <c r="E24" s="19"/>
      <c r="F24" s="71">
        <v>0</v>
      </c>
      <c r="G24" s="71">
        <v>0</v>
      </c>
      <c r="H24" s="71">
        <f t="shared" si="5"/>
        <v>0</v>
      </c>
      <c r="I24" s="71">
        <f t="shared" si="5"/>
        <v>0</v>
      </c>
      <c r="J24" s="71">
        <f t="shared" si="5"/>
        <v>0</v>
      </c>
      <c r="K24" s="125"/>
    </row>
    <row r="25" spans="1:11" ht="15">
      <c r="A25" s="41" t="s">
        <v>257</v>
      </c>
      <c r="B25" s="19">
        <v>0</v>
      </c>
      <c r="C25" s="19">
        <v>0</v>
      </c>
      <c r="D25" s="19">
        <v>0</v>
      </c>
      <c r="E25" s="19"/>
      <c r="F25" s="19">
        <v>0</v>
      </c>
      <c r="G25" s="19">
        <v>0</v>
      </c>
      <c r="H25" s="19"/>
      <c r="I25" s="19"/>
      <c r="J25" s="19"/>
      <c r="K25" s="125"/>
    </row>
    <row r="26" spans="1:11" ht="15">
      <c r="A26" s="41" t="s">
        <v>258</v>
      </c>
      <c r="B26" s="19"/>
      <c r="C26" s="19"/>
      <c r="D26" s="19"/>
      <c r="E26" s="19"/>
      <c r="F26" s="19"/>
      <c r="G26" s="19"/>
      <c r="H26" s="19"/>
      <c r="I26" s="19"/>
      <c r="J26" s="19"/>
      <c r="K26" s="125"/>
    </row>
    <row r="27" spans="1:11" ht="15">
      <c r="A27" s="41" t="s">
        <v>259</v>
      </c>
      <c r="B27" s="19"/>
      <c r="C27" s="19"/>
      <c r="D27" s="19"/>
      <c r="E27" s="19"/>
      <c r="F27" s="19"/>
      <c r="G27" s="19"/>
      <c r="H27" s="19"/>
      <c r="I27" s="19"/>
      <c r="J27" s="19"/>
      <c r="K27" s="125"/>
    </row>
    <row r="28" spans="1:11" ht="15">
      <c r="A28" s="41" t="s">
        <v>260</v>
      </c>
      <c r="B28" s="19"/>
      <c r="C28" s="19"/>
      <c r="D28" s="19"/>
      <c r="E28" s="19"/>
      <c r="F28" s="19"/>
      <c r="G28" s="19"/>
      <c r="H28" s="19"/>
      <c r="I28" s="19"/>
      <c r="J28" s="19"/>
      <c r="K28" s="125"/>
    </row>
    <row r="29" spans="1:11" ht="15">
      <c r="A29" s="41" t="s">
        <v>261</v>
      </c>
      <c r="B29" s="19"/>
      <c r="C29" s="19"/>
      <c r="D29" s="19"/>
      <c r="E29" s="19"/>
      <c r="F29" s="19"/>
      <c r="G29" s="19"/>
      <c r="H29" s="19"/>
      <c r="I29" s="19"/>
      <c r="J29" s="19"/>
      <c r="K29" s="125"/>
    </row>
    <row r="30" spans="1:11" ht="15">
      <c r="A30" s="41" t="s">
        <v>262</v>
      </c>
      <c r="B30" s="19"/>
      <c r="C30" s="19"/>
      <c r="D30" s="19"/>
      <c r="E30" s="71">
        <f>SUM(E31:E33)</f>
        <v>0</v>
      </c>
      <c r="F30" s="19"/>
      <c r="G30" s="19"/>
      <c r="H30" s="19"/>
      <c r="I30" s="19"/>
      <c r="J30" s="19"/>
      <c r="K30" s="125"/>
    </row>
    <row r="31" spans="1:11" ht="15">
      <c r="A31" s="41" t="s">
        <v>263</v>
      </c>
      <c r="B31" s="19"/>
      <c r="C31" s="19"/>
      <c r="D31" s="19"/>
      <c r="E31" s="19"/>
      <c r="F31" s="19"/>
      <c r="G31" s="19"/>
      <c r="H31" s="19"/>
      <c r="I31" s="19"/>
      <c r="J31" s="19"/>
      <c r="K31" s="125"/>
    </row>
    <row r="32" spans="1:11" ht="15">
      <c r="A32" s="40" t="s">
        <v>130</v>
      </c>
      <c r="B32" s="71">
        <f>SUM(B33:B35)</f>
        <v>0</v>
      </c>
      <c r="C32" s="71">
        <f>SUM(C33:C35)</f>
        <v>0</v>
      </c>
      <c r="D32" s="71">
        <f t="shared" ref="D32:J32" si="6">SUM(D33:D35)</f>
        <v>0</v>
      </c>
      <c r="E32" s="19"/>
      <c r="F32" s="71">
        <f t="shared" si="6"/>
        <v>0</v>
      </c>
      <c r="G32" s="71">
        <f>SUM(G33:G35)</f>
        <v>0</v>
      </c>
      <c r="H32" s="71">
        <f>SUM(H33:H35)</f>
        <v>0</v>
      </c>
      <c r="I32" s="71">
        <f>SUM(I33:I35)</f>
        <v>0</v>
      </c>
      <c r="J32" s="71">
        <f t="shared" si="6"/>
        <v>0</v>
      </c>
      <c r="K32" s="125"/>
    </row>
    <row r="33" spans="1:11" ht="15">
      <c r="A33" s="41" t="s">
        <v>264</v>
      </c>
      <c r="B33" s="19"/>
      <c r="C33" s="19"/>
      <c r="D33" s="19"/>
      <c r="E33" s="19"/>
      <c r="F33" s="19"/>
      <c r="G33" s="19"/>
      <c r="H33" s="19"/>
      <c r="I33" s="19"/>
      <c r="J33" s="19"/>
      <c r="K33" s="125"/>
    </row>
    <row r="34" spans="1:11" ht="15">
      <c r="A34" s="41" t="s">
        <v>265</v>
      </c>
      <c r="B34" s="19"/>
      <c r="C34" s="19"/>
      <c r="D34" s="19"/>
      <c r="E34" s="71">
        <f t="shared" ref="B34:J36" si="7">SUM(E35:E37,E40)</f>
        <v>0</v>
      </c>
      <c r="F34" s="19"/>
      <c r="G34" s="19"/>
      <c r="H34" s="19"/>
      <c r="I34" s="19"/>
      <c r="J34" s="19"/>
      <c r="K34" s="125"/>
    </row>
    <row r="35" spans="1:11" ht="15">
      <c r="A35" s="41" t="s">
        <v>266</v>
      </c>
      <c r="B35" s="19"/>
      <c r="C35" s="19"/>
      <c r="D35" s="19"/>
      <c r="E35" s="19"/>
      <c r="F35" s="19"/>
      <c r="G35" s="19"/>
      <c r="H35" s="19"/>
      <c r="I35" s="19"/>
      <c r="J35" s="19"/>
      <c r="K35" s="125"/>
    </row>
    <row r="36" spans="1:11" ht="15">
      <c r="A36" s="40" t="s">
        <v>131</v>
      </c>
      <c r="B36" s="71">
        <f t="shared" si="7"/>
        <v>0</v>
      </c>
      <c r="C36" s="71">
        <f t="shared" si="7"/>
        <v>0</v>
      </c>
      <c r="D36" s="71">
        <f t="shared" si="7"/>
        <v>0</v>
      </c>
      <c r="E36" s="19"/>
      <c r="F36" s="71">
        <f t="shared" si="7"/>
        <v>0</v>
      </c>
      <c r="G36" s="71">
        <f t="shared" si="7"/>
        <v>0</v>
      </c>
      <c r="H36" s="71">
        <f t="shared" si="7"/>
        <v>0</v>
      </c>
      <c r="I36" s="71">
        <f t="shared" si="7"/>
        <v>0</v>
      </c>
      <c r="J36" s="71">
        <f t="shared" si="7"/>
        <v>0</v>
      </c>
      <c r="K36" s="125"/>
    </row>
    <row r="37" spans="1:11" ht="15">
      <c r="A37" s="41" t="s">
        <v>132</v>
      </c>
      <c r="B37" s="19"/>
      <c r="C37" s="19"/>
      <c r="D37" s="19"/>
      <c r="E37" s="113">
        <f t="shared" ref="B37:J39" si="8">SUM(E38:E39)</f>
        <v>0</v>
      </c>
      <c r="F37" s="19"/>
      <c r="G37" s="19"/>
      <c r="H37" s="19"/>
      <c r="I37" s="19"/>
      <c r="J37" s="19"/>
      <c r="K37" s="125"/>
    </row>
    <row r="38" spans="1:11" ht="15">
      <c r="A38" s="41" t="s">
        <v>133</v>
      </c>
      <c r="B38" s="19"/>
      <c r="C38" s="19"/>
      <c r="D38" s="19"/>
      <c r="E38" s="19"/>
      <c r="F38" s="19"/>
      <c r="G38" s="19"/>
      <c r="H38" s="19"/>
      <c r="I38" s="19"/>
      <c r="J38" s="19"/>
      <c r="K38" s="125"/>
    </row>
    <row r="39" spans="1:11" ht="15">
      <c r="A39" s="41" t="s">
        <v>134</v>
      </c>
      <c r="B39" s="113">
        <f t="shared" si="8"/>
        <v>0</v>
      </c>
      <c r="C39" s="113">
        <f t="shared" si="8"/>
        <v>0</v>
      </c>
      <c r="D39" s="113">
        <f t="shared" si="8"/>
        <v>0</v>
      </c>
      <c r="E39" s="19"/>
      <c r="F39" s="113">
        <f t="shared" si="8"/>
        <v>0</v>
      </c>
      <c r="G39" s="113">
        <f t="shared" si="8"/>
        <v>0</v>
      </c>
      <c r="H39" s="113">
        <f t="shared" si="8"/>
        <v>0</v>
      </c>
      <c r="I39" s="113">
        <f t="shared" si="8"/>
        <v>0</v>
      </c>
      <c r="J39" s="113">
        <f t="shared" si="8"/>
        <v>0</v>
      </c>
      <c r="K39" s="125"/>
    </row>
    <row r="40" spans="1:11" ht="30">
      <c r="A40" s="41" t="s">
        <v>445</v>
      </c>
      <c r="B40" s="19"/>
      <c r="C40" s="19"/>
      <c r="D40" s="19"/>
      <c r="E40" s="19"/>
      <c r="F40" s="19"/>
      <c r="G40" s="19"/>
      <c r="H40" s="19"/>
      <c r="I40" s="19"/>
      <c r="J40" s="19"/>
      <c r="K40" s="125"/>
    </row>
    <row r="41" spans="1:11" ht="15">
      <c r="A41" s="41" t="s">
        <v>135</v>
      </c>
      <c r="B41" s="19"/>
      <c r="C41" s="19"/>
      <c r="D41" s="19"/>
      <c r="E41" s="19"/>
      <c r="F41" s="19"/>
      <c r="G41" s="19"/>
      <c r="H41" s="19"/>
      <c r="I41" s="19"/>
      <c r="J41" s="19"/>
      <c r="K41" s="125"/>
    </row>
    <row r="42" spans="1:11" ht="15">
      <c r="A42" s="41" t="s">
        <v>136</v>
      </c>
      <c r="B42" s="19"/>
      <c r="C42" s="19"/>
      <c r="D42" s="19"/>
      <c r="E42" s="19"/>
      <c r="F42" s="19"/>
      <c r="G42" s="19"/>
      <c r="H42" s="19"/>
      <c r="I42" s="19"/>
      <c r="J42" s="19"/>
      <c r="K42" s="125"/>
    </row>
    <row r="43" spans="1:11" ht="15">
      <c r="A43" s="17"/>
      <c r="B43" s="17"/>
      <c r="C43" s="17"/>
      <c r="D43" s="17"/>
      <c r="E43" s="16"/>
      <c r="F43" s="17"/>
      <c r="G43" s="17"/>
      <c r="H43" s="17"/>
      <c r="I43" s="17"/>
      <c r="J43" s="17"/>
    </row>
    <row r="44" spans="1:11" s="16" customFormat="1" ht="15">
      <c r="E44" s="1"/>
    </row>
    <row r="45" spans="1:11" s="16" customFormat="1">
      <c r="A45" s="18"/>
      <c r="E45"/>
    </row>
    <row r="46" spans="1:11" s="1" customFormat="1" ht="15">
      <c r="A46" s="57" t="s">
        <v>105</v>
      </c>
      <c r="D46" s="4"/>
    </row>
    <row r="47" spans="1:11" s="1" customFormat="1" ht="15">
      <c r="D47"/>
      <c r="F47"/>
      <c r="G47"/>
      <c r="I47"/>
    </row>
    <row r="48" spans="1:11" s="1" customFormat="1" ht="15">
      <c r="B48" s="56"/>
      <c r="F48" s="56"/>
      <c r="G48" s="59"/>
      <c r="H48" s="56"/>
      <c r="I48"/>
      <c r="J48"/>
    </row>
    <row r="49" spans="1:10" s="1" customFormat="1" ht="15">
      <c r="B49" s="55" t="s">
        <v>267</v>
      </c>
      <c r="E49"/>
      <c r="F49" s="11" t="s">
        <v>272</v>
      </c>
      <c r="G49" s="58"/>
      <c r="I49"/>
      <c r="J49"/>
    </row>
    <row r="50" spans="1:10" s="1" customFormat="1" ht="15">
      <c r="B50" s="51" t="s">
        <v>137</v>
      </c>
      <c r="F50" s="1" t="s">
        <v>268</v>
      </c>
      <c r="G50"/>
      <c r="I50"/>
      <c r="J50"/>
    </row>
    <row r="51" spans="1:10" customFormat="1" ht="15">
      <c r="A51" s="1"/>
      <c r="B51" s="18"/>
      <c r="E51" s="17"/>
      <c r="H51" s="18"/>
    </row>
    <row r="52" spans="1:10" s="1" customFormat="1" ht="15">
      <c r="A52" s="10"/>
      <c r="B52" s="10"/>
      <c r="C52" s="10"/>
      <c r="E52" s="18"/>
    </row>
    <row r="53" spans="1:10" ht="15">
      <c r="A53" s="17"/>
      <c r="B53" s="17"/>
      <c r="C53" s="17"/>
      <c r="D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9" customWidth="1"/>
    <col min="11" max="11" width="12.7109375" style="49" customWidth="1"/>
    <col min="12" max="12" width="9.140625" style="50"/>
    <col min="13" max="16384" width="9.140625" style="18"/>
  </cols>
  <sheetData>
    <row r="1" spans="1:12" s="16" customFormat="1" ht="15">
      <c r="A1" s="117" t="s">
        <v>308</v>
      </c>
      <c r="B1" s="118"/>
      <c r="C1" s="118"/>
      <c r="D1" s="118"/>
      <c r="E1" s="118"/>
      <c r="F1" s="118"/>
      <c r="G1" s="124"/>
      <c r="H1" s="84" t="s">
        <v>196</v>
      </c>
      <c r="I1" s="124"/>
      <c r="J1" s="53"/>
      <c r="K1" s="53"/>
      <c r="L1" s="53"/>
    </row>
    <row r="2" spans="1:12" s="16" customFormat="1" ht="15">
      <c r="A2" s="93" t="s">
        <v>139</v>
      </c>
      <c r="B2" s="118"/>
      <c r="C2" s="118"/>
      <c r="D2" s="118"/>
      <c r="E2" s="118"/>
      <c r="F2" s="118"/>
      <c r="G2" s="126"/>
      <c r="H2" s="578" t="s">
        <v>647</v>
      </c>
      <c r="I2" s="579"/>
      <c r="J2" s="53"/>
      <c r="K2" s="53"/>
      <c r="L2" s="53"/>
    </row>
    <row r="3" spans="1:12" s="16" customFormat="1" ht="15">
      <c r="A3" s="118"/>
      <c r="B3" s="118"/>
      <c r="C3" s="118"/>
      <c r="D3" s="118"/>
      <c r="E3" s="118"/>
      <c r="F3" s="118"/>
      <c r="G3" s="126"/>
      <c r="H3" s="578"/>
      <c r="I3" s="579"/>
      <c r="J3" s="53"/>
      <c r="K3" s="53"/>
      <c r="L3" s="53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118"/>
      <c r="F4" s="118"/>
      <c r="G4" s="118"/>
      <c r="H4" s="118"/>
      <c r="I4" s="124"/>
      <c r="J4" s="49"/>
      <c r="K4" s="49"/>
      <c r="L4" s="16"/>
    </row>
    <row r="5" spans="1:12" s="1" customFormat="1" ht="15">
      <c r="A5" s="99" t="str">
        <f>'ფორმა N2'!A5</f>
        <v xml:space="preserve"> </v>
      </c>
      <c r="B5" s="100" t="s">
        <v>466</v>
      </c>
      <c r="C5" s="100"/>
      <c r="D5" s="100"/>
      <c r="E5" s="128"/>
      <c r="F5" s="129"/>
      <c r="G5" s="129"/>
      <c r="H5" s="129"/>
      <c r="I5" s="124"/>
      <c r="J5" s="49"/>
      <c r="K5" s="49"/>
      <c r="L5" s="11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24"/>
      <c r="J6" s="49"/>
      <c r="K6" s="49"/>
      <c r="L6" s="49"/>
    </row>
    <row r="7" spans="1:12" ht="30">
      <c r="A7" s="114" t="s">
        <v>61</v>
      </c>
      <c r="B7" s="114" t="s">
        <v>385</v>
      </c>
      <c r="C7" s="116" t="s">
        <v>386</v>
      </c>
      <c r="D7" s="116" t="s">
        <v>235</v>
      </c>
      <c r="E7" s="116" t="s">
        <v>240</v>
      </c>
      <c r="F7" s="116" t="s">
        <v>241</v>
      </c>
      <c r="G7" s="116" t="s">
        <v>242</v>
      </c>
      <c r="H7" s="116" t="s">
        <v>243</v>
      </c>
      <c r="I7" s="124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6">
        <v>8</v>
      </c>
      <c r="I8" s="124"/>
    </row>
    <row r="9" spans="1:12" ht="45">
      <c r="A9" s="54">
        <v>1</v>
      </c>
      <c r="B9" s="19" t="s">
        <v>582</v>
      </c>
      <c r="C9" s="19" t="s">
        <v>583</v>
      </c>
      <c r="D9" s="19" t="s">
        <v>584</v>
      </c>
      <c r="E9" s="19">
        <v>220</v>
      </c>
      <c r="F9" s="19">
        <v>246210</v>
      </c>
      <c r="G9" s="559" t="s">
        <v>585</v>
      </c>
      <c r="H9" s="19" t="s">
        <v>586</v>
      </c>
      <c r="I9" s="124"/>
    </row>
    <row r="10" spans="1:12" ht="15">
      <c r="A10" s="54">
        <v>2</v>
      </c>
      <c r="B10" s="19"/>
      <c r="C10" s="19"/>
      <c r="D10" s="19"/>
      <c r="E10" s="19"/>
      <c r="F10" s="19"/>
      <c r="G10" s="134"/>
      <c r="H10" s="19"/>
      <c r="I10" s="124"/>
    </row>
    <row r="11" spans="1:12" ht="15">
      <c r="A11" s="54">
        <v>3</v>
      </c>
      <c r="B11" s="19"/>
      <c r="C11" s="19"/>
      <c r="D11" s="19"/>
      <c r="E11" s="19"/>
      <c r="F11" s="19"/>
      <c r="G11" s="134"/>
      <c r="H11" s="19"/>
      <c r="I11" s="124"/>
    </row>
    <row r="12" spans="1:12" ht="15">
      <c r="A12" s="54">
        <v>4</v>
      </c>
      <c r="B12" s="19"/>
      <c r="C12" s="19"/>
      <c r="D12" s="19"/>
      <c r="E12" s="19"/>
      <c r="F12" s="19"/>
      <c r="G12" s="134"/>
      <c r="H12" s="19"/>
      <c r="I12" s="124"/>
    </row>
    <row r="13" spans="1:12" ht="15">
      <c r="A13" s="54">
        <v>5</v>
      </c>
      <c r="B13" s="19"/>
      <c r="C13" s="19"/>
      <c r="D13" s="19"/>
      <c r="E13" s="19"/>
      <c r="F13" s="19"/>
      <c r="G13" s="134"/>
      <c r="H13" s="19"/>
      <c r="I13" s="124"/>
    </row>
    <row r="14" spans="1:12" ht="15">
      <c r="A14" s="54">
        <v>6</v>
      </c>
      <c r="B14" s="19"/>
      <c r="C14" s="19"/>
      <c r="D14" s="19"/>
      <c r="E14" s="19"/>
      <c r="F14" s="19"/>
      <c r="G14" s="134"/>
      <c r="H14" s="19"/>
      <c r="I14" s="124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34"/>
      <c r="H15" s="19"/>
      <c r="I15" s="124"/>
      <c r="J15" s="49"/>
      <c r="K15" s="49"/>
      <c r="L15" s="49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34"/>
      <c r="H16" s="19"/>
      <c r="I16" s="124"/>
      <c r="J16" s="49"/>
      <c r="K16" s="49"/>
      <c r="L16" s="49"/>
    </row>
    <row r="17" spans="1:12" s="16" customFormat="1" ht="15">
      <c r="A17" s="54">
        <v>9</v>
      </c>
      <c r="B17" s="19"/>
      <c r="C17" s="19"/>
      <c r="D17" s="19"/>
      <c r="E17" s="19"/>
      <c r="F17" s="19"/>
      <c r="G17" s="134"/>
      <c r="H17" s="19"/>
      <c r="I17" s="124"/>
      <c r="J17" s="49"/>
      <c r="K17" s="49"/>
      <c r="L17" s="49"/>
    </row>
    <row r="18" spans="1:12" s="16" customFormat="1" ht="15">
      <c r="A18" s="54">
        <v>10</v>
      </c>
      <c r="B18" s="19"/>
      <c r="C18" s="19"/>
      <c r="D18" s="19"/>
      <c r="E18" s="19"/>
      <c r="F18" s="19"/>
      <c r="G18" s="134"/>
      <c r="H18" s="19"/>
      <c r="I18" s="124"/>
      <c r="J18" s="49"/>
      <c r="K18" s="49"/>
      <c r="L18" s="49"/>
    </row>
    <row r="19" spans="1:12" s="16" customFormat="1" ht="15">
      <c r="A19" s="54">
        <v>11</v>
      </c>
      <c r="B19" s="19"/>
      <c r="C19" s="19"/>
      <c r="D19" s="19"/>
      <c r="E19" s="19"/>
      <c r="F19" s="19"/>
      <c r="G19" s="134"/>
      <c r="H19" s="19"/>
      <c r="I19" s="124"/>
      <c r="J19" s="49"/>
      <c r="K19" s="49"/>
      <c r="L19" s="49"/>
    </row>
    <row r="20" spans="1:12" s="16" customFormat="1" ht="15">
      <c r="A20" s="54">
        <v>12</v>
      </c>
      <c r="B20" s="19"/>
      <c r="C20" s="19"/>
      <c r="D20" s="19"/>
      <c r="E20" s="19"/>
      <c r="F20" s="19"/>
      <c r="G20" s="134"/>
      <c r="H20" s="19"/>
      <c r="I20" s="124"/>
      <c r="J20" s="49"/>
      <c r="K20" s="49"/>
      <c r="L20" s="49"/>
    </row>
    <row r="21" spans="1:12" s="16" customFormat="1" ht="15">
      <c r="A21" s="54">
        <v>13</v>
      </c>
      <c r="B21" s="19"/>
      <c r="C21" s="19"/>
      <c r="D21" s="19"/>
      <c r="E21" s="19"/>
      <c r="F21" s="19"/>
      <c r="G21" s="134"/>
      <c r="H21" s="19"/>
      <c r="I21" s="124"/>
      <c r="J21" s="49"/>
      <c r="K21" s="49"/>
      <c r="L21" s="49"/>
    </row>
    <row r="22" spans="1:12" s="16" customFormat="1" ht="15">
      <c r="A22" s="54">
        <v>14</v>
      </c>
      <c r="B22" s="19"/>
      <c r="C22" s="19"/>
      <c r="D22" s="19"/>
      <c r="E22" s="19"/>
      <c r="F22" s="19"/>
      <c r="G22" s="134"/>
      <c r="H22" s="19"/>
      <c r="I22" s="124"/>
      <c r="J22" s="49"/>
      <c r="K22" s="49"/>
      <c r="L22" s="49"/>
    </row>
    <row r="23" spans="1:12" s="16" customFormat="1" ht="15">
      <c r="A23" s="54">
        <v>15</v>
      </c>
      <c r="B23" s="19"/>
      <c r="C23" s="19"/>
      <c r="D23" s="19"/>
      <c r="E23" s="19"/>
      <c r="F23" s="19"/>
      <c r="G23" s="134"/>
      <c r="H23" s="19"/>
      <c r="I23" s="124"/>
      <c r="J23" s="49"/>
      <c r="K23" s="49"/>
      <c r="L23" s="49"/>
    </row>
    <row r="24" spans="1:12" s="16" customFormat="1" ht="15">
      <c r="A24" s="54">
        <v>16</v>
      </c>
      <c r="B24" s="19"/>
      <c r="C24" s="19"/>
      <c r="D24" s="19"/>
      <c r="E24" s="19"/>
      <c r="F24" s="19"/>
      <c r="G24" s="134"/>
      <c r="H24" s="19"/>
      <c r="I24" s="124"/>
      <c r="J24" s="49"/>
      <c r="K24" s="49"/>
      <c r="L24" s="49"/>
    </row>
    <row r="25" spans="1:12" s="16" customFormat="1" ht="15">
      <c r="A25" s="54">
        <v>17</v>
      </c>
      <c r="B25" s="19"/>
      <c r="C25" s="19"/>
      <c r="D25" s="19"/>
      <c r="E25" s="19"/>
      <c r="F25" s="19"/>
      <c r="G25" s="134"/>
      <c r="H25" s="19"/>
      <c r="I25" s="124"/>
      <c r="J25" s="49"/>
      <c r="K25" s="49"/>
      <c r="L25" s="49"/>
    </row>
    <row r="26" spans="1:12" s="16" customFormat="1" ht="15">
      <c r="A26" s="54">
        <v>18</v>
      </c>
      <c r="B26" s="19"/>
      <c r="C26" s="19"/>
      <c r="D26" s="19"/>
      <c r="E26" s="19"/>
      <c r="F26" s="19"/>
      <c r="G26" s="134"/>
      <c r="H26" s="19"/>
      <c r="I26" s="124"/>
      <c r="J26" s="49"/>
      <c r="K26" s="49"/>
      <c r="L26" s="49"/>
    </row>
    <row r="27" spans="1:12" s="16" customFormat="1" ht="15">
      <c r="A27" s="54" t="s">
        <v>281</v>
      </c>
      <c r="B27" s="19"/>
      <c r="C27" s="19"/>
      <c r="D27" s="19"/>
      <c r="E27" s="19"/>
      <c r="F27" s="19"/>
      <c r="G27" s="134"/>
      <c r="H27" s="19"/>
      <c r="I27" s="124"/>
      <c r="J27" s="49"/>
      <c r="K27" s="49"/>
      <c r="L27" s="49"/>
    </row>
    <row r="28" spans="1:12" s="16" customFormat="1">
      <c r="J28" s="49"/>
      <c r="K28" s="49"/>
      <c r="L28" s="49"/>
    </row>
    <row r="29" spans="1:12" s="16" customFormat="1"/>
    <row r="30" spans="1:12" s="16" customFormat="1">
      <c r="A30" s="18"/>
    </row>
    <row r="31" spans="1:12" s="1" customFormat="1" ht="15">
      <c r="B31" s="57" t="s">
        <v>105</v>
      </c>
      <c r="E31" s="4"/>
    </row>
    <row r="32" spans="1:12" s="1" customFormat="1" ht="15">
      <c r="C32" s="56"/>
      <c r="E32" s="56"/>
      <c r="F32" s="59"/>
      <c r="G32"/>
      <c r="H32"/>
      <c r="I32"/>
    </row>
    <row r="33" spans="1:9" s="1" customFormat="1" ht="15">
      <c r="A33"/>
      <c r="C33" s="55" t="s">
        <v>267</v>
      </c>
      <c r="E33" s="11" t="s">
        <v>272</v>
      </c>
      <c r="F33" s="58"/>
      <c r="G33"/>
      <c r="H33"/>
      <c r="I33"/>
    </row>
    <row r="34" spans="1:9" s="1" customFormat="1" ht="15">
      <c r="A34"/>
      <c r="C34" s="51" t="s">
        <v>137</v>
      </c>
      <c r="E34" s="1" t="s">
        <v>268</v>
      </c>
      <c r="F34"/>
      <c r="G34"/>
      <c r="H34"/>
      <c r="I34"/>
    </row>
    <row r="35" spans="1:9" customFormat="1" ht="15">
      <c r="B35" s="1"/>
      <c r="C35" s="18"/>
    </row>
  </sheetData>
  <mergeCells count="2">
    <mergeCell ref="H2:I2"/>
    <mergeCell ref="H3:I3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50" customWidth="1"/>
    <col min="11" max="16384" width="9.140625" style="18"/>
  </cols>
  <sheetData>
    <row r="1" spans="1:12" s="16" customFormat="1" ht="15">
      <c r="A1" s="117" t="s">
        <v>309</v>
      </c>
      <c r="B1" s="118"/>
      <c r="C1" s="118"/>
      <c r="D1" s="118"/>
      <c r="E1" s="118"/>
      <c r="F1" s="118"/>
      <c r="G1" s="118"/>
      <c r="H1" s="124"/>
      <c r="I1" s="67" t="s">
        <v>196</v>
      </c>
      <c r="J1" s="131"/>
    </row>
    <row r="2" spans="1:12" s="16" customFormat="1" ht="15">
      <c r="A2" s="93" t="s">
        <v>139</v>
      </c>
      <c r="B2" s="118"/>
      <c r="C2" s="118"/>
      <c r="D2" s="118"/>
      <c r="E2" s="118"/>
      <c r="F2" s="118"/>
      <c r="G2" s="118"/>
      <c r="H2" s="124"/>
      <c r="I2" s="578" t="s">
        <v>619</v>
      </c>
      <c r="J2" s="579"/>
    </row>
    <row r="3" spans="1:12" s="16" customFormat="1" ht="15">
      <c r="A3" s="118"/>
      <c r="B3" s="118"/>
      <c r="C3" s="118"/>
      <c r="D3" s="118"/>
      <c r="E3" s="118"/>
      <c r="F3" s="118"/>
      <c r="G3" s="118"/>
      <c r="H3" s="121"/>
      <c r="I3" s="121"/>
      <c r="J3" s="131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27"/>
      <c r="J4" s="92"/>
      <c r="L4" s="16"/>
    </row>
    <row r="5" spans="1:12" s="1" customFormat="1" ht="15">
      <c r="A5" s="99" t="str">
        <f>'ფორმა N1'!D4</f>
        <v xml:space="preserve"> </v>
      </c>
      <c r="B5" s="100"/>
      <c r="C5" s="100" t="s">
        <v>466</v>
      </c>
      <c r="D5" s="100"/>
      <c r="E5" s="128"/>
      <c r="F5" s="129"/>
      <c r="G5" s="129"/>
      <c r="H5" s="129"/>
      <c r="I5" s="128"/>
      <c r="J5" s="92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18"/>
      <c r="J6" s="126"/>
    </row>
    <row r="7" spans="1:12" ht="30">
      <c r="A7" s="130" t="s">
        <v>61</v>
      </c>
      <c r="B7" s="114" t="s">
        <v>248</v>
      </c>
      <c r="C7" s="116" t="s">
        <v>244</v>
      </c>
      <c r="D7" s="116" t="s">
        <v>245</v>
      </c>
      <c r="E7" s="116" t="s">
        <v>246</v>
      </c>
      <c r="F7" s="116" t="s">
        <v>247</v>
      </c>
      <c r="G7" s="116" t="s">
        <v>241</v>
      </c>
      <c r="H7" s="116" t="s">
        <v>242</v>
      </c>
      <c r="I7" s="116" t="s">
        <v>243</v>
      </c>
      <c r="J7" s="132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32"/>
    </row>
    <row r="9" spans="1:12" ht="15">
      <c r="A9" s="54">
        <v>1</v>
      </c>
      <c r="B9" s="19"/>
      <c r="C9" s="19"/>
      <c r="D9" s="19"/>
      <c r="E9" s="19"/>
      <c r="F9" s="19"/>
      <c r="G9" s="19"/>
      <c r="H9" s="134"/>
      <c r="I9" s="19"/>
      <c r="J9" s="132"/>
    </row>
    <row r="10" spans="1:12" ht="15">
      <c r="A10" s="54">
        <v>2</v>
      </c>
      <c r="B10" s="19"/>
      <c r="C10" s="19"/>
      <c r="D10" s="19"/>
      <c r="E10" s="19"/>
      <c r="F10" s="19"/>
      <c r="G10" s="19"/>
      <c r="H10" s="134"/>
      <c r="I10" s="19"/>
      <c r="J10" s="132"/>
    </row>
    <row r="11" spans="1:12" ht="15">
      <c r="A11" s="54">
        <v>3</v>
      </c>
      <c r="B11" s="19"/>
      <c r="C11" s="19"/>
      <c r="D11" s="19"/>
      <c r="E11" s="19"/>
      <c r="F11" s="19"/>
      <c r="G11" s="19"/>
      <c r="H11" s="134"/>
      <c r="I11" s="19"/>
      <c r="J11" s="132"/>
    </row>
    <row r="12" spans="1:12" ht="15">
      <c r="A12" s="54">
        <v>4</v>
      </c>
      <c r="B12" s="19"/>
      <c r="C12" s="19"/>
      <c r="D12" s="19"/>
      <c r="E12" s="19"/>
      <c r="F12" s="19"/>
      <c r="G12" s="19"/>
      <c r="H12" s="134"/>
      <c r="I12" s="19"/>
      <c r="J12" s="132"/>
    </row>
    <row r="13" spans="1:12" ht="15">
      <c r="A13" s="54">
        <v>5</v>
      </c>
      <c r="B13" s="19"/>
      <c r="C13" s="19"/>
      <c r="D13" s="19"/>
      <c r="E13" s="19"/>
      <c r="F13" s="19"/>
      <c r="G13" s="19"/>
      <c r="H13" s="134"/>
      <c r="I13" s="19"/>
      <c r="J13" s="132"/>
    </row>
    <row r="14" spans="1:12" ht="15">
      <c r="A14" s="54">
        <v>6</v>
      </c>
      <c r="B14" s="19"/>
      <c r="C14" s="19"/>
      <c r="D14" s="19"/>
      <c r="E14" s="19"/>
      <c r="F14" s="19"/>
      <c r="G14" s="19"/>
      <c r="H14" s="134"/>
      <c r="I14" s="19"/>
      <c r="J14" s="132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9"/>
      <c r="H15" s="134"/>
      <c r="I15" s="19"/>
      <c r="J15" s="126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9"/>
      <c r="H16" s="134"/>
      <c r="I16" s="19"/>
      <c r="J16" s="126"/>
    </row>
    <row r="17" spans="1:10" s="16" customFormat="1" ht="15">
      <c r="A17" s="54">
        <v>9</v>
      </c>
      <c r="B17" s="19"/>
      <c r="C17" s="19"/>
      <c r="D17" s="19"/>
      <c r="E17" s="19"/>
      <c r="F17" s="19"/>
      <c r="G17" s="19"/>
      <c r="H17" s="134"/>
      <c r="I17" s="19"/>
      <c r="J17" s="126"/>
    </row>
    <row r="18" spans="1:10" s="16" customFormat="1" ht="15">
      <c r="A18" s="54">
        <v>10</v>
      </c>
      <c r="B18" s="19"/>
      <c r="C18" s="19"/>
      <c r="D18" s="19"/>
      <c r="E18" s="19"/>
      <c r="F18" s="19"/>
      <c r="G18" s="19"/>
      <c r="H18" s="134"/>
      <c r="I18" s="19"/>
      <c r="J18" s="126"/>
    </row>
    <row r="19" spans="1:10" s="16" customFormat="1" ht="15">
      <c r="A19" s="54">
        <v>11</v>
      </c>
      <c r="B19" s="19"/>
      <c r="C19" s="19"/>
      <c r="D19" s="19"/>
      <c r="E19" s="19"/>
      <c r="F19" s="19"/>
      <c r="G19" s="19"/>
      <c r="H19" s="134"/>
      <c r="I19" s="19"/>
      <c r="J19" s="126"/>
    </row>
    <row r="20" spans="1:10" s="16" customFormat="1" ht="15">
      <c r="A20" s="54">
        <v>12</v>
      </c>
      <c r="B20" s="19"/>
      <c r="C20" s="19"/>
      <c r="D20" s="19"/>
      <c r="E20" s="19"/>
      <c r="F20" s="19"/>
      <c r="G20" s="19"/>
      <c r="H20" s="134"/>
      <c r="I20" s="19"/>
      <c r="J20" s="126"/>
    </row>
    <row r="21" spans="1:10" s="16" customFormat="1" ht="15">
      <c r="A21" s="54">
        <v>13</v>
      </c>
      <c r="B21" s="19"/>
      <c r="C21" s="19"/>
      <c r="D21" s="19"/>
      <c r="E21" s="19"/>
      <c r="F21" s="19"/>
      <c r="G21" s="19"/>
      <c r="H21" s="134"/>
      <c r="I21" s="19"/>
      <c r="J21" s="126"/>
    </row>
    <row r="22" spans="1:10" s="16" customFormat="1" ht="15">
      <c r="A22" s="54">
        <v>14</v>
      </c>
      <c r="B22" s="19"/>
      <c r="C22" s="19"/>
      <c r="D22" s="19"/>
      <c r="E22" s="19"/>
      <c r="F22" s="19"/>
      <c r="G22" s="19"/>
      <c r="H22" s="134"/>
      <c r="I22" s="19"/>
      <c r="J22" s="126"/>
    </row>
    <row r="23" spans="1:10" s="16" customFormat="1" ht="15">
      <c r="A23" s="54">
        <v>15</v>
      </c>
      <c r="B23" s="19"/>
      <c r="C23" s="19"/>
      <c r="D23" s="19"/>
      <c r="E23" s="19"/>
      <c r="F23" s="19"/>
      <c r="G23" s="19"/>
      <c r="H23" s="134"/>
      <c r="I23" s="19"/>
      <c r="J23" s="126"/>
    </row>
    <row r="24" spans="1:10" s="16" customFormat="1" ht="15">
      <c r="A24" s="54">
        <v>16</v>
      </c>
      <c r="B24" s="19"/>
      <c r="C24" s="19"/>
      <c r="D24" s="19"/>
      <c r="E24" s="19"/>
      <c r="F24" s="19"/>
      <c r="G24" s="19"/>
      <c r="H24" s="134"/>
      <c r="I24" s="19"/>
      <c r="J24" s="126"/>
    </row>
    <row r="25" spans="1:10" s="16" customFormat="1" ht="15">
      <c r="A25" s="54">
        <v>17</v>
      </c>
      <c r="B25" s="19"/>
      <c r="C25" s="19"/>
      <c r="D25" s="19"/>
      <c r="E25" s="19"/>
      <c r="F25" s="19"/>
      <c r="G25" s="19"/>
      <c r="H25" s="134"/>
      <c r="I25" s="19"/>
      <c r="J25" s="126"/>
    </row>
    <row r="26" spans="1:10" s="16" customFormat="1" ht="15">
      <c r="A26" s="54">
        <v>18</v>
      </c>
      <c r="B26" s="19"/>
      <c r="C26" s="19"/>
      <c r="D26" s="19"/>
      <c r="E26" s="19"/>
      <c r="F26" s="19"/>
      <c r="G26" s="19"/>
      <c r="H26" s="134"/>
      <c r="I26" s="19"/>
      <c r="J26" s="126"/>
    </row>
    <row r="27" spans="1:10" s="16" customFormat="1" ht="15">
      <c r="A27" s="54" t="s">
        <v>281</v>
      </c>
      <c r="B27" s="19"/>
      <c r="C27" s="19"/>
      <c r="D27" s="19"/>
      <c r="E27" s="19"/>
      <c r="F27" s="19"/>
      <c r="G27" s="19"/>
      <c r="H27" s="134"/>
      <c r="I27" s="19"/>
      <c r="J27" s="126"/>
    </row>
    <row r="28" spans="1:10" s="16" customFormat="1">
      <c r="J28" s="49"/>
    </row>
    <row r="29" spans="1:10" s="16" customFormat="1"/>
    <row r="30" spans="1:10" s="16" customFormat="1">
      <c r="A30" s="18"/>
    </row>
    <row r="31" spans="1:10" s="1" customFormat="1" ht="15">
      <c r="B31" s="57" t="s">
        <v>105</v>
      </c>
      <c r="E31" s="4"/>
    </row>
    <row r="32" spans="1:10" s="1" customFormat="1" ht="15">
      <c r="C32" s="56"/>
      <c r="E32" s="56"/>
      <c r="F32" s="59"/>
      <c r="G32" s="59"/>
      <c r="H32"/>
      <c r="I32"/>
    </row>
    <row r="33" spans="1:10" s="1" customFormat="1" ht="15">
      <c r="A33"/>
      <c r="C33" s="55" t="s">
        <v>267</v>
      </c>
      <c r="E33" s="11" t="s">
        <v>272</v>
      </c>
      <c r="F33" s="58"/>
      <c r="G33"/>
      <c r="H33"/>
      <c r="I33"/>
    </row>
    <row r="34" spans="1:10" s="1" customFormat="1" ht="15">
      <c r="A34"/>
      <c r="C34" s="51" t="s">
        <v>137</v>
      </c>
      <c r="E34" s="1" t="s">
        <v>268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9"/>
    </row>
    <row r="38" spans="1:10" s="16" customFormat="1">
      <c r="J38" s="49"/>
    </row>
    <row r="39" spans="1:10" s="16" customFormat="1">
      <c r="J39" s="49"/>
    </row>
    <row r="40" spans="1:10" s="16" customFormat="1">
      <c r="J40" s="49"/>
    </row>
    <row r="41" spans="1:10" s="16" customFormat="1">
      <c r="J41" s="49"/>
    </row>
    <row r="42" spans="1:10" s="16" customFormat="1">
      <c r="J42" s="49"/>
    </row>
    <row r="43" spans="1:10" s="16" customFormat="1">
      <c r="J43" s="49"/>
    </row>
    <row r="44" spans="1:10" s="16" customFormat="1">
      <c r="J44" s="49"/>
    </row>
    <row r="45" spans="1:10" s="16" customFormat="1">
      <c r="J45" s="49"/>
    </row>
    <row r="46" spans="1:10" s="16" customFormat="1">
      <c r="J46" s="49"/>
    </row>
    <row r="47" spans="1:10" s="16" customFormat="1">
      <c r="J47" s="49"/>
    </row>
    <row r="48" spans="1:10" s="16" customFormat="1">
      <c r="J48" s="49"/>
    </row>
    <row r="49" spans="10:10" s="16" customFormat="1">
      <c r="J49" s="49"/>
    </row>
    <row r="50" spans="10:10" s="16" customFormat="1">
      <c r="J50" s="49"/>
    </row>
    <row r="51" spans="10:10" s="16" customFormat="1">
      <c r="J51" s="49"/>
    </row>
    <row r="52" spans="10:10" s="16" customFormat="1">
      <c r="J52" s="49"/>
    </row>
    <row r="53" spans="10:10" s="16" customFormat="1">
      <c r="J53" s="49"/>
    </row>
    <row r="54" spans="10:10" s="16" customFormat="1">
      <c r="J54" s="4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329</v>
      </c>
      <c r="B1" s="173"/>
      <c r="C1" s="173"/>
      <c r="D1" s="173"/>
      <c r="E1" s="173"/>
      <c r="F1" s="67" t="s">
        <v>108</v>
      </c>
      <c r="G1" s="578" t="s">
        <v>647</v>
      </c>
      <c r="H1" s="579"/>
    </row>
    <row r="2" spans="1:8" s="175" customFormat="1">
      <c r="A2" s="176" t="s">
        <v>320</v>
      </c>
      <c r="B2" s="173"/>
      <c r="C2" s="173"/>
      <c r="D2" s="173"/>
      <c r="E2" s="174"/>
      <c r="F2" s="174"/>
      <c r="G2" s="174"/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96" t="s">
        <v>273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/>
      <c r="B5" s="178" t="s">
        <v>466</v>
      </c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8" t="s">
        <v>61</v>
      </c>
      <c r="B7" s="183" t="s">
        <v>324</v>
      </c>
      <c r="C7" s="183" t="s">
        <v>325</v>
      </c>
      <c r="D7" s="183" t="s">
        <v>326</v>
      </c>
      <c r="E7" s="183" t="s">
        <v>327</v>
      </c>
      <c r="F7" s="183" t="s">
        <v>328</v>
      </c>
      <c r="G7" s="183" t="s">
        <v>321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278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15" customFormat="1" ht="15">
      <c r="B24" s="186" t="s">
        <v>105</v>
      </c>
      <c r="C24" s="186"/>
    </row>
    <row r="25" spans="1:11" s="15" customFormat="1" ht="15">
      <c r="B25" s="186"/>
      <c r="C25" s="186"/>
    </row>
    <row r="26" spans="1:11" s="15" customFormat="1" ht="15">
      <c r="C26" s="188"/>
      <c r="F26" s="188"/>
      <c r="G26" s="188"/>
      <c r="H26" s="187"/>
    </row>
    <row r="27" spans="1:11" s="15" customFormat="1" ht="15">
      <c r="C27" s="189" t="s">
        <v>267</v>
      </c>
      <c r="F27" s="186" t="s">
        <v>322</v>
      </c>
      <c r="J27" s="187"/>
      <c r="K27" s="187"/>
    </row>
    <row r="28" spans="1:11" s="15" customFormat="1" ht="15">
      <c r="C28" s="189" t="s">
        <v>137</v>
      </c>
      <c r="F28" s="190" t="s">
        <v>268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view="pageBreakPreview" zoomScale="90" zoomScaleSheetLayoutView="90" workbookViewId="0">
      <selection sqref="A1:XFD1048576"/>
    </sheetView>
  </sheetViews>
  <sheetFormatPr defaultRowHeight="13.5"/>
  <cols>
    <col min="1" max="1" width="16.28515625" style="300" customWidth="1"/>
    <col min="2" max="2" width="80" style="300" customWidth="1"/>
    <col min="3" max="3" width="16.140625" style="300" customWidth="1"/>
    <col min="4" max="4" width="14.7109375" style="300" customWidth="1"/>
    <col min="5" max="5" width="0.7109375" style="347" customWidth="1"/>
    <col min="6" max="6" width="9.140625" style="300"/>
    <col min="7" max="7" width="15.85546875" style="300" bestFit="1" customWidth="1"/>
    <col min="8" max="16384" width="9.140625" style="300"/>
  </cols>
  <sheetData>
    <row r="1" spans="1:7">
      <c r="A1" s="292" t="s">
        <v>304</v>
      </c>
      <c r="B1" s="297"/>
      <c r="C1" s="580" t="s">
        <v>108</v>
      </c>
      <c r="D1" s="580"/>
      <c r="E1" s="356"/>
    </row>
    <row r="2" spans="1:7">
      <c r="A2" s="297" t="s">
        <v>139</v>
      </c>
      <c r="B2" s="297"/>
      <c r="C2" s="578" t="s">
        <v>647</v>
      </c>
      <c r="D2" s="579"/>
      <c r="E2" s="356"/>
    </row>
    <row r="3" spans="1:7">
      <c r="A3" s="292"/>
      <c r="B3" s="297"/>
      <c r="C3" s="296"/>
      <c r="D3" s="296"/>
      <c r="E3" s="356"/>
    </row>
    <row r="4" spans="1:7">
      <c r="A4" s="298" t="s">
        <v>273</v>
      </c>
      <c r="B4" s="403"/>
      <c r="C4" s="487"/>
      <c r="D4" s="297"/>
      <c r="E4" s="356"/>
    </row>
    <row r="5" spans="1:7">
      <c r="A5" s="488" t="str">
        <f>'ფორმა N1'!D4</f>
        <v xml:space="preserve"> </v>
      </c>
      <c r="B5" s="350" t="s">
        <v>466</v>
      </c>
      <c r="C5" s="350"/>
      <c r="E5" s="356"/>
    </row>
    <row r="6" spans="1:7">
      <c r="A6" s="404"/>
      <c r="B6" s="404"/>
      <c r="C6" s="404"/>
      <c r="D6" s="386"/>
      <c r="E6" s="356"/>
    </row>
    <row r="7" spans="1:7">
      <c r="A7" s="297"/>
      <c r="B7" s="297"/>
      <c r="C7" s="297"/>
      <c r="D7" s="297"/>
      <c r="E7" s="356"/>
    </row>
    <row r="8" spans="1:7" s="295" customFormat="1" ht="39" customHeight="1">
      <c r="A8" s="361" t="s">
        <v>61</v>
      </c>
      <c r="B8" s="307" t="s">
        <v>249</v>
      </c>
      <c r="C8" s="307" t="s">
        <v>63</v>
      </c>
      <c r="D8" s="307" t="s">
        <v>64</v>
      </c>
      <c r="E8" s="356"/>
    </row>
    <row r="9" spans="1:7" s="310" customFormat="1" ht="16.5" customHeight="1">
      <c r="A9" s="308">
        <v>1</v>
      </c>
      <c r="B9" s="308" t="s">
        <v>62</v>
      </c>
      <c r="C9" s="335">
        <f>C10+C25</f>
        <v>863376.69000000006</v>
      </c>
      <c r="D9" s="335">
        <f>D10+D25</f>
        <v>863376.69000000006</v>
      </c>
      <c r="E9" s="356"/>
    </row>
    <row r="10" spans="1:7" s="310" customFormat="1" ht="16.5" customHeight="1">
      <c r="A10" s="279">
        <v>1.1000000000000001</v>
      </c>
      <c r="B10" s="279" t="s">
        <v>77</v>
      </c>
      <c r="C10" s="335">
        <f>C11+C12+C15+C18+C23+C24</f>
        <v>863376.69000000006</v>
      </c>
      <c r="D10" s="335">
        <f>D11+D12+D15+D18+D23+D24</f>
        <v>863376.69000000006</v>
      </c>
      <c r="E10" s="356"/>
    </row>
    <row r="11" spans="1:7" s="313" customFormat="1" ht="16.5" customHeight="1">
      <c r="A11" s="314" t="s">
        <v>28</v>
      </c>
      <c r="B11" s="314" t="s">
        <v>76</v>
      </c>
      <c r="C11" s="344"/>
      <c r="D11" s="344"/>
      <c r="E11" s="356"/>
    </row>
    <row r="12" spans="1:7" s="317" customFormat="1" ht="16.5" customHeight="1">
      <c r="A12" s="314" t="s">
        <v>29</v>
      </c>
      <c r="B12" s="314" t="s">
        <v>311</v>
      </c>
      <c r="C12" s="489">
        <f>C13+C14</f>
        <v>200934.53</v>
      </c>
      <c r="D12" s="489">
        <f>D13+D14</f>
        <v>200934.53</v>
      </c>
      <c r="E12" s="356"/>
      <c r="G12" s="538"/>
    </row>
    <row r="13" spans="1:7" s="319" customFormat="1" ht="16.5" customHeight="1">
      <c r="A13" s="284" t="s">
        <v>78</v>
      </c>
      <c r="B13" s="284" t="s">
        <v>314</v>
      </c>
      <c r="C13" s="489">
        <v>200934.53</v>
      </c>
      <c r="D13" s="489">
        <v>200934.53</v>
      </c>
      <c r="E13" s="356"/>
    </row>
    <row r="14" spans="1:7" s="319" customFormat="1" ht="16.5" customHeight="1">
      <c r="A14" s="284" t="s">
        <v>107</v>
      </c>
      <c r="B14" s="284" t="s">
        <v>93</v>
      </c>
      <c r="C14" s="344"/>
      <c r="D14" s="344"/>
      <c r="E14" s="356"/>
    </row>
    <row r="15" spans="1:7" s="319" customFormat="1" ht="16.5" customHeight="1">
      <c r="A15" s="314" t="s">
        <v>79</v>
      </c>
      <c r="B15" s="314" t="s">
        <v>80</v>
      </c>
      <c r="C15" s="489">
        <f>C16+C17</f>
        <v>479952.16000000003</v>
      </c>
      <c r="D15" s="489">
        <f>D16+D17</f>
        <v>479952.16000000003</v>
      </c>
      <c r="E15" s="356"/>
    </row>
    <row r="16" spans="1:7" s="319" customFormat="1" ht="16.5" customHeight="1">
      <c r="A16" s="284" t="s">
        <v>81</v>
      </c>
      <c r="B16" s="284" t="s">
        <v>556</v>
      </c>
      <c r="C16" s="344">
        <v>418832.4</v>
      </c>
      <c r="D16" s="344">
        <v>418832.4</v>
      </c>
      <c r="E16" s="356"/>
    </row>
    <row r="17" spans="1:6" s="319" customFormat="1" ht="27">
      <c r="A17" s="284" t="s">
        <v>82</v>
      </c>
      <c r="B17" s="284" t="s">
        <v>109</v>
      </c>
      <c r="C17" s="344">
        <v>61119.76</v>
      </c>
      <c r="D17" s="344">
        <v>61119.76</v>
      </c>
      <c r="E17" s="356"/>
    </row>
    <row r="18" spans="1:6" s="319" customFormat="1" ht="16.5" customHeight="1">
      <c r="A18" s="314" t="s">
        <v>83</v>
      </c>
      <c r="B18" s="314" t="s">
        <v>426</v>
      </c>
      <c r="C18" s="489"/>
      <c r="D18" s="489"/>
      <c r="E18" s="356"/>
    </row>
    <row r="19" spans="1:6" s="319" customFormat="1" ht="16.5" customHeight="1">
      <c r="A19" s="284" t="s">
        <v>84</v>
      </c>
      <c r="B19" s="284" t="s">
        <v>85</v>
      </c>
      <c r="C19" s="344"/>
      <c r="D19" s="344"/>
      <c r="E19" s="356"/>
    </row>
    <row r="20" spans="1:6" s="319" customFormat="1" ht="27">
      <c r="A20" s="284" t="s">
        <v>88</v>
      </c>
      <c r="B20" s="284" t="s">
        <v>86</v>
      </c>
      <c r="C20" s="344"/>
      <c r="D20" s="344"/>
      <c r="E20" s="356"/>
    </row>
    <row r="21" spans="1:6" s="319" customFormat="1" ht="16.5" customHeight="1">
      <c r="A21" s="284" t="s">
        <v>89</v>
      </c>
      <c r="B21" s="284" t="s">
        <v>87</v>
      </c>
      <c r="C21" s="344"/>
      <c r="D21" s="344"/>
      <c r="E21" s="356"/>
    </row>
    <row r="22" spans="1:6" s="319" customFormat="1" ht="16.5" customHeight="1">
      <c r="A22" s="284" t="s">
        <v>90</v>
      </c>
      <c r="B22" s="284" t="s">
        <v>457</v>
      </c>
      <c r="C22" s="344"/>
      <c r="D22" s="344"/>
      <c r="E22" s="356"/>
    </row>
    <row r="23" spans="1:6" s="319" customFormat="1" ht="16.5" customHeight="1">
      <c r="A23" s="314" t="s">
        <v>91</v>
      </c>
      <c r="B23" s="314" t="s">
        <v>458</v>
      </c>
      <c r="C23" s="490">
        <v>182490</v>
      </c>
      <c r="D23" s="490">
        <v>182490</v>
      </c>
      <c r="E23" s="356"/>
    </row>
    <row r="24" spans="1:6" s="319" customFormat="1">
      <c r="A24" s="314" t="s">
        <v>250</v>
      </c>
      <c r="B24" s="314" t="s">
        <v>463</v>
      </c>
      <c r="C24" s="344"/>
      <c r="D24" s="344"/>
      <c r="E24" s="356"/>
    </row>
    <row r="25" spans="1:6" ht="16.5" customHeight="1">
      <c r="A25" s="279">
        <v>1.2</v>
      </c>
      <c r="B25" s="279" t="s">
        <v>92</v>
      </c>
      <c r="C25" s="335"/>
      <c r="D25" s="335"/>
      <c r="E25" s="356"/>
    </row>
    <row r="26" spans="1:6" ht="16.5" customHeight="1">
      <c r="A26" s="314" t="s">
        <v>30</v>
      </c>
      <c r="B26" s="491" t="s">
        <v>311</v>
      </c>
      <c r="C26" s="489">
        <v>111.2</v>
      </c>
      <c r="D26" s="489">
        <v>111.2</v>
      </c>
      <c r="E26" s="356"/>
    </row>
    <row r="27" spans="1:6" ht="16.5" customHeight="1">
      <c r="A27" s="284" t="s">
        <v>94</v>
      </c>
      <c r="B27" s="284" t="s">
        <v>314</v>
      </c>
      <c r="C27" s="489">
        <v>111.2</v>
      </c>
      <c r="D27" s="489">
        <v>111.2</v>
      </c>
      <c r="E27" s="356"/>
    </row>
    <row r="28" spans="1:6">
      <c r="A28" s="330" t="s">
        <v>95</v>
      </c>
      <c r="B28" s="330" t="s">
        <v>312</v>
      </c>
      <c r="C28" s="344"/>
      <c r="D28" s="344"/>
      <c r="E28" s="356"/>
    </row>
    <row r="29" spans="1:6">
      <c r="A29" s="330" t="s">
        <v>96</v>
      </c>
      <c r="B29" s="330" t="s">
        <v>315</v>
      </c>
      <c r="C29" s="344"/>
      <c r="D29" s="344"/>
      <c r="E29" s="356"/>
    </row>
    <row r="30" spans="1:6">
      <c r="A30" s="330" t="s">
        <v>138</v>
      </c>
      <c r="B30" s="330" t="s">
        <v>313</v>
      </c>
      <c r="C30" s="344">
        <v>111.2</v>
      </c>
      <c r="D30" s="344">
        <v>111.2</v>
      </c>
      <c r="E30" s="356"/>
    </row>
    <row r="31" spans="1:6" ht="27">
      <c r="A31" s="314" t="s">
        <v>31</v>
      </c>
      <c r="B31" s="491" t="s">
        <v>462</v>
      </c>
      <c r="C31" s="344"/>
      <c r="D31" s="344"/>
      <c r="E31" s="356"/>
    </row>
    <row r="32" spans="1:6">
      <c r="D32" s="492"/>
      <c r="E32" s="493"/>
      <c r="F32" s="492"/>
    </row>
    <row r="33" spans="1:9">
      <c r="A33" s="494"/>
      <c r="D33" s="492"/>
      <c r="E33" s="493"/>
      <c r="F33" s="492"/>
    </row>
    <row r="34" spans="1:9">
      <c r="D34" s="492"/>
      <c r="E34" s="493"/>
      <c r="F34" s="492"/>
    </row>
    <row r="35" spans="1:9">
      <c r="D35" s="492"/>
      <c r="E35" s="493"/>
      <c r="F35" s="492"/>
    </row>
    <row r="36" spans="1:9">
      <c r="A36" s="348" t="s">
        <v>105</v>
      </c>
      <c r="D36" s="492"/>
      <c r="E36" s="493"/>
      <c r="F36" s="492"/>
    </row>
    <row r="37" spans="1:9">
      <c r="D37" s="492"/>
      <c r="E37" s="495"/>
      <c r="F37" s="495"/>
      <c r="G37" s="349"/>
      <c r="H37" s="349"/>
      <c r="I37" s="349"/>
    </row>
    <row r="38" spans="1:9">
      <c r="D38" s="358"/>
      <c r="E38" s="495"/>
      <c r="F38" s="495"/>
      <c r="G38" s="349"/>
      <c r="H38" s="349"/>
      <c r="I38" s="349"/>
    </row>
    <row r="39" spans="1:9">
      <c r="A39" s="349"/>
      <c r="B39" s="348" t="s">
        <v>535</v>
      </c>
      <c r="D39" s="358"/>
      <c r="E39" s="495"/>
      <c r="F39" s="495"/>
      <c r="G39" s="349"/>
      <c r="H39" s="349"/>
      <c r="I39" s="349"/>
    </row>
    <row r="40" spans="1:9">
      <c r="A40" s="349"/>
      <c r="B40" s="300" t="s">
        <v>269</v>
      </c>
      <c r="D40" s="358"/>
      <c r="E40" s="495"/>
      <c r="F40" s="495"/>
      <c r="G40" s="349"/>
      <c r="H40" s="349"/>
      <c r="I40" s="349"/>
    </row>
    <row r="41" spans="1:9" s="349" customFormat="1">
      <c r="B41" s="351" t="s">
        <v>137</v>
      </c>
      <c r="D41" s="495"/>
      <c r="E41" s="495"/>
      <c r="F41" s="495"/>
    </row>
    <row r="42" spans="1:9">
      <c r="D42" s="492"/>
      <c r="E42" s="493"/>
      <c r="F42" s="49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70" zoomScaleNormal="80" zoomScaleSheetLayoutView="70" workbookViewId="0">
      <selection sqref="A1:XFD104857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7" t="s">
        <v>360</v>
      </c>
      <c r="B1" s="118"/>
      <c r="C1" s="118"/>
      <c r="D1" s="118"/>
      <c r="E1" s="118"/>
      <c r="F1" s="118"/>
      <c r="G1" s="118"/>
      <c r="H1" s="118"/>
      <c r="I1" s="118"/>
      <c r="J1" s="118"/>
      <c r="K1" s="67" t="s">
        <v>108</v>
      </c>
    </row>
    <row r="2" spans="1:12" ht="15">
      <c r="A2" s="93" t="s">
        <v>139</v>
      </c>
      <c r="B2" s="118"/>
      <c r="C2" s="118"/>
      <c r="D2" s="118"/>
      <c r="E2" s="118"/>
      <c r="F2" s="118"/>
      <c r="G2" s="118"/>
      <c r="H2" s="118"/>
      <c r="I2" s="118"/>
      <c r="J2" s="118"/>
      <c r="K2" s="578" t="s">
        <v>647</v>
      </c>
      <c r="L2" s="579"/>
    </row>
    <row r="3" spans="1:12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</row>
    <row r="4" spans="1:12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18"/>
      <c r="J4" s="118"/>
      <c r="K4" s="127"/>
    </row>
    <row r="5" spans="1:12" s="164" customFormat="1" ht="15">
      <c r="A5" s="199" t="str">
        <f>'ფორმა N1'!D4</f>
        <v xml:space="preserve"> </v>
      </c>
      <c r="B5" s="69" t="s">
        <v>466</v>
      </c>
      <c r="C5" s="69"/>
      <c r="D5" s="69"/>
      <c r="E5" s="200"/>
      <c r="F5" s="201"/>
      <c r="G5" s="201"/>
      <c r="H5" s="201"/>
      <c r="I5" s="201"/>
      <c r="J5" s="201"/>
      <c r="K5" s="200"/>
    </row>
    <row r="6" spans="1:12" ht="13.5">
      <c r="A6" s="122"/>
      <c r="B6" s="123"/>
      <c r="C6" s="123"/>
      <c r="D6" s="123"/>
      <c r="E6" s="118"/>
      <c r="F6" s="118"/>
      <c r="G6" s="118"/>
      <c r="H6" s="118"/>
      <c r="I6" s="118"/>
      <c r="J6" s="118"/>
      <c r="K6" s="118"/>
    </row>
    <row r="7" spans="1:12" ht="60">
      <c r="A7" s="130" t="s">
        <v>61</v>
      </c>
      <c r="B7" s="116" t="s">
        <v>387</v>
      </c>
      <c r="C7" s="116" t="s">
        <v>388</v>
      </c>
      <c r="D7" s="116" t="s">
        <v>390</v>
      </c>
      <c r="E7" s="116" t="s">
        <v>389</v>
      </c>
      <c r="F7" s="116" t="s">
        <v>399</v>
      </c>
      <c r="G7" s="116" t="s">
        <v>400</v>
      </c>
      <c r="H7" s="116" t="s">
        <v>394</v>
      </c>
      <c r="I7" s="116" t="s">
        <v>395</v>
      </c>
      <c r="J7" s="116" t="s">
        <v>407</v>
      </c>
      <c r="K7" s="116" t="s">
        <v>396</v>
      </c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14">
        <v>10</v>
      </c>
      <c r="K8" s="116">
        <v>11</v>
      </c>
    </row>
    <row r="9" spans="1:12" ht="30">
      <c r="A9" s="54">
        <v>1</v>
      </c>
      <c r="B9" s="19" t="s">
        <v>566</v>
      </c>
      <c r="C9" s="19" t="s">
        <v>560</v>
      </c>
      <c r="D9" s="19" t="s">
        <v>561</v>
      </c>
      <c r="E9" s="285" t="s">
        <v>563</v>
      </c>
      <c r="F9" s="285">
        <v>2070</v>
      </c>
      <c r="G9" s="286" t="s">
        <v>564</v>
      </c>
      <c r="H9" s="197" t="s">
        <v>565</v>
      </c>
      <c r="I9" s="197" t="s">
        <v>562</v>
      </c>
      <c r="J9" s="286"/>
      <c r="K9" s="19"/>
    </row>
    <row r="10" spans="1:12" ht="15">
      <c r="A10" s="54">
        <v>2</v>
      </c>
      <c r="B10" s="19"/>
      <c r="C10" s="19"/>
      <c r="D10" s="19"/>
      <c r="E10" s="285"/>
      <c r="F10" s="285"/>
      <c r="G10" s="286"/>
      <c r="H10" s="197"/>
      <c r="I10" s="197"/>
      <c r="J10" s="286"/>
      <c r="K10" s="19"/>
    </row>
    <row r="11" spans="1:12" ht="15">
      <c r="A11" s="54">
        <v>3</v>
      </c>
      <c r="B11" s="19"/>
      <c r="C11" s="19"/>
      <c r="D11" s="19"/>
      <c r="E11" s="285"/>
      <c r="F11" s="285"/>
      <c r="G11" s="286"/>
      <c r="H11" s="197"/>
      <c r="I11" s="197"/>
      <c r="J11" s="286"/>
      <c r="K11" s="19"/>
    </row>
    <row r="12" spans="1:12" ht="15">
      <c r="A12" s="54">
        <v>4</v>
      </c>
      <c r="B12" s="19"/>
      <c r="C12" s="19"/>
      <c r="D12" s="19"/>
      <c r="E12" s="285"/>
      <c r="F12" s="285"/>
      <c r="G12" s="286"/>
      <c r="H12" s="197"/>
      <c r="I12" s="197"/>
      <c r="J12" s="286"/>
      <c r="K12" s="19"/>
    </row>
    <row r="13" spans="1:12" ht="15">
      <c r="A13" s="54">
        <v>50</v>
      </c>
      <c r="B13" s="19"/>
      <c r="C13" s="19"/>
      <c r="D13" s="19"/>
      <c r="E13" s="285"/>
      <c r="F13" s="285"/>
      <c r="G13" s="286"/>
      <c r="H13" s="197"/>
      <c r="I13" s="197"/>
      <c r="J13" s="287"/>
      <c r="K13" s="19"/>
    </row>
    <row r="14" spans="1:12" ht="15">
      <c r="A14" s="54">
        <v>51</v>
      </c>
      <c r="B14" s="19"/>
      <c r="C14" s="19"/>
      <c r="D14" s="19"/>
      <c r="E14" s="285"/>
      <c r="F14" s="285"/>
      <c r="G14" s="289"/>
      <c r="H14" s="290"/>
      <c r="I14" s="290"/>
      <c r="J14" s="287"/>
      <c r="K14" s="19"/>
    </row>
    <row r="15" spans="1:12" ht="15">
      <c r="A15" s="54">
        <v>80</v>
      </c>
      <c r="B15" s="19"/>
      <c r="C15" s="288"/>
      <c r="D15" s="19"/>
      <c r="E15" s="19"/>
      <c r="F15" s="19"/>
      <c r="G15" s="19"/>
      <c r="H15" s="197"/>
      <c r="I15" s="197"/>
      <c r="J15" s="197"/>
      <c r="K15" s="19"/>
    </row>
    <row r="16" spans="1:12" ht="15">
      <c r="A16" s="54">
        <v>81</v>
      </c>
      <c r="B16" s="19"/>
      <c r="C16" s="288"/>
      <c r="D16" s="19"/>
      <c r="E16" s="19"/>
      <c r="F16" s="19"/>
      <c r="G16" s="19"/>
      <c r="H16" s="197"/>
      <c r="I16" s="197"/>
      <c r="J16" s="197"/>
      <c r="K16" s="19"/>
    </row>
    <row r="17" spans="1:11" ht="15">
      <c r="A17" s="54">
        <v>82</v>
      </c>
      <c r="B17" s="19"/>
      <c r="C17" s="288"/>
      <c r="D17" s="19"/>
      <c r="E17" s="19"/>
      <c r="F17" s="19"/>
      <c r="G17" s="19"/>
      <c r="H17" s="197"/>
      <c r="I17" s="197"/>
      <c r="J17" s="197"/>
      <c r="K17" s="19"/>
    </row>
    <row r="18" spans="1:11" ht="15">
      <c r="A18" s="54">
        <v>83</v>
      </c>
      <c r="B18" s="19"/>
      <c r="C18" s="288"/>
      <c r="D18" s="19"/>
      <c r="E18" s="19"/>
      <c r="F18" s="19"/>
      <c r="G18" s="19"/>
      <c r="H18" s="197"/>
      <c r="I18" s="197"/>
      <c r="J18" s="197"/>
      <c r="K18" s="19"/>
    </row>
    <row r="19" spans="1:11" ht="15">
      <c r="A19" s="54">
        <v>84</v>
      </c>
      <c r="B19" s="19"/>
      <c r="C19" s="288"/>
      <c r="D19" s="19"/>
      <c r="E19" s="19"/>
      <c r="F19" s="19"/>
      <c r="G19" s="19"/>
      <c r="H19" s="197"/>
      <c r="I19" s="197"/>
      <c r="J19" s="197"/>
      <c r="K19" s="19"/>
    </row>
    <row r="20" spans="1:11" ht="15">
      <c r="A20" s="54"/>
      <c r="B20" s="19"/>
      <c r="C20" s="19"/>
      <c r="D20" s="19"/>
      <c r="E20" s="19"/>
      <c r="F20" s="19"/>
      <c r="G20" s="19"/>
      <c r="H20" s="197"/>
      <c r="I20" s="197"/>
      <c r="J20" s="197"/>
      <c r="K20" s="19"/>
    </row>
    <row r="21" spans="1:11" ht="15">
      <c r="A21" s="54"/>
      <c r="B21" s="19"/>
      <c r="C21" s="19"/>
      <c r="D21" s="19"/>
      <c r="E21" s="19"/>
      <c r="F21" s="19"/>
      <c r="G21" s="19"/>
      <c r="H21" s="197"/>
      <c r="I21" s="197"/>
      <c r="J21" s="197"/>
      <c r="K21" s="19"/>
    </row>
    <row r="22" spans="1:11" ht="15">
      <c r="A22" s="54"/>
      <c r="B22" s="19"/>
      <c r="C22" s="19"/>
      <c r="D22" s="19"/>
      <c r="E22" s="19"/>
      <c r="F22" s="19"/>
      <c r="G22" s="19"/>
      <c r="H22" s="197"/>
      <c r="I22" s="197"/>
      <c r="J22" s="197"/>
      <c r="K22" s="19"/>
    </row>
    <row r="23" spans="1:11" ht="15">
      <c r="A23" s="54"/>
      <c r="B23" s="19"/>
      <c r="C23" s="19"/>
      <c r="D23" s="19"/>
      <c r="E23" s="19"/>
      <c r="F23" s="19"/>
      <c r="G23" s="19"/>
      <c r="H23" s="197"/>
      <c r="I23" s="197"/>
      <c r="J23" s="197"/>
      <c r="K23" s="19"/>
    </row>
    <row r="24" spans="1:11" ht="15">
      <c r="A24" s="54" t="s">
        <v>281</v>
      </c>
      <c r="B24" s="19"/>
      <c r="C24" s="19"/>
      <c r="D24" s="19"/>
      <c r="E24" s="19"/>
      <c r="F24" s="19"/>
      <c r="G24" s="19"/>
      <c r="H24" s="197"/>
      <c r="I24" s="197"/>
      <c r="J24" s="197"/>
      <c r="K24" s="19"/>
    </row>
    <row r="25" spans="1:11" ht="15">
      <c r="A25" s="16"/>
      <c r="B25" s="16"/>
      <c r="C25" s="19"/>
      <c r="D25" s="19"/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ht="15">
      <c r="A28" s="1"/>
      <c r="B28" s="57" t="s">
        <v>105</v>
      </c>
      <c r="C28" s="16"/>
      <c r="D28" s="16"/>
      <c r="E28" s="4"/>
      <c r="F28" s="1"/>
      <c r="G28" s="1"/>
      <c r="H28" s="1"/>
      <c r="I28" s="1"/>
      <c r="J28" s="1"/>
      <c r="K28" s="1"/>
    </row>
    <row r="29" spans="1:11" ht="15">
      <c r="A29" s="1"/>
      <c r="B29" s="1"/>
      <c r="C29" s="1"/>
      <c r="D29" s="1"/>
      <c r="F29" s="56"/>
      <c r="G29" s="59"/>
    </row>
    <row r="30" spans="1:11" ht="15">
      <c r="B30" s="1"/>
      <c r="C30" s="278"/>
      <c r="D30" s="278"/>
      <c r="F30" s="11" t="s">
        <v>272</v>
      </c>
    </row>
    <row r="31" spans="1:11" ht="15">
      <c r="B31" s="1"/>
      <c r="C31" s="55" t="s">
        <v>267</v>
      </c>
      <c r="D31" s="1"/>
      <c r="F31" s="1" t="s">
        <v>268</v>
      </c>
    </row>
    <row r="32" spans="1:11" ht="15">
      <c r="B32" s="1"/>
      <c r="C32" s="1"/>
      <c r="D32" s="1"/>
    </row>
    <row r="33" spans="3:3">
      <c r="C33" s="51" t="s">
        <v>137</v>
      </c>
    </row>
  </sheetData>
  <mergeCells count="1"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11.71093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17" t="s">
        <v>406</v>
      </c>
      <c r="B1" s="117"/>
      <c r="C1" s="118"/>
      <c r="D1" s="118"/>
      <c r="E1" s="118"/>
      <c r="F1" s="118"/>
      <c r="G1" s="118"/>
      <c r="H1" s="118"/>
      <c r="I1" s="118"/>
      <c r="J1" s="118"/>
      <c r="K1" s="124"/>
      <c r="L1" s="67" t="s">
        <v>108</v>
      </c>
    </row>
    <row r="2" spans="1:13" customFormat="1" ht="15">
      <c r="A2" s="93" t="s">
        <v>139</v>
      </c>
      <c r="B2" s="93"/>
      <c r="C2" s="118"/>
      <c r="D2" s="118"/>
      <c r="E2" s="118"/>
      <c r="F2" s="118"/>
      <c r="G2" s="118"/>
      <c r="H2" s="118"/>
      <c r="I2" s="118"/>
      <c r="J2" s="118"/>
      <c r="K2" s="124"/>
      <c r="L2" s="578" t="s">
        <v>647</v>
      </c>
      <c r="M2" s="579"/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  <c r="L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6"/>
      <c r="F4" s="127"/>
      <c r="G4" s="118"/>
      <c r="H4" s="118"/>
      <c r="I4" s="118"/>
      <c r="J4" s="118"/>
      <c r="K4" s="118"/>
      <c r="L4" s="118"/>
    </row>
    <row r="5" spans="1:13" ht="15">
      <c r="A5" s="199" t="str">
        <f>'ფორმა N1'!D4</f>
        <v xml:space="preserve"> </v>
      </c>
      <c r="B5" s="199" t="s">
        <v>466</v>
      </c>
      <c r="C5" s="69"/>
      <c r="D5" s="69"/>
      <c r="E5" s="69"/>
      <c r="F5" s="200"/>
      <c r="G5" s="201"/>
      <c r="H5" s="201"/>
      <c r="I5" s="201"/>
      <c r="J5" s="201"/>
      <c r="K5" s="201"/>
      <c r="L5" s="200"/>
    </row>
    <row r="6" spans="1:13" customFormat="1" ht="13.5">
      <c r="A6" s="122"/>
      <c r="B6" s="122"/>
      <c r="C6" s="123"/>
      <c r="D6" s="123"/>
      <c r="E6" s="123"/>
      <c r="F6" s="118"/>
      <c r="G6" s="118"/>
      <c r="H6" s="118"/>
      <c r="I6" s="118"/>
      <c r="J6" s="118"/>
      <c r="K6" s="118"/>
      <c r="L6" s="118"/>
    </row>
    <row r="7" spans="1:13" customFormat="1" ht="60">
      <c r="A7" s="130" t="s">
        <v>61</v>
      </c>
      <c r="B7" s="114" t="s">
        <v>248</v>
      </c>
      <c r="C7" s="116" t="s">
        <v>244</v>
      </c>
      <c r="D7" s="116" t="s">
        <v>245</v>
      </c>
      <c r="E7" s="116" t="s">
        <v>359</v>
      </c>
      <c r="F7" s="116" t="s">
        <v>247</v>
      </c>
      <c r="G7" s="116" t="s">
        <v>398</v>
      </c>
      <c r="H7" s="116" t="s">
        <v>400</v>
      </c>
      <c r="I7" s="116" t="s">
        <v>394</v>
      </c>
      <c r="J7" s="116" t="s">
        <v>395</v>
      </c>
      <c r="K7" s="116" t="s">
        <v>407</v>
      </c>
      <c r="L7" s="116" t="s">
        <v>396</v>
      </c>
    </row>
    <row r="8" spans="1:13" customFormat="1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4">
        <v>9</v>
      </c>
      <c r="J8" s="114">
        <v>10</v>
      </c>
      <c r="K8" s="116">
        <v>11</v>
      </c>
      <c r="L8" s="116">
        <v>12</v>
      </c>
    </row>
    <row r="9" spans="1:13" customFormat="1" ht="15">
      <c r="A9" s="54">
        <v>1</v>
      </c>
      <c r="B9" s="54"/>
      <c r="C9" s="19"/>
      <c r="D9" s="19"/>
      <c r="E9" s="19"/>
      <c r="F9" s="19"/>
      <c r="G9" s="19"/>
      <c r="H9" s="19"/>
      <c r="I9" s="197"/>
      <c r="J9" s="197"/>
      <c r="K9" s="197"/>
      <c r="L9" s="19"/>
    </row>
    <row r="10" spans="1:13" customFormat="1" ht="15">
      <c r="A10" s="54">
        <v>2</v>
      </c>
      <c r="B10" s="54"/>
      <c r="C10" s="19"/>
      <c r="D10" s="19"/>
      <c r="E10" s="19"/>
      <c r="F10" s="19"/>
      <c r="G10" s="19"/>
      <c r="H10" s="19"/>
      <c r="I10" s="197"/>
      <c r="J10" s="197"/>
      <c r="K10" s="197"/>
      <c r="L10" s="19"/>
    </row>
    <row r="11" spans="1:13" customFormat="1" ht="15">
      <c r="A11" s="54">
        <v>3</v>
      </c>
      <c r="B11" s="54"/>
      <c r="C11" s="19"/>
      <c r="D11" s="19"/>
      <c r="E11" s="19"/>
      <c r="F11" s="19"/>
      <c r="G11" s="19"/>
      <c r="H11" s="19"/>
      <c r="I11" s="197"/>
      <c r="J11" s="197"/>
      <c r="K11" s="197"/>
      <c r="L11" s="19"/>
    </row>
    <row r="12" spans="1:13" customFormat="1" ht="15">
      <c r="A12" s="54">
        <v>4</v>
      </c>
      <c r="B12" s="54"/>
      <c r="C12" s="19"/>
      <c r="D12" s="19"/>
      <c r="E12" s="19"/>
      <c r="F12" s="19"/>
      <c r="G12" s="19"/>
      <c r="H12" s="19"/>
      <c r="I12" s="197"/>
      <c r="J12" s="197"/>
      <c r="K12" s="197"/>
      <c r="L12" s="19"/>
    </row>
    <row r="13" spans="1:13" customFormat="1" ht="15">
      <c r="A13" s="54">
        <v>5</v>
      </c>
      <c r="B13" s="54"/>
      <c r="C13" s="19"/>
      <c r="D13" s="19"/>
      <c r="E13" s="19"/>
      <c r="F13" s="19"/>
      <c r="G13" s="19"/>
      <c r="H13" s="19"/>
      <c r="I13" s="197"/>
      <c r="J13" s="197"/>
      <c r="K13" s="197"/>
      <c r="L13" s="19"/>
    </row>
    <row r="14" spans="1:13" customFormat="1" ht="15">
      <c r="A14" s="54">
        <v>6</v>
      </c>
      <c r="B14" s="54"/>
      <c r="C14" s="19"/>
      <c r="D14" s="19"/>
      <c r="E14" s="19"/>
      <c r="F14" s="19"/>
      <c r="G14" s="19"/>
      <c r="H14" s="19"/>
      <c r="I14" s="197"/>
      <c r="J14" s="197"/>
      <c r="K14" s="197"/>
      <c r="L14" s="19"/>
    </row>
    <row r="15" spans="1:13" customFormat="1" ht="15">
      <c r="A15" s="54">
        <v>7</v>
      </c>
      <c r="B15" s="54"/>
      <c r="C15" s="19"/>
      <c r="D15" s="19"/>
      <c r="E15" s="19"/>
      <c r="F15" s="19"/>
      <c r="G15" s="19"/>
      <c r="H15" s="19"/>
      <c r="I15" s="197"/>
      <c r="J15" s="197"/>
      <c r="K15" s="197"/>
      <c r="L15" s="19"/>
    </row>
    <row r="16" spans="1:13" customFormat="1" ht="15">
      <c r="A16" s="54">
        <v>8</v>
      </c>
      <c r="B16" s="54"/>
      <c r="C16" s="19"/>
      <c r="D16" s="19"/>
      <c r="E16" s="19"/>
      <c r="F16" s="19"/>
      <c r="G16" s="19"/>
      <c r="H16" s="19"/>
      <c r="I16" s="197"/>
      <c r="J16" s="197"/>
      <c r="K16" s="197"/>
      <c r="L16" s="19"/>
    </row>
    <row r="17" spans="1:12" customFormat="1" ht="15">
      <c r="A17" s="54">
        <v>9</v>
      </c>
      <c r="B17" s="54"/>
      <c r="C17" s="19"/>
      <c r="D17" s="19"/>
      <c r="E17" s="19"/>
      <c r="F17" s="19"/>
      <c r="G17" s="19"/>
      <c r="H17" s="19"/>
      <c r="I17" s="197"/>
      <c r="J17" s="197"/>
      <c r="K17" s="197"/>
      <c r="L17" s="19"/>
    </row>
    <row r="18" spans="1:12" customFormat="1" ht="15">
      <c r="A18" s="54">
        <v>10</v>
      </c>
      <c r="B18" s="54"/>
      <c r="C18" s="19"/>
      <c r="D18" s="19"/>
      <c r="E18" s="19"/>
      <c r="F18" s="19"/>
      <c r="G18" s="19"/>
      <c r="H18" s="164"/>
      <c r="I18" s="197"/>
      <c r="J18" s="197"/>
      <c r="K18" s="197"/>
      <c r="L18" s="19"/>
    </row>
    <row r="19" spans="1:12" customFormat="1" ht="15">
      <c r="A19" s="54">
        <v>11</v>
      </c>
      <c r="B19" s="54"/>
      <c r="C19" s="19"/>
      <c r="D19" s="19"/>
      <c r="E19" s="19"/>
      <c r="F19" s="19"/>
      <c r="G19" s="19"/>
      <c r="H19" s="19"/>
      <c r="I19" s="197"/>
      <c r="J19" s="197"/>
      <c r="K19" s="197"/>
      <c r="L19" s="19"/>
    </row>
    <row r="20" spans="1:12" customFormat="1" ht="15">
      <c r="A20" s="54">
        <v>12</v>
      </c>
      <c r="B20" s="54"/>
      <c r="C20" s="19"/>
      <c r="D20" s="19"/>
      <c r="E20" s="19"/>
      <c r="F20" s="19"/>
      <c r="G20" s="19"/>
      <c r="H20" s="19"/>
      <c r="I20" s="197"/>
      <c r="J20" s="197"/>
      <c r="K20" s="197"/>
      <c r="L20" s="19"/>
    </row>
    <row r="21" spans="1:12" customFormat="1" ht="15">
      <c r="A21" s="54">
        <v>13</v>
      </c>
      <c r="B21" s="54"/>
      <c r="C21" s="19"/>
      <c r="D21" s="19"/>
      <c r="E21" s="19"/>
      <c r="F21" s="19"/>
      <c r="G21" s="19"/>
      <c r="H21" s="19"/>
      <c r="I21" s="197"/>
      <c r="J21" s="197"/>
      <c r="K21" s="197"/>
      <c r="L21" s="19"/>
    </row>
    <row r="22" spans="1:12" customFormat="1" ht="15">
      <c r="A22" s="54">
        <v>14</v>
      </c>
      <c r="B22" s="54"/>
      <c r="C22" s="19"/>
      <c r="D22" s="19"/>
      <c r="E22" s="19"/>
      <c r="F22" s="19"/>
      <c r="G22" s="19"/>
      <c r="H22" s="19"/>
      <c r="I22" s="197"/>
      <c r="J22" s="197"/>
      <c r="K22" s="197"/>
      <c r="L22" s="19"/>
    </row>
    <row r="23" spans="1:12" customFormat="1" ht="15">
      <c r="A23" s="54">
        <v>15</v>
      </c>
      <c r="B23" s="54"/>
      <c r="C23" s="19"/>
      <c r="D23" s="19"/>
      <c r="E23" s="19"/>
      <c r="F23" s="19"/>
      <c r="G23" s="19"/>
      <c r="H23" s="19"/>
      <c r="I23" s="197"/>
      <c r="J23" s="197"/>
      <c r="K23" s="197"/>
      <c r="L23" s="19"/>
    </row>
    <row r="24" spans="1:12" customFormat="1" ht="15">
      <c r="A24" s="54">
        <v>16</v>
      </c>
      <c r="B24" s="54"/>
      <c r="C24" s="19"/>
      <c r="D24" s="19"/>
      <c r="E24" s="19"/>
      <c r="F24" s="19"/>
      <c r="G24" s="19"/>
      <c r="H24" s="19"/>
      <c r="I24" s="197"/>
      <c r="J24" s="197"/>
      <c r="K24" s="197"/>
      <c r="L24" s="19"/>
    </row>
    <row r="25" spans="1:12" customFormat="1" ht="15">
      <c r="A25" s="54">
        <v>17</v>
      </c>
      <c r="B25" s="54"/>
      <c r="C25" s="19"/>
      <c r="D25" s="19"/>
      <c r="E25" s="19"/>
      <c r="F25" s="19"/>
      <c r="G25" s="19"/>
      <c r="H25" s="19"/>
      <c r="I25" s="197"/>
      <c r="J25" s="197"/>
      <c r="K25" s="197"/>
      <c r="L25" s="19"/>
    </row>
    <row r="26" spans="1:12" customFormat="1" ht="15">
      <c r="A26" s="54">
        <v>18</v>
      </c>
      <c r="B26" s="54"/>
      <c r="C26" s="19"/>
      <c r="D26" s="19"/>
      <c r="E26" s="19"/>
      <c r="F26" s="19"/>
      <c r="G26" s="19"/>
      <c r="H26" s="19"/>
      <c r="I26" s="197"/>
      <c r="J26" s="197"/>
      <c r="K26" s="197"/>
      <c r="L26" s="19"/>
    </row>
    <row r="27" spans="1:12" customFormat="1" ht="15">
      <c r="A27" s="54" t="s">
        <v>281</v>
      </c>
      <c r="B27" s="54"/>
      <c r="C27" s="19"/>
      <c r="D27" s="19"/>
      <c r="E27" s="19"/>
      <c r="F27" s="19"/>
      <c r="G27" s="19"/>
      <c r="H27" s="19"/>
      <c r="I27" s="197"/>
      <c r="J27" s="197"/>
      <c r="K27" s="197"/>
      <c r="L27" s="19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3"/>
      <c r="B31" s="163"/>
      <c r="C31" s="165" t="s">
        <v>105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7"/>
    </row>
    <row r="33" spans="3:7" ht="15">
      <c r="C33" s="163"/>
      <c r="D33" s="169" t="s">
        <v>267</v>
      </c>
      <c r="E33" s="163"/>
      <c r="G33" s="170" t="s">
        <v>272</v>
      </c>
    </row>
    <row r="34" spans="3:7" ht="15">
      <c r="C34" s="163"/>
      <c r="D34" s="171" t="s">
        <v>137</v>
      </c>
      <c r="E34" s="163"/>
      <c r="G34" s="163" t="s">
        <v>268</v>
      </c>
    </row>
    <row r="35" spans="3:7" ht="15">
      <c r="C35" s="163"/>
      <c r="D35" s="17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17" t="s">
        <v>391</v>
      </c>
      <c r="B1" s="118"/>
      <c r="C1" s="118"/>
      <c r="D1" s="118"/>
      <c r="E1" s="118"/>
      <c r="F1" s="118"/>
      <c r="G1" s="118"/>
      <c r="H1" s="124"/>
      <c r="I1" s="67" t="s">
        <v>108</v>
      </c>
    </row>
    <row r="2" spans="1:13" customFormat="1" ht="15">
      <c r="A2" s="93" t="s">
        <v>139</v>
      </c>
      <c r="B2" s="118"/>
      <c r="C2" s="118"/>
      <c r="D2" s="118"/>
      <c r="E2" s="118"/>
      <c r="F2" s="118"/>
      <c r="G2" s="118"/>
      <c r="H2" s="124"/>
      <c r="I2" s="578" t="s">
        <v>647</v>
      </c>
      <c r="J2" s="579"/>
    </row>
    <row r="3" spans="1:13" customFormat="1" ht="15">
      <c r="A3" s="118"/>
      <c r="B3" s="118"/>
      <c r="C3" s="118"/>
      <c r="D3" s="118"/>
      <c r="E3" s="118"/>
      <c r="F3" s="118"/>
      <c r="G3" s="118"/>
      <c r="H3" s="121"/>
      <c r="I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118"/>
      <c r="E4" s="118"/>
      <c r="F4" s="118"/>
      <c r="G4" s="118"/>
      <c r="H4" s="118"/>
      <c r="I4" s="127"/>
    </row>
    <row r="5" spans="1:13" ht="15">
      <c r="A5" s="199" t="str">
        <f>'ფორმა N1'!D4</f>
        <v xml:space="preserve"> </v>
      </c>
      <c r="B5" s="69" t="s">
        <v>466</v>
      </c>
      <c r="C5" s="69"/>
      <c r="D5" s="201"/>
      <c r="E5" s="201"/>
      <c r="F5" s="201"/>
      <c r="G5" s="201"/>
      <c r="H5" s="201"/>
      <c r="I5" s="200"/>
    </row>
    <row r="6" spans="1:13" customFormat="1" ht="13.5">
      <c r="A6" s="122"/>
      <c r="B6" s="123"/>
      <c r="C6" s="123"/>
      <c r="D6" s="118"/>
      <c r="E6" s="118"/>
      <c r="F6" s="118"/>
      <c r="G6" s="118"/>
      <c r="H6" s="118"/>
      <c r="I6" s="118"/>
    </row>
    <row r="7" spans="1:13" customFormat="1" ht="60">
      <c r="A7" s="130" t="s">
        <v>61</v>
      </c>
      <c r="B7" s="116" t="s">
        <v>392</v>
      </c>
      <c r="C7" s="116" t="s">
        <v>393</v>
      </c>
      <c r="D7" s="116" t="s">
        <v>398</v>
      </c>
      <c r="E7" s="116" t="s">
        <v>400</v>
      </c>
      <c r="F7" s="116" t="s">
        <v>394</v>
      </c>
      <c r="G7" s="116" t="s">
        <v>395</v>
      </c>
      <c r="H7" s="116" t="s">
        <v>407</v>
      </c>
      <c r="I7" s="116" t="s">
        <v>396</v>
      </c>
    </row>
    <row r="8" spans="1:13" customFormat="1" ht="15">
      <c r="A8" s="114">
        <v>1</v>
      </c>
      <c r="B8" s="114">
        <v>2</v>
      </c>
      <c r="C8" s="116">
        <v>3</v>
      </c>
      <c r="D8" s="114">
        <v>6</v>
      </c>
      <c r="E8" s="116">
        <v>7</v>
      </c>
      <c r="F8" s="114">
        <v>8</v>
      </c>
      <c r="G8" s="114">
        <v>9</v>
      </c>
      <c r="H8" s="114">
        <v>10</v>
      </c>
      <c r="I8" s="116">
        <v>11</v>
      </c>
    </row>
    <row r="9" spans="1:13" customFormat="1" ht="15">
      <c r="A9" s="54">
        <v>1</v>
      </c>
      <c r="B9" s="19"/>
      <c r="C9" s="19"/>
      <c r="D9" s="19"/>
      <c r="E9" s="19"/>
      <c r="F9" s="197"/>
      <c r="G9" s="197"/>
      <c r="H9" s="197"/>
      <c r="I9" s="19"/>
    </row>
    <row r="10" spans="1:13" customFormat="1" ht="15">
      <c r="A10" s="54">
        <v>2</v>
      </c>
      <c r="B10" s="19"/>
      <c r="C10" s="19"/>
      <c r="D10" s="19"/>
      <c r="E10" s="19"/>
      <c r="F10" s="197"/>
      <c r="G10" s="197"/>
      <c r="H10" s="197"/>
      <c r="I10" s="19"/>
    </row>
    <row r="11" spans="1:13" customFormat="1" ht="15">
      <c r="A11" s="54">
        <v>3</v>
      </c>
      <c r="B11" s="19"/>
      <c r="C11" s="19"/>
      <c r="D11" s="19"/>
      <c r="E11" s="19"/>
      <c r="F11" s="197"/>
      <c r="G11" s="197"/>
      <c r="H11" s="197"/>
      <c r="I11" s="19"/>
    </row>
    <row r="12" spans="1:13" customFormat="1" ht="15">
      <c r="A12" s="54">
        <v>4</v>
      </c>
      <c r="B12" s="19"/>
      <c r="C12" s="19"/>
      <c r="D12" s="19"/>
      <c r="E12" s="19"/>
      <c r="F12" s="197"/>
      <c r="G12" s="197"/>
      <c r="H12" s="197"/>
      <c r="I12" s="19"/>
    </row>
    <row r="13" spans="1:13" customFormat="1" ht="15">
      <c r="A13" s="54">
        <v>5</v>
      </c>
      <c r="B13" s="19"/>
      <c r="C13" s="19"/>
      <c r="D13" s="19"/>
      <c r="E13" s="19"/>
      <c r="F13" s="197"/>
      <c r="G13" s="197"/>
      <c r="H13" s="197"/>
      <c r="I13" s="19"/>
    </row>
    <row r="14" spans="1:13" customFormat="1" ht="15">
      <c r="A14" s="54">
        <v>6</v>
      </c>
      <c r="B14" s="19"/>
      <c r="C14" s="19"/>
      <c r="D14" s="19"/>
      <c r="E14" s="19"/>
      <c r="F14" s="197"/>
      <c r="G14" s="197"/>
      <c r="H14" s="197"/>
      <c r="I14" s="19"/>
    </row>
    <row r="15" spans="1:13" customFormat="1" ht="15">
      <c r="A15" s="54">
        <v>7</v>
      </c>
      <c r="B15" s="19"/>
      <c r="C15" s="19"/>
      <c r="D15" s="19"/>
      <c r="E15" s="19"/>
      <c r="F15" s="197"/>
      <c r="G15" s="197"/>
      <c r="H15" s="197"/>
      <c r="I15" s="19"/>
    </row>
    <row r="16" spans="1:13" customFormat="1" ht="15">
      <c r="A16" s="54">
        <v>8</v>
      </c>
      <c r="B16" s="19"/>
      <c r="C16" s="19"/>
      <c r="D16" s="19"/>
      <c r="E16" s="19"/>
      <c r="F16" s="197"/>
      <c r="G16" s="197"/>
      <c r="H16" s="197"/>
      <c r="I16" s="19"/>
    </row>
    <row r="17" spans="1:9" customFormat="1" ht="15">
      <c r="A17" s="54">
        <v>9</v>
      </c>
      <c r="B17" s="19"/>
      <c r="C17" s="19"/>
      <c r="D17" s="19"/>
      <c r="E17" s="19"/>
      <c r="F17" s="197"/>
      <c r="G17" s="197"/>
      <c r="H17" s="197"/>
      <c r="I17" s="19"/>
    </row>
    <row r="18" spans="1:9" customFormat="1" ht="15">
      <c r="A18" s="54">
        <v>10</v>
      </c>
      <c r="B18" s="19"/>
      <c r="C18" s="19"/>
      <c r="D18" s="19"/>
      <c r="E18" s="19"/>
      <c r="F18" s="197"/>
      <c r="G18" s="197"/>
      <c r="H18" s="197"/>
      <c r="I18" s="19"/>
    </row>
    <row r="19" spans="1:9" customFormat="1" ht="15">
      <c r="A19" s="54">
        <v>11</v>
      </c>
      <c r="B19" s="19"/>
      <c r="C19" s="19"/>
      <c r="D19" s="19"/>
      <c r="E19" s="19"/>
      <c r="F19" s="197"/>
      <c r="G19" s="197"/>
      <c r="H19" s="197"/>
      <c r="I19" s="19"/>
    </row>
    <row r="20" spans="1:9" customFormat="1" ht="15">
      <c r="A20" s="54">
        <v>12</v>
      </c>
      <c r="B20" s="19"/>
      <c r="C20" s="19"/>
      <c r="D20" s="19"/>
      <c r="E20" s="19"/>
      <c r="F20" s="197"/>
      <c r="G20" s="197"/>
      <c r="H20" s="197"/>
      <c r="I20" s="19"/>
    </row>
    <row r="21" spans="1:9" customFormat="1" ht="15">
      <c r="A21" s="54">
        <v>13</v>
      </c>
      <c r="B21" s="19"/>
      <c r="C21" s="19"/>
      <c r="D21" s="19"/>
      <c r="E21" s="19"/>
      <c r="F21" s="197"/>
      <c r="G21" s="197"/>
      <c r="H21" s="197"/>
      <c r="I21" s="19"/>
    </row>
    <row r="22" spans="1:9" customFormat="1" ht="15">
      <c r="A22" s="54">
        <v>14</v>
      </c>
      <c r="B22" s="19"/>
      <c r="C22" s="19"/>
      <c r="D22" s="19"/>
      <c r="E22" s="19"/>
      <c r="F22" s="197"/>
      <c r="G22" s="197"/>
      <c r="H22" s="197"/>
      <c r="I22" s="19"/>
    </row>
    <row r="23" spans="1:9" customFormat="1" ht="15">
      <c r="A23" s="54">
        <v>15</v>
      </c>
      <c r="B23" s="19"/>
      <c r="C23" s="19"/>
      <c r="D23" s="19"/>
      <c r="E23" s="19"/>
      <c r="F23" s="197"/>
      <c r="G23" s="197"/>
      <c r="H23" s="197"/>
      <c r="I23" s="19"/>
    </row>
    <row r="24" spans="1:9" customFormat="1" ht="15">
      <c r="A24" s="54">
        <v>16</v>
      </c>
      <c r="B24" s="19"/>
      <c r="C24" s="19"/>
      <c r="D24" s="19"/>
      <c r="E24" s="19"/>
      <c r="F24" s="197"/>
      <c r="G24" s="197"/>
      <c r="H24" s="197"/>
      <c r="I24" s="19"/>
    </row>
    <row r="25" spans="1:9" customFormat="1" ht="15">
      <c r="A25" s="54">
        <v>17</v>
      </c>
      <c r="B25" s="19"/>
      <c r="C25" s="19"/>
      <c r="D25" s="19"/>
      <c r="E25" s="19"/>
      <c r="F25" s="197"/>
      <c r="G25" s="197"/>
      <c r="H25" s="197"/>
      <c r="I25" s="19"/>
    </row>
    <row r="26" spans="1:9" customFormat="1" ht="15">
      <c r="A26" s="54">
        <v>18</v>
      </c>
      <c r="B26" s="19"/>
      <c r="C26" s="19"/>
      <c r="D26" s="19"/>
      <c r="E26" s="19"/>
      <c r="F26" s="197"/>
      <c r="G26" s="197"/>
      <c r="H26" s="197"/>
      <c r="I26" s="19"/>
    </row>
    <row r="27" spans="1:9" customFormat="1" ht="15">
      <c r="A27" s="54" t="s">
        <v>281</v>
      </c>
      <c r="B27" s="19"/>
      <c r="C27" s="19"/>
      <c r="D27" s="19"/>
      <c r="E27" s="19"/>
      <c r="F27" s="197"/>
      <c r="G27" s="197"/>
      <c r="H27" s="197"/>
      <c r="I27" s="19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3"/>
      <c r="B31" s="165" t="s">
        <v>105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7"/>
    </row>
    <row r="33" spans="2:6" ht="15">
      <c r="B33" s="163"/>
      <c r="C33" s="169" t="s">
        <v>267</v>
      </c>
      <c r="D33" s="163"/>
      <c r="F33" s="170" t="s">
        <v>272</v>
      </c>
    </row>
    <row r="34" spans="2:6" ht="15">
      <c r="B34" s="163"/>
      <c r="C34" s="171" t="s">
        <v>137</v>
      </c>
      <c r="D34" s="163"/>
      <c r="F34" s="163" t="s">
        <v>268</v>
      </c>
    </row>
    <row r="35" spans="2:6" ht="15">
      <c r="B35" s="163"/>
      <c r="C35" s="17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topLeftCell="A17" zoomScale="80" zoomScaleNormal="80" zoomScaleSheetLayoutView="90" workbookViewId="0">
      <selection activeCell="I9" sqref="I9:I53"/>
    </sheetView>
  </sheetViews>
  <sheetFormatPr defaultRowHeight="13.5"/>
  <cols>
    <col min="1" max="1" width="10" style="438" customWidth="1"/>
    <col min="2" max="2" width="21.85546875" style="402" customWidth="1"/>
    <col min="3" max="3" width="30" style="402" customWidth="1"/>
    <col min="4" max="4" width="29" style="402" customWidth="1"/>
    <col min="5" max="5" width="25.5703125" style="402" customWidth="1"/>
    <col min="6" max="6" width="21.7109375" style="402" customWidth="1"/>
    <col min="7" max="7" width="20.140625" style="402" customWidth="1"/>
    <col min="8" max="8" width="16.42578125" style="402" customWidth="1"/>
    <col min="9" max="9" width="26.42578125" style="402" customWidth="1"/>
    <col min="10" max="10" width="0.5703125" style="402" customWidth="1"/>
    <col min="11" max="16384" width="9.140625" style="402"/>
  </cols>
  <sheetData>
    <row r="1" spans="1:10">
      <c r="A1" s="434" t="s">
        <v>412</v>
      </c>
      <c r="B1" s="297"/>
      <c r="C1" s="297"/>
      <c r="D1" s="297"/>
      <c r="E1" s="297"/>
      <c r="F1" s="297"/>
      <c r="G1" s="297"/>
      <c r="H1" s="297"/>
      <c r="I1" s="216" t="s">
        <v>540</v>
      </c>
      <c r="J1" s="401"/>
    </row>
    <row r="2" spans="1:10">
      <c r="A2" s="435" t="s">
        <v>139</v>
      </c>
      <c r="B2" s="297"/>
      <c r="C2" s="297"/>
      <c r="D2" s="297"/>
      <c r="E2" s="297"/>
      <c r="F2" s="297"/>
      <c r="G2" s="297"/>
      <c r="H2" s="297"/>
      <c r="I2" s="578">
        <v>41639</v>
      </c>
      <c r="J2" s="579"/>
    </row>
    <row r="3" spans="1:10">
      <c r="A3" s="435"/>
      <c r="B3" s="297"/>
      <c r="C3" s="297"/>
      <c r="D3" s="297"/>
      <c r="E3" s="297"/>
      <c r="F3" s="297"/>
      <c r="G3" s="297"/>
      <c r="H3" s="297"/>
      <c r="I3" s="403"/>
      <c r="J3" s="401"/>
    </row>
    <row r="4" spans="1:10">
      <c r="A4" s="436" t="str">
        <f>'[3]ფორმა N2'!A4</f>
        <v>ანგარიშვალდებული პირის დასახელება:</v>
      </c>
      <c r="B4" s="297"/>
      <c r="C4" s="297"/>
      <c r="D4" s="297"/>
      <c r="E4" s="297"/>
      <c r="F4" s="297"/>
      <c r="G4" s="297"/>
      <c r="H4" s="297"/>
      <c r="I4" s="297"/>
      <c r="J4" s="404"/>
    </row>
    <row r="5" spans="1:10">
      <c r="A5" s="437"/>
      <c r="B5" s="405"/>
      <c r="C5" s="405" t="s">
        <v>466</v>
      </c>
      <c r="D5" s="405"/>
      <c r="E5" s="405"/>
      <c r="F5" s="405"/>
      <c r="G5" s="405"/>
      <c r="H5" s="405"/>
      <c r="I5" s="405"/>
      <c r="J5" s="406"/>
    </row>
    <row r="6" spans="1:10">
      <c r="A6" s="436"/>
      <c r="B6" s="297"/>
      <c r="C6" s="297"/>
      <c r="D6" s="297"/>
      <c r="E6" s="297"/>
      <c r="F6" s="297"/>
      <c r="G6" s="297"/>
      <c r="H6" s="297"/>
      <c r="I6" s="297"/>
      <c r="J6" s="404"/>
    </row>
    <row r="7" spans="1:10" ht="13.5" customHeight="1">
      <c r="A7" s="435"/>
      <c r="B7" s="297"/>
      <c r="C7" s="297"/>
      <c r="D7" s="297"/>
      <c r="E7" s="297"/>
      <c r="F7" s="297"/>
      <c r="G7" s="297"/>
      <c r="H7" s="297"/>
      <c r="I7" s="297"/>
      <c r="J7" s="386"/>
    </row>
    <row r="8" spans="1:10" ht="54.75" customHeight="1">
      <c r="A8" s="540" t="s">
        <v>61</v>
      </c>
      <c r="B8" s="541" t="s">
        <v>383</v>
      </c>
      <c r="C8" s="542" t="s">
        <v>446</v>
      </c>
      <c r="D8" s="542" t="s">
        <v>447</v>
      </c>
      <c r="E8" s="542" t="s">
        <v>384</v>
      </c>
      <c r="F8" s="542" t="s">
        <v>403</v>
      </c>
      <c r="G8" s="542" t="s">
        <v>404</v>
      </c>
      <c r="H8" s="542" t="s">
        <v>452</v>
      </c>
      <c r="I8" s="542" t="s">
        <v>405</v>
      </c>
      <c r="J8" s="386"/>
    </row>
    <row r="9" spans="1:10">
      <c r="A9" s="543">
        <v>1</v>
      </c>
      <c r="B9" s="412">
        <v>41083</v>
      </c>
      <c r="C9" s="408" t="s">
        <v>472</v>
      </c>
      <c r="D9" s="409" t="s">
        <v>473</v>
      </c>
      <c r="E9" s="410" t="s">
        <v>471</v>
      </c>
      <c r="F9" s="410">
        <v>125</v>
      </c>
      <c r="G9" s="411"/>
      <c r="H9" s="410"/>
      <c r="I9" s="410">
        <v>125</v>
      </c>
      <c r="J9" s="386"/>
    </row>
    <row r="10" spans="1:10">
      <c r="A10" s="543">
        <v>2</v>
      </c>
      <c r="B10" s="407">
        <v>41083</v>
      </c>
      <c r="C10" s="408" t="s">
        <v>474</v>
      </c>
      <c r="D10" s="409" t="s">
        <v>475</v>
      </c>
      <c r="E10" s="410" t="s">
        <v>471</v>
      </c>
      <c r="F10" s="410">
        <v>125</v>
      </c>
      <c r="G10" s="411"/>
      <c r="H10" s="410"/>
      <c r="I10" s="410">
        <v>125</v>
      </c>
      <c r="J10" s="386"/>
    </row>
    <row r="11" spans="1:10">
      <c r="A11" s="543">
        <v>3</v>
      </c>
      <c r="B11" s="412">
        <v>41083</v>
      </c>
      <c r="C11" s="408" t="s">
        <v>476</v>
      </c>
      <c r="D11" s="409" t="s">
        <v>477</v>
      </c>
      <c r="E11" s="410" t="s">
        <v>471</v>
      </c>
      <c r="F11" s="410">
        <v>125</v>
      </c>
      <c r="G11" s="411"/>
      <c r="H11" s="410"/>
      <c r="I11" s="410">
        <v>125</v>
      </c>
      <c r="J11" s="386"/>
    </row>
    <row r="12" spans="1:10">
      <c r="A12" s="543">
        <v>4</v>
      </c>
      <c r="B12" s="407">
        <v>41083</v>
      </c>
      <c r="C12" s="408" t="s">
        <v>478</v>
      </c>
      <c r="D12" s="409" t="s">
        <v>479</v>
      </c>
      <c r="E12" s="410" t="s">
        <v>471</v>
      </c>
      <c r="F12" s="410">
        <v>125</v>
      </c>
      <c r="G12" s="411"/>
      <c r="H12" s="410"/>
      <c r="I12" s="410">
        <v>125</v>
      </c>
      <c r="J12" s="386"/>
    </row>
    <row r="13" spans="1:10">
      <c r="A13" s="543">
        <v>5</v>
      </c>
      <c r="B13" s="407">
        <v>41083</v>
      </c>
      <c r="C13" s="408" t="s">
        <v>480</v>
      </c>
      <c r="D13" s="409" t="s">
        <v>481</v>
      </c>
      <c r="E13" s="410" t="s">
        <v>471</v>
      </c>
      <c r="F13" s="410">
        <v>125</v>
      </c>
      <c r="G13" s="411"/>
      <c r="H13" s="410"/>
      <c r="I13" s="410">
        <v>125</v>
      </c>
      <c r="J13" s="386"/>
    </row>
    <row r="14" spans="1:10">
      <c r="A14" s="543">
        <v>6</v>
      </c>
      <c r="B14" s="407">
        <v>41083</v>
      </c>
      <c r="C14" s="408" t="s">
        <v>482</v>
      </c>
      <c r="D14" s="409" t="s">
        <v>483</v>
      </c>
      <c r="E14" s="410" t="s">
        <v>471</v>
      </c>
      <c r="F14" s="410">
        <v>125</v>
      </c>
      <c r="G14" s="411"/>
      <c r="H14" s="410"/>
      <c r="I14" s="410">
        <v>125</v>
      </c>
      <c r="J14" s="386"/>
    </row>
    <row r="15" spans="1:10">
      <c r="A15" s="543">
        <v>7</v>
      </c>
      <c r="B15" s="407">
        <v>41083</v>
      </c>
      <c r="C15" s="408" t="s">
        <v>484</v>
      </c>
      <c r="D15" s="409" t="s">
        <v>485</v>
      </c>
      <c r="E15" s="410" t="s">
        <v>471</v>
      </c>
      <c r="F15" s="410">
        <v>125</v>
      </c>
      <c r="G15" s="411"/>
      <c r="H15" s="410"/>
      <c r="I15" s="410">
        <v>125</v>
      </c>
      <c r="J15" s="386"/>
    </row>
    <row r="16" spans="1:10">
      <c r="A16" s="543">
        <v>8</v>
      </c>
      <c r="B16" s="407">
        <v>41083</v>
      </c>
      <c r="C16" s="408" t="s">
        <v>486</v>
      </c>
      <c r="D16" s="409" t="s">
        <v>487</v>
      </c>
      <c r="E16" s="410" t="s">
        <v>471</v>
      </c>
      <c r="F16" s="410">
        <v>125</v>
      </c>
      <c r="G16" s="411"/>
      <c r="H16" s="410"/>
      <c r="I16" s="410">
        <v>125</v>
      </c>
      <c r="J16" s="386"/>
    </row>
    <row r="17" spans="1:10">
      <c r="A17" s="543">
        <v>9</v>
      </c>
      <c r="B17" s="407">
        <v>41083</v>
      </c>
      <c r="C17" s="408" t="s">
        <v>488</v>
      </c>
      <c r="D17" s="409" t="s">
        <v>489</v>
      </c>
      <c r="E17" s="410" t="s">
        <v>471</v>
      </c>
      <c r="F17" s="410">
        <v>125</v>
      </c>
      <c r="G17" s="411"/>
      <c r="H17" s="410"/>
      <c r="I17" s="410">
        <v>125</v>
      </c>
      <c r="J17" s="386"/>
    </row>
    <row r="18" spans="1:10">
      <c r="A18" s="543">
        <v>10</v>
      </c>
      <c r="B18" s="407">
        <v>41083</v>
      </c>
      <c r="C18" s="408" t="s">
        <v>490</v>
      </c>
      <c r="D18" s="409" t="s">
        <v>491</v>
      </c>
      <c r="E18" s="410" t="s">
        <v>471</v>
      </c>
      <c r="F18" s="410">
        <v>125</v>
      </c>
      <c r="G18" s="411"/>
      <c r="H18" s="410"/>
      <c r="I18" s="410">
        <v>125</v>
      </c>
      <c r="J18" s="386"/>
    </row>
    <row r="19" spans="1:10">
      <c r="A19" s="543">
        <v>11</v>
      </c>
      <c r="B19" s="407">
        <v>41083</v>
      </c>
      <c r="C19" s="408" t="s">
        <v>492</v>
      </c>
      <c r="D19" s="409" t="s">
        <v>493</v>
      </c>
      <c r="E19" s="410" t="s">
        <v>471</v>
      </c>
      <c r="F19" s="410">
        <v>125</v>
      </c>
      <c r="G19" s="411"/>
      <c r="H19" s="410"/>
      <c r="I19" s="410">
        <v>125</v>
      </c>
      <c r="J19" s="386"/>
    </row>
    <row r="20" spans="1:10">
      <c r="A20" s="543">
        <v>12</v>
      </c>
      <c r="B20" s="407">
        <v>41083</v>
      </c>
      <c r="C20" s="408" t="s">
        <v>494</v>
      </c>
      <c r="D20" s="409" t="s">
        <v>495</v>
      </c>
      <c r="E20" s="410" t="s">
        <v>471</v>
      </c>
      <c r="F20" s="410">
        <v>125</v>
      </c>
      <c r="G20" s="411"/>
      <c r="H20" s="410"/>
      <c r="I20" s="410">
        <v>125</v>
      </c>
      <c r="J20" s="386"/>
    </row>
    <row r="21" spans="1:10">
      <c r="A21" s="543">
        <v>13</v>
      </c>
      <c r="B21" s="412">
        <v>41083</v>
      </c>
      <c r="C21" s="408" t="s">
        <v>496</v>
      </c>
      <c r="D21" s="409" t="s">
        <v>497</v>
      </c>
      <c r="E21" s="410" t="s">
        <v>471</v>
      </c>
      <c r="F21" s="410">
        <v>125</v>
      </c>
      <c r="G21" s="411"/>
      <c r="H21" s="410"/>
      <c r="I21" s="410">
        <v>125</v>
      </c>
      <c r="J21" s="386"/>
    </row>
    <row r="22" spans="1:10">
      <c r="A22" s="543">
        <v>14</v>
      </c>
      <c r="B22" s="407">
        <v>41083</v>
      </c>
      <c r="C22" s="408" t="s">
        <v>498</v>
      </c>
      <c r="D22" s="409" t="s">
        <v>499</v>
      </c>
      <c r="E22" s="410" t="s">
        <v>471</v>
      </c>
      <c r="F22" s="410">
        <v>125</v>
      </c>
      <c r="G22" s="411"/>
      <c r="H22" s="410"/>
      <c r="I22" s="410">
        <v>125</v>
      </c>
      <c r="J22" s="386"/>
    </row>
    <row r="23" spans="1:10">
      <c r="A23" s="543">
        <v>15</v>
      </c>
      <c r="B23" s="407">
        <v>41083</v>
      </c>
      <c r="C23" s="413" t="s">
        <v>500</v>
      </c>
      <c r="D23" s="414" t="s">
        <v>501</v>
      </c>
      <c r="E23" s="415" t="s">
        <v>471</v>
      </c>
      <c r="F23" s="410">
        <v>125</v>
      </c>
      <c r="G23" s="416"/>
      <c r="H23" s="410"/>
      <c r="I23" s="410">
        <v>125</v>
      </c>
      <c r="J23" s="386"/>
    </row>
    <row r="24" spans="1:10">
      <c r="A24" s="543">
        <v>16</v>
      </c>
      <c r="B24" s="407">
        <v>41083</v>
      </c>
      <c r="C24" s="413" t="s">
        <v>502</v>
      </c>
      <c r="D24" s="414" t="s">
        <v>503</v>
      </c>
      <c r="E24" s="415" t="s">
        <v>471</v>
      </c>
      <c r="F24" s="410">
        <v>125</v>
      </c>
      <c r="G24" s="416"/>
      <c r="H24" s="410"/>
      <c r="I24" s="410">
        <v>125</v>
      </c>
      <c r="J24" s="386"/>
    </row>
    <row r="25" spans="1:10">
      <c r="A25" s="543">
        <v>17</v>
      </c>
      <c r="B25" s="407">
        <v>41083</v>
      </c>
      <c r="C25" s="413" t="s">
        <v>504</v>
      </c>
      <c r="D25" s="414" t="s">
        <v>505</v>
      </c>
      <c r="E25" s="415" t="s">
        <v>471</v>
      </c>
      <c r="F25" s="410">
        <v>125</v>
      </c>
      <c r="G25" s="416"/>
      <c r="H25" s="410"/>
      <c r="I25" s="410">
        <v>125</v>
      </c>
      <c r="J25" s="386"/>
    </row>
    <row r="26" spans="1:10">
      <c r="A26" s="543">
        <v>18</v>
      </c>
      <c r="B26" s="407">
        <v>41083</v>
      </c>
      <c r="C26" s="413" t="s">
        <v>506</v>
      </c>
      <c r="D26" s="414" t="s">
        <v>507</v>
      </c>
      <c r="E26" s="415" t="s">
        <v>471</v>
      </c>
      <c r="F26" s="410">
        <v>125</v>
      </c>
      <c r="G26" s="416"/>
      <c r="H26" s="410"/>
      <c r="I26" s="410">
        <v>125</v>
      </c>
      <c r="J26" s="386"/>
    </row>
    <row r="27" spans="1:10">
      <c r="A27" s="543">
        <v>19</v>
      </c>
      <c r="B27" s="407">
        <v>41083</v>
      </c>
      <c r="C27" s="413" t="s">
        <v>508</v>
      </c>
      <c r="D27" s="414" t="s">
        <v>509</v>
      </c>
      <c r="E27" s="415" t="s">
        <v>471</v>
      </c>
      <c r="F27" s="410">
        <v>125</v>
      </c>
      <c r="G27" s="416"/>
      <c r="H27" s="410"/>
      <c r="I27" s="410">
        <v>125</v>
      </c>
      <c r="J27" s="386"/>
    </row>
    <row r="28" spans="1:10">
      <c r="A28" s="543">
        <v>20</v>
      </c>
      <c r="B28" s="407">
        <v>41083</v>
      </c>
      <c r="C28" s="413" t="s">
        <v>510</v>
      </c>
      <c r="D28" s="414" t="s">
        <v>511</v>
      </c>
      <c r="E28" s="415" t="s">
        <v>471</v>
      </c>
      <c r="F28" s="410">
        <v>125</v>
      </c>
      <c r="G28" s="416"/>
      <c r="H28" s="410"/>
      <c r="I28" s="410">
        <v>125</v>
      </c>
      <c r="J28" s="386"/>
    </row>
    <row r="29" spans="1:10">
      <c r="A29" s="543">
        <v>21</v>
      </c>
      <c r="B29" s="407">
        <v>41083</v>
      </c>
      <c r="C29" s="413" t="s">
        <v>512</v>
      </c>
      <c r="D29" s="414" t="s">
        <v>513</v>
      </c>
      <c r="E29" s="415" t="s">
        <v>471</v>
      </c>
      <c r="F29" s="410">
        <v>125</v>
      </c>
      <c r="G29" s="416"/>
      <c r="H29" s="410"/>
      <c r="I29" s="410">
        <v>125</v>
      </c>
      <c r="J29" s="386"/>
    </row>
    <row r="30" spans="1:10">
      <c r="A30" s="543">
        <v>22</v>
      </c>
      <c r="B30" s="407">
        <v>41083</v>
      </c>
      <c r="C30" s="413" t="s">
        <v>514</v>
      </c>
      <c r="D30" s="414" t="s">
        <v>515</v>
      </c>
      <c r="E30" s="415" t="s">
        <v>471</v>
      </c>
      <c r="F30" s="410">
        <v>125</v>
      </c>
      <c r="G30" s="416"/>
      <c r="H30" s="410"/>
      <c r="I30" s="410">
        <v>125</v>
      </c>
      <c r="J30" s="386"/>
    </row>
    <row r="31" spans="1:10">
      <c r="A31" s="543">
        <v>23</v>
      </c>
      <c r="B31" s="407">
        <v>41083</v>
      </c>
      <c r="C31" s="417" t="s">
        <v>516</v>
      </c>
      <c r="D31" s="418" t="s">
        <v>517</v>
      </c>
      <c r="E31" s="419" t="s">
        <v>471</v>
      </c>
      <c r="F31" s="410">
        <v>125</v>
      </c>
      <c r="G31" s="420"/>
      <c r="H31" s="410"/>
      <c r="I31" s="410">
        <v>125</v>
      </c>
      <c r="J31" s="386"/>
    </row>
    <row r="32" spans="1:10">
      <c r="A32" s="543">
        <v>24</v>
      </c>
      <c r="B32" s="407">
        <v>41083</v>
      </c>
      <c r="C32" s="417" t="s">
        <v>518</v>
      </c>
      <c r="D32" s="418" t="s">
        <v>519</v>
      </c>
      <c r="E32" s="419" t="s">
        <v>471</v>
      </c>
      <c r="F32" s="410">
        <v>125</v>
      </c>
      <c r="G32" s="420"/>
      <c r="H32" s="410"/>
      <c r="I32" s="410">
        <v>125</v>
      </c>
      <c r="J32" s="386"/>
    </row>
    <row r="33" spans="1:10">
      <c r="A33" s="543">
        <v>25</v>
      </c>
      <c r="B33" s="407">
        <v>41083</v>
      </c>
      <c r="C33" s="417" t="s">
        <v>569</v>
      </c>
      <c r="D33" s="418" t="s">
        <v>570</v>
      </c>
      <c r="E33" s="419" t="s">
        <v>471</v>
      </c>
      <c r="F33" s="410">
        <v>125</v>
      </c>
      <c r="G33" s="420"/>
      <c r="H33" s="419"/>
      <c r="I33" s="410">
        <v>125</v>
      </c>
      <c r="J33" s="386"/>
    </row>
    <row r="34" spans="1:10">
      <c r="A34" s="543">
        <v>26</v>
      </c>
      <c r="B34" s="407">
        <v>41083</v>
      </c>
      <c r="C34" s="417" t="s">
        <v>571</v>
      </c>
      <c r="D34" s="418" t="s">
        <v>574</v>
      </c>
      <c r="E34" s="419" t="s">
        <v>471</v>
      </c>
      <c r="F34" s="410">
        <v>125</v>
      </c>
      <c r="G34" s="420"/>
      <c r="H34" s="419"/>
      <c r="I34" s="410">
        <v>125</v>
      </c>
      <c r="J34" s="386"/>
    </row>
    <row r="35" spans="1:10">
      <c r="A35" s="543">
        <v>27</v>
      </c>
      <c r="B35" s="407">
        <v>41083</v>
      </c>
      <c r="C35" s="417" t="s">
        <v>572</v>
      </c>
      <c r="D35" s="418" t="s">
        <v>575</v>
      </c>
      <c r="E35" s="419" t="s">
        <v>471</v>
      </c>
      <c r="F35" s="410">
        <v>125</v>
      </c>
      <c r="G35" s="420"/>
      <c r="H35" s="419"/>
      <c r="I35" s="410">
        <v>125</v>
      </c>
      <c r="J35" s="386"/>
    </row>
    <row r="36" spans="1:10">
      <c r="A36" s="543">
        <v>28</v>
      </c>
      <c r="B36" s="407">
        <v>41083</v>
      </c>
      <c r="C36" s="417" t="s">
        <v>573</v>
      </c>
      <c r="D36" s="418" t="s">
        <v>576</v>
      </c>
      <c r="E36" s="419" t="s">
        <v>471</v>
      </c>
      <c r="F36" s="410">
        <v>125</v>
      </c>
      <c r="G36" s="420"/>
      <c r="H36" s="419"/>
      <c r="I36" s="410">
        <v>125</v>
      </c>
      <c r="J36" s="386"/>
    </row>
    <row r="37" spans="1:10">
      <c r="A37" s="543">
        <v>29</v>
      </c>
      <c r="B37" s="407">
        <v>41083</v>
      </c>
      <c r="C37" s="417" t="s">
        <v>520</v>
      </c>
      <c r="D37" s="418" t="s">
        <v>521</v>
      </c>
      <c r="E37" s="419" t="s">
        <v>471</v>
      </c>
      <c r="F37" s="410">
        <v>45</v>
      </c>
      <c r="G37" s="420"/>
      <c r="H37" s="419"/>
      <c r="I37" s="410">
        <v>45</v>
      </c>
      <c r="J37" s="386"/>
    </row>
    <row r="38" spans="1:10">
      <c r="A38" s="543">
        <v>37</v>
      </c>
      <c r="B38" s="421">
        <v>41080</v>
      </c>
      <c r="C38" s="422" t="s">
        <v>523</v>
      </c>
      <c r="D38" s="423" t="s">
        <v>529</v>
      </c>
      <c r="E38" s="424" t="s">
        <v>524</v>
      </c>
      <c r="F38" s="425">
        <v>7473.78</v>
      </c>
      <c r="G38" s="426"/>
      <c r="H38" s="425"/>
      <c r="I38" s="425">
        <v>7473.78</v>
      </c>
      <c r="J38" s="386"/>
    </row>
    <row r="39" spans="1:10" ht="28.5" hidden="1" customHeight="1">
      <c r="A39" s="543">
        <v>40</v>
      </c>
      <c r="B39" s="421"/>
      <c r="C39" s="422"/>
      <c r="D39" s="427"/>
      <c r="E39" s="428"/>
      <c r="F39" s="425"/>
      <c r="G39" s="426"/>
      <c r="H39" s="425"/>
      <c r="I39" s="425"/>
      <c r="J39" s="386"/>
    </row>
    <row r="40" spans="1:10" hidden="1">
      <c r="A40" s="543">
        <v>44</v>
      </c>
      <c r="B40" s="421"/>
      <c r="C40" s="422"/>
      <c r="D40" s="427"/>
      <c r="E40" s="428"/>
      <c r="F40" s="425"/>
      <c r="G40" s="426"/>
      <c r="H40" s="425"/>
      <c r="I40" s="425"/>
      <c r="J40" s="386"/>
    </row>
    <row r="41" spans="1:10">
      <c r="A41" s="543">
        <v>46</v>
      </c>
      <c r="B41" s="421">
        <v>41137</v>
      </c>
      <c r="C41" s="422" t="s">
        <v>530</v>
      </c>
      <c r="D41" s="429"/>
      <c r="E41" s="428" t="s">
        <v>539</v>
      </c>
      <c r="F41" s="425">
        <v>41368.32</v>
      </c>
      <c r="G41" s="426"/>
      <c r="H41" s="425"/>
      <c r="I41" s="425">
        <v>41368.32</v>
      </c>
      <c r="J41" s="386"/>
    </row>
    <row r="42" spans="1:10" hidden="1">
      <c r="A42" s="543">
        <v>47</v>
      </c>
      <c r="B42" s="421"/>
      <c r="C42" s="430"/>
      <c r="D42" s="430"/>
      <c r="E42" s="428"/>
      <c r="F42" s="425"/>
      <c r="G42" s="426"/>
      <c r="H42" s="425"/>
      <c r="I42" s="425"/>
      <c r="J42" s="386"/>
    </row>
    <row r="43" spans="1:10">
      <c r="A43" s="543">
        <v>50</v>
      </c>
      <c r="B43" s="431">
        <v>41142</v>
      </c>
      <c r="C43" s="547" t="s">
        <v>541</v>
      </c>
      <c r="D43" s="548"/>
      <c r="E43" s="549" t="s">
        <v>543</v>
      </c>
      <c r="F43" s="561">
        <v>13476.7</v>
      </c>
      <c r="G43" s="432"/>
      <c r="H43" s="433"/>
      <c r="I43" s="561">
        <v>13476.7</v>
      </c>
    </row>
    <row r="44" spans="1:10">
      <c r="A44" s="543">
        <v>51</v>
      </c>
      <c r="B44" s="431">
        <v>41146</v>
      </c>
      <c r="C44" s="550" t="s">
        <v>542</v>
      </c>
      <c r="D44" s="551"/>
      <c r="E44" s="546" t="s">
        <v>543</v>
      </c>
      <c r="F44" s="561">
        <v>10546.17</v>
      </c>
      <c r="G44" s="432"/>
      <c r="H44" s="433"/>
      <c r="I44" s="561">
        <v>10546.17</v>
      </c>
    </row>
    <row r="45" spans="1:10">
      <c r="A45" s="543">
        <v>52</v>
      </c>
      <c r="B45" s="431">
        <v>41244</v>
      </c>
      <c r="C45" s="550" t="s">
        <v>522</v>
      </c>
      <c r="D45" s="551">
        <v>205177057</v>
      </c>
      <c r="E45" s="546" t="s">
        <v>621</v>
      </c>
      <c r="F45" s="561">
        <v>3000</v>
      </c>
      <c r="G45" s="432"/>
      <c r="H45" s="433"/>
      <c r="I45" s="561">
        <v>3000</v>
      </c>
    </row>
    <row r="46" spans="1:10" ht="10.5" customHeight="1">
      <c r="A46" s="543">
        <v>53</v>
      </c>
      <c r="B46" s="431">
        <v>41244</v>
      </c>
      <c r="C46" s="550" t="s">
        <v>630</v>
      </c>
      <c r="D46" s="551">
        <v>205177057</v>
      </c>
      <c r="E46" s="546" t="s">
        <v>621</v>
      </c>
      <c r="F46" s="561">
        <v>5248.91</v>
      </c>
      <c r="G46" s="432"/>
      <c r="H46" s="433"/>
      <c r="I46" s="561">
        <v>5248.91</v>
      </c>
    </row>
    <row r="47" spans="1:10" ht="25.5" customHeight="1">
      <c r="A47" s="552">
        <v>57</v>
      </c>
      <c r="B47" s="431">
        <v>41635</v>
      </c>
      <c r="C47" s="574" t="s">
        <v>675</v>
      </c>
      <c r="D47" s="551">
        <v>204560518</v>
      </c>
      <c r="E47" s="546" t="s">
        <v>674</v>
      </c>
      <c r="F47" s="561">
        <v>645</v>
      </c>
      <c r="G47" s="432"/>
      <c r="H47" s="433"/>
      <c r="I47" s="561">
        <v>645</v>
      </c>
    </row>
    <row r="48" spans="1:10">
      <c r="A48" s="552">
        <v>58</v>
      </c>
      <c r="B48" s="431">
        <v>41556</v>
      </c>
      <c r="C48" s="550" t="s">
        <v>620</v>
      </c>
      <c r="D48" s="551">
        <v>204876606</v>
      </c>
      <c r="E48" s="546" t="s">
        <v>621</v>
      </c>
      <c r="F48" s="561">
        <v>3973.88</v>
      </c>
      <c r="G48" s="432"/>
      <c r="H48" s="433"/>
      <c r="I48" s="561">
        <v>3973.88</v>
      </c>
    </row>
    <row r="49" spans="1:9">
      <c r="A49" s="552">
        <v>59</v>
      </c>
      <c r="B49" s="431">
        <v>41556</v>
      </c>
      <c r="C49" s="550" t="s">
        <v>676</v>
      </c>
      <c r="D49" s="551">
        <v>204579429</v>
      </c>
      <c r="E49" s="546" t="s">
        <v>621</v>
      </c>
      <c r="F49" s="561">
        <v>35.5</v>
      </c>
      <c r="G49" s="432"/>
      <c r="H49" s="433"/>
      <c r="I49" s="561">
        <v>35.5</v>
      </c>
    </row>
    <row r="50" spans="1:9">
      <c r="A50" s="552"/>
      <c r="B50" s="431">
        <v>41244</v>
      </c>
      <c r="C50" s="550" t="s">
        <v>631</v>
      </c>
      <c r="D50" s="423" t="s">
        <v>529</v>
      </c>
      <c r="E50" s="546" t="s">
        <v>621</v>
      </c>
      <c r="F50" s="561">
        <v>7855</v>
      </c>
      <c r="G50" s="432"/>
      <c r="H50" s="433"/>
      <c r="I50" s="561">
        <v>7855</v>
      </c>
    </row>
    <row r="51" spans="1:9">
      <c r="A51" s="552"/>
      <c r="B51" s="431"/>
      <c r="C51" s="550" t="s">
        <v>632</v>
      </c>
      <c r="D51" s="551">
        <v>48001017476</v>
      </c>
      <c r="E51" s="546" t="s">
        <v>633</v>
      </c>
      <c r="F51" s="561">
        <v>20</v>
      </c>
      <c r="G51" s="432"/>
      <c r="H51" s="433"/>
      <c r="I51" s="561">
        <v>20</v>
      </c>
    </row>
    <row r="52" spans="1:9">
      <c r="A52" s="543">
        <v>55</v>
      </c>
      <c r="B52" s="431" t="s">
        <v>579</v>
      </c>
      <c r="C52" s="550" t="s">
        <v>580</v>
      </c>
      <c r="D52" s="551">
        <v>204854595</v>
      </c>
      <c r="E52" s="546" t="s">
        <v>581</v>
      </c>
      <c r="F52" s="561">
        <v>147261.45000000001</v>
      </c>
      <c r="G52" s="432"/>
      <c r="H52" s="433"/>
      <c r="I52" s="561">
        <v>147261.45000000001</v>
      </c>
    </row>
    <row r="53" spans="1:9">
      <c r="A53" s="543">
        <v>56</v>
      </c>
      <c r="B53" s="431" t="s">
        <v>590</v>
      </c>
      <c r="C53" s="550" t="s">
        <v>580</v>
      </c>
      <c r="D53" s="551">
        <v>204854595</v>
      </c>
      <c r="E53" s="546" t="s">
        <v>589</v>
      </c>
      <c r="F53" s="561">
        <v>21183.43</v>
      </c>
      <c r="G53" s="432"/>
      <c r="H53" s="433"/>
      <c r="I53" s="561">
        <v>21183.43</v>
      </c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41:D42 B9:B38">
      <formula1>40543</formula1>
      <formula2>42004</formula2>
    </dataValidation>
  </dataValidations>
  <printOptions gridLines="1"/>
  <pageMargins left="0.7" right="0.7" top="0.75" bottom="0.75" header="0.3" footer="0.3"/>
  <pageSetup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M1" sqref="M1:N1"/>
    </sheetView>
  </sheetViews>
  <sheetFormatPr defaultRowHeight="12.75"/>
  <cols>
    <col min="1" max="1" width="2.7109375" style="175" customWidth="1"/>
    <col min="2" max="2" width="9" style="175" customWidth="1"/>
    <col min="3" max="3" width="23.42578125" style="175" customWidth="1"/>
    <col min="4" max="4" width="13.28515625" style="175" customWidth="1"/>
    <col min="5" max="5" width="8.140625" style="175" customWidth="1"/>
    <col min="6" max="6" width="11.5703125" style="175" customWidth="1"/>
    <col min="7" max="7" width="12.28515625" style="175" customWidth="1"/>
    <col min="8" max="8" width="15.28515625" style="175" customWidth="1"/>
    <col min="9" max="9" width="17.5703125" style="175" customWidth="1"/>
    <col min="10" max="11" width="12.42578125" style="175" customWidth="1"/>
    <col min="12" max="12" width="23.5703125" style="175" customWidth="1"/>
    <col min="13" max="13" width="12.42578125" style="175" customWidth="1"/>
    <col min="14" max="14" width="0.85546875" style="175" customWidth="1"/>
    <col min="15" max="16384" width="9.140625" style="175"/>
  </cols>
  <sheetData>
    <row r="1" spans="1:14" ht="13.5">
      <c r="A1" s="172" t="s">
        <v>456</v>
      </c>
      <c r="B1" s="173"/>
      <c r="C1" s="173"/>
      <c r="D1" s="173"/>
      <c r="E1" s="173"/>
      <c r="F1" s="173"/>
      <c r="G1" s="173"/>
      <c r="H1" s="173"/>
      <c r="I1" s="176"/>
      <c r="J1" s="216" t="s">
        <v>429</v>
      </c>
      <c r="K1" s="216"/>
      <c r="L1" s="216"/>
      <c r="M1" s="578" t="s">
        <v>647</v>
      </c>
      <c r="N1" s="579"/>
    </row>
    <row r="2" spans="1:14">
      <c r="A2" s="176" t="s">
        <v>320</v>
      </c>
      <c r="B2" s="173"/>
      <c r="C2" s="173"/>
      <c r="D2" s="174"/>
      <c r="E2" s="174"/>
      <c r="F2" s="174"/>
      <c r="G2" s="174"/>
      <c r="H2" s="174"/>
      <c r="I2" s="173"/>
      <c r="J2" s="173"/>
      <c r="K2" s="173"/>
      <c r="L2" s="173"/>
      <c r="M2" s="173"/>
      <c r="N2" s="176"/>
    </row>
    <row r="3" spans="1:14">
      <c r="A3" s="176"/>
      <c r="B3" s="173"/>
      <c r="C3" s="173"/>
      <c r="D3" s="174"/>
      <c r="E3" s="174"/>
      <c r="F3" s="174"/>
      <c r="G3" s="174"/>
      <c r="H3" s="174"/>
      <c r="I3" s="173"/>
      <c r="J3" s="173"/>
      <c r="K3" s="173"/>
      <c r="L3" s="173"/>
      <c r="N3" s="176"/>
    </row>
    <row r="4" spans="1:14" ht="15">
      <c r="A4" s="96" t="s">
        <v>273</v>
      </c>
      <c r="B4" s="173"/>
      <c r="C4" s="173"/>
      <c r="D4" s="177"/>
      <c r="E4" s="217"/>
      <c r="F4" s="177"/>
      <c r="G4" s="174"/>
      <c r="H4" s="174"/>
      <c r="I4" s="174"/>
      <c r="J4" s="174"/>
      <c r="K4" s="174"/>
      <c r="L4" s="173"/>
      <c r="M4" s="174"/>
      <c r="N4" s="176"/>
    </row>
    <row r="5" spans="1:14">
      <c r="A5" s="178"/>
      <c r="B5" s="178"/>
      <c r="C5" s="178" t="s">
        <v>466</v>
      </c>
      <c r="D5" s="178"/>
      <c r="E5" s="179"/>
      <c r="F5" s="179"/>
      <c r="G5" s="179"/>
      <c r="H5" s="179"/>
      <c r="I5" s="179"/>
      <c r="J5" s="179"/>
      <c r="K5" s="179"/>
      <c r="L5" s="179"/>
      <c r="M5" s="179"/>
      <c r="N5" s="176"/>
    </row>
    <row r="6" spans="1:14" ht="13.5" thickBo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176"/>
    </row>
    <row r="7" spans="1:14" ht="51">
      <c r="A7" s="219" t="s">
        <v>61</v>
      </c>
      <c r="B7" s="220" t="s">
        <v>430</v>
      </c>
      <c r="C7" s="220" t="s">
        <v>431</v>
      </c>
      <c r="D7" s="221" t="s">
        <v>432</v>
      </c>
      <c r="E7" s="221" t="s">
        <v>274</v>
      </c>
      <c r="F7" s="221" t="s">
        <v>433</v>
      </c>
      <c r="G7" s="221" t="s">
        <v>434</v>
      </c>
      <c r="H7" s="220" t="s">
        <v>435</v>
      </c>
      <c r="I7" s="222" t="s">
        <v>436</v>
      </c>
      <c r="J7" s="222" t="s">
        <v>437</v>
      </c>
      <c r="K7" s="223" t="s">
        <v>438</v>
      </c>
      <c r="L7" s="223" t="s">
        <v>439</v>
      </c>
      <c r="M7" s="221" t="s">
        <v>429</v>
      </c>
      <c r="N7" s="176"/>
    </row>
    <row r="8" spans="1:14">
      <c r="A8" s="181">
        <v>1</v>
      </c>
      <c r="B8" s="182">
        <v>2</v>
      </c>
      <c r="C8" s="182">
        <v>3</v>
      </c>
      <c r="D8" s="183">
        <v>4</v>
      </c>
      <c r="E8" s="183">
        <v>5</v>
      </c>
      <c r="F8" s="183">
        <v>6</v>
      </c>
      <c r="G8" s="183">
        <v>7</v>
      </c>
      <c r="H8" s="183">
        <v>8</v>
      </c>
      <c r="I8" s="183">
        <v>9</v>
      </c>
      <c r="J8" s="183">
        <v>10</v>
      </c>
      <c r="K8" s="183">
        <v>11</v>
      </c>
      <c r="L8" s="183">
        <v>12</v>
      </c>
      <c r="M8" s="183">
        <v>13</v>
      </c>
      <c r="N8" s="176"/>
    </row>
    <row r="9" spans="1:14" ht="15">
      <c r="A9" s="184">
        <v>1</v>
      </c>
      <c r="B9" s="185"/>
      <c r="C9" s="224"/>
      <c r="D9" s="184"/>
      <c r="E9" s="184"/>
      <c r="F9" s="184"/>
      <c r="G9" s="184"/>
      <c r="H9" s="184"/>
      <c r="I9" s="184"/>
      <c r="J9" s="184"/>
      <c r="K9" s="184"/>
      <c r="L9" s="184"/>
      <c r="M9" s="225" t="str">
        <f t="shared" ref="M9:M33" si="0">IF(ISBLANK(B9),"",$M$1)</f>
        <v/>
      </c>
      <c r="N9" s="176"/>
    </row>
    <row r="10" spans="1:14" ht="15">
      <c r="A10" s="184">
        <v>2</v>
      </c>
      <c r="B10" s="185"/>
      <c r="C10" s="224"/>
      <c r="D10" s="184"/>
      <c r="E10" s="184"/>
      <c r="F10" s="184"/>
      <c r="G10" s="184"/>
      <c r="H10" s="184"/>
      <c r="I10" s="184"/>
      <c r="J10" s="184"/>
      <c r="K10" s="184"/>
      <c r="L10" s="184"/>
      <c r="M10" s="225" t="str">
        <f t="shared" si="0"/>
        <v/>
      </c>
      <c r="N10" s="176"/>
    </row>
    <row r="11" spans="1:14" ht="15">
      <c r="A11" s="184">
        <v>3</v>
      </c>
      <c r="B11" s="185"/>
      <c r="C11" s="224"/>
      <c r="D11" s="184"/>
      <c r="E11" s="184"/>
      <c r="F11" s="184"/>
      <c r="G11" s="184"/>
      <c r="H11" s="184"/>
      <c r="I11" s="184"/>
      <c r="J11" s="184"/>
      <c r="K11" s="184"/>
      <c r="L11" s="184"/>
      <c r="M11" s="225" t="str">
        <f t="shared" si="0"/>
        <v/>
      </c>
      <c r="N11" s="176"/>
    </row>
    <row r="12" spans="1:14" ht="15">
      <c r="A12" s="184">
        <v>4</v>
      </c>
      <c r="B12" s="185"/>
      <c r="C12" s="224"/>
      <c r="D12" s="184"/>
      <c r="E12" s="184"/>
      <c r="F12" s="184"/>
      <c r="G12" s="184"/>
      <c r="H12" s="184"/>
      <c r="I12" s="184"/>
      <c r="J12" s="184"/>
      <c r="K12" s="184"/>
      <c r="L12" s="184"/>
      <c r="M12" s="225" t="str">
        <f t="shared" si="0"/>
        <v/>
      </c>
      <c r="N12" s="176"/>
    </row>
    <row r="13" spans="1:14" ht="15">
      <c r="A13" s="184">
        <v>5</v>
      </c>
      <c r="B13" s="185"/>
      <c r="C13" s="224"/>
      <c r="D13" s="184"/>
      <c r="E13" s="184"/>
      <c r="F13" s="184"/>
      <c r="G13" s="184"/>
      <c r="H13" s="184"/>
      <c r="I13" s="184"/>
      <c r="J13" s="184"/>
      <c r="K13" s="184"/>
      <c r="L13" s="184"/>
      <c r="M13" s="225" t="str">
        <f t="shared" si="0"/>
        <v/>
      </c>
      <c r="N13" s="176"/>
    </row>
    <row r="14" spans="1:14" ht="15">
      <c r="A14" s="184">
        <v>6</v>
      </c>
      <c r="B14" s="185"/>
      <c r="C14" s="224"/>
      <c r="D14" s="184"/>
      <c r="E14" s="184"/>
      <c r="F14" s="184"/>
      <c r="G14" s="184"/>
      <c r="H14" s="184"/>
      <c r="I14" s="184"/>
      <c r="J14" s="184"/>
      <c r="K14" s="184"/>
      <c r="L14" s="184"/>
      <c r="M14" s="225" t="str">
        <f t="shared" si="0"/>
        <v/>
      </c>
      <c r="N14" s="176"/>
    </row>
    <row r="15" spans="1:14" ht="15">
      <c r="A15" s="184">
        <v>7</v>
      </c>
      <c r="B15" s="185"/>
      <c r="C15" s="224"/>
      <c r="D15" s="184"/>
      <c r="E15" s="184"/>
      <c r="F15" s="184"/>
      <c r="G15" s="184"/>
      <c r="H15" s="184"/>
      <c r="I15" s="184"/>
      <c r="J15" s="184"/>
      <c r="K15" s="184"/>
      <c r="L15" s="184"/>
      <c r="M15" s="225" t="str">
        <f t="shared" si="0"/>
        <v/>
      </c>
      <c r="N15" s="176"/>
    </row>
    <row r="16" spans="1:14" ht="15">
      <c r="A16" s="184">
        <v>8</v>
      </c>
      <c r="B16" s="185"/>
      <c r="C16" s="224"/>
      <c r="D16" s="184"/>
      <c r="E16" s="184"/>
      <c r="F16" s="184"/>
      <c r="G16" s="184"/>
      <c r="H16" s="184"/>
      <c r="I16" s="184"/>
      <c r="J16" s="184"/>
      <c r="K16" s="184"/>
      <c r="L16" s="184"/>
      <c r="M16" s="225" t="str">
        <f t="shared" si="0"/>
        <v/>
      </c>
      <c r="N16" s="176"/>
    </row>
    <row r="17" spans="1:14" ht="15">
      <c r="A17" s="184">
        <v>9</v>
      </c>
      <c r="B17" s="185"/>
      <c r="C17" s="224"/>
      <c r="D17" s="184"/>
      <c r="E17" s="184"/>
      <c r="F17" s="184"/>
      <c r="G17" s="184"/>
      <c r="H17" s="184"/>
      <c r="I17" s="184"/>
      <c r="J17" s="184"/>
      <c r="K17" s="184"/>
      <c r="L17" s="184"/>
      <c r="M17" s="225" t="str">
        <f t="shared" si="0"/>
        <v/>
      </c>
      <c r="N17" s="176"/>
    </row>
    <row r="18" spans="1:14" ht="15">
      <c r="A18" s="184">
        <v>10</v>
      </c>
      <c r="B18" s="185"/>
      <c r="C18" s="224"/>
      <c r="D18" s="184"/>
      <c r="E18" s="184"/>
      <c r="F18" s="184"/>
      <c r="G18" s="184"/>
      <c r="H18" s="184"/>
      <c r="I18" s="184"/>
      <c r="J18" s="184"/>
      <c r="K18" s="184"/>
      <c r="L18" s="184"/>
      <c r="M18" s="225" t="str">
        <f t="shared" si="0"/>
        <v/>
      </c>
      <c r="N18" s="176"/>
    </row>
    <row r="19" spans="1:14" ht="15">
      <c r="A19" s="184">
        <v>11</v>
      </c>
      <c r="B19" s="185"/>
      <c r="C19" s="224"/>
      <c r="D19" s="184"/>
      <c r="E19" s="184"/>
      <c r="F19" s="184"/>
      <c r="G19" s="184"/>
      <c r="H19" s="184"/>
      <c r="I19" s="184"/>
      <c r="J19" s="184"/>
      <c r="K19" s="184"/>
      <c r="L19" s="184"/>
      <c r="M19" s="225" t="str">
        <f t="shared" si="0"/>
        <v/>
      </c>
      <c r="N19" s="176"/>
    </row>
    <row r="20" spans="1:14" ht="15">
      <c r="A20" s="184">
        <v>12</v>
      </c>
      <c r="B20" s="185"/>
      <c r="C20" s="224"/>
      <c r="D20" s="184"/>
      <c r="E20" s="184"/>
      <c r="F20" s="184"/>
      <c r="G20" s="184"/>
      <c r="H20" s="184"/>
      <c r="I20" s="184"/>
      <c r="J20" s="184"/>
      <c r="K20" s="184"/>
      <c r="L20" s="184"/>
      <c r="M20" s="225" t="str">
        <f t="shared" si="0"/>
        <v/>
      </c>
      <c r="N20" s="176"/>
    </row>
    <row r="21" spans="1:14" ht="15">
      <c r="A21" s="184">
        <v>13</v>
      </c>
      <c r="B21" s="185"/>
      <c r="C21" s="224"/>
      <c r="D21" s="184"/>
      <c r="E21" s="184"/>
      <c r="F21" s="184"/>
      <c r="G21" s="184"/>
      <c r="H21" s="184"/>
      <c r="I21" s="184"/>
      <c r="J21" s="184"/>
      <c r="K21" s="184"/>
      <c r="L21" s="184"/>
      <c r="M21" s="225" t="str">
        <f t="shared" si="0"/>
        <v/>
      </c>
      <c r="N21" s="176"/>
    </row>
    <row r="22" spans="1:14" ht="15">
      <c r="A22" s="184">
        <v>14</v>
      </c>
      <c r="B22" s="185"/>
      <c r="C22" s="224"/>
      <c r="D22" s="184"/>
      <c r="E22" s="184"/>
      <c r="F22" s="184"/>
      <c r="G22" s="184"/>
      <c r="H22" s="184"/>
      <c r="I22" s="184"/>
      <c r="J22" s="184"/>
      <c r="K22" s="184"/>
      <c r="L22" s="184"/>
      <c r="M22" s="225" t="str">
        <f t="shared" si="0"/>
        <v/>
      </c>
      <c r="N22" s="176"/>
    </row>
    <row r="23" spans="1:14" ht="15">
      <c r="A23" s="184">
        <v>15</v>
      </c>
      <c r="B23" s="185"/>
      <c r="C23" s="224"/>
      <c r="D23" s="184"/>
      <c r="E23" s="184"/>
      <c r="F23" s="184"/>
      <c r="G23" s="184"/>
      <c r="H23" s="184"/>
      <c r="I23" s="184"/>
      <c r="J23" s="184"/>
      <c r="K23" s="184"/>
      <c r="L23" s="184"/>
      <c r="M23" s="225" t="str">
        <f t="shared" si="0"/>
        <v/>
      </c>
      <c r="N23" s="176"/>
    </row>
    <row r="24" spans="1:14" ht="15">
      <c r="A24" s="184">
        <v>16</v>
      </c>
      <c r="B24" s="185"/>
      <c r="C24" s="224"/>
      <c r="D24" s="184"/>
      <c r="E24" s="184"/>
      <c r="F24" s="184"/>
      <c r="G24" s="184"/>
      <c r="H24" s="184"/>
      <c r="I24" s="184"/>
      <c r="J24" s="184"/>
      <c r="K24" s="184"/>
      <c r="L24" s="184"/>
      <c r="M24" s="225" t="str">
        <f t="shared" si="0"/>
        <v/>
      </c>
      <c r="N24" s="176"/>
    </row>
    <row r="25" spans="1:14" ht="15">
      <c r="A25" s="184">
        <v>17</v>
      </c>
      <c r="B25" s="185"/>
      <c r="C25" s="224"/>
      <c r="D25" s="184"/>
      <c r="E25" s="184"/>
      <c r="F25" s="184"/>
      <c r="G25" s="184"/>
      <c r="H25" s="184"/>
      <c r="I25" s="184"/>
      <c r="J25" s="184"/>
      <c r="K25" s="184"/>
      <c r="L25" s="184"/>
      <c r="M25" s="225" t="str">
        <f t="shared" si="0"/>
        <v/>
      </c>
      <c r="N25" s="176"/>
    </row>
    <row r="26" spans="1:14" ht="15">
      <c r="A26" s="184">
        <v>18</v>
      </c>
      <c r="B26" s="185"/>
      <c r="C26" s="224"/>
      <c r="D26" s="184"/>
      <c r="E26" s="184"/>
      <c r="F26" s="184"/>
      <c r="G26" s="184"/>
      <c r="H26" s="184"/>
      <c r="I26" s="184"/>
      <c r="J26" s="184"/>
      <c r="K26" s="184"/>
      <c r="L26" s="184"/>
      <c r="M26" s="225" t="str">
        <f t="shared" si="0"/>
        <v/>
      </c>
      <c r="N26" s="176"/>
    </row>
    <row r="27" spans="1:14" ht="15">
      <c r="A27" s="184">
        <v>19</v>
      </c>
      <c r="B27" s="185"/>
      <c r="C27" s="224"/>
      <c r="D27" s="184"/>
      <c r="E27" s="184"/>
      <c r="F27" s="184"/>
      <c r="G27" s="184"/>
      <c r="H27" s="184"/>
      <c r="I27" s="184"/>
      <c r="J27" s="184"/>
      <c r="K27" s="184"/>
      <c r="L27" s="184"/>
      <c r="M27" s="225" t="str">
        <f t="shared" si="0"/>
        <v/>
      </c>
      <c r="N27" s="176"/>
    </row>
    <row r="28" spans="1:14" ht="15">
      <c r="A28" s="184">
        <v>20</v>
      </c>
      <c r="B28" s="185"/>
      <c r="C28" s="224"/>
      <c r="D28" s="184"/>
      <c r="E28" s="184"/>
      <c r="F28" s="184"/>
      <c r="G28" s="184"/>
      <c r="H28" s="184"/>
      <c r="I28" s="184"/>
      <c r="J28" s="184"/>
      <c r="K28" s="184"/>
      <c r="L28" s="184"/>
      <c r="M28" s="225" t="str">
        <f t="shared" si="0"/>
        <v/>
      </c>
      <c r="N28" s="176"/>
    </row>
    <row r="29" spans="1:14" ht="15">
      <c r="A29" s="184">
        <v>21</v>
      </c>
      <c r="B29" s="185"/>
      <c r="C29" s="224"/>
      <c r="D29" s="184"/>
      <c r="E29" s="184"/>
      <c r="F29" s="184"/>
      <c r="G29" s="184"/>
      <c r="H29" s="184"/>
      <c r="I29" s="184"/>
      <c r="J29" s="184"/>
      <c r="K29" s="184"/>
      <c r="L29" s="184"/>
      <c r="M29" s="225" t="str">
        <f t="shared" si="0"/>
        <v/>
      </c>
      <c r="N29" s="176"/>
    </row>
    <row r="30" spans="1:14" ht="15">
      <c r="A30" s="184">
        <v>22</v>
      </c>
      <c r="B30" s="185"/>
      <c r="C30" s="224"/>
      <c r="D30" s="184"/>
      <c r="E30" s="184"/>
      <c r="F30" s="184"/>
      <c r="G30" s="184"/>
      <c r="H30" s="184"/>
      <c r="I30" s="184"/>
      <c r="J30" s="184"/>
      <c r="K30" s="184"/>
      <c r="L30" s="184"/>
      <c r="M30" s="225" t="str">
        <f t="shared" si="0"/>
        <v/>
      </c>
      <c r="N30" s="176"/>
    </row>
    <row r="31" spans="1:14" ht="15">
      <c r="A31" s="184">
        <v>23</v>
      </c>
      <c r="B31" s="185"/>
      <c r="C31" s="224"/>
      <c r="D31" s="184"/>
      <c r="E31" s="184"/>
      <c r="F31" s="184"/>
      <c r="G31" s="184"/>
      <c r="H31" s="184"/>
      <c r="I31" s="184"/>
      <c r="J31" s="184"/>
      <c r="K31" s="184"/>
      <c r="L31" s="184"/>
      <c r="M31" s="225" t="str">
        <f t="shared" si="0"/>
        <v/>
      </c>
      <c r="N31" s="176"/>
    </row>
    <row r="32" spans="1:14" ht="15">
      <c r="A32" s="184">
        <v>24</v>
      </c>
      <c r="B32" s="185"/>
      <c r="C32" s="224"/>
      <c r="D32" s="184"/>
      <c r="E32" s="184"/>
      <c r="F32" s="184"/>
      <c r="G32" s="184"/>
      <c r="H32" s="184"/>
      <c r="I32" s="184"/>
      <c r="J32" s="184"/>
      <c r="K32" s="184"/>
      <c r="L32" s="184"/>
      <c r="M32" s="225" t="str">
        <f t="shared" si="0"/>
        <v/>
      </c>
      <c r="N32" s="176"/>
    </row>
    <row r="33" spans="1:14" ht="15">
      <c r="A33" s="226" t="s">
        <v>281</v>
      </c>
      <c r="B33" s="185"/>
      <c r="C33" s="224"/>
      <c r="D33" s="184"/>
      <c r="E33" s="184"/>
      <c r="F33" s="184"/>
      <c r="G33" s="184"/>
      <c r="H33" s="184"/>
      <c r="I33" s="184"/>
      <c r="J33" s="184"/>
      <c r="K33" s="184"/>
      <c r="L33" s="184"/>
      <c r="M33" s="225" t="str">
        <f t="shared" si="0"/>
        <v/>
      </c>
      <c r="N33" s="176"/>
    </row>
    <row r="34" spans="1:14" s="191" customFormat="1"/>
    <row r="37" spans="1:14" s="15" customFormat="1" ht="15">
      <c r="B37" s="186" t="s">
        <v>105</v>
      </c>
    </row>
    <row r="38" spans="1:14" s="15" customFormat="1" ht="15">
      <c r="B38" s="186"/>
    </row>
    <row r="39" spans="1:14" s="15" customFormat="1" ht="15">
      <c r="C39" s="188"/>
      <c r="D39" s="187"/>
      <c r="E39" s="187"/>
      <c r="H39" s="188"/>
      <c r="I39" s="188"/>
      <c r="J39" s="187"/>
      <c r="K39" s="187"/>
      <c r="L39" s="187"/>
    </row>
    <row r="40" spans="1:14" s="15" customFormat="1" ht="15">
      <c r="C40" s="189" t="s">
        <v>267</v>
      </c>
      <c r="D40" s="187"/>
      <c r="E40" s="187"/>
      <c r="H40" s="186" t="s">
        <v>322</v>
      </c>
      <c r="M40" s="187"/>
    </row>
    <row r="41" spans="1:14" s="15" customFormat="1" ht="15">
      <c r="C41" s="189" t="s">
        <v>137</v>
      </c>
      <c r="D41" s="187"/>
      <c r="E41" s="187"/>
      <c r="H41" s="190" t="s">
        <v>268</v>
      </c>
      <c r="M41" s="187"/>
    </row>
    <row r="42" spans="1:14" ht="15">
      <c r="C42" s="189"/>
      <c r="F42" s="190"/>
      <c r="J42" s="192"/>
      <c r="K42" s="192"/>
      <c r="L42" s="192"/>
      <c r="M42" s="192"/>
    </row>
    <row r="43" spans="1:14" ht="15">
      <c r="C43" s="189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217</v>
      </c>
      <c r="C1" t="s">
        <v>197</v>
      </c>
      <c r="E1" t="s">
        <v>226</v>
      </c>
      <c r="G1" t="s">
        <v>236</v>
      </c>
    </row>
    <row r="2" spans="1:7" ht="15">
      <c r="A2" s="42">
        <v>40907</v>
      </c>
      <c r="C2" t="s">
        <v>198</v>
      </c>
      <c r="E2" t="s">
        <v>231</v>
      </c>
      <c r="G2" s="48" t="s">
        <v>237</v>
      </c>
    </row>
    <row r="3" spans="1:7" ht="15">
      <c r="A3" s="42">
        <v>40908</v>
      </c>
      <c r="C3" t="s">
        <v>199</v>
      </c>
      <c r="E3" t="s">
        <v>232</v>
      </c>
      <c r="G3" s="48" t="s">
        <v>238</v>
      </c>
    </row>
    <row r="4" spans="1:7" ht="15">
      <c r="A4" s="42">
        <v>40909</v>
      </c>
      <c r="C4" t="s">
        <v>200</v>
      </c>
      <c r="E4" t="s">
        <v>233</v>
      </c>
      <c r="G4" s="48" t="s">
        <v>239</v>
      </c>
    </row>
    <row r="5" spans="1:7">
      <c r="A5" s="42">
        <v>40910</v>
      </c>
      <c r="C5" t="s">
        <v>201</v>
      </c>
      <c r="E5" t="s">
        <v>234</v>
      </c>
    </row>
    <row r="6" spans="1:7">
      <c r="A6" s="42">
        <v>40911</v>
      </c>
      <c r="C6" t="s">
        <v>202</v>
      </c>
    </row>
    <row r="7" spans="1:7">
      <c r="A7" s="42">
        <v>40912</v>
      </c>
      <c r="C7" t="s">
        <v>203</v>
      </c>
    </row>
    <row r="8" spans="1:7">
      <c r="A8" s="42">
        <v>40913</v>
      </c>
      <c r="C8" t="s">
        <v>204</v>
      </c>
    </row>
    <row r="9" spans="1:7">
      <c r="A9" s="42">
        <v>40914</v>
      </c>
      <c r="C9" t="s">
        <v>205</v>
      </c>
    </row>
    <row r="10" spans="1:7">
      <c r="A10" s="42">
        <v>40915</v>
      </c>
      <c r="C10" t="s">
        <v>206</v>
      </c>
    </row>
    <row r="11" spans="1:7">
      <c r="A11" s="42">
        <v>40916</v>
      </c>
      <c r="C11" t="s">
        <v>207</v>
      </c>
    </row>
    <row r="12" spans="1:7">
      <c r="A12" s="42">
        <v>40917</v>
      </c>
      <c r="C12" t="s">
        <v>208</v>
      </c>
    </row>
    <row r="13" spans="1:7">
      <c r="A13" s="42">
        <v>40918</v>
      </c>
      <c r="C13" t="s">
        <v>209</v>
      </c>
    </row>
    <row r="14" spans="1:7">
      <c r="A14" s="42">
        <v>40919</v>
      </c>
      <c r="C14" t="s">
        <v>210</v>
      </c>
    </row>
    <row r="15" spans="1:7">
      <c r="A15" s="42">
        <v>40920</v>
      </c>
      <c r="C15" t="s">
        <v>211</v>
      </c>
    </row>
    <row r="16" spans="1:7">
      <c r="A16" s="42">
        <v>40921</v>
      </c>
      <c r="C16" t="s">
        <v>212</v>
      </c>
    </row>
    <row r="17" spans="1:3">
      <c r="A17" s="42">
        <v>40922</v>
      </c>
      <c r="C17" t="s">
        <v>213</v>
      </c>
    </row>
    <row r="18" spans="1:3">
      <c r="A18" s="42">
        <v>40923</v>
      </c>
      <c r="C18" t="s">
        <v>214</v>
      </c>
    </row>
    <row r="19" spans="1:3">
      <c r="A19" s="42">
        <v>40924</v>
      </c>
      <c r="C19" t="s">
        <v>215</v>
      </c>
    </row>
    <row r="20" spans="1:3">
      <c r="A20" s="42">
        <v>40925</v>
      </c>
      <c r="C20" t="s">
        <v>216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J10" sqref="J10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zoomScale="80" zoomScaleSheetLayoutView="80" workbookViewId="0">
      <selection sqref="A1:XFD1048576"/>
    </sheetView>
  </sheetViews>
  <sheetFormatPr defaultRowHeight="13.5"/>
  <cols>
    <col min="1" max="1" width="14.28515625" style="355" bestFit="1" customWidth="1"/>
    <col min="2" max="2" width="80" style="533" customWidth="1"/>
    <col min="3" max="3" width="16.5703125" style="355" customWidth="1"/>
    <col min="4" max="4" width="14.28515625" style="355" customWidth="1"/>
    <col min="5" max="5" width="0.42578125" style="534" customWidth="1"/>
    <col min="6" max="16384" width="9.140625" style="355"/>
  </cols>
  <sheetData>
    <row r="1" spans="1:12" s="295" customFormat="1" ht="22.5" customHeight="1">
      <c r="A1" s="292" t="s">
        <v>271</v>
      </c>
      <c r="B1" s="523"/>
      <c r="C1" s="580" t="s">
        <v>108</v>
      </c>
      <c r="D1" s="580"/>
      <c r="E1" s="524"/>
    </row>
    <row r="2" spans="1:12" s="295" customFormat="1" ht="18.75" customHeight="1">
      <c r="A2" s="297" t="s">
        <v>139</v>
      </c>
      <c r="B2" s="523"/>
      <c r="C2" s="578" t="s">
        <v>647</v>
      </c>
      <c r="D2" s="579"/>
      <c r="E2" s="524"/>
    </row>
    <row r="3" spans="1:12" s="295" customFormat="1" ht="12" customHeight="1">
      <c r="A3" s="297"/>
      <c r="B3" s="523"/>
      <c r="C3" s="296"/>
      <c r="D3" s="296"/>
      <c r="E3" s="524"/>
    </row>
    <row r="4" spans="1:12" s="300" customFormat="1" ht="12" customHeight="1">
      <c r="A4" s="298" t="str">
        <f>'ფორმა N2'!A4</f>
        <v>ანგარიშვალდებული პირის დასახელება:</v>
      </c>
      <c r="B4" s="525"/>
      <c r="C4" s="297"/>
      <c r="D4" s="297"/>
      <c r="E4" s="356"/>
      <c r="L4" s="295"/>
    </row>
    <row r="5" spans="1:12" s="300" customFormat="1" ht="19.5" customHeight="1">
      <c r="A5" s="526" t="str">
        <f>'ფორმა N1'!D4</f>
        <v xml:space="preserve"> </v>
      </c>
      <c r="B5" s="527" t="s">
        <v>466</v>
      </c>
      <c r="C5" s="359"/>
      <c r="D5" s="359"/>
      <c r="E5" s="356"/>
    </row>
    <row r="6" spans="1:12" s="300" customFormat="1" ht="18.75" customHeight="1">
      <c r="A6" s="298"/>
      <c r="B6" s="525"/>
      <c r="C6" s="297"/>
      <c r="D6" s="297"/>
      <c r="E6" s="356"/>
    </row>
    <row r="7" spans="1:12" s="295" customFormat="1" ht="3.75" customHeight="1">
      <c r="A7" s="573"/>
      <c r="B7" s="528"/>
      <c r="C7" s="304"/>
      <c r="D7" s="304"/>
      <c r="E7" s="524"/>
    </row>
    <row r="8" spans="1:12" s="295" customFormat="1" ht="30" customHeight="1">
      <c r="A8" s="361" t="s">
        <v>61</v>
      </c>
      <c r="B8" s="307" t="s">
        <v>249</v>
      </c>
      <c r="C8" s="307" t="s">
        <v>63</v>
      </c>
      <c r="D8" s="307" t="s">
        <v>64</v>
      </c>
      <c r="E8" s="524"/>
      <c r="F8" s="529"/>
    </row>
    <row r="9" spans="1:12" s="310" customFormat="1" ht="24.95" customHeight="1">
      <c r="A9" s="308">
        <v>1</v>
      </c>
      <c r="B9" s="308" t="s">
        <v>62</v>
      </c>
      <c r="C9" s="344"/>
      <c r="D9" s="344"/>
      <c r="E9" s="524"/>
    </row>
    <row r="10" spans="1:12" s="310" customFormat="1" ht="24.95" customHeight="1">
      <c r="A10" s="279">
        <v>1.1000000000000001</v>
      </c>
      <c r="B10" s="279" t="s">
        <v>77</v>
      </c>
      <c r="C10" s="344">
        <f>C11+C12+C13+C14+C15+C16+C17+C18+C19+C20+C21+C22+C23+C24</f>
        <v>0</v>
      </c>
      <c r="D10" s="344">
        <f>D11+D12+D13+D14+D15+D16+D17+D18+D19+D20+D21+D22+D23+D24</f>
        <v>0</v>
      </c>
      <c r="E10" s="524"/>
    </row>
    <row r="11" spans="1:12" s="313" customFormat="1" ht="24.95" customHeight="1">
      <c r="A11" s="314" t="s">
        <v>28</v>
      </c>
      <c r="B11" s="314" t="s">
        <v>76</v>
      </c>
      <c r="C11" s="344"/>
      <c r="D11" s="344"/>
      <c r="E11" s="524"/>
    </row>
    <row r="12" spans="1:12" s="317" customFormat="1" ht="24.95" customHeight="1">
      <c r="A12" s="314" t="s">
        <v>29</v>
      </c>
      <c r="B12" s="314" t="s">
        <v>311</v>
      </c>
      <c r="C12" s="489"/>
      <c r="D12" s="489"/>
      <c r="E12" s="524"/>
    </row>
    <row r="13" spans="1:12" s="319" customFormat="1" ht="24.95" customHeight="1">
      <c r="A13" s="284" t="s">
        <v>78</v>
      </c>
      <c r="B13" s="284" t="s">
        <v>314</v>
      </c>
      <c r="C13" s="344"/>
      <c r="D13" s="344"/>
      <c r="E13" s="524"/>
    </row>
    <row r="14" spans="1:12" s="319" customFormat="1" ht="24.95" customHeight="1">
      <c r="A14" s="284" t="s">
        <v>107</v>
      </c>
      <c r="B14" s="284" t="s">
        <v>93</v>
      </c>
      <c r="C14" s="344"/>
      <c r="D14" s="344"/>
      <c r="E14" s="524"/>
    </row>
    <row r="15" spans="1:12" s="319" customFormat="1" ht="24.95" customHeight="1">
      <c r="A15" s="314" t="s">
        <v>79</v>
      </c>
      <c r="B15" s="314" t="s">
        <v>80</v>
      </c>
      <c r="C15" s="489"/>
      <c r="D15" s="489"/>
      <c r="E15" s="524"/>
    </row>
    <row r="16" spans="1:12" s="319" customFormat="1" ht="24.95" customHeight="1">
      <c r="A16" s="284" t="s">
        <v>81</v>
      </c>
      <c r="B16" s="284" t="s">
        <v>567</v>
      </c>
      <c r="C16" s="344"/>
      <c r="D16" s="344"/>
      <c r="E16" s="524"/>
    </row>
    <row r="17" spans="1:6" s="319" customFormat="1" ht="32.25" customHeight="1">
      <c r="A17" s="284" t="s">
        <v>82</v>
      </c>
      <c r="B17" s="284" t="s">
        <v>109</v>
      </c>
      <c r="C17" s="344"/>
      <c r="D17" s="344"/>
      <c r="E17" s="524"/>
    </row>
    <row r="18" spans="1:6" s="319" customFormat="1" ht="24.95" customHeight="1">
      <c r="A18" s="314" t="s">
        <v>83</v>
      </c>
      <c r="B18" s="314" t="s">
        <v>426</v>
      </c>
      <c r="C18" s="489"/>
      <c r="D18" s="489"/>
      <c r="E18" s="524"/>
    </row>
    <row r="19" spans="1:6" s="319" customFormat="1" ht="24.95" customHeight="1">
      <c r="A19" s="284" t="s">
        <v>84</v>
      </c>
      <c r="B19" s="284" t="s">
        <v>85</v>
      </c>
      <c r="C19" s="344"/>
      <c r="D19" s="344"/>
      <c r="E19" s="524"/>
      <c r="F19" s="530"/>
    </row>
    <row r="20" spans="1:6" s="319" customFormat="1" ht="32.25" customHeight="1">
      <c r="A20" s="284" t="s">
        <v>88</v>
      </c>
      <c r="B20" s="284" t="s">
        <v>86</v>
      </c>
      <c r="C20" s="344"/>
      <c r="D20" s="344"/>
      <c r="E20" s="524"/>
      <c r="F20" s="298"/>
    </row>
    <row r="21" spans="1:6" s="319" customFormat="1" ht="24.95" customHeight="1">
      <c r="A21" s="284" t="s">
        <v>89</v>
      </c>
      <c r="B21" s="284" t="s">
        <v>87</v>
      </c>
      <c r="C21" s="344"/>
      <c r="D21" s="344"/>
      <c r="E21" s="524"/>
      <c r="F21" s="350"/>
    </row>
    <row r="22" spans="1:6" s="319" customFormat="1" ht="24.95" customHeight="1">
      <c r="A22" s="284" t="s">
        <v>90</v>
      </c>
      <c r="B22" s="284" t="s">
        <v>457</v>
      </c>
      <c r="C22" s="344"/>
      <c r="D22" s="344"/>
      <c r="E22" s="524"/>
    </row>
    <row r="23" spans="1:6" s="319" customFormat="1" ht="24.95" customHeight="1">
      <c r="A23" s="314" t="s">
        <v>91</v>
      </c>
      <c r="B23" s="314" t="s">
        <v>458</v>
      </c>
      <c r="C23" s="490"/>
      <c r="D23" s="490"/>
      <c r="E23" s="524"/>
    </row>
    <row r="24" spans="1:6" s="319" customFormat="1" ht="24.95" customHeight="1">
      <c r="A24" s="314" t="s">
        <v>250</v>
      </c>
      <c r="B24" s="314" t="s">
        <v>463</v>
      </c>
      <c r="C24" s="344"/>
      <c r="D24" s="344"/>
      <c r="E24" s="524"/>
    </row>
    <row r="25" spans="1:6" s="319" customFormat="1" ht="24.95" customHeight="1">
      <c r="A25" s="279">
        <v>1.2</v>
      </c>
      <c r="B25" s="308" t="s">
        <v>92</v>
      </c>
      <c r="C25" s="335"/>
      <c r="D25" s="335"/>
      <c r="E25" s="524"/>
    </row>
    <row r="26" spans="1:6" ht="24.95" customHeight="1">
      <c r="A26" s="314" t="s">
        <v>30</v>
      </c>
      <c r="B26" s="531" t="s">
        <v>311</v>
      </c>
      <c r="C26" s="489"/>
      <c r="D26" s="489"/>
      <c r="E26" s="524"/>
    </row>
    <row r="27" spans="1:6" ht="24.95" customHeight="1">
      <c r="A27" s="284" t="s">
        <v>94</v>
      </c>
      <c r="B27" s="314" t="s">
        <v>314</v>
      </c>
      <c r="C27" s="489"/>
      <c r="D27" s="489"/>
      <c r="E27" s="524"/>
    </row>
    <row r="28" spans="1:6" ht="24.95" customHeight="1">
      <c r="A28" s="330" t="s">
        <v>95</v>
      </c>
      <c r="B28" s="284" t="s">
        <v>312</v>
      </c>
      <c r="C28" s="344"/>
      <c r="D28" s="344"/>
      <c r="E28" s="524"/>
    </row>
    <row r="29" spans="1:6" ht="24.95" customHeight="1">
      <c r="A29" s="330" t="s">
        <v>96</v>
      </c>
      <c r="B29" s="284" t="s">
        <v>315</v>
      </c>
      <c r="C29" s="344"/>
      <c r="D29" s="344"/>
      <c r="E29" s="524"/>
    </row>
    <row r="30" spans="1:6" ht="24.95" customHeight="1">
      <c r="A30" s="330" t="s">
        <v>138</v>
      </c>
      <c r="B30" s="284" t="s">
        <v>313</v>
      </c>
      <c r="C30" s="344"/>
      <c r="D30" s="344"/>
      <c r="E30" s="524"/>
    </row>
    <row r="31" spans="1:6" ht="32.25" customHeight="1">
      <c r="A31" s="314" t="s">
        <v>31</v>
      </c>
      <c r="B31" s="531" t="s">
        <v>464</v>
      </c>
      <c r="C31" s="344"/>
      <c r="D31" s="344"/>
      <c r="E31" s="524"/>
    </row>
    <row r="32" spans="1:6" s="300" customFormat="1" ht="24.75" customHeight="1">
      <c r="B32" s="532"/>
    </row>
    <row r="33" spans="1:9" s="300" customFormat="1" ht="20.25" customHeight="1">
      <c r="A33" s="494"/>
      <c r="B33" s="532"/>
      <c r="E33" s="347"/>
    </row>
    <row r="34" spans="1:9" s="300" customFormat="1">
      <c r="B34" s="532"/>
      <c r="E34" s="347"/>
    </row>
    <row r="35" spans="1:9">
      <c r="A35" s="494"/>
    </row>
    <row r="36" spans="1:9">
      <c r="A36" s="300"/>
    </row>
    <row r="37" spans="1:9" s="300" customFormat="1">
      <c r="A37" s="348" t="s">
        <v>105</v>
      </c>
      <c r="B37" s="532"/>
      <c r="E37" s="347"/>
    </row>
    <row r="38" spans="1:9" s="300" customFormat="1">
      <c r="B38" s="532"/>
      <c r="E38" s="349"/>
      <c r="F38" s="349"/>
      <c r="G38" s="349"/>
      <c r="H38" s="349"/>
      <c r="I38" s="349"/>
    </row>
    <row r="39" spans="1:9" s="300" customFormat="1">
      <c r="B39" s="532"/>
      <c r="D39" s="350"/>
      <c r="E39" s="349"/>
      <c r="F39" s="349"/>
      <c r="G39" s="349"/>
      <c r="H39" s="349"/>
      <c r="I39" s="349"/>
    </row>
    <row r="40" spans="1:9" s="300" customFormat="1" ht="27">
      <c r="A40" s="349"/>
      <c r="B40" s="535" t="s">
        <v>557</v>
      </c>
      <c r="D40" s="350"/>
      <c r="E40" s="349"/>
      <c r="F40" s="349"/>
      <c r="G40" s="349"/>
      <c r="H40" s="349"/>
      <c r="I40" s="349"/>
    </row>
    <row r="41" spans="1:9" s="300" customFormat="1" ht="27">
      <c r="A41" s="349"/>
      <c r="B41" s="532" t="s">
        <v>269</v>
      </c>
      <c r="D41" s="350"/>
      <c r="E41" s="349"/>
      <c r="F41" s="349"/>
      <c r="G41" s="349"/>
      <c r="H41" s="349"/>
      <c r="I41" s="349"/>
    </row>
    <row r="42" spans="1:9" s="349" customFormat="1">
      <c r="B42" s="536" t="s">
        <v>137</v>
      </c>
    </row>
    <row r="43" spans="1:9" s="349" customFormat="1">
      <c r="B43" s="53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topLeftCell="A4" zoomScaleSheetLayoutView="70" workbookViewId="0">
      <selection activeCell="F15" sqref="F15"/>
    </sheetView>
  </sheetViews>
  <sheetFormatPr defaultRowHeight="13.5"/>
  <cols>
    <col min="1" max="1" width="14.28515625" style="300" bestFit="1" customWidth="1"/>
    <col min="2" max="2" width="76.85546875" style="300" customWidth="1"/>
    <col min="3" max="4" width="14.85546875" style="300" customWidth="1"/>
    <col min="5" max="6" width="17.85546875" style="300" customWidth="1"/>
    <col min="7" max="7" width="20" style="300" customWidth="1"/>
    <col min="8" max="16384" width="9.140625" style="300"/>
  </cols>
  <sheetData>
    <row r="1" spans="1:6" s="295" customFormat="1">
      <c r="A1" s="292" t="s">
        <v>413</v>
      </c>
      <c r="B1" s="293"/>
      <c r="C1" s="580" t="s">
        <v>108</v>
      </c>
      <c r="D1" s="580"/>
      <c r="E1" s="294"/>
    </row>
    <row r="2" spans="1:6" s="295" customFormat="1">
      <c r="A2" s="292" t="s">
        <v>414</v>
      </c>
      <c r="B2" s="293"/>
      <c r="C2" s="578" t="s">
        <v>647</v>
      </c>
      <c r="D2" s="579"/>
      <c r="E2" s="294"/>
    </row>
    <row r="3" spans="1:6" s="295" customFormat="1">
      <c r="A3" s="292" t="s">
        <v>415</v>
      </c>
      <c r="B3" s="293"/>
      <c r="C3" s="296"/>
      <c r="D3" s="296"/>
      <c r="E3" s="294"/>
    </row>
    <row r="4" spans="1:6" s="295" customFormat="1">
      <c r="A4" s="297" t="s">
        <v>139</v>
      </c>
      <c r="B4" s="293"/>
      <c r="C4" s="296"/>
      <c r="D4" s="296"/>
      <c r="E4" s="294"/>
    </row>
    <row r="5" spans="1:6" s="295" customFormat="1">
      <c r="A5" s="297"/>
      <c r="B5" s="293"/>
      <c r="C5" s="296"/>
      <c r="D5" s="296"/>
      <c r="E5" s="294"/>
    </row>
    <row r="6" spans="1:6">
      <c r="A6" s="298" t="str">
        <f>'[1]ფორმა N2'!A4</f>
        <v>ანგარიშვალდებული პირის დასახელება:</v>
      </c>
      <c r="B6" s="298"/>
      <c r="C6" s="297"/>
      <c r="D6" s="297"/>
      <c r="E6" s="299"/>
    </row>
    <row r="7" spans="1:6">
      <c r="A7" s="301" t="str">
        <f>'[1]ფორმა N1'!D4</f>
        <v/>
      </c>
      <c r="B7" s="302" t="s">
        <v>466</v>
      </c>
      <c r="C7" s="303"/>
      <c r="D7" s="303"/>
      <c r="E7" s="299"/>
    </row>
    <row r="8" spans="1:6">
      <c r="A8" s="298"/>
      <c r="B8" s="298"/>
      <c r="C8" s="297"/>
      <c r="D8" s="297"/>
      <c r="E8" s="299"/>
    </row>
    <row r="9" spans="1:6" s="295" customFormat="1">
      <c r="A9" s="293"/>
      <c r="B9" s="293"/>
      <c r="C9" s="304"/>
      <c r="D9" s="304"/>
      <c r="E9" s="294"/>
    </row>
    <row r="10" spans="1:6" s="295" customFormat="1" ht="27">
      <c r="A10" s="305" t="s">
        <v>61</v>
      </c>
      <c r="B10" s="306" t="s">
        <v>10</v>
      </c>
      <c r="C10" s="307" t="s">
        <v>9</v>
      </c>
      <c r="D10" s="307" t="s">
        <v>8</v>
      </c>
      <c r="E10" s="294"/>
    </row>
    <row r="11" spans="1:6" s="310" customFormat="1">
      <c r="A11" s="308">
        <v>1</v>
      </c>
      <c r="B11" s="308" t="s">
        <v>54</v>
      </c>
      <c r="C11" s="453">
        <f>C12+C15+C54+C59</f>
        <v>111739.48999999999</v>
      </c>
      <c r="D11" s="453">
        <f>D12+D15+D54+D59</f>
        <v>285207.18</v>
      </c>
      <c r="E11" s="554"/>
      <c r="F11" s="560"/>
    </row>
    <row r="12" spans="1:6" s="313" customFormat="1" ht="16.5">
      <c r="A12" s="279">
        <v>1.1000000000000001</v>
      </c>
      <c r="B12" s="279" t="s">
        <v>55</v>
      </c>
      <c r="C12" s="311">
        <f>C13+C14</f>
        <v>21500</v>
      </c>
      <c r="D12" s="311">
        <f>D13+D14</f>
        <v>21500</v>
      </c>
      <c r="E12" s="312"/>
    </row>
    <row r="13" spans="1:6" s="317" customFormat="1">
      <c r="A13" s="314" t="s">
        <v>28</v>
      </c>
      <c r="B13" s="314" t="s">
        <v>56</v>
      </c>
      <c r="C13" s="368">
        <v>21500</v>
      </c>
      <c r="D13" s="368">
        <v>21500</v>
      </c>
      <c r="E13" s="316"/>
    </row>
    <row r="14" spans="1:6" s="319" customFormat="1">
      <c r="A14" s="314" t="s">
        <v>29</v>
      </c>
      <c r="B14" s="314" t="s">
        <v>0</v>
      </c>
      <c r="C14" s="315"/>
      <c r="D14" s="315"/>
      <c r="E14" s="318"/>
      <c r="F14" s="332"/>
    </row>
    <row r="15" spans="1:6" s="310" customFormat="1">
      <c r="A15" s="279">
        <v>1.2</v>
      </c>
      <c r="B15" s="279" t="s">
        <v>57</v>
      </c>
      <c r="C15" s="352">
        <f>C16+C19+C25+C34+C37+C38++C44+C46+C48+C53</f>
        <v>85712.62</v>
      </c>
      <c r="D15" s="352">
        <f>D16+D19+D25+D34+D37+D38+D44+D46+D48+D53+D74</f>
        <v>259180.31</v>
      </c>
      <c r="E15" s="309"/>
    </row>
    <row r="16" spans="1:6" s="319" customFormat="1">
      <c r="A16" s="314" t="s">
        <v>30</v>
      </c>
      <c r="B16" s="314" t="s">
        <v>1</v>
      </c>
      <c r="C16" s="395">
        <v>19977</v>
      </c>
      <c r="D16" s="395">
        <v>19977</v>
      </c>
      <c r="E16" s="318"/>
    </row>
    <row r="17" spans="1:6" s="319" customFormat="1">
      <c r="A17" s="284" t="s">
        <v>94</v>
      </c>
      <c r="B17" s="284" t="s">
        <v>58</v>
      </c>
      <c r="C17" s="511">
        <v>19977</v>
      </c>
      <c r="D17" s="511">
        <v>19977</v>
      </c>
      <c r="E17" s="318"/>
    </row>
    <row r="18" spans="1:6" s="319" customFormat="1">
      <c r="A18" s="284" t="s">
        <v>97</v>
      </c>
      <c r="B18" s="284" t="s">
        <v>59</v>
      </c>
      <c r="C18" s="315"/>
      <c r="D18" s="322"/>
      <c r="E18" s="318"/>
    </row>
    <row r="19" spans="1:6" s="319" customFormat="1">
      <c r="A19" s="314" t="s">
        <v>31</v>
      </c>
      <c r="B19" s="314" t="s">
        <v>2</v>
      </c>
      <c r="C19" s="395">
        <f>C20+C21+C22+C23</f>
        <v>23445.5</v>
      </c>
      <c r="D19" s="395">
        <f>D20+D21+D22+D23</f>
        <v>21445.75</v>
      </c>
      <c r="E19" s="323"/>
      <c r="F19" s="324"/>
    </row>
    <row r="20" spans="1:6" s="327" customFormat="1" ht="27">
      <c r="A20" s="284" t="s">
        <v>11</v>
      </c>
      <c r="B20" s="284" t="s">
        <v>547</v>
      </c>
      <c r="C20" s="325">
        <v>337.75</v>
      </c>
      <c r="D20" s="325">
        <v>337.75</v>
      </c>
      <c r="E20" s="326"/>
    </row>
    <row r="21" spans="1:6" s="327" customFormat="1">
      <c r="A21" s="284" t="s">
        <v>12</v>
      </c>
      <c r="B21" s="284" t="s">
        <v>548</v>
      </c>
      <c r="C21" s="325"/>
      <c r="D21" s="496"/>
      <c r="E21" s="326"/>
    </row>
    <row r="22" spans="1:6" s="327" customFormat="1" ht="27">
      <c r="A22" s="284" t="s">
        <v>284</v>
      </c>
      <c r="B22" s="284" t="s">
        <v>20</v>
      </c>
      <c r="C22" s="325">
        <v>12310</v>
      </c>
      <c r="D22" s="325">
        <v>12310</v>
      </c>
      <c r="E22" s="326"/>
    </row>
    <row r="23" spans="1:6" s="327" customFormat="1" ht="16.5" customHeight="1">
      <c r="A23" s="284" t="s">
        <v>285</v>
      </c>
      <c r="B23" s="284" t="s">
        <v>14</v>
      </c>
      <c r="C23" s="563">
        <v>10797.75</v>
      </c>
      <c r="D23" s="563">
        <v>8798</v>
      </c>
      <c r="E23" s="326"/>
    </row>
    <row r="24" spans="1:6" s="327" customFormat="1" ht="16.5" customHeight="1">
      <c r="A24" s="284" t="s">
        <v>286</v>
      </c>
      <c r="B24" s="284" t="s">
        <v>15</v>
      </c>
      <c r="C24" s="325"/>
      <c r="D24" s="329"/>
      <c r="E24" s="326"/>
    </row>
    <row r="25" spans="1:6" s="327" customFormat="1" ht="16.5" customHeight="1">
      <c r="A25" s="284" t="s">
        <v>287</v>
      </c>
      <c r="B25" s="284" t="s">
        <v>16</v>
      </c>
      <c r="C25" s="395">
        <f>C26+C27+C28+C29</f>
        <v>8631.4399999999987</v>
      </c>
      <c r="D25" s="395">
        <f>D26+D27+D28+D29+D30+I27</f>
        <v>8631.4399999999987</v>
      </c>
      <c r="E25" s="326"/>
    </row>
    <row r="26" spans="1:6" s="327" customFormat="1" ht="26.25" customHeight="1">
      <c r="A26" s="330" t="s">
        <v>288</v>
      </c>
      <c r="B26" s="330" t="s">
        <v>549</v>
      </c>
      <c r="C26" s="325">
        <v>5739.15</v>
      </c>
      <c r="D26" s="325">
        <v>5739.15</v>
      </c>
      <c r="E26" s="326"/>
    </row>
    <row r="27" spans="1:6" s="327" customFormat="1" ht="16.5" customHeight="1">
      <c r="A27" s="330" t="s">
        <v>289</v>
      </c>
      <c r="B27" s="330" t="s">
        <v>17</v>
      </c>
      <c r="C27" s="325">
        <v>1504.22</v>
      </c>
      <c r="D27" s="325">
        <v>1504.22</v>
      </c>
      <c r="E27" s="326"/>
    </row>
    <row r="28" spans="1:6" s="327" customFormat="1" ht="16.5" customHeight="1">
      <c r="A28" s="330" t="s">
        <v>290</v>
      </c>
      <c r="B28" s="330" t="s">
        <v>18</v>
      </c>
      <c r="C28" s="325">
        <v>1266.68</v>
      </c>
      <c r="D28" s="325">
        <v>1266.68</v>
      </c>
      <c r="E28" s="326"/>
    </row>
    <row r="29" spans="1:6" s="327" customFormat="1" ht="16.5" customHeight="1">
      <c r="A29" s="330" t="s">
        <v>291</v>
      </c>
      <c r="B29" s="330" t="s">
        <v>21</v>
      </c>
      <c r="C29" s="325">
        <v>121.39</v>
      </c>
      <c r="D29" s="325">
        <v>121.39</v>
      </c>
      <c r="E29" s="326"/>
    </row>
    <row r="30" spans="1:6" s="327" customFormat="1" ht="16.5" customHeight="1">
      <c r="A30" s="284" t="s">
        <v>292</v>
      </c>
      <c r="B30" s="284" t="s">
        <v>19</v>
      </c>
      <c r="C30" s="441"/>
      <c r="D30" s="325"/>
      <c r="E30" s="326"/>
    </row>
    <row r="31" spans="1:6" s="319" customFormat="1" ht="16.5" customHeight="1">
      <c r="A31" s="314" t="s">
        <v>32</v>
      </c>
      <c r="B31" s="314" t="s">
        <v>3</v>
      </c>
      <c r="C31" s="448"/>
      <c r="D31" s="448"/>
      <c r="E31" s="323"/>
    </row>
    <row r="32" spans="1:6" s="319" customFormat="1" ht="16.5" customHeight="1">
      <c r="A32" s="314" t="s">
        <v>33</v>
      </c>
      <c r="B32" s="314" t="s">
        <v>544</v>
      </c>
      <c r="C32" s="368"/>
      <c r="D32" s="368"/>
      <c r="E32" s="318"/>
    </row>
    <row r="33" spans="1:7" s="319" customFormat="1" ht="16.5" customHeight="1">
      <c r="A33" s="314" t="s">
        <v>34</v>
      </c>
      <c r="B33" s="314" t="s">
        <v>5</v>
      </c>
      <c r="C33" s="315"/>
      <c r="D33" s="322"/>
      <c r="E33" s="318"/>
    </row>
    <row r="34" spans="1:7" s="319" customFormat="1">
      <c r="A34" s="314" t="s">
        <v>35</v>
      </c>
      <c r="B34" s="314" t="s">
        <v>60</v>
      </c>
      <c r="C34" s="311">
        <f>C35+C36</f>
        <v>0</v>
      </c>
      <c r="D34" s="311">
        <f>D35+D36</f>
        <v>0</v>
      </c>
      <c r="E34" s="318"/>
    </row>
    <row r="35" spans="1:7" s="319" customFormat="1" ht="16.5" customHeight="1">
      <c r="A35" s="284" t="s">
        <v>293</v>
      </c>
      <c r="B35" s="284" t="s">
        <v>53</v>
      </c>
      <c r="C35" s="512"/>
      <c r="D35" s="512"/>
      <c r="E35" s="318"/>
    </row>
    <row r="36" spans="1:7" s="319" customFormat="1" ht="16.5" customHeight="1">
      <c r="A36" s="284" t="s">
        <v>294</v>
      </c>
      <c r="B36" s="284" t="s">
        <v>52</v>
      </c>
      <c r="C36" s="512"/>
      <c r="D36" s="512"/>
      <c r="E36" s="318"/>
    </row>
    <row r="37" spans="1:7" s="319" customFormat="1" ht="16.5" customHeight="1">
      <c r="A37" s="314" t="s">
        <v>36</v>
      </c>
      <c r="B37" s="314" t="s">
        <v>46</v>
      </c>
      <c r="C37" s="449">
        <v>1491.18</v>
      </c>
      <c r="D37" s="449">
        <v>1491.18</v>
      </c>
      <c r="E37" s="318"/>
    </row>
    <row r="38" spans="1:7" s="319" customFormat="1" ht="16.5" customHeight="1">
      <c r="A38" s="314" t="s">
        <v>37</v>
      </c>
      <c r="B38" s="314" t="s">
        <v>416</v>
      </c>
      <c r="C38" s="395">
        <f>C39+C40+C41+C42+C43</f>
        <v>3200</v>
      </c>
      <c r="D38" s="395">
        <f>D39+D40+D41+D42+D43</f>
        <v>26479.53</v>
      </c>
      <c r="E38" s="318"/>
    </row>
    <row r="39" spans="1:7" s="319" customFormat="1" ht="16.5" customHeight="1">
      <c r="A39" s="331" t="s">
        <v>361</v>
      </c>
      <c r="B39" s="331" t="s">
        <v>365</v>
      </c>
      <c r="C39" s="511">
        <v>3200</v>
      </c>
      <c r="D39" s="511">
        <v>16648.53</v>
      </c>
      <c r="E39" s="318"/>
    </row>
    <row r="40" spans="1:7" s="319" customFormat="1" ht="16.5" customHeight="1">
      <c r="A40" s="331" t="s">
        <v>362</v>
      </c>
      <c r="B40" s="331" t="s">
        <v>366</v>
      </c>
      <c r="C40" s="511"/>
      <c r="D40" s="511">
        <v>9831</v>
      </c>
      <c r="E40" s="318"/>
      <c r="G40" s="332"/>
    </row>
    <row r="41" spans="1:7" s="319" customFormat="1" ht="16.5" customHeight="1">
      <c r="A41" s="331" t="s">
        <v>363</v>
      </c>
      <c r="B41" s="331" t="s">
        <v>369</v>
      </c>
      <c r="C41" s="452"/>
      <c r="D41" s="322"/>
      <c r="E41" s="318"/>
      <c r="F41" s="442"/>
    </row>
    <row r="42" spans="1:7" s="319" customFormat="1" ht="16.5" customHeight="1">
      <c r="A42" s="331" t="s">
        <v>368</v>
      </c>
      <c r="B42" s="331" t="s">
        <v>370</v>
      </c>
      <c r="C42" s="452"/>
      <c r="D42" s="322"/>
      <c r="E42" s="318"/>
    </row>
    <row r="43" spans="1:7" s="319" customFormat="1" ht="16.5" customHeight="1">
      <c r="A43" s="331" t="s">
        <v>371</v>
      </c>
      <c r="B43" s="331" t="s">
        <v>531</v>
      </c>
      <c r="C43" s="511"/>
      <c r="D43" s="511"/>
      <c r="E43" s="318"/>
      <c r="F43" s="332"/>
    </row>
    <row r="44" spans="1:7" s="319" customFormat="1" ht="27">
      <c r="A44" s="314" t="s">
        <v>38</v>
      </c>
      <c r="B44" s="314" t="s">
        <v>26</v>
      </c>
      <c r="C44" s="497"/>
      <c r="D44" s="497"/>
      <c r="E44" s="318"/>
    </row>
    <row r="45" spans="1:7" s="319" customFormat="1" ht="16.5" customHeight="1">
      <c r="A45" s="314" t="s">
        <v>39</v>
      </c>
      <c r="B45" s="314" t="s">
        <v>22</v>
      </c>
      <c r="C45" s="447"/>
      <c r="D45" s="315"/>
      <c r="E45" s="318"/>
    </row>
    <row r="46" spans="1:7" s="319" customFormat="1" ht="16.5" customHeight="1">
      <c r="A46" s="314" t="s">
        <v>40</v>
      </c>
      <c r="B46" s="314" t="s">
        <v>550</v>
      </c>
      <c r="C46" s="497">
        <v>625</v>
      </c>
      <c r="D46" s="497">
        <v>625</v>
      </c>
      <c r="E46" s="318"/>
    </row>
    <row r="47" spans="1:7" s="319" customFormat="1" ht="16.5" customHeight="1">
      <c r="A47" s="314" t="s">
        <v>41</v>
      </c>
      <c r="B47" s="314" t="s">
        <v>24</v>
      </c>
      <c r="C47" s="315"/>
      <c r="D47" s="322"/>
      <c r="E47" s="318"/>
    </row>
    <row r="48" spans="1:7" s="319" customFormat="1" ht="16.5" customHeight="1">
      <c r="A48" s="314" t="s">
        <v>42</v>
      </c>
      <c r="B48" s="314" t="s">
        <v>417</v>
      </c>
      <c r="C48" s="311">
        <f>C49+C50+C51</f>
        <v>22785.5</v>
      </c>
      <c r="D48" s="395">
        <f>SUM(D49:D51)</f>
        <v>63600.68</v>
      </c>
      <c r="E48" s="318"/>
    </row>
    <row r="49" spans="1:6" s="319" customFormat="1" ht="16.5" customHeight="1">
      <c r="A49" s="284" t="s">
        <v>377</v>
      </c>
      <c r="B49" s="284" t="s">
        <v>380</v>
      </c>
      <c r="C49" s="514">
        <v>22785.5</v>
      </c>
      <c r="D49" s="514">
        <v>63600.68</v>
      </c>
      <c r="E49" s="318"/>
      <c r="F49" s="332"/>
    </row>
    <row r="50" spans="1:6" s="319" customFormat="1" ht="16.5" customHeight="1">
      <c r="A50" s="284" t="s">
        <v>378</v>
      </c>
      <c r="B50" s="284" t="s">
        <v>379</v>
      </c>
      <c r="C50" s="511"/>
      <c r="D50" s="539"/>
      <c r="E50" s="318"/>
    </row>
    <row r="51" spans="1:6" s="319" customFormat="1" ht="16.5" customHeight="1">
      <c r="A51" s="284" t="s">
        <v>381</v>
      </c>
      <c r="B51" s="284" t="s">
        <v>382</v>
      </c>
      <c r="C51" s="512"/>
      <c r="D51" s="512"/>
      <c r="E51" s="318"/>
    </row>
    <row r="52" spans="1:6" s="319" customFormat="1">
      <c r="A52" s="314" t="s">
        <v>43</v>
      </c>
      <c r="B52" s="314" t="s">
        <v>27</v>
      </c>
      <c r="C52" s="315"/>
      <c r="D52" s="322"/>
      <c r="E52" s="318"/>
    </row>
    <row r="53" spans="1:6" s="319" customFormat="1" ht="32.25" customHeight="1">
      <c r="A53" s="314" t="s">
        <v>44</v>
      </c>
      <c r="B53" s="314" t="s">
        <v>551</v>
      </c>
      <c r="C53" s="498">
        <v>5557</v>
      </c>
      <c r="D53" s="498">
        <v>61842</v>
      </c>
      <c r="E53" s="566"/>
      <c r="F53" s="324"/>
    </row>
    <row r="54" spans="1:6" s="319" customFormat="1" ht="27">
      <c r="A54" s="279">
        <v>1.3</v>
      </c>
      <c r="B54" s="279" t="s">
        <v>423</v>
      </c>
      <c r="C54" s="395">
        <f>C55+C56</f>
        <v>90</v>
      </c>
      <c r="D54" s="395">
        <f>D55+D56</f>
        <v>90</v>
      </c>
      <c r="E54" s="323"/>
      <c r="F54" s="324"/>
    </row>
    <row r="55" spans="1:6" s="319" customFormat="1" ht="27">
      <c r="A55" s="314" t="s">
        <v>47</v>
      </c>
      <c r="B55" s="314" t="s">
        <v>552</v>
      </c>
      <c r="C55" s="511">
        <v>90</v>
      </c>
      <c r="D55" s="511">
        <v>90</v>
      </c>
      <c r="E55" s="323"/>
      <c r="F55" s="324"/>
    </row>
    <row r="56" spans="1:6" s="319" customFormat="1" ht="16.5" customHeight="1">
      <c r="A56" s="314" t="s">
        <v>48</v>
      </c>
      <c r="B56" s="314" t="s">
        <v>45</v>
      </c>
      <c r="C56" s="315"/>
      <c r="D56" s="322"/>
      <c r="E56" s="323"/>
      <c r="F56" s="324"/>
    </row>
    <row r="57" spans="1:6" s="319" customFormat="1">
      <c r="A57" s="279">
        <v>1.4</v>
      </c>
      <c r="B57" s="279" t="s">
        <v>425</v>
      </c>
      <c r="C57" s="315"/>
      <c r="D57" s="333"/>
      <c r="E57" s="323"/>
      <c r="F57" s="324"/>
    </row>
    <row r="58" spans="1:6" s="327" customFormat="1">
      <c r="A58" s="279">
        <v>1.5</v>
      </c>
      <c r="B58" s="279" t="s">
        <v>6</v>
      </c>
      <c r="C58" s="325"/>
      <c r="D58" s="329"/>
      <c r="E58" s="326"/>
    </row>
    <row r="59" spans="1:6" s="327" customFormat="1">
      <c r="A59" s="279">
        <v>1.6</v>
      </c>
      <c r="B59" s="334" t="s">
        <v>7</v>
      </c>
      <c r="C59" s="489">
        <f>SUM(C60:C64)</f>
        <v>4436.87</v>
      </c>
      <c r="D59" s="499">
        <f>SUM(D60:D64)</f>
        <v>4436.87</v>
      </c>
      <c r="E59" s="326"/>
      <c r="F59" s="443"/>
    </row>
    <row r="60" spans="1:6" s="327" customFormat="1">
      <c r="A60" s="314" t="s">
        <v>300</v>
      </c>
      <c r="B60" s="336" t="s">
        <v>49</v>
      </c>
      <c r="C60" s="325"/>
      <c r="D60" s="325"/>
      <c r="E60" s="326"/>
    </row>
    <row r="61" spans="1:6" s="327" customFormat="1" ht="27">
      <c r="A61" s="314" t="s">
        <v>301</v>
      </c>
      <c r="B61" s="336" t="s">
        <v>51</v>
      </c>
      <c r="C61" s="325"/>
      <c r="D61" s="325"/>
      <c r="E61" s="326"/>
    </row>
    <row r="62" spans="1:6" s="327" customFormat="1">
      <c r="A62" s="314" t="s">
        <v>302</v>
      </c>
      <c r="B62" s="336" t="s">
        <v>50</v>
      </c>
      <c r="C62" s="329"/>
      <c r="D62" s="446"/>
      <c r="E62" s="326"/>
    </row>
    <row r="63" spans="1:6" s="327" customFormat="1">
      <c r="A63" s="314" t="s">
        <v>303</v>
      </c>
      <c r="B63" s="336" t="s">
        <v>532</v>
      </c>
      <c r="C63" s="325"/>
      <c r="D63" s="325"/>
      <c r="E63" s="326"/>
    </row>
    <row r="64" spans="1:6" s="327" customFormat="1">
      <c r="A64" s="314" t="s">
        <v>340</v>
      </c>
      <c r="B64" s="336" t="s">
        <v>341</v>
      </c>
      <c r="C64" s="325">
        <v>4436.87</v>
      </c>
      <c r="D64" s="325">
        <v>4436.87</v>
      </c>
      <c r="E64" s="326"/>
    </row>
    <row r="65" spans="1:5">
      <c r="A65" s="308">
        <v>2</v>
      </c>
      <c r="B65" s="308" t="s">
        <v>418</v>
      </c>
      <c r="C65" s="338">
        <f>C66+C70</f>
        <v>307479.10000000003</v>
      </c>
      <c r="D65" s="338">
        <f>D66+D70</f>
        <v>307479.10000000003</v>
      </c>
      <c r="E65" s="339"/>
    </row>
    <row r="66" spans="1:5">
      <c r="A66" s="340">
        <v>2.1</v>
      </c>
      <c r="B66" s="341" t="s">
        <v>98</v>
      </c>
      <c r="C66" s="338">
        <v>292754.15000000002</v>
      </c>
      <c r="D66" s="338">
        <v>292754.15000000002</v>
      </c>
      <c r="E66" s="339"/>
    </row>
    <row r="67" spans="1:5">
      <c r="A67" s="340">
        <v>2.2000000000000002</v>
      </c>
      <c r="B67" s="341" t="s">
        <v>419</v>
      </c>
      <c r="C67" s="338"/>
      <c r="D67" s="342"/>
      <c r="E67" s="339"/>
    </row>
    <row r="68" spans="1:5">
      <c r="A68" s="340">
        <v>2.2999999999999998</v>
      </c>
      <c r="B68" s="341" t="s">
        <v>102</v>
      </c>
      <c r="C68" s="338"/>
      <c r="D68" s="342"/>
      <c r="E68" s="339"/>
    </row>
    <row r="69" spans="1:5">
      <c r="A69" s="340">
        <v>2.4</v>
      </c>
      <c r="B69" s="341" t="s">
        <v>101</v>
      </c>
      <c r="C69" s="338"/>
      <c r="D69" s="342"/>
      <c r="E69" s="339"/>
    </row>
    <row r="70" spans="1:5">
      <c r="A70" s="340">
        <v>2.5</v>
      </c>
      <c r="B70" s="341" t="s">
        <v>420</v>
      </c>
      <c r="C70" s="338">
        <v>14724.95</v>
      </c>
      <c r="D70" s="338">
        <v>14724.95</v>
      </c>
      <c r="E70" s="339"/>
    </row>
    <row r="71" spans="1:5">
      <c r="A71" s="340">
        <v>2.6</v>
      </c>
      <c r="B71" s="341" t="s">
        <v>99</v>
      </c>
      <c r="C71" s="338"/>
      <c r="D71" s="342"/>
      <c r="E71" s="339"/>
    </row>
    <row r="72" spans="1:5">
      <c r="A72" s="340">
        <v>2.7</v>
      </c>
      <c r="B72" s="341" t="s">
        <v>100</v>
      </c>
      <c r="C72" s="343"/>
      <c r="D72" s="342"/>
      <c r="E72" s="339"/>
    </row>
    <row r="73" spans="1:5">
      <c r="A73" s="308">
        <v>3</v>
      </c>
      <c r="B73" s="308" t="s">
        <v>461</v>
      </c>
      <c r="C73" s="335"/>
      <c r="D73" s="342"/>
      <c r="E73" s="339"/>
    </row>
    <row r="74" spans="1:5" ht="18" customHeight="1">
      <c r="A74" s="308">
        <v>4</v>
      </c>
      <c r="B74" s="308" t="s">
        <v>251</v>
      </c>
      <c r="C74" s="339"/>
      <c r="D74" s="489">
        <f>SUM(D75:D76)</f>
        <v>55087.73</v>
      </c>
      <c r="E74" s="339"/>
    </row>
    <row r="75" spans="1:5" ht="18" customHeight="1">
      <c r="A75" s="340">
        <v>4.0999999999999996</v>
      </c>
      <c r="B75" s="340" t="s">
        <v>252</v>
      </c>
      <c r="C75" s="338"/>
      <c r="D75" s="338">
        <v>55087.73</v>
      </c>
      <c r="E75" s="339"/>
    </row>
    <row r="76" spans="1:5" ht="17.25" customHeight="1">
      <c r="A76" s="340">
        <v>4.2</v>
      </c>
      <c r="B76" s="340" t="s">
        <v>588</v>
      </c>
      <c r="C76" s="343"/>
      <c r="D76" s="344"/>
      <c r="E76" s="339"/>
    </row>
    <row r="77" spans="1:5" ht="18.75" customHeight="1">
      <c r="A77" s="308">
        <v>5</v>
      </c>
      <c r="B77" s="308" t="s">
        <v>282</v>
      </c>
      <c r="C77" s="345"/>
      <c r="D77" s="343"/>
      <c r="E77" s="339"/>
    </row>
    <row r="78" spans="1:5">
      <c r="B78" s="346"/>
    </row>
    <row r="79" spans="1:5">
      <c r="E79" s="347"/>
    </row>
    <row r="80" spans="1:5">
      <c r="B80" s="346"/>
    </row>
    <row r="82" spans="1:9">
      <c r="A82" s="348" t="s">
        <v>105</v>
      </c>
      <c r="E82" s="347"/>
    </row>
    <row r="83" spans="1:9">
      <c r="E83" s="349"/>
      <c r="F83" s="349"/>
      <c r="G83" s="349"/>
      <c r="H83" s="349"/>
      <c r="I83" s="349"/>
    </row>
    <row r="84" spans="1:9">
      <c r="D84" s="350"/>
      <c r="E84" s="349"/>
      <c r="F84" s="349"/>
      <c r="G84" s="349"/>
      <c r="H84" s="349"/>
      <c r="I84" s="349"/>
    </row>
    <row r="85" spans="1:9">
      <c r="A85" s="349"/>
      <c r="B85" s="348" t="s">
        <v>533</v>
      </c>
      <c r="D85" s="350"/>
      <c r="E85" s="349"/>
      <c r="F85" s="349"/>
      <c r="G85" s="349"/>
      <c r="H85" s="349"/>
      <c r="I85" s="349"/>
    </row>
    <row r="86" spans="1:9">
      <c r="A86" s="349"/>
      <c r="B86" s="300" t="s">
        <v>460</v>
      </c>
      <c r="D86" s="581"/>
      <c r="E86" s="581"/>
      <c r="F86" s="349"/>
      <c r="G86" s="349"/>
      <c r="H86" s="349"/>
      <c r="I86" s="349"/>
    </row>
    <row r="87" spans="1:9" s="349" customFormat="1">
      <c r="B87" s="351" t="s">
        <v>137</v>
      </c>
      <c r="C87" s="582" t="s">
        <v>587</v>
      </c>
      <c r="D87" s="582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sqref="A1:XFD1048576"/>
    </sheetView>
  </sheetViews>
  <sheetFormatPr defaultRowHeight="13.5"/>
  <cols>
    <col min="1" max="1" width="11.140625" style="300" customWidth="1"/>
    <col min="2" max="2" width="88" style="300" customWidth="1"/>
    <col min="3" max="4" width="13.5703125" style="300" customWidth="1"/>
    <col min="5" max="5" width="0.7109375" style="300" customWidth="1"/>
    <col min="6" max="16384" width="9.140625" style="300"/>
  </cols>
  <sheetData>
    <row r="1" spans="1:5" s="295" customFormat="1">
      <c r="A1" s="292" t="s">
        <v>330</v>
      </c>
      <c r="B1" s="298"/>
      <c r="C1" s="580" t="s">
        <v>108</v>
      </c>
      <c r="D1" s="580"/>
      <c r="E1" s="294"/>
    </row>
    <row r="2" spans="1:5" s="295" customFormat="1">
      <c r="A2" s="292" t="s">
        <v>331</v>
      </c>
      <c r="B2" s="298"/>
      <c r="C2" s="578" t="s">
        <v>647</v>
      </c>
      <c r="D2" s="579"/>
      <c r="E2" s="294"/>
    </row>
    <row r="3" spans="1:5" s="295" customFormat="1">
      <c r="A3" s="297" t="s">
        <v>139</v>
      </c>
      <c r="B3" s="292"/>
      <c r="C3" s="296"/>
      <c r="D3" s="296"/>
      <c r="E3" s="294"/>
    </row>
    <row r="4" spans="1:5" s="295" customFormat="1">
      <c r="A4" s="297"/>
      <c r="B4" s="297"/>
      <c r="C4" s="296"/>
      <c r="D4" s="296"/>
      <c r="E4" s="294"/>
    </row>
    <row r="5" spans="1:5">
      <c r="A5" s="298" t="str">
        <f>'ფორმა N2'!A4</f>
        <v>ანგარიშვალდებული პირის დასახელება:</v>
      </c>
      <c r="B5" s="298"/>
      <c r="C5" s="297"/>
      <c r="D5" s="297"/>
      <c r="E5" s="299"/>
    </row>
    <row r="6" spans="1:5">
      <c r="A6" s="302"/>
      <c r="B6" s="302"/>
      <c r="C6" s="303"/>
      <c r="D6" s="303"/>
      <c r="E6" s="299"/>
    </row>
    <row r="7" spans="1:5">
      <c r="A7" s="298"/>
      <c r="B7" s="298"/>
      <c r="C7" s="297"/>
      <c r="D7" s="297"/>
      <c r="E7" s="299"/>
    </row>
    <row r="8" spans="1:5" s="295" customFormat="1">
      <c r="A8" s="440"/>
      <c r="B8" s="440"/>
      <c r="C8" s="304"/>
      <c r="D8" s="304"/>
      <c r="E8" s="294"/>
    </row>
    <row r="9" spans="1:5" s="295" customFormat="1" ht="27">
      <c r="A9" s="305" t="s">
        <v>61</v>
      </c>
      <c r="B9" s="305" t="s">
        <v>336</v>
      </c>
      <c r="C9" s="307" t="s">
        <v>9</v>
      </c>
      <c r="D9" s="307" t="s">
        <v>8</v>
      </c>
      <c r="E9" s="294"/>
    </row>
    <row r="10" spans="1:5" s="313" customFormat="1" ht="16.5">
      <c r="A10" s="340" t="s">
        <v>332</v>
      </c>
      <c r="B10" s="340"/>
      <c r="C10" s="315"/>
      <c r="D10" s="315"/>
      <c r="E10" s="312"/>
    </row>
    <row r="11" spans="1:5" s="317" customFormat="1">
      <c r="A11" s="340" t="s">
        <v>333</v>
      </c>
      <c r="B11" s="340"/>
      <c r="C11" s="315"/>
      <c r="D11" s="315"/>
      <c r="E11" s="316"/>
    </row>
    <row r="12" spans="1:5" s="317" customFormat="1">
      <c r="A12" s="279" t="s">
        <v>281</v>
      </c>
      <c r="B12" s="279"/>
      <c r="C12" s="315"/>
      <c r="D12" s="315"/>
      <c r="E12" s="316"/>
    </row>
    <row r="13" spans="1:5" s="317" customFormat="1">
      <c r="A13" s="279" t="s">
        <v>281</v>
      </c>
      <c r="B13" s="279"/>
      <c r="C13" s="315"/>
      <c r="D13" s="315"/>
      <c r="E13" s="316"/>
    </row>
    <row r="14" spans="1:5" s="317" customFormat="1">
      <c r="A14" s="279" t="s">
        <v>281</v>
      </c>
      <c r="B14" s="279"/>
      <c r="C14" s="315"/>
      <c r="D14" s="315"/>
      <c r="E14" s="316"/>
    </row>
    <row r="15" spans="1:5" s="317" customFormat="1">
      <c r="A15" s="279" t="s">
        <v>281</v>
      </c>
      <c r="B15" s="279"/>
      <c r="C15" s="315"/>
      <c r="D15" s="315"/>
      <c r="E15" s="316"/>
    </row>
    <row r="16" spans="1:5" s="317" customFormat="1">
      <c r="A16" s="279" t="s">
        <v>281</v>
      </c>
      <c r="B16" s="279"/>
      <c r="C16" s="315"/>
      <c r="D16" s="315"/>
      <c r="E16" s="316"/>
    </row>
    <row r="17" spans="1:5" s="317" customFormat="1" ht="17.25" customHeight="1">
      <c r="A17" s="553" t="s">
        <v>559</v>
      </c>
      <c r="B17" s="279" t="s">
        <v>628</v>
      </c>
      <c r="C17" s="321">
        <v>5517</v>
      </c>
      <c r="D17" s="321">
        <v>4872</v>
      </c>
      <c r="E17" s="316"/>
    </row>
    <row r="18" spans="1:5" s="317" customFormat="1" ht="18" customHeight="1">
      <c r="A18" s="553" t="s">
        <v>559</v>
      </c>
      <c r="B18" s="279" t="s">
        <v>629</v>
      </c>
      <c r="C18" s="315">
        <v>40</v>
      </c>
      <c r="D18" s="315">
        <v>40</v>
      </c>
      <c r="E18" s="316"/>
    </row>
    <row r="19" spans="1:5" s="317" customFormat="1">
      <c r="A19" s="553" t="s">
        <v>559</v>
      </c>
      <c r="B19" s="279" t="s">
        <v>648</v>
      </c>
      <c r="C19" s="315"/>
      <c r="D19" s="315">
        <v>56930</v>
      </c>
      <c r="E19" s="316"/>
    </row>
    <row r="20" spans="1:5" s="317" customFormat="1">
      <c r="A20" s="279" t="s">
        <v>281</v>
      </c>
      <c r="B20" s="279"/>
      <c r="C20" s="315"/>
      <c r="D20" s="315"/>
      <c r="E20" s="316"/>
    </row>
    <row r="21" spans="1:5" s="317" customFormat="1">
      <c r="A21" s="279" t="s">
        <v>281</v>
      </c>
      <c r="B21" s="279"/>
      <c r="C21" s="315"/>
      <c r="D21" s="315"/>
      <c r="E21" s="316"/>
    </row>
    <row r="22" spans="1:5" s="317" customFormat="1">
      <c r="A22" s="279" t="s">
        <v>281</v>
      </c>
      <c r="B22" s="279"/>
      <c r="C22" s="315"/>
      <c r="D22" s="315"/>
      <c r="E22" s="316"/>
    </row>
    <row r="23" spans="1:5" s="317" customFormat="1">
      <c r="A23" s="279" t="s">
        <v>281</v>
      </c>
      <c r="B23" s="279"/>
      <c r="C23" s="315"/>
      <c r="D23" s="315"/>
      <c r="E23" s="316"/>
    </row>
    <row r="24" spans="1:5">
      <c r="A24" s="391"/>
      <c r="B24" s="391" t="s">
        <v>339</v>
      </c>
      <c r="C24" s="394">
        <f>SUM(C10:C23)</f>
        <v>5557</v>
      </c>
      <c r="D24" s="394">
        <f>SUM(D10:D23)</f>
        <v>61842</v>
      </c>
      <c r="E24" s="339"/>
    </row>
    <row r="25" spans="1:5">
      <c r="A25" s="346"/>
      <c r="B25" s="346"/>
    </row>
    <row r="26" spans="1:5">
      <c r="A26" s="349" t="s">
        <v>449</v>
      </c>
      <c r="E26" s="347"/>
    </row>
    <row r="27" spans="1:5">
      <c r="A27" s="300" t="s">
        <v>450</v>
      </c>
    </row>
    <row r="28" spans="1:5">
      <c r="A28" s="392" t="s">
        <v>451</v>
      </c>
    </row>
    <row r="29" spans="1:5">
      <c r="A29" s="392"/>
    </row>
    <row r="30" spans="1:5">
      <c r="A30" s="392" t="s">
        <v>356</v>
      </c>
    </row>
    <row r="32" spans="1:5">
      <c r="A32" s="348" t="s">
        <v>105</v>
      </c>
      <c r="E32" s="347"/>
    </row>
    <row r="33" spans="1:9">
      <c r="E33" s="349"/>
      <c r="F33" s="349"/>
      <c r="G33" s="349"/>
      <c r="H33" s="349"/>
      <c r="I33" s="349"/>
    </row>
    <row r="34" spans="1:9">
      <c r="D34" s="350"/>
      <c r="E34" s="349"/>
      <c r="F34" s="349"/>
      <c r="G34" s="349"/>
      <c r="H34" s="349"/>
      <c r="I34" s="349"/>
    </row>
    <row r="35" spans="1:9">
      <c r="A35" s="348"/>
      <c r="B35" s="348" t="s">
        <v>535</v>
      </c>
      <c r="D35" s="350"/>
      <c r="E35" s="349"/>
      <c r="F35" s="349"/>
      <c r="G35" s="349"/>
      <c r="H35" s="349"/>
      <c r="I35" s="349"/>
    </row>
    <row r="36" spans="1:9">
      <c r="B36" s="300" t="s">
        <v>269</v>
      </c>
      <c r="D36" s="350"/>
      <c r="E36" s="349"/>
      <c r="F36" s="349"/>
      <c r="G36" s="349"/>
      <c r="H36" s="349"/>
      <c r="I36" s="349"/>
    </row>
    <row r="37" spans="1:9" s="349" customFormat="1">
      <c r="A37" s="351"/>
      <c r="B37" s="351" t="s">
        <v>137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sqref="A1:XFD1048576"/>
    </sheetView>
  </sheetViews>
  <sheetFormatPr defaultRowHeight="13.5"/>
  <cols>
    <col min="1" max="1" width="5.42578125" style="500" customWidth="1"/>
    <col min="2" max="2" width="16.85546875" style="500" customWidth="1"/>
    <col min="3" max="3" width="21.140625" style="500" customWidth="1"/>
    <col min="4" max="4" width="17" style="500" customWidth="1"/>
    <col min="5" max="5" width="28" style="500" customWidth="1"/>
    <col min="6" max="6" width="14.7109375" style="500" customWidth="1"/>
    <col min="7" max="7" width="15.5703125" style="500" customWidth="1"/>
    <col min="8" max="8" width="14.7109375" style="500" customWidth="1"/>
    <col min="9" max="9" width="29.7109375" style="500" customWidth="1"/>
    <col min="10" max="10" width="0" style="500" hidden="1" customWidth="1"/>
    <col min="11" max="16384" width="9.140625" style="500"/>
  </cols>
  <sheetData>
    <row r="1" spans="1:10">
      <c r="A1" s="292" t="s">
        <v>421</v>
      </c>
      <c r="B1" s="292"/>
      <c r="C1" s="298"/>
      <c r="D1" s="298"/>
      <c r="E1" s="298"/>
      <c r="F1" s="298"/>
      <c r="G1" s="296"/>
      <c r="H1" s="296"/>
      <c r="I1" s="580" t="s">
        <v>108</v>
      </c>
      <c r="J1" s="580"/>
    </row>
    <row r="2" spans="1:10">
      <c r="A2" s="297" t="s">
        <v>139</v>
      </c>
      <c r="B2" s="292"/>
      <c r="C2" s="298"/>
      <c r="D2" s="298"/>
      <c r="E2" s="298"/>
      <c r="F2" s="298"/>
      <c r="G2" s="296"/>
      <c r="H2" s="296"/>
      <c r="I2" s="578" t="s">
        <v>647</v>
      </c>
      <c r="J2" s="579"/>
    </row>
    <row r="3" spans="1:10">
      <c r="A3" s="297"/>
      <c r="B3" s="297"/>
      <c r="C3" s="292"/>
      <c r="D3" s="292"/>
      <c r="E3" s="292"/>
      <c r="F3" s="292"/>
      <c r="G3" s="296"/>
      <c r="H3" s="296"/>
      <c r="I3" s="296"/>
    </row>
    <row r="4" spans="1:10">
      <c r="A4" s="298" t="str">
        <f>'ფორმა N2'!A4</f>
        <v>ანგარიშვალდებული პირის დასახელება:</v>
      </c>
      <c r="B4" s="298"/>
      <c r="C4" s="298"/>
      <c r="D4" s="298"/>
      <c r="E4" s="298"/>
      <c r="F4" s="298"/>
      <c r="G4" s="297"/>
      <c r="H4" s="297"/>
      <c r="I4" s="297"/>
    </row>
    <row r="5" spans="1:10">
      <c r="A5" s="302"/>
      <c r="B5" s="302"/>
      <c r="C5" s="302"/>
      <c r="D5" s="302"/>
      <c r="E5" s="302"/>
      <c r="F5" s="302"/>
      <c r="G5" s="303"/>
      <c r="H5" s="303"/>
      <c r="I5" s="303"/>
    </row>
    <row r="6" spans="1:10">
      <c r="A6" s="298"/>
      <c r="B6" s="298"/>
      <c r="C6" s="298"/>
      <c r="D6" s="298"/>
      <c r="E6" s="298"/>
      <c r="F6" s="298"/>
      <c r="G6" s="297"/>
      <c r="H6" s="297"/>
      <c r="I6" s="297"/>
    </row>
    <row r="7" spans="1:10">
      <c r="A7" s="455"/>
      <c r="B7" s="455"/>
      <c r="C7" s="455"/>
      <c r="D7" s="455"/>
      <c r="E7" s="455"/>
      <c r="F7" s="455"/>
      <c r="G7" s="304"/>
      <c r="H7" s="304"/>
      <c r="I7" s="304"/>
    </row>
    <row r="8" spans="1:10" ht="40.5">
      <c r="A8" s="306" t="s">
        <v>61</v>
      </c>
      <c r="B8" s="306" t="s">
        <v>345</v>
      </c>
      <c r="C8" s="306" t="s">
        <v>346</v>
      </c>
      <c r="D8" s="306" t="s">
        <v>227</v>
      </c>
      <c r="E8" s="306" t="s">
        <v>350</v>
      </c>
      <c r="F8" s="306" t="s">
        <v>354</v>
      </c>
      <c r="G8" s="307" t="s">
        <v>9</v>
      </c>
      <c r="H8" s="307" t="s">
        <v>8</v>
      </c>
      <c r="I8" s="307" t="s">
        <v>402</v>
      </c>
      <c r="J8" s="500" t="s">
        <v>353</v>
      </c>
    </row>
    <row r="9" spans="1:10" ht="22.5" customHeight="1">
      <c r="A9" s="340">
        <v>1</v>
      </c>
      <c r="B9" s="340" t="s">
        <v>609</v>
      </c>
      <c r="C9" s="507" t="s">
        <v>610</v>
      </c>
      <c r="D9" s="508" t="s">
        <v>611</v>
      </c>
      <c r="E9" s="340" t="s">
        <v>612</v>
      </c>
      <c r="F9" s="340" t="s">
        <v>353</v>
      </c>
      <c r="G9" s="315">
        <v>1000</v>
      </c>
      <c r="H9" s="315">
        <v>1000</v>
      </c>
      <c r="I9" s="315">
        <v>200</v>
      </c>
      <c r="J9" s="500" t="s">
        <v>0</v>
      </c>
    </row>
    <row r="10" spans="1:10" ht="13.5" customHeight="1">
      <c r="A10" s="340">
        <v>2</v>
      </c>
      <c r="B10" s="340" t="s">
        <v>649</v>
      </c>
      <c r="C10" s="507" t="s">
        <v>650</v>
      </c>
      <c r="D10" s="508" t="s">
        <v>651</v>
      </c>
      <c r="E10" s="340" t="s">
        <v>652</v>
      </c>
      <c r="F10" s="340" t="s">
        <v>353</v>
      </c>
      <c r="G10" s="315">
        <v>12750</v>
      </c>
      <c r="H10" s="315">
        <v>12750</v>
      </c>
      <c r="I10" s="315">
        <v>2550</v>
      </c>
    </row>
    <row r="11" spans="1:10" ht="10.5" customHeight="1">
      <c r="A11" s="340">
        <v>3</v>
      </c>
      <c r="B11" s="340"/>
      <c r="C11" s="507"/>
      <c r="D11" s="508"/>
      <c r="E11" s="340"/>
      <c r="F11" s="340"/>
      <c r="G11" s="315"/>
      <c r="H11" s="315"/>
      <c r="I11" s="315"/>
    </row>
    <row r="12" spans="1:10" ht="16.5" customHeight="1">
      <c r="A12" s="340">
        <v>4</v>
      </c>
      <c r="B12" s="340"/>
      <c r="C12" s="507"/>
      <c r="D12" s="508"/>
      <c r="E12" s="340"/>
      <c r="F12" s="340"/>
      <c r="G12" s="315"/>
      <c r="H12" s="315"/>
      <c r="I12" s="315"/>
    </row>
    <row r="13" spans="1:10" ht="20.25" customHeight="1">
      <c r="A13" s="340">
        <v>5</v>
      </c>
      <c r="B13" s="340"/>
      <c r="C13" s="507"/>
      <c r="D13" s="508"/>
      <c r="E13" s="340"/>
      <c r="F13" s="340"/>
      <c r="G13" s="315"/>
      <c r="H13" s="315"/>
      <c r="I13" s="315"/>
    </row>
    <row r="14" spans="1:10">
      <c r="A14" s="340">
        <v>6</v>
      </c>
      <c r="B14" s="279"/>
      <c r="C14" s="279"/>
      <c r="D14" s="279"/>
      <c r="E14" s="279"/>
      <c r="F14" s="340"/>
      <c r="G14" s="315"/>
      <c r="H14" s="315"/>
      <c r="I14" s="315"/>
    </row>
    <row r="15" spans="1:10">
      <c r="A15" s="340">
        <v>7</v>
      </c>
      <c r="B15" s="279"/>
      <c r="C15" s="279"/>
      <c r="D15" s="279"/>
      <c r="E15" s="279"/>
      <c r="F15" s="340"/>
      <c r="G15" s="315"/>
      <c r="H15" s="315"/>
      <c r="I15" s="315"/>
    </row>
    <row r="16" spans="1:10">
      <c r="A16" s="340">
        <v>8</v>
      </c>
      <c r="B16" s="279"/>
      <c r="C16" s="279"/>
      <c r="D16" s="279"/>
      <c r="E16" s="279"/>
      <c r="F16" s="340"/>
      <c r="G16" s="315"/>
      <c r="H16" s="315"/>
      <c r="I16" s="315"/>
    </row>
    <row r="17" spans="1:9">
      <c r="A17" s="340">
        <v>9</v>
      </c>
      <c r="B17" s="279"/>
      <c r="C17" s="279"/>
      <c r="D17" s="279"/>
      <c r="E17" s="279"/>
      <c r="F17" s="340"/>
      <c r="G17" s="315"/>
      <c r="H17" s="315"/>
      <c r="I17" s="315"/>
    </row>
    <row r="18" spans="1:9">
      <c r="A18" s="340">
        <v>10</v>
      </c>
      <c r="B18" s="279"/>
      <c r="C18" s="279"/>
      <c r="D18" s="279"/>
      <c r="E18" s="279"/>
      <c r="F18" s="340"/>
      <c r="G18" s="315"/>
      <c r="H18" s="315"/>
      <c r="I18" s="315"/>
    </row>
    <row r="19" spans="1:9">
      <c r="A19" s="340">
        <v>11</v>
      </c>
      <c r="B19" s="279"/>
      <c r="C19" s="279"/>
      <c r="D19" s="279"/>
      <c r="E19" s="279"/>
      <c r="F19" s="340"/>
      <c r="G19" s="315"/>
      <c r="H19" s="315"/>
      <c r="I19" s="315"/>
    </row>
    <row r="20" spans="1:9">
      <c r="A20" s="340">
        <v>12</v>
      </c>
      <c r="B20" s="279"/>
      <c r="C20" s="279"/>
      <c r="D20" s="279"/>
      <c r="E20" s="279"/>
      <c r="F20" s="340"/>
      <c r="G20" s="315"/>
      <c r="H20" s="315"/>
      <c r="I20" s="315"/>
    </row>
    <row r="21" spans="1:9">
      <c r="A21" s="340">
        <v>13</v>
      </c>
      <c r="B21" s="279"/>
      <c r="C21" s="279"/>
      <c r="D21" s="279"/>
      <c r="E21" s="279"/>
      <c r="F21" s="340"/>
      <c r="G21" s="315"/>
      <c r="H21" s="315"/>
      <c r="I21" s="315"/>
    </row>
    <row r="22" spans="1:9">
      <c r="A22" s="340">
        <v>14</v>
      </c>
      <c r="B22" s="279"/>
      <c r="C22" s="279"/>
      <c r="D22" s="279"/>
      <c r="E22" s="279"/>
      <c r="F22" s="340"/>
      <c r="G22" s="315"/>
      <c r="H22" s="315"/>
      <c r="I22" s="315"/>
    </row>
    <row r="23" spans="1:9">
      <c r="A23" s="340">
        <v>15</v>
      </c>
      <c r="B23" s="279"/>
      <c r="C23" s="279"/>
      <c r="D23" s="279"/>
      <c r="E23" s="279"/>
      <c r="F23" s="340"/>
      <c r="G23" s="315"/>
      <c r="H23" s="315"/>
      <c r="I23" s="315"/>
    </row>
    <row r="24" spans="1:9">
      <c r="A24" s="279"/>
      <c r="B24" s="279"/>
      <c r="C24" s="279"/>
      <c r="D24" s="279"/>
      <c r="E24" s="279"/>
      <c r="F24" s="340"/>
      <c r="G24" s="315"/>
      <c r="H24" s="315"/>
      <c r="I24" s="315"/>
    </row>
    <row r="25" spans="1:9">
      <c r="A25" s="279"/>
      <c r="B25" s="279"/>
      <c r="C25" s="279"/>
      <c r="D25" s="279"/>
      <c r="E25" s="279"/>
      <c r="F25" s="340"/>
      <c r="G25" s="315"/>
      <c r="H25" s="315"/>
      <c r="I25" s="315"/>
    </row>
    <row r="26" spans="1:9">
      <c r="A26" s="279"/>
      <c r="B26" s="279"/>
      <c r="C26" s="279"/>
      <c r="D26" s="279"/>
      <c r="E26" s="279"/>
      <c r="F26" s="340"/>
      <c r="G26" s="315"/>
      <c r="H26" s="315"/>
      <c r="I26" s="315"/>
    </row>
    <row r="27" spans="1:9">
      <c r="A27" s="279"/>
      <c r="B27" s="279"/>
      <c r="C27" s="279"/>
      <c r="D27" s="279"/>
      <c r="E27" s="279"/>
      <c r="F27" s="340"/>
      <c r="G27" s="315"/>
      <c r="H27" s="315"/>
      <c r="I27" s="315"/>
    </row>
    <row r="28" spans="1:9">
      <c r="A28" s="279"/>
      <c r="B28" s="279"/>
      <c r="C28" s="279"/>
      <c r="D28" s="279"/>
      <c r="E28" s="279"/>
      <c r="F28" s="340"/>
      <c r="G28" s="315"/>
      <c r="H28" s="315"/>
      <c r="I28" s="315"/>
    </row>
    <row r="29" spans="1:9">
      <c r="A29" s="279"/>
      <c r="B29" s="279"/>
      <c r="C29" s="279"/>
      <c r="D29" s="279"/>
      <c r="E29" s="279"/>
      <c r="F29" s="340"/>
      <c r="G29" s="315"/>
      <c r="H29" s="315"/>
      <c r="I29" s="315"/>
    </row>
    <row r="30" spans="1:9">
      <c r="A30" s="279"/>
      <c r="B30" s="279"/>
      <c r="C30" s="279"/>
      <c r="D30" s="279"/>
      <c r="E30" s="279"/>
      <c r="F30" s="340"/>
      <c r="G30" s="315"/>
      <c r="H30" s="315"/>
      <c r="I30" s="315"/>
    </row>
    <row r="31" spans="1:9">
      <c r="A31" s="279"/>
      <c r="B31" s="279"/>
      <c r="C31" s="279"/>
      <c r="D31" s="279"/>
      <c r="E31" s="279"/>
      <c r="F31" s="340"/>
      <c r="G31" s="315"/>
      <c r="H31" s="315"/>
      <c r="I31" s="315"/>
    </row>
    <row r="32" spans="1:9">
      <c r="A32" s="279"/>
      <c r="B32" s="279"/>
      <c r="C32" s="279"/>
      <c r="D32" s="279"/>
      <c r="E32" s="279"/>
      <c r="F32" s="340"/>
      <c r="G32" s="315"/>
      <c r="H32" s="315"/>
      <c r="I32" s="315"/>
    </row>
    <row r="33" spans="1:9">
      <c r="A33" s="279"/>
      <c r="B33" s="279"/>
      <c r="C33" s="279"/>
      <c r="D33" s="279"/>
      <c r="E33" s="279"/>
      <c r="F33" s="340"/>
      <c r="G33" s="315"/>
      <c r="H33" s="315"/>
      <c r="I33" s="315"/>
    </row>
    <row r="34" spans="1:9">
      <c r="A34" s="279"/>
      <c r="B34" s="391"/>
      <c r="C34" s="391"/>
      <c r="D34" s="391"/>
      <c r="E34" s="391"/>
      <c r="F34" s="340"/>
      <c r="G34" s="501">
        <f>SUM(G9:G33)</f>
        <v>13750</v>
      </c>
      <c r="H34" s="501">
        <f>SUM(H9:H33)</f>
        <v>13750</v>
      </c>
      <c r="I34" s="501">
        <f>SUM(I9:I33)</f>
        <v>2750</v>
      </c>
    </row>
    <row r="35" spans="1:9">
      <c r="A35" s="502"/>
      <c r="B35" s="502"/>
      <c r="C35" s="502"/>
      <c r="D35" s="502"/>
      <c r="E35" s="502"/>
      <c r="F35" s="502"/>
      <c r="G35" s="502"/>
      <c r="H35" s="402"/>
      <c r="I35" s="402"/>
    </row>
    <row r="36" spans="1:9">
      <c r="A36" s="503" t="s">
        <v>455</v>
      </c>
      <c r="B36" s="503"/>
      <c r="C36" s="502"/>
      <c r="D36" s="502"/>
      <c r="E36" s="502"/>
      <c r="F36" s="502"/>
      <c r="G36" s="502"/>
      <c r="H36" s="402"/>
      <c r="I36" s="402"/>
    </row>
    <row r="37" spans="1:9">
      <c r="A37" s="503"/>
      <c r="B37" s="503"/>
      <c r="C37" s="502"/>
      <c r="D37" s="502"/>
      <c r="E37" s="502"/>
      <c r="F37" s="502"/>
      <c r="G37" s="502"/>
      <c r="H37" s="402"/>
      <c r="I37" s="402"/>
    </row>
    <row r="38" spans="1:9">
      <c r="B38" s="503"/>
      <c r="C38" s="503"/>
      <c r="D38" s="402"/>
      <c r="E38" s="402"/>
      <c r="F38" s="402"/>
      <c r="G38" s="402"/>
      <c r="H38" s="402"/>
      <c r="I38" s="402"/>
    </row>
    <row r="39" spans="1:9">
      <c r="A39" s="503"/>
      <c r="B39" s="503"/>
      <c r="C39" s="402"/>
      <c r="D39" s="402"/>
      <c r="E39" s="402"/>
      <c r="F39" s="402"/>
      <c r="G39" s="402"/>
      <c r="H39" s="402"/>
      <c r="I39" s="402"/>
    </row>
    <row r="40" spans="1:9">
      <c r="A40" s="402"/>
      <c r="B40" s="402"/>
      <c r="C40" s="402"/>
      <c r="D40" s="402"/>
      <c r="E40" s="402"/>
      <c r="F40" s="402"/>
      <c r="G40" s="402"/>
      <c r="H40" s="402"/>
      <c r="I40" s="402"/>
    </row>
    <row r="41" spans="1:9">
      <c r="A41" s="504" t="s">
        <v>105</v>
      </c>
      <c r="B41" s="504"/>
      <c r="C41" s="402"/>
      <c r="D41" s="402"/>
      <c r="E41" s="402"/>
      <c r="F41" s="402"/>
      <c r="G41" s="402"/>
      <c r="H41" s="402"/>
      <c r="I41" s="402"/>
    </row>
    <row r="42" spans="1:9">
      <c r="A42" s="402"/>
      <c r="B42" s="402"/>
      <c r="C42" s="402"/>
      <c r="D42" s="402"/>
      <c r="E42" s="402"/>
      <c r="F42" s="402"/>
      <c r="G42" s="402"/>
      <c r="H42" s="402"/>
      <c r="I42" s="402"/>
    </row>
    <row r="43" spans="1:9">
      <c r="A43" s="402"/>
      <c r="B43" s="402"/>
      <c r="C43" s="402"/>
      <c r="D43" s="402"/>
      <c r="E43" s="505"/>
      <c r="F43" s="505"/>
      <c r="G43" s="505"/>
      <c r="H43" s="402"/>
      <c r="I43" s="402"/>
    </row>
    <row r="44" spans="1:9">
      <c r="A44" s="504"/>
      <c r="B44" s="504"/>
      <c r="C44" s="504" t="s">
        <v>546</v>
      </c>
      <c r="D44" s="504"/>
      <c r="E44" s="504"/>
      <c r="F44" s="504"/>
      <c r="G44" s="504"/>
      <c r="H44" s="402"/>
      <c r="I44" s="402"/>
    </row>
    <row r="45" spans="1:9">
      <c r="A45" s="402"/>
      <c r="B45" s="402"/>
      <c r="C45" s="402" t="s">
        <v>401</v>
      </c>
      <c r="D45" s="402"/>
      <c r="E45" s="402"/>
      <c r="F45" s="402"/>
      <c r="G45" s="402"/>
      <c r="H45" s="402"/>
      <c r="I45" s="402"/>
    </row>
    <row r="46" spans="1:9">
      <c r="A46" s="506"/>
      <c r="B46" s="506"/>
      <c r="C46" s="506" t="s">
        <v>137</v>
      </c>
      <c r="D46" s="506"/>
      <c r="E46" s="506"/>
      <c r="F46" s="506"/>
      <c r="G46" s="506"/>
    </row>
  </sheetData>
  <mergeCells count="2">
    <mergeCell ref="I1:J1"/>
    <mergeCell ref="I2:J2"/>
  </mergeCells>
  <printOptions gridLines="1"/>
  <pageMargins left="0.25" right="0.25" top="0.75" bottom="0.75" header="0.3" footer="0.3"/>
  <pageSetup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31"/>
  <sheetViews>
    <sheetView zoomScaleSheetLayoutView="70" workbookViewId="0">
      <selection sqref="A1:XFD104857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3" t="s">
        <v>372</v>
      </c>
      <c r="B1" s="66"/>
      <c r="C1" s="66"/>
      <c r="D1" s="66"/>
      <c r="E1" s="66"/>
      <c r="F1" s="66"/>
      <c r="G1" s="583" t="s">
        <v>108</v>
      </c>
      <c r="H1" s="583"/>
    </row>
    <row r="2" spans="1:8" ht="15">
      <c r="A2" s="65" t="s">
        <v>139</v>
      </c>
      <c r="B2" s="66"/>
      <c r="C2" s="66"/>
      <c r="D2" s="66"/>
      <c r="E2" s="66"/>
      <c r="F2" s="66"/>
      <c r="G2" s="578" t="s">
        <v>647</v>
      </c>
      <c r="H2" s="579"/>
    </row>
    <row r="3" spans="1:8" ht="15">
      <c r="A3" s="65"/>
      <c r="B3" s="65"/>
      <c r="C3" s="65"/>
      <c r="D3" s="65"/>
      <c r="E3" s="65"/>
      <c r="F3" s="65"/>
      <c r="G3" s="445"/>
      <c r="H3" s="445"/>
    </row>
    <row r="4" spans="1:8" ht="15">
      <c r="A4" s="66" t="str">
        <f>'[2]ფორმა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8" ht="15">
      <c r="B5" s="69"/>
      <c r="C5" s="69"/>
      <c r="D5" s="69"/>
      <c r="E5" s="69"/>
      <c r="F5" s="69"/>
      <c r="G5" s="70"/>
      <c r="H5" s="70"/>
    </row>
    <row r="6" spans="1:8" ht="15">
      <c r="A6" s="298" t="s">
        <v>545</v>
      </c>
      <c r="B6" s="298"/>
      <c r="C6" s="66"/>
      <c r="D6" s="66"/>
      <c r="E6" s="66"/>
      <c r="F6" s="66"/>
      <c r="G6" s="65"/>
      <c r="H6" s="65"/>
    </row>
    <row r="7" spans="1:8" ht="15">
      <c r="A7" s="444"/>
      <c r="B7" s="444"/>
      <c r="C7" s="444"/>
      <c r="D7" s="444"/>
      <c r="E7" s="444"/>
      <c r="F7" s="444"/>
      <c r="G7" s="67"/>
      <c r="H7" s="67"/>
    </row>
    <row r="8" spans="1:8" ht="45">
      <c r="A8" s="76" t="s">
        <v>345</v>
      </c>
      <c r="B8" s="76" t="s">
        <v>346</v>
      </c>
      <c r="C8" s="76" t="s">
        <v>227</v>
      </c>
      <c r="D8" s="76" t="s">
        <v>349</v>
      </c>
      <c r="E8" s="76" t="s">
        <v>348</v>
      </c>
      <c r="F8" s="76" t="s">
        <v>397</v>
      </c>
      <c r="G8" s="68" t="s">
        <v>9</v>
      </c>
      <c r="H8" s="68" t="s">
        <v>8</v>
      </c>
    </row>
    <row r="9" spans="1:8" ht="67.5">
      <c r="A9" s="340" t="s">
        <v>591</v>
      </c>
      <c r="B9" s="340" t="s">
        <v>592</v>
      </c>
      <c r="C9" s="82">
        <v>29001001111</v>
      </c>
      <c r="D9" s="340" t="s">
        <v>622</v>
      </c>
      <c r="E9" s="340" t="s">
        <v>594</v>
      </c>
      <c r="F9" s="570">
        <v>70</v>
      </c>
      <c r="G9" s="509">
        <v>29200</v>
      </c>
      <c r="H9" s="509">
        <v>29200</v>
      </c>
    </row>
    <row r="10" spans="1:8" ht="67.5">
      <c r="A10" s="340" t="s">
        <v>613</v>
      </c>
      <c r="B10" s="340" t="s">
        <v>614</v>
      </c>
      <c r="C10" s="82">
        <v>1026012691</v>
      </c>
      <c r="D10" s="340" t="s">
        <v>622</v>
      </c>
      <c r="E10" s="340" t="s">
        <v>594</v>
      </c>
      <c r="F10" s="570">
        <v>12</v>
      </c>
      <c r="G10" s="509">
        <v>3300</v>
      </c>
      <c r="H10" s="509">
        <v>3300</v>
      </c>
    </row>
    <row r="11" spans="1:8" ht="67.5">
      <c r="A11" s="340" t="s">
        <v>615</v>
      </c>
      <c r="B11" s="340" t="s">
        <v>616</v>
      </c>
      <c r="C11" s="82">
        <v>1027018889</v>
      </c>
      <c r="D11" s="340" t="s">
        <v>622</v>
      </c>
      <c r="E11" s="340" t="s">
        <v>594</v>
      </c>
      <c r="F11" s="570">
        <v>9</v>
      </c>
      <c r="G11" s="509">
        <v>2200</v>
      </c>
      <c r="H11" s="509">
        <v>2200</v>
      </c>
    </row>
    <row r="12" spans="1:8" ht="67.5">
      <c r="A12" s="82" t="s">
        <v>617</v>
      </c>
      <c r="B12" s="82" t="s">
        <v>618</v>
      </c>
      <c r="C12" s="82">
        <v>1011075983</v>
      </c>
      <c r="D12" s="340" t="s">
        <v>622</v>
      </c>
      <c r="E12" s="340" t="s">
        <v>594</v>
      </c>
      <c r="F12" s="570">
        <v>8</v>
      </c>
      <c r="G12" s="509">
        <v>2100</v>
      </c>
      <c r="H12" s="509">
        <v>2100</v>
      </c>
    </row>
    <row r="13" spans="1:8" ht="60">
      <c r="A13" s="82" t="s">
        <v>617</v>
      </c>
      <c r="B13" s="82" t="s">
        <v>653</v>
      </c>
      <c r="C13" s="82">
        <v>1024025687</v>
      </c>
      <c r="D13" s="82" t="s">
        <v>654</v>
      </c>
      <c r="E13" s="340" t="s">
        <v>594</v>
      </c>
      <c r="F13" s="82">
        <v>5</v>
      </c>
      <c r="G13" s="569">
        <v>450</v>
      </c>
      <c r="H13" s="569">
        <v>450</v>
      </c>
    </row>
    <row r="14" spans="1:8" ht="60">
      <c r="A14" s="82" t="s">
        <v>655</v>
      </c>
      <c r="B14" s="82" t="s">
        <v>656</v>
      </c>
      <c r="C14" s="82">
        <v>48001017476</v>
      </c>
      <c r="D14" s="82" t="s">
        <v>654</v>
      </c>
      <c r="E14" s="340" t="s">
        <v>594</v>
      </c>
      <c r="F14" s="82">
        <v>3</v>
      </c>
      <c r="G14" s="509">
        <v>400</v>
      </c>
      <c r="H14" s="509">
        <v>400</v>
      </c>
    </row>
    <row r="15" spans="1:8" ht="60">
      <c r="A15" s="82" t="s">
        <v>657</v>
      </c>
      <c r="B15" s="82" t="s">
        <v>658</v>
      </c>
      <c r="C15" s="82">
        <v>42001004885</v>
      </c>
      <c r="D15" s="82" t="s">
        <v>659</v>
      </c>
      <c r="E15" s="340" t="s">
        <v>594</v>
      </c>
      <c r="F15" s="82">
        <v>7</v>
      </c>
      <c r="G15" s="569">
        <v>2250</v>
      </c>
      <c r="H15" s="569">
        <v>2250</v>
      </c>
    </row>
    <row r="16" spans="1:8" ht="60">
      <c r="A16" s="82" t="s">
        <v>660</v>
      </c>
      <c r="B16" s="82" t="s">
        <v>661</v>
      </c>
      <c r="C16" s="460" t="s">
        <v>664</v>
      </c>
      <c r="D16" s="82" t="s">
        <v>659</v>
      </c>
      <c r="E16" s="340" t="s">
        <v>594</v>
      </c>
      <c r="F16" s="82">
        <v>4</v>
      </c>
      <c r="G16" s="569">
        <v>690</v>
      </c>
      <c r="H16" s="569">
        <v>690</v>
      </c>
    </row>
    <row r="17" spans="1:8" ht="60">
      <c r="A17" s="340" t="s">
        <v>591</v>
      </c>
      <c r="B17" s="340" t="s">
        <v>592</v>
      </c>
      <c r="C17" s="82">
        <v>29001001111</v>
      </c>
      <c r="D17" s="82" t="s">
        <v>659</v>
      </c>
      <c r="E17" s="340" t="s">
        <v>594</v>
      </c>
      <c r="F17" s="82">
        <v>65</v>
      </c>
      <c r="G17" s="569">
        <v>20000</v>
      </c>
      <c r="H17" s="569">
        <v>20000</v>
      </c>
    </row>
    <row r="18" spans="1:8" ht="60">
      <c r="A18" s="568" t="s">
        <v>662</v>
      </c>
      <c r="B18" s="568" t="s">
        <v>663</v>
      </c>
      <c r="C18" s="82">
        <v>1023002871</v>
      </c>
      <c r="D18" s="82" t="s">
        <v>659</v>
      </c>
      <c r="E18" s="340" t="s">
        <v>594</v>
      </c>
      <c r="F18" s="82">
        <v>50</v>
      </c>
      <c r="G18" s="569">
        <v>18500</v>
      </c>
      <c r="H18" s="569">
        <v>18500</v>
      </c>
    </row>
    <row r="19" spans="1:8" ht="15">
      <c r="A19" s="83"/>
      <c r="B19" s="83"/>
      <c r="C19" s="83"/>
      <c r="D19" s="83"/>
      <c r="E19" s="83"/>
      <c r="F19" s="83" t="s">
        <v>344</v>
      </c>
      <c r="G19" s="73">
        <f>SUM(G9:G18)</f>
        <v>79090</v>
      </c>
      <c r="H19" s="73">
        <f>SUM(H9:H18)</f>
        <v>79090</v>
      </c>
    </row>
    <row r="20" spans="1:8" ht="15">
      <c r="A20" s="28"/>
      <c r="B20" s="28"/>
      <c r="C20" s="28"/>
      <c r="D20" s="28"/>
      <c r="E20" s="28"/>
      <c r="F20" s="28"/>
      <c r="G20" s="1"/>
      <c r="H20" s="1"/>
    </row>
    <row r="21" spans="1:8" ht="15">
      <c r="A21" s="194" t="s">
        <v>355</v>
      </c>
      <c r="B21" s="28"/>
      <c r="C21" s="28"/>
      <c r="D21" s="28"/>
      <c r="E21" s="28"/>
      <c r="F21" s="28"/>
      <c r="G21" s="1"/>
      <c r="H21" s="1"/>
    </row>
    <row r="22" spans="1:8" ht="15">
      <c r="A22" s="194" t="s">
        <v>358</v>
      </c>
      <c r="B22" s="28"/>
      <c r="C22" s="28"/>
      <c r="D22" s="28"/>
      <c r="E22" s="28"/>
      <c r="F22" s="28"/>
      <c r="G22" s="1"/>
      <c r="H22" s="1"/>
    </row>
    <row r="23" spans="1:8" ht="15">
      <c r="A23" s="194"/>
      <c r="B23" s="1"/>
      <c r="C23" s="1"/>
      <c r="D23" s="1"/>
      <c r="E23" s="1"/>
      <c r="F23" s="1"/>
      <c r="G23" s="1"/>
      <c r="H23" s="1"/>
    </row>
    <row r="24" spans="1:8" ht="15">
      <c r="A24" s="194"/>
      <c r="B24" s="1"/>
      <c r="C24" s="1"/>
      <c r="D24" s="1"/>
      <c r="E24" s="1"/>
      <c r="F24" s="1"/>
      <c r="G24" s="1"/>
      <c r="H24" s="1"/>
    </row>
    <row r="25" spans="1:8">
      <c r="A25" s="16"/>
      <c r="B25" s="16"/>
      <c r="C25" s="16"/>
      <c r="D25" s="16"/>
      <c r="E25" s="16"/>
      <c r="F25" s="16"/>
      <c r="G25" s="16"/>
      <c r="H25" s="16"/>
    </row>
    <row r="26" spans="1:8" ht="15">
      <c r="A26" s="55" t="s">
        <v>105</v>
      </c>
      <c r="B26" s="1"/>
      <c r="C26" s="1"/>
      <c r="D26" s="1"/>
      <c r="E26" s="1"/>
      <c r="F26" s="1"/>
      <c r="G26" s="1"/>
      <c r="H26" s="1"/>
    </row>
    <row r="27" spans="1:8" ht="15">
      <c r="A27" s="1"/>
      <c r="B27" s="1"/>
      <c r="C27" s="1"/>
      <c r="D27" s="1"/>
      <c r="E27" s="1"/>
      <c r="F27" s="1"/>
      <c r="G27" s="1"/>
      <c r="H27" s="1"/>
    </row>
    <row r="28" spans="1:8" ht="15">
      <c r="A28" s="1"/>
      <c r="B28" s="1"/>
      <c r="C28" s="1"/>
      <c r="D28" s="1"/>
      <c r="E28" s="1"/>
      <c r="F28" s="1"/>
      <c r="G28" s="1"/>
      <c r="H28" s="11"/>
    </row>
    <row r="29" spans="1:8" ht="15">
      <c r="A29" s="55"/>
      <c r="B29" s="55" t="s">
        <v>270</v>
      </c>
      <c r="C29" s="55"/>
      <c r="D29" s="55"/>
      <c r="E29" s="55"/>
      <c r="F29" s="55"/>
      <c r="G29" s="1"/>
      <c r="H29" s="11"/>
    </row>
    <row r="30" spans="1:8" ht="15">
      <c r="A30" s="1"/>
      <c r="B30" s="1" t="s">
        <v>269</v>
      </c>
      <c r="C30" s="1"/>
      <c r="D30" s="1"/>
      <c r="E30" s="1"/>
      <c r="F30" s="1"/>
      <c r="G30" s="1"/>
      <c r="H30" s="11"/>
    </row>
    <row r="31" spans="1:8">
      <c r="A31" s="51"/>
      <c r="B31" s="51" t="s">
        <v>137</v>
      </c>
      <c r="C31" s="51"/>
      <c r="D31" s="51"/>
      <c r="E31" s="51"/>
      <c r="F31" s="51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6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5.42578125" style="164" customWidth="1"/>
    <col min="2" max="2" width="13.140625" style="164" customWidth="1"/>
    <col min="3" max="3" width="15.710937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3" t="s">
        <v>422</v>
      </c>
      <c r="B1" s="63"/>
      <c r="C1" s="66"/>
      <c r="D1" s="66"/>
      <c r="E1" s="66"/>
      <c r="F1" s="66"/>
      <c r="G1" s="583" t="s">
        <v>108</v>
      </c>
      <c r="H1" s="583"/>
    </row>
    <row r="2" spans="1:10" ht="15">
      <c r="A2" s="65" t="s">
        <v>139</v>
      </c>
      <c r="B2" s="63"/>
      <c r="C2" s="66"/>
      <c r="D2" s="66"/>
      <c r="E2" s="66"/>
      <c r="F2" s="66"/>
      <c r="G2" s="578" t="s">
        <v>647</v>
      </c>
      <c r="H2" s="579"/>
    </row>
    <row r="3" spans="1:10" ht="15">
      <c r="A3" s="65"/>
      <c r="B3" s="65"/>
      <c r="C3" s="65"/>
      <c r="D3" s="65"/>
      <c r="E3" s="65"/>
      <c r="F3" s="65"/>
      <c r="G3" s="196"/>
      <c r="H3" s="196"/>
    </row>
    <row r="4" spans="1:10" ht="15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10" ht="15">
      <c r="A5" s="69"/>
      <c r="B5" s="69"/>
      <c r="C5" s="69"/>
      <c r="D5" s="69"/>
      <c r="E5" s="69"/>
      <c r="F5" s="69"/>
      <c r="G5" s="70"/>
      <c r="H5" s="70"/>
    </row>
    <row r="6" spans="1:10" ht="15">
      <c r="A6" s="66"/>
      <c r="B6" s="66"/>
      <c r="C6" s="66"/>
      <c r="D6" s="66"/>
      <c r="E6" s="66"/>
      <c r="F6" s="66"/>
      <c r="G6" s="65"/>
      <c r="H6" s="65"/>
    </row>
    <row r="7" spans="1:10" ht="15">
      <c r="A7" s="195"/>
      <c r="B7" s="195"/>
      <c r="C7" s="195"/>
      <c r="D7" s="198"/>
      <c r="E7" s="195"/>
      <c r="F7" s="195"/>
      <c r="G7" s="67"/>
      <c r="H7" s="67"/>
    </row>
    <row r="8" spans="1:10" ht="30">
      <c r="A8" s="76" t="s">
        <v>61</v>
      </c>
      <c r="B8" s="76" t="s">
        <v>345</v>
      </c>
      <c r="C8" s="76" t="s">
        <v>346</v>
      </c>
      <c r="D8" s="76" t="s">
        <v>227</v>
      </c>
      <c r="E8" s="76" t="s">
        <v>354</v>
      </c>
      <c r="F8" s="76" t="s">
        <v>347</v>
      </c>
      <c r="G8" s="68" t="s">
        <v>9</v>
      </c>
      <c r="H8" s="68" t="s">
        <v>8</v>
      </c>
      <c r="J8" s="206" t="s">
        <v>353</v>
      </c>
    </row>
    <row r="9" spans="1:10" ht="15">
      <c r="A9" s="82">
        <v>1</v>
      </c>
      <c r="B9" s="500" t="s">
        <v>665</v>
      </c>
      <c r="C9" s="340" t="s">
        <v>666</v>
      </c>
      <c r="D9" s="82">
        <v>1017006678</v>
      </c>
      <c r="E9" s="340" t="s">
        <v>621</v>
      </c>
      <c r="F9" s="571" t="s">
        <v>667</v>
      </c>
      <c r="G9" s="569">
        <v>4000</v>
      </c>
      <c r="H9" s="569">
        <v>4000</v>
      </c>
      <c r="J9" s="206" t="s">
        <v>0</v>
      </c>
    </row>
    <row r="10" spans="1:10" ht="30">
      <c r="A10" s="82">
        <v>2</v>
      </c>
      <c r="B10" s="82" t="s">
        <v>668</v>
      </c>
      <c r="C10" s="82" t="s">
        <v>669</v>
      </c>
      <c r="D10" s="82">
        <v>1021005948</v>
      </c>
      <c r="E10" s="340" t="s">
        <v>621</v>
      </c>
      <c r="F10" s="82" t="s">
        <v>670</v>
      </c>
      <c r="G10" s="569">
        <v>1875</v>
      </c>
      <c r="H10" s="569">
        <v>1875</v>
      </c>
    </row>
    <row r="11" spans="1:10" ht="15">
      <c r="A11" s="82">
        <v>3</v>
      </c>
      <c r="B11" s="82" t="s">
        <v>671</v>
      </c>
      <c r="C11" s="82" t="s">
        <v>672</v>
      </c>
      <c r="D11" s="82">
        <v>1030031498</v>
      </c>
      <c r="E11" s="340" t="s">
        <v>621</v>
      </c>
      <c r="F11" s="82" t="s">
        <v>673</v>
      </c>
      <c r="G11" s="569">
        <v>1875</v>
      </c>
      <c r="H11" s="569">
        <v>1875</v>
      </c>
    </row>
    <row r="12" spans="1:10" ht="15">
      <c r="A12" s="74"/>
      <c r="B12" s="74"/>
      <c r="C12" s="74"/>
      <c r="D12" s="74"/>
      <c r="E12" s="74"/>
      <c r="F12" s="74"/>
      <c r="G12" s="3"/>
      <c r="H12" s="3"/>
    </row>
    <row r="13" spans="1:10" ht="15">
      <c r="A13" s="74"/>
      <c r="B13" s="74"/>
      <c r="C13" s="74"/>
      <c r="D13" s="74"/>
      <c r="E13" s="74"/>
      <c r="F13" s="74"/>
      <c r="G13" s="3"/>
      <c r="H13" s="3"/>
    </row>
    <row r="14" spans="1:10" ht="15">
      <c r="A14" s="74"/>
      <c r="B14" s="74"/>
      <c r="C14" s="74"/>
      <c r="D14" s="74"/>
      <c r="E14" s="74"/>
      <c r="F14" s="74"/>
      <c r="G14" s="3"/>
      <c r="H14" s="3"/>
    </row>
    <row r="15" spans="1:10" ht="15">
      <c r="A15" s="74"/>
      <c r="B15" s="74"/>
      <c r="C15" s="74"/>
      <c r="D15" s="74"/>
      <c r="E15" s="74"/>
      <c r="F15" s="74"/>
      <c r="G15" s="3"/>
      <c r="H15" s="3"/>
    </row>
    <row r="16" spans="1:10" ht="15">
      <c r="A16" s="74"/>
      <c r="B16" s="74"/>
      <c r="C16" s="74"/>
      <c r="D16" s="74"/>
      <c r="E16" s="74"/>
      <c r="F16" s="74"/>
      <c r="G16" s="3"/>
      <c r="H16" s="3"/>
    </row>
    <row r="17" spans="1:8" ht="15">
      <c r="A17" s="74"/>
      <c r="B17" s="74"/>
      <c r="C17" s="74"/>
      <c r="D17" s="74"/>
      <c r="E17" s="74"/>
      <c r="F17" s="74"/>
      <c r="G17" s="3"/>
      <c r="H17" s="3"/>
    </row>
    <row r="18" spans="1:8" ht="15">
      <c r="A18" s="74"/>
      <c r="B18" s="74"/>
      <c r="C18" s="74"/>
      <c r="D18" s="74"/>
      <c r="E18" s="74"/>
      <c r="F18" s="74"/>
      <c r="G18" s="3"/>
      <c r="H18" s="3"/>
    </row>
    <row r="19" spans="1:8" ht="15">
      <c r="A19" s="74"/>
      <c r="B19" s="74"/>
      <c r="C19" s="74"/>
      <c r="D19" s="74"/>
      <c r="E19" s="74"/>
      <c r="F19" s="74"/>
      <c r="G19" s="3"/>
      <c r="H19" s="3"/>
    </row>
    <row r="20" spans="1:8" ht="15">
      <c r="A20" s="74"/>
      <c r="B20" s="74"/>
      <c r="C20" s="74"/>
      <c r="D20" s="74"/>
      <c r="E20" s="74"/>
      <c r="F20" s="74"/>
      <c r="G20" s="3"/>
      <c r="H20" s="3"/>
    </row>
    <row r="21" spans="1:8" ht="15">
      <c r="A21" s="74"/>
      <c r="B21" s="74"/>
      <c r="C21" s="74"/>
      <c r="D21" s="74"/>
      <c r="E21" s="74"/>
      <c r="F21" s="74"/>
      <c r="G21" s="3"/>
      <c r="H21" s="3"/>
    </row>
    <row r="22" spans="1:8" ht="15">
      <c r="A22" s="74"/>
      <c r="B22" s="74"/>
      <c r="C22" s="74"/>
      <c r="D22" s="74"/>
      <c r="E22" s="74"/>
      <c r="F22" s="74"/>
      <c r="G22" s="3"/>
      <c r="H22" s="3"/>
    </row>
    <row r="23" spans="1:8" ht="15">
      <c r="A23" s="74"/>
      <c r="B23" s="74"/>
      <c r="C23" s="74"/>
      <c r="D23" s="74"/>
      <c r="E23" s="74"/>
      <c r="F23" s="74"/>
      <c r="G23" s="3"/>
      <c r="H23" s="3"/>
    </row>
    <row r="24" spans="1:8" ht="15">
      <c r="A24" s="74"/>
      <c r="B24" s="74"/>
      <c r="C24" s="74"/>
      <c r="D24" s="74"/>
      <c r="E24" s="74"/>
      <c r="F24" s="74"/>
      <c r="G24" s="3"/>
      <c r="H24" s="3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74"/>
      <c r="B29" s="74"/>
      <c r="C29" s="74"/>
      <c r="D29" s="74"/>
      <c r="E29" s="74"/>
      <c r="F29" s="74"/>
      <c r="G29" s="3"/>
      <c r="H29" s="3"/>
    </row>
    <row r="30" spans="1:8" ht="15">
      <c r="A30" s="74"/>
      <c r="B30" s="74"/>
      <c r="C30" s="74"/>
      <c r="D30" s="74"/>
      <c r="E30" s="74"/>
      <c r="F30" s="74"/>
      <c r="G30" s="3"/>
      <c r="H30" s="3"/>
    </row>
    <row r="31" spans="1:8" ht="15">
      <c r="A31" s="74"/>
      <c r="B31" s="74"/>
      <c r="C31" s="74"/>
      <c r="D31" s="74"/>
      <c r="E31" s="74"/>
      <c r="F31" s="74"/>
      <c r="G31" s="3"/>
      <c r="H31" s="3"/>
    </row>
    <row r="32" spans="1:8" ht="15">
      <c r="A32" s="74"/>
      <c r="B32" s="74"/>
      <c r="C32" s="74"/>
      <c r="D32" s="74"/>
      <c r="E32" s="74"/>
      <c r="F32" s="74"/>
      <c r="G32" s="3"/>
      <c r="H32" s="3"/>
    </row>
    <row r="33" spans="1:9" ht="15">
      <c r="A33" s="74"/>
      <c r="B33" s="74"/>
      <c r="C33" s="74"/>
      <c r="D33" s="74"/>
      <c r="E33" s="74"/>
      <c r="F33" s="74"/>
      <c r="G33" s="3"/>
      <c r="H33" s="3"/>
    </row>
    <row r="34" spans="1:9" ht="15">
      <c r="A34" s="74"/>
      <c r="B34" s="83"/>
      <c r="C34" s="83"/>
      <c r="D34" s="83"/>
      <c r="E34" s="83"/>
      <c r="F34" s="83" t="s">
        <v>352</v>
      </c>
      <c r="G34" s="73">
        <f>SUM(G9:G33)</f>
        <v>7750</v>
      </c>
      <c r="H34" s="73">
        <f>SUM(H9:H33)</f>
        <v>7750</v>
      </c>
    </row>
    <row r="35" spans="1:9" ht="15">
      <c r="A35" s="204"/>
      <c r="B35" s="204"/>
      <c r="C35" s="204"/>
      <c r="D35" s="204"/>
      <c r="E35" s="204"/>
      <c r="F35" s="204"/>
      <c r="G35" s="204"/>
      <c r="H35" s="163"/>
      <c r="I35" s="163"/>
    </row>
    <row r="36" spans="1:9" ht="15">
      <c r="A36" s="205" t="s">
        <v>408</v>
      </c>
      <c r="B36" s="205"/>
      <c r="C36" s="204"/>
      <c r="D36" s="204"/>
      <c r="E36" s="204"/>
      <c r="F36" s="204"/>
      <c r="G36" s="204"/>
      <c r="H36" s="163"/>
      <c r="I36" s="163"/>
    </row>
    <row r="37" spans="1:9" ht="15">
      <c r="A37" s="205" t="s">
        <v>351</v>
      </c>
      <c r="B37" s="205"/>
      <c r="C37" s="204"/>
      <c r="D37" s="204"/>
      <c r="E37" s="204"/>
      <c r="F37" s="204"/>
      <c r="G37" s="204"/>
      <c r="H37" s="163"/>
      <c r="I37" s="163"/>
    </row>
    <row r="38" spans="1:9" ht="15">
      <c r="A38" s="205"/>
      <c r="B38" s="205"/>
      <c r="C38" s="163"/>
      <c r="D38" s="163"/>
      <c r="E38" s="163"/>
      <c r="F38" s="163"/>
      <c r="G38" s="163"/>
      <c r="H38" s="163"/>
      <c r="I38" s="163"/>
    </row>
    <row r="39" spans="1:9" ht="15">
      <c r="A39" s="205"/>
      <c r="B39" s="205"/>
      <c r="C39" s="163"/>
      <c r="D39" s="163"/>
      <c r="E39" s="163"/>
      <c r="F39" s="163"/>
      <c r="G39" s="163"/>
      <c r="H39" s="163"/>
      <c r="I39" s="163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69" t="s">
        <v>105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441</v>
      </c>
      <c r="D44" s="169"/>
      <c r="E44" s="204"/>
      <c r="F44" s="169"/>
      <c r="G44" s="169"/>
      <c r="H44" s="163"/>
      <c r="I44" s="170"/>
    </row>
    <row r="45" spans="1:9" ht="15">
      <c r="A45" s="163"/>
      <c r="B45" s="163"/>
      <c r="C45" s="163" t="s">
        <v>269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137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sqref="A1:XFD1048576"/>
    </sheetView>
  </sheetViews>
  <sheetFormatPr defaultRowHeight="13.5"/>
  <cols>
    <col min="1" max="1" width="14.28515625" style="355" customWidth="1"/>
    <col min="2" max="2" width="71.7109375" style="355" customWidth="1"/>
    <col min="3" max="3" width="14.85546875" style="355" customWidth="1"/>
    <col min="4" max="4" width="13.28515625" style="355" customWidth="1"/>
    <col min="5" max="5" width="0.7109375" style="355" customWidth="1"/>
    <col min="6" max="6" width="12.85546875" style="355" bestFit="1" customWidth="1"/>
    <col min="7" max="7" width="16" style="355" customWidth="1"/>
    <col min="8" max="8" width="12.7109375" style="355" bestFit="1" customWidth="1"/>
    <col min="9" max="16384" width="9.140625" style="355"/>
  </cols>
  <sheetData>
    <row r="1" spans="1:12">
      <c r="A1" s="292" t="s">
        <v>305</v>
      </c>
      <c r="B1" s="353"/>
      <c r="C1" s="580" t="s">
        <v>108</v>
      </c>
      <c r="D1" s="580"/>
      <c r="E1" s="354"/>
    </row>
    <row r="2" spans="1:12">
      <c r="A2" s="297" t="s">
        <v>139</v>
      </c>
      <c r="B2" s="353"/>
      <c r="C2" s="578" t="s">
        <v>647</v>
      </c>
      <c r="D2" s="579"/>
      <c r="E2" s="354"/>
    </row>
    <row r="3" spans="1:12">
      <c r="A3" s="297"/>
      <c r="B3" s="353"/>
      <c r="C3" s="296"/>
      <c r="D3" s="296"/>
      <c r="E3" s="354"/>
    </row>
    <row r="4" spans="1:12" s="300" customFormat="1">
      <c r="A4" s="298" t="str">
        <f>'ფორმა N2'!A4</f>
        <v>ანგარიშვალდებული პირის დასახელება:</v>
      </c>
      <c r="B4" s="298"/>
      <c r="C4" s="297"/>
      <c r="D4" s="297"/>
      <c r="E4" s="356"/>
      <c r="L4" s="355"/>
    </row>
    <row r="5" spans="1:12" s="300" customFormat="1">
      <c r="A5" s="357" t="str">
        <f>'ფორმა N1'!D4</f>
        <v xml:space="preserve"> </v>
      </c>
      <c r="B5" s="358" t="s">
        <v>466</v>
      </c>
      <c r="C5" s="359"/>
      <c r="D5" s="359"/>
      <c r="E5" s="356"/>
    </row>
    <row r="6" spans="1:12" s="300" customFormat="1">
      <c r="A6" s="298"/>
      <c r="B6" s="298"/>
      <c r="C6" s="297"/>
      <c r="D6" s="297"/>
      <c r="E6" s="356"/>
    </row>
    <row r="7" spans="1:12" s="295" customFormat="1">
      <c r="A7" s="293"/>
      <c r="B7" s="293"/>
      <c r="C7" s="304"/>
      <c r="D7" s="304"/>
      <c r="E7" s="360"/>
    </row>
    <row r="8" spans="1:12" s="295" customFormat="1" ht="27">
      <c r="A8" s="361" t="s">
        <v>61</v>
      </c>
      <c r="B8" s="307" t="s">
        <v>10</v>
      </c>
      <c r="C8" s="307" t="s">
        <v>9</v>
      </c>
      <c r="D8" s="307" t="s">
        <v>8</v>
      </c>
      <c r="E8" s="360"/>
    </row>
    <row r="9" spans="1:12" s="313" customFormat="1" ht="16.5">
      <c r="A9" s="362">
        <v>1</v>
      </c>
      <c r="B9" s="362" t="s">
        <v>54</v>
      </c>
      <c r="C9" s="453"/>
      <c r="D9" s="453">
        <f>D13+D52</f>
        <v>0</v>
      </c>
      <c r="E9" s="363"/>
      <c r="F9" s="544"/>
      <c r="G9" s="544"/>
      <c r="H9" s="544"/>
    </row>
    <row r="10" spans="1:12" s="313" customFormat="1" ht="16.5">
      <c r="A10" s="364">
        <v>1.1000000000000001</v>
      </c>
      <c r="B10" s="364" t="s">
        <v>55</v>
      </c>
      <c r="C10" s="320">
        <v>0</v>
      </c>
      <c r="D10" s="320">
        <v>0</v>
      </c>
      <c r="E10" s="363"/>
    </row>
    <row r="11" spans="1:12" s="313" customFormat="1" ht="16.5" customHeight="1">
      <c r="A11" s="365" t="s">
        <v>28</v>
      </c>
      <c r="B11" s="365" t="s">
        <v>56</v>
      </c>
      <c r="C11" s="454"/>
      <c r="D11" s="366"/>
      <c r="E11" s="363"/>
    </row>
    <row r="12" spans="1:12" ht="16.5" customHeight="1">
      <c r="A12" s="365" t="s">
        <v>29</v>
      </c>
      <c r="B12" s="365" t="s">
        <v>0</v>
      </c>
      <c r="C12" s="367"/>
      <c r="D12" s="366"/>
      <c r="E12" s="354"/>
    </row>
    <row r="13" spans="1:12">
      <c r="A13" s="364">
        <v>1.2</v>
      </c>
      <c r="B13" s="364" t="s">
        <v>57</v>
      </c>
      <c r="C13" s="352"/>
      <c r="D13" s="352">
        <f>D21+D22+D35+D36+D46+D51</f>
        <v>0</v>
      </c>
      <c r="E13" s="354"/>
    </row>
    <row r="14" spans="1:12">
      <c r="A14" s="365" t="s">
        <v>30</v>
      </c>
      <c r="B14" s="365" t="s">
        <v>1</v>
      </c>
      <c r="C14" s="311">
        <f>SUM(C15:C16)</f>
        <v>0</v>
      </c>
      <c r="D14" s="311">
        <f>SUM(D15:D16)</f>
        <v>0</v>
      </c>
      <c r="E14" s="354"/>
    </row>
    <row r="15" spans="1:12" ht="17.25" customHeight="1">
      <c r="A15" s="331" t="s">
        <v>94</v>
      </c>
      <c r="B15" s="331" t="s">
        <v>58</v>
      </c>
      <c r="C15" s="368"/>
      <c r="D15" s="369"/>
      <c r="E15" s="354"/>
    </row>
    <row r="16" spans="1:12" ht="17.25" customHeight="1">
      <c r="A16" s="331" t="s">
        <v>97</v>
      </c>
      <c r="B16" s="331" t="s">
        <v>59</v>
      </c>
      <c r="C16" s="368"/>
      <c r="D16" s="369"/>
      <c r="E16" s="354"/>
      <c r="H16" s="370"/>
    </row>
    <row r="17" spans="1:5">
      <c r="A17" s="365" t="s">
        <v>31</v>
      </c>
      <c r="B17" s="365" t="s">
        <v>2</v>
      </c>
      <c r="C17" s="352"/>
      <c r="D17" s="352">
        <f>D18+D19+D20+D21+D22</f>
        <v>0</v>
      </c>
      <c r="E17" s="354"/>
    </row>
    <row r="18" spans="1:5" ht="27">
      <c r="A18" s="331" t="s">
        <v>11</v>
      </c>
      <c r="B18" s="331" t="s">
        <v>527</v>
      </c>
      <c r="C18" s="325"/>
      <c r="D18" s="371"/>
      <c r="E18" s="354"/>
    </row>
    <row r="19" spans="1:5">
      <c r="A19" s="331" t="s">
        <v>12</v>
      </c>
      <c r="B19" s="331" t="s">
        <v>13</v>
      </c>
      <c r="C19" s="325"/>
      <c r="D19" s="328"/>
      <c r="E19" s="354"/>
    </row>
    <row r="20" spans="1:5" ht="27">
      <c r="A20" s="331" t="s">
        <v>284</v>
      </c>
      <c r="B20" s="331" t="s">
        <v>20</v>
      </c>
      <c r="C20" s="325"/>
      <c r="D20" s="329"/>
      <c r="E20" s="354"/>
    </row>
    <row r="21" spans="1:5">
      <c r="A21" s="331" t="s">
        <v>285</v>
      </c>
      <c r="B21" s="331" t="s">
        <v>568</v>
      </c>
      <c r="C21" s="555"/>
      <c r="D21" s="329">
        <v>0</v>
      </c>
      <c r="E21" s="354"/>
    </row>
    <row r="22" spans="1:5">
      <c r="A22" s="331" t="s">
        <v>286</v>
      </c>
      <c r="B22" s="331" t="s">
        <v>534</v>
      </c>
      <c r="C22" s="325"/>
      <c r="D22" s="329"/>
      <c r="E22" s="354"/>
    </row>
    <row r="23" spans="1:5">
      <c r="A23" s="331" t="s">
        <v>287</v>
      </c>
      <c r="B23" s="331" t="s">
        <v>16</v>
      </c>
      <c r="C23" s="510">
        <f>C24+C25+C26+C27</f>
        <v>0</v>
      </c>
      <c r="D23" s="510">
        <f>SUM(D24:D27)</f>
        <v>0</v>
      </c>
      <c r="E23" s="354"/>
    </row>
    <row r="24" spans="1:5" ht="16.5" customHeight="1">
      <c r="A24" s="372" t="s">
        <v>288</v>
      </c>
      <c r="B24" s="372" t="s">
        <v>536</v>
      </c>
      <c r="C24" s="325"/>
      <c r="D24" s="329"/>
      <c r="E24" s="354"/>
    </row>
    <row r="25" spans="1:5" ht="16.5" customHeight="1">
      <c r="A25" s="372" t="s">
        <v>289</v>
      </c>
      <c r="B25" s="372" t="s">
        <v>17</v>
      </c>
      <c r="C25" s="325"/>
      <c r="D25" s="329"/>
      <c r="E25" s="354"/>
    </row>
    <row r="26" spans="1:5" ht="16.5" customHeight="1">
      <c r="A26" s="372" t="s">
        <v>290</v>
      </c>
      <c r="B26" s="372" t="s">
        <v>18</v>
      </c>
      <c r="C26" s="337"/>
      <c r="D26" s="329"/>
      <c r="E26" s="354"/>
    </row>
    <row r="27" spans="1:5" ht="16.5" customHeight="1">
      <c r="A27" s="372" t="s">
        <v>291</v>
      </c>
      <c r="B27" s="372" t="s">
        <v>21</v>
      </c>
      <c r="C27" s="337"/>
      <c r="D27" s="373"/>
      <c r="E27" s="354"/>
    </row>
    <row r="28" spans="1:5">
      <c r="A28" s="331" t="s">
        <v>292</v>
      </c>
      <c r="B28" s="331" t="s">
        <v>526</v>
      </c>
      <c r="C28" s="337"/>
      <c r="D28" s="373"/>
      <c r="E28" s="354"/>
    </row>
    <row r="29" spans="1:5">
      <c r="A29" s="365" t="s">
        <v>32</v>
      </c>
      <c r="B29" s="365" t="s">
        <v>3</v>
      </c>
      <c r="C29" s="367"/>
      <c r="D29" s="366"/>
      <c r="E29" s="354"/>
    </row>
    <row r="30" spans="1:5">
      <c r="A30" s="365" t="s">
        <v>33</v>
      </c>
      <c r="B30" s="365" t="s">
        <v>4</v>
      </c>
      <c r="C30" s="367"/>
      <c r="D30" s="366"/>
      <c r="E30" s="354"/>
    </row>
    <row r="31" spans="1:5">
      <c r="A31" s="365" t="s">
        <v>34</v>
      </c>
      <c r="B31" s="365" t="s">
        <v>5</v>
      </c>
      <c r="C31" s="367"/>
      <c r="D31" s="366"/>
      <c r="E31" s="354"/>
    </row>
    <row r="32" spans="1:5" ht="27">
      <c r="A32" s="365" t="s">
        <v>35</v>
      </c>
      <c r="B32" s="365" t="s">
        <v>60</v>
      </c>
      <c r="C32" s="311">
        <f>SUM(C33:C34)</f>
        <v>0</v>
      </c>
      <c r="D32" s="311">
        <f>SUM(D33:D34)</f>
        <v>0</v>
      </c>
      <c r="E32" s="354"/>
    </row>
    <row r="33" spans="1:7">
      <c r="A33" s="331" t="s">
        <v>293</v>
      </c>
      <c r="B33" s="331" t="s">
        <v>53</v>
      </c>
      <c r="C33" s="367"/>
      <c r="D33" s="366"/>
      <c r="E33" s="354"/>
    </row>
    <row r="34" spans="1:7">
      <c r="A34" s="331" t="s">
        <v>294</v>
      </c>
      <c r="B34" s="331" t="s">
        <v>52</v>
      </c>
      <c r="C34" s="367"/>
      <c r="D34" s="366"/>
      <c r="E34" s="354"/>
    </row>
    <row r="35" spans="1:7">
      <c r="A35" s="365" t="s">
        <v>36</v>
      </c>
      <c r="B35" s="365" t="s">
        <v>46</v>
      </c>
      <c r="C35" s="451"/>
      <c r="D35" s="450"/>
      <c r="E35" s="354"/>
    </row>
    <row r="36" spans="1:7">
      <c r="A36" s="365" t="s">
        <v>37</v>
      </c>
      <c r="B36" s="365" t="s">
        <v>364</v>
      </c>
      <c r="C36" s="352">
        <f>C37+C38+C39+C40+C41</f>
        <v>0</v>
      </c>
      <c r="D36" s="320">
        <f>SUM(D37:D41)</f>
        <v>0</v>
      </c>
      <c r="E36" s="354"/>
    </row>
    <row r="37" spans="1:7" ht="43.5" customHeight="1">
      <c r="A37" s="331" t="s">
        <v>361</v>
      </c>
      <c r="B37" s="331" t="s">
        <v>537</v>
      </c>
      <c r="C37" s="511"/>
      <c r="D37" s="512"/>
      <c r="E37" s="354"/>
      <c r="G37" s="390"/>
    </row>
    <row r="38" spans="1:7">
      <c r="A38" s="331" t="s">
        <v>362</v>
      </c>
      <c r="B38" s="331" t="s">
        <v>366</v>
      </c>
      <c r="C38" s="367"/>
      <c r="D38" s="367"/>
      <c r="E38" s="354"/>
    </row>
    <row r="39" spans="1:7">
      <c r="A39" s="331" t="s">
        <v>363</v>
      </c>
      <c r="B39" s="331" t="s">
        <v>369</v>
      </c>
      <c r="C39" s="367"/>
      <c r="D39" s="366"/>
      <c r="E39" s="354"/>
    </row>
    <row r="40" spans="1:7">
      <c r="A40" s="331" t="s">
        <v>368</v>
      </c>
      <c r="B40" s="331" t="s">
        <v>370</v>
      </c>
      <c r="C40" s="367"/>
      <c r="D40" s="366"/>
      <c r="E40" s="354"/>
    </row>
    <row r="41" spans="1:7">
      <c r="A41" s="331" t="s">
        <v>371</v>
      </c>
      <c r="B41" s="331" t="s">
        <v>367</v>
      </c>
      <c r="C41" s="367"/>
      <c r="D41" s="366"/>
      <c r="E41" s="354"/>
    </row>
    <row r="42" spans="1:7" ht="27">
      <c r="A42" s="365" t="s">
        <v>38</v>
      </c>
      <c r="B42" s="365" t="s">
        <v>26</v>
      </c>
      <c r="C42" s="389"/>
      <c r="D42" s="366"/>
      <c r="E42" s="354"/>
    </row>
    <row r="43" spans="1:7">
      <c r="A43" s="365" t="s">
        <v>39</v>
      </c>
      <c r="B43" s="365" t="s">
        <v>22</v>
      </c>
      <c r="C43" s="367"/>
      <c r="D43" s="366"/>
      <c r="E43" s="354"/>
    </row>
    <row r="44" spans="1:7">
      <c r="A44" s="365" t="s">
        <v>40</v>
      </c>
      <c r="B44" s="365" t="s">
        <v>23</v>
      </c>
      <c r="C44" s="367"/>
      <c r="D44" s="366"/>
      <c r="E44" s="354"/>
    </row>
    <row r="45" spans="1:7">
      <c r="A45" s="365" t="s">
        <v>41</v>
      </c>
      <c r="B45" s="365" t="s">
        <v>24</v>
      </c>
      <c r="C45" s="367"/>
      <c r="D45" s="366"/>
      <c r="E45" s="354"/>
    </row>
    <row r="46" spans="1:7">
      <c r="A46" s="365" t="s">
        <v>42</v>
      </c>
      <c r="B46" s="365" t="s">
        <v>299</v>
      </c>
      <c r="C46" s="352">
        <f>SUM(C47:C49)</f>
        <v>0</v>
      </c>
      <c r="D46" s="352">
        <f>SUM(D47:D49)</f>
        <v>0</v>
      </c>
      <c r="E46" s="354"/>
    </row>
    <row r="47" spans="1:7">
      <c r="A47" s="284" t="s">
        <v>377</v>
      </c>
      <c r="B47" s="284" t="s">
        <v>553</v>
      </c>
      <c r="C47" s="511"/>
      <c r="D47" s="514"/>
      <c r="E47" s="354"/>
    </row>
    <row r="48" spans="1:7">
      <c r="A48" s="284" t="s">
        <v>378</v>
      </c>
      <c r="B48" s="284" t="s">
        <v>379</v>
      </c>
      <c r="C48" s="513"/>
      <c r="D48" s="369"/>
      <c r="E48" s="354"/>
    </row>
    <row r="49" spans="1:6">
      <c r="A49" s="284" t="s">
        <v>381</v>
      </c>
      <c r="B49" s="284" t="s">
        <v>382</v>
      </c>
      <c r="C49" s="512"/>
      <c r="D49" s="369"/>
      <c r="E49" s="354"/>
    </row>
    <row r="50" spans="1:6" ht="16.5" customHeight="1">
      <c r="A50" s="365" t="s">
        <v>43</v>
      </c>
      <c r="B50" s="365" t="s">
        <v>27</v>
      </c>
      <c r="C50" s="389"/>
      <c r="D50" s="366"/>
      <c r="E50" s="354"/>
    </row>
    <row r="51" spans="1:6">
      <c r="A51" s="365" t="s">
        <v>44</v>
      </c>
      <c r="B51" s="365" t="s">
        <v>551</v>
      </c>
      <c r="C51" s="451"/>
      <c r="D51" s="450"/>
      <c r="E51" s="354"/>
      <c r="F51" s="390"/>
    </row>
    <row r="52" spans="1:6" ht="27">
      <c r="A52" s="364">
        <v>1.3</v>
      </c>
      <c r="B52" s="279" t="s">
        <v>423</v>
      </c>
      <c r="C52" s="352">
        <f>C53+C54</f>
        <v>0</v>
      </c>
      <c r="D52" s="320"/>
      <c r="E52" s="354"/>
    </row>
    <row r="53" spans="1:6" ht="27">
      <c r="A53" s="365" t="s">
        <v>47</v>
      </c>
      <c r="B53" s="365" t="s">
        <v>554</v>
      </c>
      <c r="C53" s="511"/>
      <c r="D53" s="374"/>
      <c r="E53" s="354"/>
    </row>
    <row r="54" spans="1:6">
      <c r="A54" s="365" t="s">
        <v>48</v>
      </c>
      <c r="B54" s="365" t="s">
        <v>45</v>
      </c>
      <c r="C54" s="367"/>
      <c r="D54" s="366"/>
      <c r="E54" s="354"/>
    </row>
    <row r="55" spans="1:6">
      <c r="A55" s="364">
        <v>1.4</v>
      </c>
      <c r="B55" s="364" t="s">
        <v>425</v>
      </c>
      <c r="C55" s="367"/>
      <c r="D55" s="366"/>
      <c r="E55" s="354"/>
    </row>
    <row r="56" spans="1:6">
      <c r="A56" s="364">
        <v>1.5</v>
      </c>
      <c r="B56" s="364" t="s">
        <v>6</v>
      </c>
      <c r="C56" s="337"/>
      <c r="D56" s="329"/>
      <c r="E56" s="354"/>
    </row>
    <row r="57" spans="1:6">
      <c r="A57" s="364">
        <v>1.6</v>
      </c>
      <c r="B57" s="334" t="s">
        <v>7</v>
      </c>
      <c r="C57" s="320">
        <v>0</v>
      </c>
      <c r="D57" s="320">
        <v>0</v>
      </c>
      <c r="E57" s="354"/>
    </row>
    <row r="58" spans="1:6">
      <c r="A58" s="365" t="s">
        <v>300</v>
      </c>
      <c r="B58" s="336" t="s">
        <v>49</v>
      </c>
      <c r="C58" s="337"/>
      <c r="D58" s="329"/>
      <c r="E58" s="354"/>
    </row>
    <row r="59" spans="1:6" ht="27">
      <c r="A59" s="365" t="s">
        <v>301</v>
      </c>
      <c r="B59" s="336" t="s">
        <v>555</v>
      </c>
      <c r="C59" s="337"/>
      <c r="D59" s="329"/>
      <c r="E59" s="354"/>
    </row>
    <row r="60" spans="1:6">
      <c r="A60" s="365" t="s">
        <v>302</v>
      </c>
      <c r="B60" s="336" t="s">
        <v>50</v>
      </c>
      <c r="C60" s="329"/>
      <c r="D60" s="329"/>
      <c r="E60" s="354"/>
    </row>
    <row r="61" spans="1:6" ht="17.25" customHeight="1">
      <c r="A61" s="365" t="s">
        <v>303</v>
      </c>
      <c r="B61" s="336" t="s">
        <v>25</v>
      </c>
      <c r="C61" s="337"/>
      <c r="D61" s="329"/>
      <c r="E61" s="354"/>
    </row>
    <row r="62" spans="1:6">
      <c r="A62" s="365" t="s">
        <v>340</v>
      </c>
      <c r="B62" s="375" t="s">
        <v>341</v>
      </c>
      <c r="C62" s="337"/>
      <c r="D62" s="376"/>
      <c r="E62" s="354"/>
    </row>
    <row r="63" spans="1:6">
      <c r="A63" s="362">
        <v>2</v>
      </c>
      <c r="B63" s="377" t="s">
        <v>104</v>
      </c>
      <c r="C63" s="515">
        <v>0</v>
      </c>
      <c r="D63" s="378">
        <f>SUM(D64:D69)</f>
        <v>0</v>
      </c>
      <c r="E63" s="354"/>
    </row>
    <row r="64" spans="1:6">
      <c r="A64" s="379">
        <v>2.1</v>
      </c>
      <c r="B64" s="380" t="s">
        <v>98</v>
      </c>
      <c r="C64" s="311"/>
      <c r="D64" s="381"/>
      <c r="E64" s="354"/>
    </row>
    <row r="65" spans="1:5">
      <c r="A65" s="379">
        <v>2.2000000000000002</v>
      </c>
      <c r="B65" s="380" t="s">
        <v>102</v>
      </c>
      <c r="C65" s="311"/>
      <c r="D65" s="382"/>
      <c r="E65" s="354"/>
    </row>
    <row r="66" spans="1:5">
      <c r="A66" s="379">
        <v>2.2999999999999998</v>
      </c>
      <c r="B66" s="380" t="s">
        <v>101</v>
      </c>
      <c r="C66" s="311"/>
      <c r="D66" s="382"/>
      <c r="E66" s="354"/>
    </row>
    <row r="67" spans="1:5">
      <c r="A67" s="379">
        <v>2.4</v>
      </c>
      <c r="B67" s="380" t="s">
        <v>103</v>
      </c>
      <c r="C67" s="311"/>
      <c r="D67" s="382"/>
      <c r="E67" s="354"/>
    </row>
    <row r="68" spans="1:5">
      <c r="A68" s="379">
        <v>2.5</v>
      </c>
      <c r="B68" s="380" t="s">
        <v>99</v>
      </c>
      <c r="C68" s="311"/>
      <c r="D68" s="382"/>
      <c r="E68" s="354"/>
    </row>
    <row r="69" spans="1:5">
      <c r="A69" s="379">
        <v>2.6</v>
      </c>
      <c r="B69" s="380" t="s">
        <v>100</v>
      </c>
      <c r="C69" s="311"/>
      <c r="D69" s="382"/>
      <c r="E69" s="354"/>
    </row>
    <row r="70" spans="1:5" s="300" customFormat="1">
      <c r="A70" s="362">
        <v>3</v>
      </c>
      <c r="B70" s="383" t="s">
        <v>461</v>
      </c>
      <c r="C70" s="384"/>
      <c r="D70" s="385"/>
      <c r="E70" s="386"/>
    </row>
    <row r="71" spans="1:5" s="300" customFormat="1">
      <c r="A71" s="362">
        <v>4</v>
      </c>
      <c r="B71" s="362" t="s">
        <v>251</v>
      </c>
      <c r="C71" s="384">
        <f>SUM(C72:C73)</f>
        <v>0</v>
      </c>
      <c r="D71" s="335">
        <f>SUM(D72:D73)</f>
        <v>0</v>
      </c>
      <c r="E71" s="386"/>
    </row>
    <row r="72" spans="1:5" s="300" customFormat="1">
      <c r="A72" s="379">
        <v>4.0999999999999996</v>
      </c>
      <c r="B72" s="379" t="s">
        <v>252</v>
      </c>
      <c r="C72" s="344"/>
      <c r="D72" s="344"/>
      <c r="E72" s="386"/>
    </row>
    <row r="73" spans="1:5" s="300" customFormat="1">
      <c r="A73" s="379">
        <v>4.2</v>
      </c>
      <c r="B73" s="379" t="s">
        <v>253</v>
      </c>
      <c r="C73" s="344"/>
      <c r="D73" s="344"/>
      <c r="E73" s="386"/>
    </row>
    <row r="74" spans="1:5" s="300" customFormat="1">
      <c r="A74" s="362">
        <v>5</v>
      </c>
      <c r="B74" s="387" t="s">
        <v>282</v>
      </c>
      <c r="C74" s="344"/>
      <c r="D74" s="335"/>
      <c r="E74" s="386"/>
    </row>
    <row r="77" spans="1:5">
      <c r="A77" s="545"/>
      <c r="B77" s="545"/>
    </row>
    <row r="78" spans="1:5" s="300" customFormat="1"/>
    <row r="79" spans="1:5" s="300" customFormat="1"/>
    <row r="80" spans="1:5" s="300" customFormat="1">
      <c r="A80" s="348" t="s">
        <v>105</v>
      </c>
      <c r="E80" s="347"/>
    </row>
    <row r="81" spans="1:9" s="300" customFormat="1">
      <c r="E81" s="349"/>
      <c r="F81" s="349"/>
      <c r="G81" s="349"/>
      <c r="H81" s="349"/>
      <c r="I81" s="349"/>
    </row>
    <row r="82" spans="1:9" s="300" customFormat="1">
      <c r="D82" s="350"/>
      <c r="E82" s="349"/>
      <c r="F82" s="349"/>
      <c r="G82" s="349"/>
      <c r="H82" s="349"/>
      <c r="I82" s="349"/>
    </row>
    <row r="83" spans="1:9" s="300" customFormat="1">
      <c r="A83" s="349"/>
      <c r="B83" s="348" t="s">
        <v>535</v>
      </c>
      <c r="D83" s="350"/>
      <c r="E83" s="349"/>
      <c r="F83" s="349"/>
      <c r="G83" s="349"/>
      <c r="H83" s="349"/>
      <c r="I83" s="349"/>
    </row>
    <row r="84" spans="1:9" s="300" customFormat="1">
      <c r="A84" s="349"/>
      <c r="B84" s="300" t="s">
        <v>269</v>
      </c>
      <c r="D84" s="350"/>
      <c r="E84" s="349"/>
      <c r="F84" s="349"/>
      <c r="G84" s="349"/>
      <c r="H84" s="349"/>
      <c r="I84" s="349"/>
    </row>
    <row r="85" spans="1:9" s="349" customFormat="1">
      <c r="B85" s="351" t="s">
        <v>137</v>
      </c>
    </row>
    <row r="86" spans="1:9" s="300" customFormat="1">
      <c r="A86" s="388"/>
    </row>
    <row r="87" spans="1:9" s="300" customFormat="1"/>
    <row r="88" spans="1:9" s="300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2014-01-29T10:26:13Z</cp:lastPrinted>
  <dcterms:created xsi:type="dcterms:W3CDTF">2011-12-27T13:20:18Z</dcterms:created>
  <dcterms:modified xsi:type="dcterms:W3CDTF">2016-04-04T13:04:05Z</dcterms:modified>
</cp:coreProperties>
</file>