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N6'!$A$1:$E$32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A5" i="3" l="1"/>
  <c r="A7" i="40"/>
  <c r="A5" i="7"/>
  <c r="D75" i="8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A4" i="18"/>
  <c r="D52" i="8" l="1"/>
  <c r="C52" i="8"/>
  <c r="H10" i="10" l="1"/>
  <c r="H9" i="10" s="1"/>
  <c r="A5" i="17" l="1"/>
  <c r="A5" i="9"/>
  <c r="A5" i="12"/>
  <c r="A5" i="8"/>
  <c r="A5" i="16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J9" i="10"/>
  <c r="D25" i="3"/>
  <c r="C10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Partia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1623.49+1488.51 wina 2 Tvis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14362+3966.83 wina wlis
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20310+5293.38wina 2Tvis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849.15+940.85 wina 2Tvis</t>
        </r>
      </text>
    </comment>
  </commentList>
</comments>
</file>

<file path=xl/sharedStrings.xml><?xml version="1.0" encoding="utf-8"?>
<sst xmlns="http://schemas.openxmlformats.org/spreadsheetml/2006/main" count="1227" uniqueCount="625">
  <si>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</si>
  <si>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</si>
  <si>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</si>
  <si>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</si>
  <si>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</si>
  <si>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</si>
  <si>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</si>
  <si>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</si>
  <si>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</si>
  <si>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</si>
  <si>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</si>
  <si>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</si>
  <si>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</si>
  <si>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</si>
  <si>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</si>
  <si>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</si>
  <si>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</si>
  <si>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</si>
  <si>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</si>
  <si>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</si>
  <si>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</si>
  <si>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</si>
  <si>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</si>
  <si>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</si>
  <si>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</si>
  <si>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</si>
  <si>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</si>
  <si>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</si>
  <si>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</si>
  <si>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</si>
  <si>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</si>
  <si>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</si>
  <si>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</si>
  <si>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</si>
  <si>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</si>
  <si>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</si>
  <si>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</si>
  <si>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</si>
  <si>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</si>
  <si>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</si>
  <si>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</si>
  <si>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</si>
  <si>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</si>
  <si>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</si>
  <si>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</si>
  <si>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</si>
  <si>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</si>
  <si>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</si>
  <si>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</si>
  <si>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</si>
  <si>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</si>
  <si>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</si>
  <si>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</si>
  <si>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</si>
  <si>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</si>
  <si>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</si>
  <si>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</si>
  <si>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</si>
  <si>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</si>
  <si>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</si>
  <si>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</si>
  <si>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</si>
  <si>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</si>
  <si>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</si>
  <si>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</si>
  <si>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</si>
  <si>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</si>
  <si>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</si>
  <si>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</si>
  <si>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</si>
  <si>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</si>
  <si>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</si>
  <si>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</si>
  <si>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</si>
  <si>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</si>
  <si>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</si>
  <si>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</si>
  <si>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</si>
  <si>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</si>
  <si>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</si>
  <si>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</si>
  <si>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</si>
  <si>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</si>
  <si>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</si>
  <si>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</si>
  <si>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</si>
  <si>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</si>
  <si>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</si>
  <si>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</si>
  <si>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</si>
  <si>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</si>
  <si>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</si>
  <si>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</si>
  <si>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</si>
  <si>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</si>
  <si>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</si>
  <si>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</si>
  <si>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</si>
  <si>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</si>
  <si>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</si>
  <si>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</si>
  <si>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</si>
  <si>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</si>
  <si>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</si>
  <si>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</si>
  <si>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</si>
  <si>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</si>
  <si>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</si>
  <si>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</si>
  <si>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</si>
  <si>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</si>
  <si>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</si>
  <si>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</si>
  <si>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</si>
  <si>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</si>
  <si>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</si>
  <si>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</si>
  <si>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</si>
  <si>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</si>
  <si>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</si>
  <si>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</si>
  <si>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</si>
  <si>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</si>
  <si>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</si>
  <si>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</si>
  <si>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</si>
  <si>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</si>
  <si>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</si>
  <si>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</si>
  <si>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</si>
  <si>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</si>
  <si>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</si>
  <si>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</si>
  <si>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</si>
  <si>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</si>
  <si>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</si>
  <si>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</si>
  <si>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</si>
  <si>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</si>
  <si>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</si>
  <si>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</si>
  <si>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</si>
  <si>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</si>
  <si>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</si>
  <si>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</si>
  <si>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</si>
  <si>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</si>
  <si>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</si>
  <si>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</si>
  <si>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</si>
  <si>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</si>
  <si>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</si>
  <si>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</si>
  <si>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</si>
  <si>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</si>
  <si>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</si>
  <si>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</si>
  <si>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</si>
  <si>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</si>
  <si>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</si>
  <si>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</si>
  <si>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</si>
  <si>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</si>
  <si>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</si>
  <si>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</si>
  <si>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</si>
  <si>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</si>
  <si>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</si>
  <si>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</si>
  <si>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</si>
  <si>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</si>
  <si>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</si>
  <si>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</si>
  <si>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</si>
  <si>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</si>
  <si>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</si>
  <si>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</si>
  <si>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</si>
  <si>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</si>
  <si>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</si>
  <si>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</si>
  <si>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</si>
  <si>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</si>
  <si>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</si>
  <si>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</si>
  <si>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</si>
  <si>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</si>
  <si>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</si>
  <si>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</si>
  <si>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</si>
  <si>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</si>
  <si>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</si>
  <si>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</si>
  <si>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</si>
  <si>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</si>
  <si>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</si>
  <si>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</si>
  <si>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</si>
  <si>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</si>
  <si>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</si>
  <si>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</si>
  <si>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</si>
  <si>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</si>
  <si>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</si>
  <si>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</si>
  <si>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</si>
  <si>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</si>
  <si>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</si>
  <si>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</si>
  <si>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</si>
  <si>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</si>
  <si>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</si>
  <si>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</si>
  <si>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</si>
  <si>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</si>
  <si>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</si>
  <si>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</si>
  <si>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</si>
  <si>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</si>
  <si>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</si>
  <si>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</si>
  <si>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</si>
  <si>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</si>
  <si>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</si>
  <si>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</si>
  <si>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</si>
  <si>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</si>
  <si>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</si>
  <si>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</si>
  <si>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</si>
  <si>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</si>
  <si>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</si>
  <si>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</si>
  <si>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</si>
  <si>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</si>
  <si>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</si>
  <si>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</si>
  <si>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</si>
  <si>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</si>
  <si>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</si>
  <si>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</si>
  <si>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</si>
  <si>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</si>
  <si>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</si>
  <si>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</si>
  <si>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</si>
  <si>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</si>
  <si>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</si>
  <si>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</si>
  <si>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</si>
  <si>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</si>
  <si>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</si>
  <si>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</si>
  <si>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</si>
  <si>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</si>
  <si>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</si>
  <si>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</si>
  <si>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</si>
  <si>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</si>
  <si>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</si>
  <si>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</si>
  <si>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</si>
  <si>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</si>
  <si>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</si>
  <si>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</si>
  <si>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</si>
  <si>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</si>
  <si>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</si>
  <si>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</si>
  <si>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</si>
  <si>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</si>
  <si>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</si>
  <si>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</si>
  <si>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</si>
  <si>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</si>
  <si>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</si>
  <si>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</si>
  <si>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</si>
  <si>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</si>
  <si>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</si>
  <si>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</si>
  <si>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</si>
  <si>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</si>
  <si>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</si>
  <si>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</si>
  <si>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</si>
  <si>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</si>
  <si>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</si>
  <si>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</si>
  <si>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</si>
  <si>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</si>
  <si>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</si>
  <si>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</si>
  <si>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</si>
  <si>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</si>
  <si>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</si>
  <si>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</si>
  <si>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</si>
  <si>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</si>
  <si>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</si>
  <si>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</si>
  <si>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</si>
  <si>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</si>
  <si>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</si>
  <si>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</si>
  <si>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</si>
  <si>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</si>
  <si>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</si>
  <si>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</si>
  <si>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</si>
  <si>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</si>
  <si>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</si>
  <si>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</si>
  <si>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</si>
  <si>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</si>
  <si>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</si>
  <si>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</si>
  <si>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</si>
  <si>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</si>
  <si>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</si>
  <si>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</si>
  <si>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</si>
  <si>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</si>
  <si>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</si>
  <si>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</si>
  <si>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</si>
  <si>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</si>
  <si>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</si>
  <si>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</si>
  <si>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</si>
  <si>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</si>
  <si>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</si>
  <si>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</si>
  <si>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</si>
  <si>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</si>
  <si>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</si>
  <si>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</si>
  <si>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</si>
  <si>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</si>
  <si>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</si>
  <si>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</si>
  <si>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</si>
  <si>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</si>
  <si>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</si>
  <si>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</si>
  <si>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</si>
  <si>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</si>
  <si>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</si>
  <si>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</si>
  <si>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</si>
  <si>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</si>
  <si>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</si>
  <si>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</si>
  <si>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</si>
  <si>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</si>
  <si>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</si>
  <si>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</si>
  <si>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</si>
  <si>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</si>
  <si>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</si>
  <si>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</si>
  <si>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</si>
  <si>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</si>
  <si>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</si>
  <si>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</si>
  <si>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</si>
  <si>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</si>
  <si>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</si>
  <si>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</si>
  <si>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</si>
  <si>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</si>
  <si>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</si>
  <si>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</si>
  <si>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</si>
  <si>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</si>
  <si>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</si>
  <si>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</si>
  <si>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</si>
  <si>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</si>
  <si>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</si>
  <si>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</si>
  <si>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</si>
  <si>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</si>
  <si>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</si>
  <si>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</si>
  <si>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</si>
  <si>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</si>
  <si>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</si>
  <si>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</si>
  <si>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</si>
  <si>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</si>
  <si>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</si>
  <si>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</si>
  <si>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</si>
  <si>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</si>
  <si>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</si>
  <si>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</si>
  <si>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</si>
  <si>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</si>
  <si>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</si>
  <si>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</si>
  <si>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</si>
  <si>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</si>
  <si>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</si>
  <si>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</si>
  <si>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</si>
  <si>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</si>
  <si>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</si>
  <si>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</si>
  <si>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</si>
  <si>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</si>
  <si>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</si>
  <si>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</si>
  <si>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</si>
  <si>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</si>
  <si>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</si>
  <si>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</si>
  <si>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</si>
  <si>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</si>
  <si>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</si>
  <si>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</si>
  <si>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</si>
  <si>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</si>
  <si>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</si>
  <si>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</si>
  <si>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</si>
  <si>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</si>
  <si>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</si>
  <si>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</si>
  <si>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</si>
  <si>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</si>
  <si>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</si>
  <si>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</si>
  <si>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</si>
  <si>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</si>
  <si>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</si>
  <si>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</si>
  <si>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</si>
  <si>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</si>
  <si>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</si>
  <si>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</si>
  <si>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</si>
  <si>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</si>
  <si>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</si>
  <si>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</si>
  <si>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</si>
  <si>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</si>
  <si>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</si>
  <si>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</si>
  <si>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</si>
  <si>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</si>
  <si>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</si>
  <si>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</si>
  <si>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</si>
  <si>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</si>
  <si>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</si>
  <si>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</si>
  <si>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</si>
  <si>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</si>
  <si>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</si>
  <si>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</si>
  <si>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</si>
  <si>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</si>
  <si>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</si>
  <si>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</si>
  <si>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</si>
  <si>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</si>
  <si>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</si>
  <si>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</si>
  <si>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</si>
  <si>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</si>
  <si>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</si>
  <si>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</si>
  <si>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</si>
  <si>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</si>
  <si>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</si>
  <si>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</si>
  <si>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</si>
  <si>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</si>
  <si>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გადასახადები (გარდა საშემოსავლო და საქონლის ღირებულებაში აღრიცხული დღგ-ის)   2011 საბიუჯეტო გადასახაჯი</t>
  </si>
  <si>
    <t>1.11.2011-1.11.2012</t>
  </si>
  <si>
    <t>11.10.2011</t>
  </si>
  <si>
    <t>12.25.2011</t>
  </si>
  <si>
    <t>12.28.2011</t>
  </si>
  <si>
    <t>30.01.2012</t>
  </si>
  <si>
    <t>31.01.2012</t>
  </si>
  <si>
    <t>02.08.2012</t>
  </si>
  <si>
    <t>03.07.2012</t>
  </si>
  <si>
    <t>04.02.2012</t>
  </si>
  <si>
    <t>05.01.2012</t>
  </si>
  <si>
    <t>06.08.2012</t>
  </si>
  <si>
    <t>07.10.2012</t>
  </si>
  <si>
    <t>08.06.2012</t>
  </si>
  <si>
    <t>09.05.2012</t>
  </si>
  <si>
    <t xml:space="preserve">თეიმურაზ </t>
  </si>
  <si>
    <t>ჯაში</t>
  </si>
  <si>
    <t>უნაღდო</t>
  </si>
  <si>
    <t xml:space="preserve">მარინა </t>
  </si>
  <si>
    <t>გაბაშვილი</t>
  </si>
  <si>
    <t>მაია</t>
  </si>
  <si>
    <t>გუგუშვილი</t>
  </si>
  <si>
    <t>ნინო</t>
  </si>
  <si>
    <t>ცქიტიშვილი</t>
  </si>
  <si>
    <t>კახა</t>
  </si>
  <si>
    <t>სეთურიძე</t>
  </si>
  <si>
    <t>პავლე</t>
  </si>
  <si>
    <t>ავსაჯანიშვილი</t>
  </si>
  <si>
    <t>მურვანიძე</t>
  </si>
  <si>
    <t xml:space="preserve">ციური </t>
  </si>
  <si>
    <t>გედენიძე</t>
  </si>
  <si>
    <t xml:space="preserve">თამაზი </t>
  </si>
  <si>
    <t>ჭოლაძე</t>
  </si>
  <si>
    <t>ნათია</t>
  </si>
  <si>
    <t>პავლიაშვილი</t>
  </si>
  <si>
    <t>მამუკა</t>
  </si>
  <si>
    <t>ბალიაშვილი</t>
  </si>
  <si>
    <t>ღუდუშაური</t>
  </si>
  <si>
    <t>ელვერი</t>
  </si>
  <si>
    <t>გოდერძიშვილი</t>
  </si>
  <si>
    <t>არჩილ</t>
  </si>
  <si>
    <t>ონიანი</t>
  </si>
  <si>
    <t>სალაძე</t>
  </si>
  <si>
    <t>ვლადიმერ</t>
  </si>
  <si>
    <t xml:space="preserve">გრიგოლ </t>
  </si>
  <si>
    <t>კუპატაძე</t>
  </si>
  <si>
    <t>ირაკლი</t>
  </si>
  <si>
    <t>ხუტაშვილი</t>
  </si>
  <si>
    <t>ისიდორე</t>
  </si>
  <si>
    <t>ტატიშვილი</t>
  </si>
  <si>
    <t>სხვა</t>
  </si>
  <si>
    <t>ზურაბ</t>
  </si>
  <si>
    <t>ტრაპაიძე</t>
  </si>
  <si>
    <t>მეზურნიშვილი</t>
  </si>
  <si>
    <t>მაჟორიტარ კანდიდატთან ერთად საინიციატივო ჯგუფის  შეხვედრები მოსახელობასთან</t>
  </si>
  <si>
    <t>ყაზბეგი</t>
  </si>
  <si>
    <t>21.11-27.11</t>
  </si>
  <si>
    <t>მაჟორიტარი კანდიდატი ჯგუფთან ერთად</t>
  </si>
  <si>
    <t>3.12 -15.12</t>
  </si>
  <si>
    <t>10 კაციანი ჯგუფის შეხვედრა მოსახლეობასთან</t>
  </si>
  <si>
    <t>30.01-8.02</t>
  </si>
  <si>
    <t>2-2 კაციანი ჯგუფი ტრენინგების ჩასატერბლად</t>
  </si>
  <si>
    <t>7.03-17.03</t>
  </si>
  <si>
    <t>თემო</t>
  </si>
  <si>
    <t>თეიმურაზ</t>
  </si>
  <si>
    <t>ტრენინგები ყაზბეგში</t>
  </si>
  <si>
    <t>23.04-3.05</t>
  </si>
  <si>
    <t>ფოთში მაჯორიტარობის კანდიდატთან დაკავშირებით საინიციატივო ჯგუფთან შეხევედრა</t>
  </si>
  <si>
    <t>ფოთი</t>
  </si>
  <si>
    <t>04.05.-10.05</t>
  </si>
  <si>
    <t>ხარაგაულში მაჯორიტარობის კანდიდატთან დაკავშირებით საინიციატივო ჯგუფთან შეხევედრა</t>
  </si>
  <si>
    <t>ხარაგაული</t>
  </si>
  <si>
    <t>14.05-21.05</t>
  </si>
  <si>
    <t>22.05-28.05</t>
  </si>
  <si>
    <t>მაჟორიტარი დეპუტატობის კანდიდატის შეხვედრა რეგიონში</t>
  </si>
  <si>
    <t>22.05-29.05</t>
  </si>
  <si>
    <t>მაჟორიტარი დეპუტატობის კანდიდატის და 5 კაციანი საინიციატივო ჯგუფის შეხევდრა მოსახლეობას თან</t>
  </si>
  <si>
    <t>ქარელი</t>
  </si>
  <si>
    <t>10.06-14.06</t>
  </si>
  <si>
    <t>5-5 კაციანი შემადგენლობის 2 ჯგუფის გამგზავრება ქარელში მოსახლეობასთან შესახვედრად</t>
  </si>
  <si>
    <t>10.07-16.07</t>
  </si>
  <si>
    <t xml:space="preserve">კახა </t>
  </si>
  <si>
    <t>"ქართული ოცნების აქციაზე" დასწრება</t>
  </si>
  <si>
    <t>ბათუმი</t>
  </si>
  <si>
    <t>ზურა</t>
  </si>
  <si>
    <t>ფოთში საოლქოში წარმომაგენლად მივლინება</t>
  </si>
  <si>
    <t>11.08-14.09</t>
  </si>
  <si>
    <t>მარინა</t>
  </si>
  <si>
    <t>6 კაციანი ჯგუფის მივლინება აჩარაში აქციებში მონწილეობისთვის</t>
  </si>
  <si>
    <t>აჭარის რეგიონი</t>
  </si>
  <si>
    <t>კონფერენცია</t>
  </si>
  <si>
    <t>5.08-7.08????</t>
  </si>
  <si>
    <t>ყაზბეგში ოფისის დახურვა</t>
  </si>
  <si>
    <t>5.09-13.09</t>
  </si>
  <si>
    <t>ქართული ოცნების აქციაში მონაწილეობა</t>
  </si>
  <si>
    <t>ახალციხე</t>
  </si>
  <si>
    <t>12.09-20.09</t>
  </si>
  <si>
    <t>გერმანიის საელჩოში მიწვევა</t>
  </si>
  <si>
    <t>ზუგდიდი</t>
  </si>
  <si>
    <t>გორში ოფისის გახსნა 2 კაცის მივლინება</t>
  </si>
  <si>
    <t>3.10-10.10</t>
  </si>
  <si>
    <t>გორი</t>
  </si>
  <si>
    <t>პარლამეტში მივლინება</t>
  </si>
  <si>
    <t>ქუთაისი</t>
  </si>
  <si>
    <t>21.10-31.10</t>
  </si>
  <si>
    <t>ოფისის გახსნა ფოთში</t>
  </si>
  <si>
    <t>31.10-8.11</t>
  </si>
  <si>
    <t>01.05-05.05</t>
  </si>
  <si>
    <t>მაჟორიტარი დეპუტატობის კანდიდატის და 7 კაციანი საინიციატივო ჯგუფის შეხევდრა მოსახლეობას  თან</t>
  </si>
  <si>
    <t xml:space="preserve">1.1.3.2მუხლის მაჩვენებელი არ ემთხვევა ფორმა #6-ში წარმოდგენილ #1მუხლის მაჩვენებელს,რადგან 2011 წლის 1 ნოემბრისთვის </t>
  </si>
  <si>
    <t>გვქონდა ნაშთი.</t>
  </si>
  <si>
    <t xml:space="preserve">ჯამური მაჩვენებელი არ ედრება ფორმა #4-ის 1.1.1.მუხლის შესაბამის მნიშვნელობას, რადგან ხელფასების ნაწილი გაცემულია რეგიონალურ ორგანიზაციებზე, რომელიც არრიცხულია </t>
  </si>
  <si>
    <t>ფორმა #6-ის 1.4.მუხლში.</t>
  </si>
  <si>
    <t>*1)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</si>
  <si>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2) ორი თანამშრომელი სარგებლობს შეღავათებით (ომის ვეტერანი).</t>
  </si>
  <si>
    <t>საქართველოს ბანკი</t>
  </si>
  <si>
    <t>GE07BG0000000125050900</t>
  </si>
  <si>
    <t>მარ</t>
  </si>
  <si>
    <t>მსუბუქი მაღალი გამავლობის</t>
  </si>
  <si>
    <t>ტოიოტა</t>
  </si>
  <si>
    <t>ლენდკრუიზერი "პრადო"</t>
  </si>
  <si>
    <t>GOU600</t>
  </si>
  <si>
    <t>ქ.თბილისი,ბარნოვის ქ.60</t>
  </si>
  <si>
    <t>დაბა ყაზბეგი</t>
  </si>
  <si>
    <t>საცხოვრებელი ბინა</t>
  </si>
  <si>
    <t>1 წელი</t>
  </si>
  <si>
    <t>200 კვ.მ</t>
  </si>
  <si>
    <t>30 კვ.მ</t>
  </si>
  <si>
    <t>1.11.2012-1.11.2012</t>
  </si>
  <si>
    <t>წარმომადგენლობითი ხარჯი</t>
  </si>
  <si>
    <t>მივლინება,საწვავი,კვება,წარმომადგენლობითი ხარჯები</t>
  </si>
  <si>
    <t>მივლინება,საწვავი,კვება,კონფერენციისთვის დარბაზის იჯარა("მერიოტი"), წარმომადგენლობითი ხარჯი, ავტომანქანის ხარჯი.</t>
  </si>
  <si>
    <t>საოფისე ხარჯი, კვება, საწვავი,მივლინებები რეგიონებში.</t>
  </si>
  <si>
    <t>მივლინებები(ყაზბეგი,ფოთი,ქარელი,ჩოხატაური),ავტომანქანის ხარჯი.</t>
  </si>
  <si>
    <t>ავტომანქანის შეკეთება, კვება.მივლინების ხარჯები.</t>
  </si>
  <si>
    <t>მივლინება ყაზბეგში, კომპ.ტექნიკა, ავტონაწილები,საწვავი,სხვადასხვა.</t>
  </si>
  <si>
    <t>ტრენინგი, ავტოხარჯი, სხვადასხვა, კვება.</t>
  </si>
  <si>
    <t>მივლინება ყაზბეგში.</t>
  </si>
  <si>
    <t>სამეურნეო საქონელი,კვება,წარმომადგენლობითი ხარჯი.</t>
  </si>
  <si>
    <t>სხვადასხვა</t>
  </si>
  <si>
    <t>სამეურნეო საქონელი,სხვადასხვა</t>
  </si>
  <si>
    <t>მივლინება ყაზბეგში,ავტომანქანის ხარჯი.</t>
  </si>
  <si>
    <t>პროდუქტები უპატრონო ბავშვთა სახლისთვის</t>
  </si>
  <si>
    <t>სალაროს გასავალში ნაჩვენებია თვიური გასავალი.</t>
  </si>
  <si>
    <t>ტექნიკურად გამართული</t>
  </si>
  <si>
    <t>საქართველოს გზა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</si>
</sst>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3" fontId="33" fillId="6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5" borderId="0" xfId="5" applyFont="1" applyFill="1" applyBorder="1" applyAlignment="1" applyProtection="1">
      <alignment horizontal="left"/>
      <protection locked="0"/>
    </xf>
    <xf numFmtId="0" fontId="17" fillId="0" borderId="0" xfId="0" applyFont="1" applyBorder="1" applyProtection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B5" sqref="B5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2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1" t="s">
        <v>480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381" t="s">
        <v>624</v>
      </c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3" t="s">
        <v>447</v>
      </c>
      <c r="K7" s="384"/>
      <c r="L7" s="385"/>
      <c r="M7" s="154"/>
    </row>
    <row r="8" spans="1:13" s="73" customFormat="1" ht="39" thickBot="1" x14ac:dyDescent="0.25">
      <c r="A8" s="225" t="s">
        <v>64</v>
      </c>
      <c r="B8" s="226" t="s">
        <v>142</v>
      </c>
      <c r="C8" s="226" t="s">
        <v>279</v>
      </c>
      <c r="D8" s="227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28" t="s">
        <v>233</v>
      </c>
    </row>
    <row r="9" spans="1:13" s="104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x14ac:dyDescent="0.25">
      <c r="A10" s="74">
        <v>1</v>
      </c>
      <c r="B10" s="216"/>
      <c r="C10" s="75"/>
      <c r="D10" s="217"/>
      <c r="E10" s="76"/>
      <c r="F10" s="75"/>
      <c r="G10" s="85"/>
      <c r="H10" s="335"/>
      <c r="I10" s="335"/>
      <c r="J10" s="78"/>
      <c r="K10" s="79"/>
      <c r="L10" s="80"/>
      <c r="M10" s="77"/>
    </row>
    <row r="11" spans="1:13" x14ac:dyDescent="0.25">
      <c r="A11" s="81">
        <v>2</v>
      </c>
      <c r="B11" s="216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6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6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6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6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6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6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6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6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6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6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6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6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6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6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6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6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6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5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334</v>
      </c>
      <c r="B2" s="119"/>
      <c r="C2" s="386" t="s">
        <v>480</v>
      </c>
      <c r="D2" s="386"/>
      <c r="E2" s="133"/>
    </row>
    <row r="3" spans="1:5" s="6" customFormat="1" x14ac:dyDescent="0.3">
      <c r="A3" s="118" t="s">
        <v>141</v>
      </c>
      <c r="B3" s="116"/>
      <c r="C3" s="237"/>
      <c r="D3" s="237"/>
      <c r="E3" s="133"/>
    </row>
    <row r="4" spans="1:5" s="6" customFormat="1" x14ac:dyDescent="0.3">
      <c r="A4" s="118"/>
      <c r="B4" s="118"/>
      <c r="C4" s="237"/>
      <c r="D4" s="237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624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6"/>
      <c r="B8" s="236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3" t="s">
        <v>426</v>
      </c>
    </row>
    <row r="30" spans="1:5" x14ac:dyDescent="0.3">
      <c r="A30" s="293"/>
    </row>
    <row r="31" spans="1:5" x14ac:dyDescent="0.3">
      <c r="A31" s="293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91" t="s">
        <v>110</v>
      </c>
      <c r="D1" s="391"/>
    </row>
    <row r="2" spans="1:5" x14ac:dyDescent="0.3">
      <c r="A2" s="116" t="s">
        <v>468</v>
      </c>
      <c r="B2" s="118"/>
      <c r="C2" s="386" t="s">
        <v>480</v>
      </c>
      <c r="D2" s="387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78" t="s">
        <v>624</v>
      </c>
      <c r="B6" s="179"/>
      <c r="C6" s="179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48833.74</v>
      </c>
      <c r="D10" s="124">
        <f>SUM(D11,D14,D17,D20:D22)</f>
        <v>48833.74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3111.51</v>
      </c>
      <c r="D14" s="124">
        <f>SUM(D15:D16)</f>
        <v>3111.51</v>
      </c>
    </row>
    <row r="15" spans="1:5" x14ac:dyDescent="0.3">
      <c r="A15" s="16" t="s">
        <v>32</v>
      </c>
      <c r="B15" s="16" t="s">
        <v>72</v>
      </c>
      <c r="C15" s="34">
        <v>3111.51</v>
      </c>
      <c r="D15" s="34">
        <v>3111.51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18329</v>
      </c>
      <c r="D17" s="124">
        <f>SUM(D18:D19)</f>
        <v>18329</v>
      </c>
    </row>
    <row r="18" spans="1:9" x14ac:dyDescent="0.3">
      <c r="A18" s="16" t="s">
        <v>50</v>
      </c>
      <c r="B18" s="16" t="s">
        <v>75</v>
      </c>
      <c r="C18" s="34">
        <v>18329</v>
      </c>
      <c r="D18" s="34">
        <v>18329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>
        <v>25603.38</v>
      </c>
      <c r="D20" s="34">
        <v>25603.38</v>
      </c>
    </row>
    <row r="21" spans="1:9" x14ac:dyDescent="0.3">
      <c r="A21" s="14">
        <v>1.5</v>
      </c>
      <c r="B21" s="14" t="s">
        <v>78</v>
      </c>
      <c r="C21" s="34">
        <v>1789.85</v>
      </c>
      <c r="D21" s="34">
        <v>1789.85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466</v>
      </c>
      <c r="B2" s="119"/>
      <c r="C2" s="386" t="s">
        <v>480</v>
      </c>
      <c r="D2" s="386"/>
      <c r="E2" s="133"/>
    </row>
    <row r="3" spans="1:5" s="6" customFormat="1" x14ac:dyDescent="0.3">
      <c r="A3" s="118" t="s">
        <v>141</v>
      </c>
      <c r="B3" s="116"/>
      <c r="C3" s="237"/>
      <c r="D3" s="237"/>
      <c r="E3" s="133"/>
    </row>
    <row r="4" spans="1:5" s="6" customFormat="1" x14ac:dyDescent="0.3">
      <c r="A4" s="118"/>
      <c r="B4" s="118"/>
      <c r="C4" s="237"/>
      <c r="D4" s="237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624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6"/>
      <c r="B8" s="236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3"/>
    </row>
    <row r="22" spans="1:9" x14ac:dyDescent="0.3">
      <c r="A22" s="293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0"/>
      <c r="C1" s="392" t="s">
        <v>199</v>
      </c>
      <c r="D1" s="392"/>
      <c r="E1" s="162"/>
    </row>
    <row r="2" spans="1:5" x14ac:dyDescent="0.3">
      <c r="A2" s="118" t="s">
        <v>141</v>
      </c>
      <c r="B2" s="180"/>
      <c r="C2" s="119"/>
      <c r="D2" s="303" t="s">
        <v>480</v>
      </c>
      <c r="E2" s="162"/>
    </row>
    <row r="3" spans="1:5" x14ac:dyDescent="0.3">
      <c r="A3" s="175"/>
      <c r="B3" s="180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78" t="str">
        <f>'ფორმა N1'!D4</f>
        <v xml:space="preserve"> </v>
      </c>
      <c r="B5" s="179" t="s">
        <v>624</v>
      </c>
      <c r="C5" s="179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4"/>
      <c r="B7" s="181"/>
      <c r="C7" s="182"/>
      <c r="D7" s="182"/>
      <c r="E7" s="162"/>
    </row>
    <row r="8" spans="1:5" ht="45" x14ac:dyDescent="0.3">
      <c r="A8" s="183" t="s">
        <v>114</v>
      </c>
      <c r="B8" s="183" t="s">
        <v>191</v>
      </c>
      <c r="C8" s="183" t="s">
        <v>309</v>
      </c>
      <c r="D8" s="183" t="s">
        <v>260</v>
      </c>
      <c r="E8" s="162"/>
    </row>
    <row r="9" spans="1:5" x14ac:dyDescent="0.3">
      <c r="A9" s="50"/>
      <c r="B9" s="51"/>
      <c r="C9" s="229"/>
      <c r="D9" s="229"/>
      <c r="E9" s="162"/>
    </row>
    <row r="10" spans="1:5" x14ac:dyDescent="0.3">
      <c r="A10" s="52" t="s">
        <v>192</v>
      </c>
      <c r="B10" s="53"/>
      <c r="C10" s="184">
        <f>SUM(C11,C34)</f>
        <v>29925.599999999999</v>
      </c>
      <c r="D10" s="184">
        <f>SUM(D11,D34)</f>
        <v>1838.15</v>
      </c>
      <c r="E10" s="162"/>
    </row>
    <row r="11" spans="1:5" x14ac:dyDescent="0.3">
      <c r="A11" s="54" t="s">
        <v>193</v>
      </c>
      <c r="B11" s="55"/>
      <c r="C11" s="127">
        <f>SUM(C12:C32)</f>
        <v>29925.599999999999</v>
      </c>
      <c r="D11" s="127">
        <f>SUM(D12:D32)</f>
        <v>1838.15</v>
      </c>
      <c r="E11" s="162"/>
    </row>
    <row r="12" spans="1:5" x14ac:dyDescent="0.3">
      <c r="A12" s="58">
        <v>1110</v>
      </c>
      <c r="B12" s="57" t="s">
        <v>143</v>
      </c>
      <c r="C12" s="8">
        <v>3966</v>
      </c>
      <c r="D12" s="8">
        <v>0</v>
      </c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25959.599999999999</v>
      </c>
      <c r="D14" s="8">
        <v>1838.15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v>29925.599999999999</v>
      </c>
      <c r="D44" s="127">
        <v>1838.15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v>29925.599999999999</v>
      </c>
      <c r="D64" s="127">
        <v>1838.15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C4" sqref="C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88" t="s">
        <v>110</v>
      </c>
      <c r="J1" s="388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6" t="s">
        <v>480</v>
      </c>
      <c r="J2" s="387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 t="s">
        <v>624</v>
      </c>
      <c r="D4" s="118"/>
      <c r="E4" s="118"/>
      <c r="F4" s="185"/>
      <c r="G4" s="118"/>
      <c r="H4" s="118"/>
      <c r="I4" s="118"/>
      <c r="J4" s="118"/>
      <c r="K4" s="162"/>
    </row>
    <row r="5" spans="1:11" x14ac:dyDescent="0.3">
      <c r="A5" s="316" t="str">
        <f>'ფორმა N1'!D4</f>
        <v xml:space="preserve"> </v>
      </c>
      <c r="B5" s="317" t="s">
        <v>596</v>
      </c>
      <c r="C5" s="317"/>
      <c r="D5" s="317"/>
      <c r="E5" s="317"/>
      <c r="F5" s="318"/>
      <c r="G5" s="317"/>
      <c r="H5" s="317"/>
      <c r="I5" s="317"/>
      <c r="J5" s="317"/>
      <c r="K5" s="162"/>
    </row>
    <row r="6" spans="1:11" x14ac:dyDescent="0.3">
      <c r="A6" s="119"/>
      <c r="B6" s="119"/>
      <c r="C6" s="118"/>
      <c r="D6" s="118"/>
      <c r="E6" s="118"/>
      <c r="F6" s="185"/>
      <c r="G6" s="118"/>
      <c r="H6" s="118"/>
      <c r="I6" s="118"/>
      <c r="J6" s="118"/>
      <c r="K6" s="162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2"/>
    </row>
    <row r="8" spans="1:11" s="27" customFormat="1" ht="45" x14ac:dyDescent="0.3">
      <c r="A8" s="188" t="s">
        <v>64</v>
      </c>
      <c r="B8" s="188" t="s">
        <v>112</v>
      </c>
      <c r="C8" s="189" t="s">
        <v>114</v>
      </c>
      <c r="D8" s="189" t="s">
        <v>278</v>
      </c>
      <c r="E8" s="189" t="s">
        <v>113</v>
      </c>
      <c r="F8" s="187" t="s">
        <v>259</v>
      </c>
      <c r="G8" s="187" t="s">
        <v>300</v>
      </c>
      <c r="H8" s="187" t="s">
        <v>301</v>
      </c>
      <c r="I8" s="187" t="s">
        <v>260</v>
      </c>
      <c r="J8" s="190" t="s">
        <v>115</v>
      </c>
      <c r="K8" s="162"/>
    </row>
    <row r="9" spans="1:11" s="27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2"/>
    </row>
    <row r="10" spans="1:11" s="27" customFormat="1" ht="30" x14ac:dyDescent="0.3">
      <c r="A10" s="230">
        <v>1</v>
      </c>
      <c r="B10" s="75" t="s">
        <v>594</v>
      </c>
      <c r="C10" s="231" t="s">
        <v>595</v>
      </c>
      <c r="D10" s="232" t="s">
        <v>222</v>
      </c>
      <c r="E10" s="216">
        <v>38918</v>
      </c>
      <c r="F10" s="28">
        <v>25959.599999999999</v>
      </c>
      <c r="G10" s="28">
        <v>170026.38</v>
      </c>
      <c r="H10" s="28">
        <v>194147.83</v>
      </c>
      <c r="I10" s="28">
        <v>1838.15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2" t="s">
        <v>107</v>
      </c>
      <c r="C15" s="161"/>
      <c r="D15" s="161"/>
      <c r="E15" s="161"/>
      <c r="F15" s="313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4"/>
      <c r="D17" s="161"/>
      <c r="E17" s="161"/>
      <c r="F17" s="374"/>
      <c r="G17" s="375"/>
      <c r="H17" s="375"/>
      <c r="I17" s="158"/>
      <c r="J17" s="158"/>
    </row>
    <row r="18" spans="1:10" x14ac:dyDescent="0.3">
      <c r="A18" s="158"/>
      <c r="B18" s="161"/>
      <c r="C18" s="314" t="s">
        <v>271</v>
      </c>
      <c r="D18" s="314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5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5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B5" sqref="B5"/>
    </sheetView>
  </sheetViews>
  <sheetFormatPr defaultRowHeight="15" x14ac:dyDescent="0.3"/>
  <cols>
    <col min="1" max="1" width="12" style="261" customWidth="1"/>
    <col min="2" max="2" width="13.28515625" style="261" customWidth="1"/>
    <col min="3" max="3" width="21.42578125" style="261" customWidth="1"/>
    <col min="4" max="4" width="17.85546875" style="261" customWidth="1"/>
    <col min="5" max="5" width="12.7109375" style="261" customWidth="1"/>
    <col min="6" max="6" width="36.85546875" style="261" customWidth="1"/>
    <col min="7" max="7" width="22.28515625" style="261" customWidth="1"/>
    <col min="8" max="8" width="0.5703125" style="261" customWidth="1"/>
    <col min="9" max="16384" width="9.140625" style="261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0" t="s">
        <v>110</v>
      </c>
      <c r="H1" s="241"/>
    </row>
    <row r="2" spans="1:8" x14ac:dyDescent="0.3">
      <c r="A2" s="118" t="s">
        <v>141</v>
      </c>
      <c r="B2" s="118"/>
      <c r="C2" s="118"/>
      <c r="D2" s="118"/>
      <c r="E2" s="118"/>
      <c r="F2" s="118"/>
      <c r="G2" s="242" t="s">
        <v>480</v>
      </c>
      <c r="H2" s="241"/>
    </row>
    <row r="3" spans="1:8" x14ac:dyDescent="0.3">
      <c r="A3" s="118"/>
      <c r="B3" s="118"/>
      <c r="C3" s="118"/>
      <c r="D3" s="118"/>
      <c r="E3" s="118"/>
      <c r="F3" s="118"/>
      <c r="G3" s="159"/>
      <c r="H3" s="241"/>
    </row>
    <row r="4" spans="1:8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0"/>
      <c r="B5" s="300" t="s">
        <v>624</v>
      </c>
      <c r="C5" s="300"/>
      <c r="D5" s="300"/>
      <c r="E5" s="300"/>
      <c r="F5" s="300"/>
      <c r="G5" s="300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3" t="s">
        <v>319</v>
      </c>
      <c r="B8" s="243" t="s">
        <v>142</v>
      </c>
      <c r="C8" s="244" t="s">
        <v>374</v>
      </c>
      <c r="D8" s="244" t="s">
        <v>375</v>
      </c>
      <c r="E8" s="244" t="s">
        <v>278</v>
      </c>
      <c r="F8" s="243" t="s">
        <v>326</v>
      </c>
      <c r="G8" s="244" t="s">
        <v>320</v>
      </c>
      <c r="H8" s="162"/>
    </row>
    <row r="9" spans="1:8" x14ac:dyDescent="0.3">
      <c r="A9" s="245" t="s">
        <v>321</v>
      </c>
      <c r="B9" s="246"/>
      <c r="C9" s="247"/>
      <c r="D9" s="248"/>
      <c r="E9" s="248"/>
      <c r="F9" s="248"/>
      <c r="G9" s="249">
        <v>3966.49</v>
      </c>
      <c r="H9" s="162"/>
    </row>
    <row r="10" spans="1:8" ht="30" x14ac:dyDescent="0.3">
      <c r="A10" s="246">
        <v>1</v>
      </c>
      <c r="B10" s="216" t="s">
        <v>481</v>
      </c>
      <c r="C10" s="250"/>
      <c r="D10" s="251">
        <v>1033.22</v>
      </c>
      <c r="E10" s="251" t="s">
        <v>222</v>
      </c>
      <c r="F10" s="251" t="s">
        <v>620</v>
      </c>
      <c r="G10" s="252">
        <f>IF(ISBLANK(B10),"",G9+C10-D10)</f>
        <v>2933.2699999999995</v>
      </c>
      <c r="H10" s="162"/>
    </row>
    <row r="11" spans="1:8" ht="15.75" x14ac:dyDescent="0.3">
      <c r="A11" s="246">
        <v>2</v>
      </c>
      <c r="B11" s="216" t="s">
        <v>482</v>
      </c>
      <c r="C11" s="250"/>
      <c r="D11" s="251">
        <v>346.28</v>
      </c>
      <c r="E11" s="251" t="s">
        <v>222</v>
      </c>
      <c r="F11" s="251" t="s">
        <v>619</v>
      </c>
      <c r="G11" s="252">
        <f t="shared" ref="G11:G38" si="0">IF(ISBLANK(B11),"",G10+C11-D11)</f>
        <v>2586.9899999999998</v>
      </c>
      <c r="H11" s="162"/>
    </row>
    <row r="12" spans="1:8" ht="15.75" x14ac:dyDescent="0.3">
      <c r="A12" s="246">
        <v>3</v>
      </c>
      <c r="B12" s="216" t="s">
        <v>483</v>
      </c>
      <c r="C12" s="250"/>
      <c r="D12" s="251">
        <v>221.74</v>
      </c>
      <c r="E12" s="251" t="s">
        <v>222</v>
      </c>
      <c r="F12" s="251" t="s">
        <v>618</v>
      </c>
      <c r="G12" s="252">
        <f t="shared" si="0"/>
        <v>2365.25</v>
      </c>
      <c r="H12" s="162"/>
    </row>
    <row r="13" spans="1:8" ht="30" x14ac:dyDescent="0.3">
      <c r="A13" s="246">
        <v>4</v>
      </c>
      <c r="B13" s="216" t="s">
        <v>483</v>
      </c>
      <c r="C13" s="250"/>
      <c r="D13" s="251">
        <v>70</v>
      </c>
      <c r="E13" s="251" t="s">
        <v>222</v>
      </c>
      <c r="F13" s="251" t="s">
        <v>621</v>
      </c>
      <c r="G13" s="252">
        <f t="shared" si="0"/>
        <v>2295.25</v>
      </c>
      <c r="H13" s="162"/>
    </row>
    <row r="14" spans="1:8" ht="15.75" x14ac:dyDescent="0.3">
      <c r="A14" s="246">
        <v>5</v>
      </c>
      <c r="B14" s="216" t="s">
        <v>484</v>
      </c>
      <c r="C14" s="250">
        <v>1000</v>
      </c>
      <c r="D14" s="251"/>
      <c r="E14" s="251" t="s">
        <v>222</v>
      </c>
      <c r="F14" s="251" t="s">
        <v>616</v>
      </c>
      <c r="G14" s="252">
        <f t="shared" si="0"/>
        <v>3295.25</v>
      </c>
      <c r="H14" s="162"/>
    </row>
    <row r="15" spans="1:8" ht="45" x14ac:dyDescent="0.3">
      <c r="A15" s="246">
        <v>6</v>
      </c>
      <c r="B15" s="216" t="s">
        <v>485</v>
      </c>
      <c r="C15" s="250"/>
      <c r="D15" s="251">
        <v>2746.37</v>
      </c>
      <c r="E15" s="251" t="s">
        <v>222</v>
      </c>
      <c r="F15" s="251" t="s">
        <v>617</v>
      </c>
      <c r="G15" s="252">
        <f t="shared" si="0"/>
        <v>548.88000000000011</v>
      </c>
      <c r="H15" s="162"/>
    </row>
    <row r="16" spans="1:8" ht="30" x14ac:dyDescent="0.3">
      <c r="A16" s="246">
        <v>7</v>
      </c>
      <c r="B16" s="216" t="s">
        <v>486</v>
      </c>
      <c r="C16" s="250">
        <v>3300</v>
      </c>
      <c r="D16" s="251">
        <v>2780.2</v>
      </c>
      <c r="E16" s="251" t="s">
        <v>222</v>
      </c>
      <c r="F16" s="251" t="s">
        <v>615</v>
      </c>
      <c r="G16" s="252">
        <f t="shared" si="0"/>
        <v>1068.6800000000003</v>
      </c>
      <c r="H16" s="162"/>
    </row>
    <row r="17" spans="1:8" ht="30" x14ac:dyDescent="0.3">
      <c r="A17" s="246">
        <v>8</v>
      </c>
      <c r="B17" s="216" t="s">
        <v>487</v>
      </c>
      <c r="C17" s="250">
        <v>4000</v>
      </c>
      <c r="D17" s="251">
        <v>3455.39</v>
      </c>
      <c r="E17" s="251" t="s">
        <v>222</v>
      </c>
      <c r="F17" s="251" t="s">
        <v>614</v>
      </c>
      <c r="G17" s="252">
        <f t="shared" si="0"/>
        <v>1613.2900000000004</v>
      </c>
      <c r="H17" s="162"/>
    </row>
    <row r="18" spans="1:8" ht="30" x14ac:dyDescent="0.3">
      <c r="A18" s="246">
        <v>9</v>
      </c>
      <c r="B18" s="216" t="s">
        <v>488</v>
      </c>
      <c r="C18" s="250">
        <v>2600</v>
      </c>
      <c r="D18" s="251">
        <v>3670.97</v>
      </c>
      <c r="E18" s="251" t="s">
        <v>222</v>
      </c>
      <c r="F18" s="251" t="s">
        <v>613</v>
      </c>
      <c r="G18" s="252">
        <f t="shared" si="0"/>
        <v>542.32000000000107</v>
      </c>
      <c r="H18" s="162"/>
    </row>
    <row r="19" spans="1:8" ht="30" x14ac:dyDescent="0.3">
      <c r="A19" s="246">
        <v>10</v>
      </c>
      <c r="B19" s="216" t="s">
        <v>489</v>
      </c>
      <c r="C19" s="250">
        <v>4600</v>
      </c>
      <c r="D19" s="251">
        <v>1442.32</v>
      </c>
      <c r="E19" s="251" t="s">
        <v>222</v>
      </c>
      <c r="F19" s="251" t="s">
        <v>612</v>
      </c>
      <c r="G19" s="252">
        <f t="shared" si="0"/>
        <v>3700.0000000000018</v>
      </c>
      <c r="H19" s="162"/>
    </row>
    <row r="20" spans="1:8" ht="30" x14ac:dyDescent="0.3">
      <c r="A20" s="246">
        <v>11</v>
      </c>
      <c r="B20" s="216" t="s">
        <v>490</v>
      </c>
      <c r="C20" s="250">
        <v>1800</v>
      </c>
      <c r="D20" s="251">
        <v>5087.26</v>
      </c>
      <c r="E20" s="251" t="s">
        <v>222</v>
      </c>
      <c r="F20" s="251" t="s">
        <v>611</v>
      </c>
      <c r="G20" s="252">
        <f t="shared" si="0"/>
        <v>412.7400000000016</v>
      </c>
      <c r="H20" s="162"/>
    </row>
    <row r="21" spans="1:8" ht="60" x14ac:dyDescent="0.3">
      <c r="A21" s="246">
        <v>12</v>
      </c>
      <c r="B21" s="216" t="s">
        <v>491</v>
      </c>
      <c r="C21" s="250">
        <v>3700</v>
      </c>
      <c r="D21" s="251">
        <v>3496.3</v>
      </c>
      <c r="E21" s="251" t="s">
        <v>222</v>
      </c>
      <c r="F21" s="251" t="s">
        <v>610</v>
      </c>
      <c r="G21" s="252">
        <f t="shared" si="0"/>
        <v>616.44000000000142</v>
      </c>
      <c r="H21" s="162"/>
    </row>
    <row r="22" spans="1:8" ht="30" x14ac:dyDescent="0.3">
      <c r="A22" s="246">
        <v>13</v>
      </c>
      <c r="B22" s="216" t="s">
        <v>492</v>
      </c>
      <c r="C22" s="250"/>
      <c r="D22" s="251">
        <v>539.04</v>
      </c>
      <c r="E22" s="251" t="s">
        <v>222</v>
      </c>
      <c r="F22" s="251" t="s">
        <v>609</v>
      </c>
      <c r="G22" s="252">
        <f t="shared" si="0"/>
        <v>77.400000000001455</v>
      </c>
      <c r="H22" s="162"/>
    </row>
    <row r="23" spans="1:8" ht="15.75" x14ac:dyDescent="0.3">
      <c r="A23" s="246">
        <v>14</v>
      </c>
      <c r="B23" s="216" t="s">
        <v>493</v>
      </c>
      <c r="C23" s="250"/>
      <c r="D23" s="251">
        <v>78</v>
      </c>
      <c r="E23" s="251" t="s">
        <v>222</v>
      </c>
      <c r="F23" s="251" t="s">
        <v>608</v>
      </c>
      <c r="G23" s="252">
        <f t="shared" si="0"/>
        <v>-0.59999999999854481</v>
      </c>
      <c r="H23" s="162"/>
    </row>
    <row r="24" spans="1:8" ht="15.75" x14ac:dyDescent="0.3">
      <c r="A24" s="246">
        <v>15</v>
      </c>
      <c r="B24" s="216"/>
      <c r="C24" s="250"/>
      <c r="D24" s="251"/>
      <c r="E24" s="251"/>
      <c r="F24" s="251"/>
      <c r="G24" s="252" t="str">
        <f t="shared" si="0"/>
        <v/>
      </c>
      <c r="H24" s="162"/>
    </row>
    <row r="25" spans="1:8" ht="15.75" x14ac:dyDescent="0.3">
      <c r="A25" s="246">
        <v>16</v>
      </c>
      <c r="B25" s="216"/>
      <c r="C25" s="250"/>
      <c r="D25" s="251"/>
      <c r="E25" s="251"/>
      <c r="F25" s="251"/>
      <c r="G25" s="252" t="str">
        <f t="shared" si="0"/>
        <v/>
      </c>
      <c r="H25" s="162"/>
    </row>
    <row r="26" spans="1:8" ht="15.75" x14ac:dyDescent="0.3">
      <c r="A26" s="246">
        <v>17</v>
      </c>
      <c r="B26" s="216"/>
      <c r="C26" s="250"/>
      <c r="D26" s="251"/>
      <c r="E26" s="251"/>
      <c r="F26" s="251"/>
      <c r="G26" s="252" t="str">
        <f t="shared" si="0"/>
        <v/>
      </c>
      <c r="H26" s="162"/>
    </row>
    <row r="27" spans="1:8" ht="15.75" x14ac:dyDescent="0.3">
      <c r="A27" s="246">
        <v>18</v>
      </c>
      <c r="B27" s="216"/>
      <c r="C27" s="250"/>
      <c r="D27" s="251"/>
      <c r="E27" s="251"/>
      <c r="F27" s="251"/>
      <c r="G27" s="252" t="str">
        <f t="shared" si="0"/>
        <v/>
      </c>
      <c r="H27" s="162"/>
    </row>
    <row r="28" spans="1:8" ht="15.75" x14ac:dyDescent="0.3">
      <c r="A28" s="246">
        <v>19</v>
      </c>
      <c r="B28" s="216"/>
      <c r="C28" s="250"/>
      <c r="D28" s="251"/>
      <c r="E28" s="251"/>
      <c r="F28" s="251"/>
      <c r="G28" s="252" t="str">
        <f t="shared" si="0"/>
        <v/>
      </c>
      <c r="H28" s="162"/>
    </row>
    <row r="29" spans="1:8" ht="15.75" x14ac:dyDescent="0.3">
      <c r="A29" s="246">
        <v>20</v>
      </c>
      <c r="B29" s="216"/>
      <c r="C29" s="250"/>
      <c r="D29" s="251"/>
      <c r="E29" s="251"/>
      <c r="F29" s="251"/>
      <c r="G29" s="252" t="str">
        <f t="shared" si="0"/>
        <v/>
      </c>
      <c r="H29" s="162"/>
    </row>
    <row r="30" spans="1:8" ht="15.75" x14ac:dyDescent="0.3">
      <c r="A30" s="246">
        <v>21</v>
      </c>
      <c r="B30" s="216"/>
      <c r="C30" s="253"/>
      <c r="D30" s="254"/>
      <c r="E30" s="254"/>
      <c r="F30" s="254"/>
      <c r="G30" s="252" t="str">
        <f t="shared" si="0"/>
        <v/>
      </c>
      <c r="H30" s="162"/>
    </row>
    <row r="31" spans="1:8" ht="15.75" x14ac:dyDescent="0.3">
      <c r="A31" s="246">
        <v>22</v>
      </c>
      <c r="B31" s="216"/>
      <c r="C31" s="253"/>
      <c r="D31" s="254"/>
      <c r="E31" s="254"/>
      <c r="F31" s="254"/>
      <c r="G31" s="252" t="str">
        <f t="shared" si="0"/>
        <v/>
      </c>
      <c r="H31" s="162"/>
    </row>
    <row r="32" spans="1:8" ht="15.75" x14ac:dyDescent="0.3">
      <c r="A32" s="246">
        <v>23</v>
      </c>
      <c r="B32" s="216"/>
      <c r="C32" s="253"/>
      <c r="D32" s="254"/>
      <c r="E32" s="254"/>
      <c r="F32" s="254"/>
      <c r="G32" s="252" t="str">
        <f t="shared" si="0"/>
        <v/>
      </c>
      <c r="H32" s="162"/>
    </row>
    <row r="33" spans="1:10" ht="15.75" x14ac:dyDescent="0.3">
      <c r="A33" s="246">
        <v>24</v>
      </c>
      <c r="B33" s="216"/>
      <c r="C33" s="253"/>
      <c r="D33" s="254"/>
      <c r="E33" s="254"/>
      <c r="F33" s="254"/>
      <c r="G33" s="252" t="str">
        <f t="shared" si="0"/>
        <v/>
      </c>
      <c r="H33" s="162"/>
    </row>
    <row r="34" spans="1:10" ht="15.75" x14ac:dyDescent="0.3">
      <c r="A34" s="246">
        <v>25</v>
      </c>
      <c r="B34" s="216"/>
      <c r="C34" s="253"/>
      <c r="D34" s="254"/>
      <c r="E34" s="254"/>
      <c r="F34" s="254"/>
      <c r="G34" s="252" t="str">
        <f t="shared" si="0"/>
        <v/>
      </c>
      <c r="H34" s="162"/>
    </row>
    <row r="35" spans="1:10" ht="15.75" x14ac:dyDescent="0.3">
      <c r="A35" s="246">
        <v>26</v>
      </c>
      <c r="B35" s="216"/>
      <c r="C35" s="253"/>
      <c r="D35" s="254"/>
      <c r="E35" s="254"/>
      <c r="F35" s="254"/>
      <c r="G35" s="252" t="str">
        <f t="shared" si="0"/>
        <v/>
      </c>
      <c r="H35" s="162"/>
    </row>
    <row r="36" spans="1:10" ht="15.75" x14ac:dyDescent="0.3">
      <c r="A36" s="246">
        <v>27</v>
      </c>
      <c r="B36" s="216"/>
      <c r="C36" s="253"/>
      <c r="D36" s="254"/>
      <c r="E36" s="254"/>
      <c r="F36" s="254"/>
      <c r="G36" s="252" t="str">
        <f t="shared" si="0"/>
        <v/>
      </c>
      <c r="H36" s="162"/>
    </row>
    <row r="37" spans="1:10" ht="15.75" x14ac:dyDescent="0.3">
      <c r="A37" s="246">
        <v>28</v>
      </c>
      <c r="B37" s="216"/>
      <c r="C37" s="253"/>
      <c r="D37" s="254"/>
      <c r="E37" s="254"/>
      <c r="F37" s="254"/>
      <c r="G37" s="252" t="str">
        <f t="shared" si="0"/>
        <v/>
      </c>
      <c r="H37" s="162"/>
    </row>
    <row r="38" spans="1:10" ht="15.75" x14ac:dyDescent="0.3">
      <c r="A38" s="246">
        <v>29</v>
      </c>
      <c r="B38" s="216"/>
      <c r="C38" s="253"/>
      <c r="D38" s="254"/>
      <c r="E38" s="254"/>
      <c r="F38" s="254"/>
      <c r="G38" s="252" t="str">
        <f t="shared" si="0"/>
        <v/>
      </c>
      <c r="H38" s="162"/>
    </row>
    <row r="39" spans="1:10" ht="15.75" x14ac:dyDescent="0.3">
      <c r="A39" s="246" t="s">
        <v>284</v>
      </c>
      <c r="B39" s="216"/>
      <c r="C39" s="253"/>
      <c r="D39" s="254"/>
      <c r="E39" s="254"/>
      <c r="F39" s="254"/>
      <c r="G39" s="252" t="str">
        <f>IF(ISBLANK(B39),"",#REF!+C39-D39)</f>
        <v/>
      </c>
      <c r="H39" s="162"/>
    </row>
    <row r="40" spans="1:10" x14ac:dyDescent="0.3">
      <c r="A40" s="255" t="s">
        <v>322</v>
      </c>
      <c r="B40" s="256"/>
      <c r="C40" s="257"/>
      <c r="D40" s="258"/>
      <c r="E40" s="258"/>
      <c r="F40" s="259"/>
      <c r="G40" s="260" t="str">
        <f>G39</f>
        <v/>
      </c>
      <c r="H40" s="162"/>
    </row>
    <row r="42" spans="1:10" x14ac:dyDescent="0.3">
      <c r="A42" s="261" t="s">
        <v>622</v>
      </c>
    </row>
    <row r="44" spans="1:10" x14ac:dyDescent="0.3">
      <c r="B44" s="263" t="s">
        <v>107</v>
      </c>
      <c r="F44" s="264"/>
    </row>
    <row r="45" spans="1:10" x14ac:dyDescent="0.3">
      <c r="F45" s="262"/>
      <c r="G45" s="262"/>
      <c r="H45" s="262"/>
      <c r="I45" s="262"/>
      <c r="J45" s="262"/>
    </row>
    <row r="46" spans="1:10" x14ac:dyDescent="0.3">
      <c r="C46" s="265"/>
      <c r="F46" s="265"/>
      <c r="G46" s="266"/>
      <c r="H46" s="262"/>
      <c r="I46" s="262"/>
      <c r="J46" s="262"/>
    </row>
    <row r="47" spans="1:10" x14ac:dyDescent="0.3">
      <c r="A47" s="262"/>
      <c r="C47" s="267" t="s">
        <v>271</v>
      </c>
      <c r="F47" s="268" t="s">
        <v>276</v>
      </c>
      <c r="G47" s="266"/>
      <c r="H47" s="262"/>
      <c r="I47" s="262"/>
      <c r="J47" s="262"/>
    </row>
    <row r="48" spans="1:10" x14ac:dyDescent="0.3">
      <c r="A48" s="262"/>
      <c r="C48" s="269" t="s">
        <v>140</v>
      </c>
      <c r="F48" s="261" t="s">
        <v>272</v>
      </c>
      <c r="G48" s="262"/>
      <c r="H48" s="262"/>
      <c r="I48" s="262"/>
      <c r="J48" s="262"/>
    </row>
    <row r="49" spans="2:2" s="262" customFormat="1" x14ac:dyDescent="0.3">
      <c r="B49" s="261"/>
    </row>
    <row r="50" spans="2:2" s="262" customFormat="1" ht="12.75" x14ac:dyDescent="0.2"/>
    <row r="51" spans="2:2" s="262" customFormat="1" ht="12.75" x14ac:dyDescent="0.2"/>
    <row r="52" spans="2:2" s="262" customFormat="1" ht="12.75" x14ac:dyDescent="0.2"/>
    <row r="53" spans="2:2" s="26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6" t="s">
        <v>310</v>
      </c>
      <c r="B1" s="197"/>
      <c r="C1" s="197"/>
      <c r="D1" s="197"/>
      <c r="E1" s="197"/>
      <c r="F1" s="120"/>
      <c r="G1" s="120"/>
      <c r="H1" s="120"/>
      <c r="I1" s="391" t="s">
        <v>110</v>
      </c>
      <c r="J1" s="391"/>
      <c r="K1" s="203"/>
    </row>
    <row r="2" spans="1:12" s="23" customFormat="1" ht="15" x14ac:dyDescent="0.3">
      <c r="A2" s="162" t="s">
        <v>141</v>
      </c>
      <c r="B2" s="197"/>
      <c r="C2" s="197"/>
      <c r="D2" s="197"/>
      <c r="E2" s="197"/>
      <c r="F2" s="198"/>
      <c r="G2" s="199"/>
      <c r="H2" s="199"/>
      <c r="I2" s="386" t="s">
        <v>480</v>
      </c>
      <c r="J2" s="387"/>
      <c r="K2" s="203"/>
    </row>
    <row r="3" spans="1:12" s="23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7"/>
      <c r="K3" s="203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5"/>
      <c r="J4" s="118"/>
      <c r="K4" s="162"/>
      <c r="L4" s="23"/>
    </row>
    <row r="5" spans="1:12" s="2" customFormat="1" ht="15" x14ac:dyDescent="0.3">
      <c r="A5" s="178" t="s">
        <v>624</v>
      </c>
      <c r="B5" s="179"/>
      <c r="C5" s="179"/>
      <c r="D5" s="179"/>
      <c r="E5" s="179"/>
      <c r="F5" s="60"/>
      <c r="G5" s="60"/>
      <c r="H5" s="60"/>
      <c r="I5" s="191"/>
      <c r="J5" s="60"/>
      <c r="K5" s="162"/>
    </row>
    <row r="6" spans="1:12" s="2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93" t="s">
        <v>221</v>
      </c>
      <c r="C7" s="393"/>
      <c r="D7" s="393" t="s">
        <v>298</v>
      </c>
      <c r="E7" s="393"/>
      <c r="F7" s="393" t="s">
        <v>299</v>
      </c>
      <c r="G7" s="393"/>
      <c r="H7" s="215" t="s">
        <v>285</v>
      </c>
      <c r="I7" s="393" t="s">
        <v>224</v>
      </c>
      <c r="J7" s="393"/>
      <c r="K7" s="204"/>
    </row>
    <row r="8" spans="1:12" ht="15" x14ac:dyDescent="0.2">
      <c r="A8" s="193" t="s">
        <v>116</v>
      </c>
      <c r="B8" s="194" t="s">
        <v>223</v>
      </c>
      <c r="C8" s="195" t="s">
        <v>222</v>
      </c>
      <c r="D8" s="194" t="s">
        <v>223</v>
      </c>
      <c r="E8" s="195" t="s">
        <v>222</v>
      </c>
      <c r="F8" s="194" t="s">
        <v>223</v>
      </c>
      <c r="G8" s="195" t="s">
        <v>222</v>
      </c>
      <c r="H8" s="195" t="s">
        <v>222</v>
      </c>
      <c r="I8" s="194" t="s">
        <v>223</v>
      </c>
      <c r="J8" s="195" t="s">
        <v>222</v>
      </c>
      <c r="K8" s="204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8852.73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590.17999999999995</v>
      </c>
      <c r="H9" s="124">
        <f>SUM(H10,H14,H17)</f>
        <v>0</v>
      </c>
      <c r="I9" s="124">
        <f>SUM(I10,I14,I17)</f>
        <v>0</v>
      </c>
      <c r="J9" s="124">
        <f t="shared" si="0"/>
        <v>8262.5499999999993</v>
      </c>
      <c r="K9" s="204"/>
    </row>
    <row r="10" spans="1:12" ht="15" x14ac:dyDescent="0.2">
      <c r="A10" s="62" t="s">
        <v>118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4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4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4"/>
    </row>
    <row r="14" spans="1:12" ht="15" x14ac:dyDescent="0.2">
      <c r="A14" s="62" t="s">
        <v>122</v>
      </c>
      <c r="B14" s="192">
        <f>SUM(B15:B16)</f>
        <v>0</v>
      </c>
      <c r="C14" s="192">
        <f>SUM(C15:C16)</f>
        <v>8852.73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590.17999999999995</v>
      </c>
      <c r="H14" s="192">
        <f>SUM(H15:H16)</f>
        <v>0</v>
      </c>
      <c r="I14" s="192">
        <f>SUM(I15:I16)</f>
        <v>0</v>
      </c>
      <c r="J14" s="192">
        <f t="shared" si="2"/>
        <v>8262.5499999999993</v>
      </c>
      <c r="K14" s="204"/>
    </row>
    <row r="15" spans="1:12" ht="15" x14ac:dyDescent="0.2">
      <c r="A15" s="62" t="s">
        <v>123</v>
      </c>
      <c r="B15" s="26"/>
      <c r="C15" s="26">
        <v>8852.73</v>
      </c>
      <c r="D15" s="26"/>
      <c r="E15" s="26"/>
      <c r="F15" s="26"/>
      <c r="G15" s="26">
        <v>590.17999999999995</v>
      </c>
      <c r="H15" s="26"/>
      <c r="I15" s="26"/>
      <c r="J15" s="26">
        <v>8262.5499999999993</v>
      </c>
      <c r="K15" s="204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4"/>
    </row>
    <row r="17" spans="1:11" ht="15" x14ac:dyDescent="0.2">
      <c r="A17" s="62" t="s">
        <v>125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4"/>
    </row>
    <row r="19" spans="1:11" ht="15" x14ac:dyDescent="0.2">
      <c r="A19" s="62" t="s">
        <v>127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4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4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4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4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4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4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4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4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4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4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4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4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4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4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4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4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4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4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4"/>
    </row>
    <row r="39" spans="1:11" ht="15" x14ac:dyDescent="0.2">
      <c r="A39" s="62" t="s">
        <v>137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4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4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4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6" t="s">
        <v>311</v>
      </c>
      <c r="B1" s="197"/>
      <c r="C1" s="197"/>
      <c r="D1" s="197"/>
      <c r="E1" s="197"/>
      <c r="F1" s="197"/>
      <c r="G1" s="203"/>
      <c r="H1" s="142" t="s">
        <v>199</v>
      </c>
      <c r="I1" s="203"/>
      <c r="J1" s="105"/>
      <c r="K1" s="105"/>
      <c r="L1" s="105"/>
    </row>
    <row r="2" spans="1:12" s="23" customFormat="1" ht="15" x14ac:dyDescent="0.3">
      <c r="A2" s="162" t="s">
        <v>141</v>
      </c>
      <c r="B2" s="197"/>
      <c r="C2" s="197"/>
      <c r="D2" s="197"/>
      <c r="E2" s="197"/>
      <c r="F2" s="197"/>
      <c r="G2" s="205"/>
      <c r="H2" s="376" t="s">
        <v>480</v>
      </c>
      <c r="I2" s="205"/>
      <c r="J2" s="105"/>
      <c r="K2" s="105"/>
      <c r="L2" s="105"/>
    </row>
    <row r="3" spans="1:12" s="23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7"/>
      <c r="F4" s="197"/>
      <c r="G4" s="197"/>
      <c r="H4" s="197"/>
      <c r="I4" s="203"/>
      <c r="J4" s="101"/>
      <c r="K4" s="101"/>
      <c r="L4" s="23"/>
    </row>
    <row r="5" spans="1:12" s="2" customFormat="1" ht="15" x14ac:dyDescent="0.3">
      <c r="A5" s="178" t="str">
        <f>'ფორმა N2'!A5</f>
        <v>საქართველოს გზა</v>
      </c>
      <c r="B5" s="179" t="s">
        <v>624</v>
      </c>
      <c r="C5" s="179"/>
      <c r="D5" s="179"/>
      <c r="E5" s="207"/>
      <c r="F5" s="208"/>
      <c r="G5" s="208"/>
      <c r="H5" s="208"/>
      <c r="I5" s="203"/>
      <c r="J5" s="101"/>
      <c r="K5" s="101"/>
      <c r="L5" s="12"/>
    </row>
    <row r="6" spans="1:12" s="23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101"/>
      <c r="K6" s="101"/>
      <c r="L6" s="101"/>
    </row>
    <row r="7" spans="1:12" ht="30" x14ac:dyDescent="0.2">
      <c r="A7" s="193" t="s">
        <v>64</v>
      </c>
      <c r="B7" s="193" t="s">
        <v>385</v>
      </c>
      <c r="C7" s="195" t="s">
        <v>386</v>
      </c>
      <c r="D7" s="195" t="s">
        <v>238</v>
      </c>
      <c r="E7" s="195" t="s">
        <v>243</v>
      </c>
      <c r="F7" s="195" t="s">
        <v>244</v>
      </c>
      <c r="G7" s="195" t="s">
        <v>245</v>
      </c>
      <c r="H7" s="195" t="s">
        <v>246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6">
        <v>1</v>
      </c>
      <c r="B9" s="26"/>
      <c r="C9" s="26"/>
      <c r="D9" s="26"/>
      <c r="E9" s="26"/>
      <c r="F9" s="26"/>
      <c r="G9" s="216"/>
      <c r="H9" s="26"/>
      <c r="I9" s="20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6"/>
      <c r="H10" s="26"/>
      <c r="I10" s="20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6"/>
      <c r="H11" s="26"/>
      <c r="I11" s="20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6"/>
      <c r="H12" s="26"/>
      <c r="I12" s="20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6"/>
      <c r="H13" s="26"/>
      <c r="I13" s="20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6"/>
      <c r="H14" s="26"/>
      <c r="I14" s="20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6"/>
      <c r="H15" s="26"/>
      <c r="I15" s="203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6"/>
      <c r="H16" s="26"/>
      <c r="I16" s="203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6"/>
      <c r="H17" s="26"/>
      <c r="I17" s="203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6"/>
      <c r="H18" s="26"/>
      <c r="I18" s="203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6"/>
      <c r="H19" s="26"/>
      <c r="I19" s="203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6"/>
      <c r="H20" s="26"/>
      <c r="I20" s="203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6"/>
      <c r="H21" s="26"/>
      <c r="I21" s="203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6"/>
      <c r="H22" s="26"/>
      <c r="I22" s="203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6"/>
      <c r="H23" s="26"/>
      <c r="I23" s="203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6"/>
      <c r="H24" s="26"/>
      <c r="I24" s="203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6"/>
      <c r="H25" s="26"/>
      <c r="I25" s="203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6"/>
      <c r="H26" s="26"/>
      <c r="I26" s="203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6"/>
      <c r="H27" s="26"/>
      <c r="I27" s="203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6" t="s">
        <v>312</v>
      </c>
      <c r="B1" s="197"/>
      <c r="C1" s="197"/>
      <c r="D1" s="197"/>
      <c r="E1" s="197"/>
      <c r="F1" s="197"/>
      <c r="G1" s="197"/>
      <c r="H1" s="203"/>
      <c r="I1" s="120" t="s">
        <v>199</v>
      </c>
      <c r="J1" s="210"/>
    </row>
    <row r="2" spans="1:12" s="23" customFormat="1" ht="15" x14ac:dyDescent="0.3">
      <c r="A2" s="162" t="s">
        <v>141</v>
      </c>
      <c r="B2" s="197"/>
      <c r="C2" s="197"/>
      <c r="D2" s="197"/>
      <c r="E2" s="197"/>
      <c r="F2" s="197"/>
      <c r="G2" s="197"/>
      <c r="H2" s="203"/>
      <c r="I2" s="376" t="s">
        <v>480</v>
      </c>
      <c r="J2" s="210"/>
    </row>
    <row r="3" spans="1:12" s="2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6"/>
      <c r="F4" s="197"/>
      <c r="G4" s="197"/>
      <c r="H4" s="197"/>
      <c r="I4" s="206"/>
      <c r="J4" s="161"/>
      <c r="L4" s="23"/>
    </row>
    <row r="5" spans="1:12" s="2" customFormat="1" ht="15" x14ac:dyDescent="0.3">
      <c r="A5" s="178" t="str">
        <f>'ფორმა N1'!D4</f>
        <v xml:space="preserve"> </v>
      </c>
      <c r="B5" s="179" t="s">
        <v>624</v>
      </c>
      <c r="C5" s="179"/>
      <c r="D5" s="179"/>
      <c r="E5" s="207"/>
      <c r="F5" s="208"/>
      <c r="G5" s="208"/>
      <c r="H5" s="208"/>
      <c r="I5" s="207"/>
      <c r="J5" s="161"/>
    </row>
    <row r="6" spans="1:12" s="23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251</v>
      </c>
      <c r="C7" s="195" t="s">
        <v>247</v>
      </c>
      <c r="D7" s="195" t="s">
        <v>248</v>
      </c>
      <c r="E7" s="195" t="s">
        <v>249</v>
      </c>
      <c r="F7" s="195" t="s">
        <v>250</v>
      </c>
      <c r="G7" s="195" t="s">
        <v>244</v>
      </c>
      <c r="H7" s="195" t="s">
        <v>245</v>
      </c>
      <c r="I7" s="195" t="s">
        <v>246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30" x14ac:dyDescent="0.25">
      <c r="A9" s="106">
        <v>1</v>
      </c>
      <c r="B9" s="26" t="s">
        <v>597</v>
      </c>
      <c r="C9" s="26" t="s">
        <v>598</v>
      </c>
      <c r="D9" s="26" t="s">
        <v>599</v>
      </c>
      <c r="E9" s="26">
        <v>2003</v>
      </c>
      <c r="F9" s="26" t="s">
        <v>600</v>
      </c>
      <c r="G9" s="26">
        <v>8262.5499999999993</v>
      </c>
      <c r="H9" s="216">
        <v>39903</v>
      </c>
      <c r="I9" s="26" t="s">
        <v>623</v>
      </c>
      <c r="J9" s="211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6"/>
      <c r="I10" s="26"/>
      <c r="J10" s="211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6"/>
      <c r="I11" s="26"/>
      <c r="J11" s="211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6"/>
      <c r="I12" s="26"/>
      <c r="J12" s="211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6"/>
      <c r="I13" s="26"/>
      <c r="J13" s="211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6"/>
      <c r="I14" s="26"/>
      <c r="J14" s="211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6"/>
      <c r="I15" s="26"/>
      <c r="J15" s="205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6"/>
      <c r="I16" s="26"/>
      <c r="J16" s="205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6"/>
      <c r="I17" s="26"/>
      <c r="J17" s="205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6"/>
      <c r="I18" s="26"/>
      <c r="J18" s="205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6"/>
      <c r="I19" s="26"/>
      <c r="J19" s="205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6"/>
      <c r="I20" s="26"/>
      <c r="J20" s="205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6"/>
      <c r="I21" s="26"/>
      <c r="J21" s="205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6"/>
      <c r="I22" s="26"/>
      <c r="J22" s="205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6"/>
      <c r="I23" s="26"/>
      <c r="J23" s="205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6"/>
      <c r="I24" s="26"/>
      <c r="J24" s="205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6"/>
      <c r="I25" s="26"/>
      <c r="J25" s="205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6"/>
      <c r="I26" s="26"/>
      <c r="J26" s="205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6"/>
      <c r="I27" s="26"/>
      <c r="J27" s="205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0" t="s">
        <v>332</v>
      </c>
      <c r="B1" s="271"/>
      <c r="C1" s="271"/>
      <c r="D1" s="271"/>
      <c r="E1" s="271"/>
      <c r="F1" s="120"/>
      <c r="G1" s="120" t="s">
        <v>110</v>
      </c>
      <c r="H1" s="275"/>
    </row>
    <row r="2" spans="1:8" s="274" customFormat="1" x14ac:dyDescent="0.2">
      <c r="A2" s="275" t="s">
        <v>323</v>
      </c>
      <c r="B2" s="271"/>
      <c r="C2" s="271"/>
      <c r="D2" s="271"/>
      <c r="E2" s="272"/>
      <c r="F2" s="272"/>
      <c r="G2" s="273" t="s">
        <v>480</v>
      </c>
      <c r="H2" s="275"/>
    </row>
    <row r="3" spans="1:8" s="274" customFormat="1" x14ac:dyDescent="0.2">
      <c r="A3" s="275"/>
      <c r="B3" s="271"/>
      <c r="C3" s="271"/>
      <c r="D3" s="271"/>
      <c r="E3" s="272"/>
      <c r="F3" s="272"/>
      <c r="G3" s="272"/>
      <c r="H3" s="275"/>
    </row>
    <row r="4" spans="1:8" s="274" customFormat="1" ht="15" x14ac:dyDescent="0.3">
      <c r="A4" s="173" t="s">
        <v>277</v>
      </c>
      <c r="B4" s="271"/>
      <c r="C4" s="271"/>
      <c r="D4" s="271"/>
      <c r="E4" s="276"/>
      <c r="F4" s="276"/>
      <c r="G4" s="272"/>
      <c r="H4" s="275"/>
    </row>
    <row r="5" spans="1:8" s="274" customFormat="1" x14ac:dyDescent="0.2">
      <c r="A5" s="277"/>
      <c r="B5" s="277" t="s">
        <v>624</v>
      </c>
      <c r="C5" s="277"/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11" t="s">
        <v>64</v>
      </c>
      <c r="B7" s="282" t="s">
        <v>327</v>
      </c>
      <c r="C7" s="282" t="s">
        <v>328</v>
      </c>
      <c r="D7" s="282" t="s">
        <v>329</v>
      </c>
      <c r="E7" s="282" t="s">
        <v>330</v>
      </c>
      <c r="F7" s="282" t="s">
        <v>331</v>
      </c>
      <c r="G7" s="282" t="s">
        <v>324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281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107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271</v>
      </c>
      <c r="F27" s="285" t="s">
        <v>325</v>
      </c>
      <c r="J27" s="286"/>
      <c r="K27" s="286"/>
    </row>
    <row r="28" spans="1:11" s="21" customFormat="1" ht="15" x14ac:dyDescent="0.3">
      <c r="C28" s="288" t="s">
        <v>140</v>
      </c>
      <c r="F28" s="289" t="s">
        <v>272</v>
      </c>
      <c r="J28" s="286"/>
      <c r="K28" s="286"/>
    </row>
    <row r="29" spans="1:11" s="274" customFormat="1" ht="15" x14ac:dyDescent="0.3">
      <c r="C29" s="288"/>
      <c r="J29" s="291"/>
      <c r="K29" s="29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80" zoomScaleSheetLayoutView="80" workbookViewId="0">
      <selection activeCell="A6" sqref="A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88" t="s">
        <v>110</v>
      </c>
      <c r="D1" s="388"/>
      <c r="E1" s="167"/>
    </row>
    <row r="2" spans="1:7" x14ac:dyDescent="0.3">
      <c r="A2" s="118" t="s">
        <v>141</v>
      </c>
      <c r="B2" s="118"/>
      <c r="C2" s="386" t="s">
        <v>480</v>
      </c>
      <c r="D2" s="387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382" t="str">
        <f>'ფორმა N1'!B5</f>
        <v>საქართველოს გზა</v>
      </c>
      <c r="B5" s="12"/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2">
        <v>1</v>
      </c>
      <c r="B9" s="322" t="s">
        <v>65</v>
      </c>
      <c r="C9" s="127">
        <f>SUM(C10,C25)</f>
        <v>170026.38</v>
      </c>
      <c r="D9" s="127">
        <f>SUM(D10,D25)</f>
        <v>170026.38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SUM(C11,C12,C15,C18,C24)</f>
        <v>170026.38</v>
      </c>
      <c r="D10" s="127">
        <f>SUM(D11,D12,D15,D18,D23,D24)</f>
        <v>170026.38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170026.38</v>
      </c>
      <c r="D15" s="164">
        <f>SUM(D16:D17)</f>
        <v>170026.38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>
        <v>133702.56</v>
      </c>
      <c r="D16" s="8">
        <v>133702.56</v>
      </c>
      <c r="E16" s="167"/>
    </row>
    <row r="17" spans="1:6" s="3" customFormat="1" ht="30" x14ac:dyDescent="0.3">
      <c r="A17" s="139" t="s">
        <v>85</v>
      </c>
      <c r="B17" s="139" t="s">
        <v>111</v>
      </c>
      <c r="C17" s="8">
        <v>36323.82</v>
      </c>
      <c r="D17" s="8">
        <v>36323.82</v>
      </c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63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0" t="s">
        <v>98</v>
      </c>
      <c r="B27" s="330" t="s">
        <v>315</v>
      </c>
      <c r="C27" s="8"/>
      <c r="D27" s="8"/>
      <c r="E27" s="167"/>
    </row>
    <row r="28" spans="1:6" x14ac:dyDescent="0.3">
      <c r="A28" s="330" t="s">
        <v>99</v>
      </c>
      <c r="B28" s="330" t="s">
        <v>318</v>
      </c>
      <c r="C28" s="8"/>
      <c r="D28" s="8"/>
      <c r="E28" s="167"/>
    </row>
    <row r="29" spans="1:6" x14ac:dyDescent="0.3">
      <c r="A29" s="330" t="s">
        <v>464</v>
      </c>
      <c r="B29" s="330" t="s">
        <v>316</v>
      </c>
      <c r="C29" s="8"/>
      <c r="D29" s="8"/>
      <c r="E29" s="167"/>
    </row>
    <row r="30" spans="1:6" x14ac:dyDescent="0.3">
      <c r="A30" s="130" t="s">
        <v>33</v>
      </c>
      <c r="B30" s="346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 t="s">
        <v>588</v>
      </c>
      <c r="D32" s="27"/>
      <c r="E32" s="168"/>
      <c r="F32" s="27"/>
    </row>
    <row r="33" spans="1:9" x14ac:dyDescent="0.3">
      <c r="A33" s="2" t="s">
        <v>589</v>
      </c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B5" sqref="B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6" t="s">
        <v>473</v>
      </c>
      <c r="B1" s="197"/>
      <c r="C1" s="197"/>
      <c r="D1" s="197"/>
      <c r="E1" s="197"/>
      <c r="F1" s="197"/>
      <c r="G1" s="197"/>
      <c r="H1" s="197"/>
      <c r="I1" s="197"/>
      <c r="J1" s="197"/>
      <c r="K1" s="120" t="s">
        <v>110</v>
      </c>
    </row>
    <row r="2" spans="1:11" ht="15" x14ac:dyDescent="0.3">
      <c r="A2" s="162" t="s">
        <v>141</v>
      </c>
      <c r="B2" s="197"/>
      <c r="C2" s="197"/>
      <c r="D2" s="197"/>
      <c r="E2" s="197"/>
      <c r="F2" s="197"/>
      <c r="G2" s="197"/>
      <c r="H2" s="197"/>
      <c r="I2" s="197"/>
      <c r="J2" s="197"/>
      <c r="K2" s="376" t="s">
        <v>480</v>
      </c>
    </row>
    <row r="3" spans="1:1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6"/>
      <c r="F4" s="197"/>
      <c r="G4" s="197"/>
      <c r="H4" s="197"/>
      <c r="I4" s="197"/>
      <c r="J4" s="197"/>
      <c r="K4" s="206"/>
    </row>
    <row r="5" spans="1:11" s="262" customFormat="1" ht="15" x14ac:dyDescent="0.3">
      <c r="A5" s="300" t="str">
        <f>'ფორმა N1'!D4</f>
        <v xml:space="preserve"> </v>
      </c>
      <c r="B5" s="122" t="s">
        <v>624</v>
      </c>
      <c r="C5" s="122"/>
      <c r="D5" s="122"/>
      <c r="E5" s="301"/>
      <c r="F5" s="302"/>
      <c r="G5" s="302"/>
      <c r="H5" s="302"/>
      <c r="I5" s="302"/>
      <c r="J5" s="302"/>
      <c r="K5" s="301"/>
    </row>
    <row r="6" spans="1:1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1" ht="60" x14ac:dyDescent="0.2">
      <c r="A7" s="209" t="s">
        <v>64</v>
      </c>
      <c r="B7" s="195" t="s">
        <v>387</v>
      </c>
      <c r="C7" s="195" t="s">
        <v>388</v>
      </c>
      <c r="D7" s="195" t="s">
        <v>390</v>
      </c>
      <c r="E7" s="195" t="s">
        <v>389</v>
      </c>
      <c r="F7" s="195" t="s">
        <v>398</v>
      </c>
      <c r="G7" s="195" t="s">
        <v>399</v>
      </c>
      <c r="H7" s="195" t="s">
        <v>393</v>
      </c>
      <c r="I7" s="195" t="s">
        <v>394</v>
      </c>
      <c r="J7" s="195" t="s">
        <v>406</v>
      </c>
      <c r="K7" s="195" t="s">
        <v>395</v>
      </c>
    </row>
    <row r="8" spans="1:1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1" ht="30" x14ac:dyDescent="0.2">
      <c r="A9" s="106">
        <v>1</v>
      </c>
      <c r="B9" s="26" t="s">
        <v>601</v>
      </c>
      <c r="C9" s="26" t="s">
        <v>603</v>
      </c>
      <c r="D9" s="26" t="s">
        <v>604</v>
      </c>
      <c r="E9" s="26" t="s">
        <v>605</v>
      </c>
      <c r="F9" s="26">
        <v>2475</v>
      </c>
      <c r="G9" s="26">
        <v>1008008444</v>
      </c>
      <c r="H9" s="298" t="s">
        <v>530</v>
      </c>
      <c r="I9" s="298" t="s">
        <v>531</v>
      </c>
      <c r="J9" s="298"/>
      <c r="K9" s="26"/>
    </row>
    <row r="10" spans="1:11" ht="30" x14ac:dyDescent="0.2">
      <c r="A10" s="106">
        <v>2</v>
      </c>
      <c r="B10" s="26" t="s">
        <v>602</v>
      </c>
      <c r="C10" s="26" t="s">
        <v>603</v>
      </c>
      <c r="D10" s="26" t="s">
        <v>604</v>
      </c>
      <c r="E10" s="26" t="s">
        <v>606</v>
      </c>
      <c r="F10" s="26">
        <v>375</v>
      </c>
      <c r="G10" s="26">
        <v>44001000290</v>
      </c>
      <c r="H10" s="298" t="s">
        <v>527</v>
      </c>
      <c r="I10" s="298" t="s">
        <v>528</v>
      </c>
      <c r="J10" s="298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298"/>
      <c r="I11" s="298"/>
      <c r="J11" s="298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298"/>
      <c r="I12" s="298"/>
      <c r="J12" s="298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298"/>
      <c r="I13" s="298"/>
      <c r="J13" s="298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298"/>
      <c r="I14" s="298"/>
      <c r="J14" s="298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298"/>
      <c r="I15" s="298"/>
      <c r="J15" s="298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298"/>
      <c r="I16" s="298"/>
      <c r="J16" s="298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298"/>
      <c r="I17" s="298"/>
      <c r="J17" s="298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298"/>
      <c r="I18" s="298"/>
      <c r="J18" s="298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298"/>
      <c r="I19" s="298"/>
      <c r="J19" s="298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298"/>
      <c r="I20" s="298"/>
      <c r="J20" s="298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298"/>
      <c r="I21" s="298"/>
      <c r="J21" s="298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298"/>
      <c r="I22" s="298"/>
      <c r="J22" s="298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298"/>
      <c r="I23" s="298"/>
      <c r="J23" s="298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298"/>
      <c r="I24" s="298"/>
      <c r="J24" s="298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298"/>
      <c r="I25" s="298"/>
      <c r="J25" s="298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298"/>
      <c r="I26" s="298"/>
      <c r="J26" s="298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298"/>
      <c r="I27" s="298"/>
      <c r="J27" s="29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4"/>
      <c r="D32" s="394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62" customWidth="1"/>
    <col min="2" max="2" width="21.140625" style="262" customWidth="1"/>
    <col min="3" max="3" width="21.5703125" style="262" customWidth="1"/>
    <col min="4" max="4" width="19.140625" style="262" customWidth="1"/>
    <col min="5" max="5" width="15.140625" style="262" customWidth="1"/>
    <col min="6" max="6" width="20.85546875" style="262" customWidth="1"/>
    <col min="7" max="7" width="23.85546875" style="262" customWidth="1"/>
    <col min="8" max="8" width="19" style="262" customWidth="1"/>
    <col min="9" max="9" width="21.140625" style="262" customWidth="1"/>
    <col min="10" max="10" width="17" style="262" customWidth="1"/>
    <col min="11" max="11" width="21.5703125" style="262" customWidth="1"/>
    <col min="12" max="12" width="24.42578125" style="262" customWidth="1"/>
    <col min="13" max="16384" width="9.140625" style="262"/>
  </cols>
  <sheetData>
    <row r="1" spans="1:13" customFormat="1" ht="15" x14ac:dyDescent="0.2">
      <c r="A1" s="196" t="s">
        <v>474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20" t="s">
        <v>110</v>
      </c>
    </row>
    <row r="2" spans="1:13" customFormat="1" ht="15" x14ac:dyDescent="0.3">
      <c r="A2" s="162" t="s">
        <v>141</v>
      </c>
      <c r="B2" s="162"/>
      <c r="C2" s="197"/>
      <c r="D2" s="197"/>
      <c r="E2" s="197"/>
      <c r="F2" s="197"/>
      <c r="G2" s="197"/>
      <c r="H2" s="197"/>
      <c r="I2" s="197"/>
      <c r="J2" s="197"/>
      <c r="K2" s="203"/>
      <c r="L2" s="376" t="s">
        <v>480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2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6"/>
      <c r="G4" s="197"/>
      <c r="H4" s="197"/>
      <c r="I4" s="197"/>
      <c r="J4" s="197"/>
      <c r="K4" s="197"/>
      <c r="L4" s="197"/>
    </row>
    <row r="5" spans="1:13" ht="15" x14ac:dyDescent="0.3">
      <c r="A5" s="300" t="str">
        <f>'ფორმა N1'!D4</f>
        <v xml:space="preserve"> </v>
      </c>
      <c r="B5" s="300" t="s">
        <v>624</v>
      </c>
      <c r="C5" s="122"/>
      <c r="D5" s="122"/>
      <c r="E5" s="122"/>
      <c r="F5" s="301"/>
      <c r="G5" s="302"/>
      <c r="H5" s="302"/>
      <c r="I5" s="302"/>
      <c r="J5" s="302"/>
      <c r="K5" s="302"/>
      <c r="L5" s="301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251</v>
      </c>
      <c r="C7" s="195" t="s">
        <v>247</v>
      </c>
      <c r="D7" s="195" t="s">
        <v>248</v>
      </c>
      <c r="E7" s="195" t="s">
        <v>360</v>
      </c>
      <c r="F7" s="195" t="s">
        <v>250</v>
      </c>
      <c r="G7" s="195" t="s">
        <v>397</v>
      </c>
      <c r="H7" s="195" t="s">
        <v>399</v>
      </c>
      <c r="I7" s="195" t="s">
        <v>393</v>
      </c>
      <c r="J7" s="195" t="s">
        <v>394</v>
      </c>
      <c r="K7" s="195" t="s">
        <v>406</v>
      </c>
      <c r="L7" s="195" t="s">
        <v>395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298"/>
      <c r="J9" s="298"/>
      <c r="K9" s="298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298"/>
      <c r="J10" s="298"/>
      <c r="K10" s="298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298"/>
      <c r="J11" s="298"/>
      <c r="K11" s="298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298"/>
      <c r="J12" s="298"/>
      <c r="K12" s="298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298"/>
      <c r="J13" s="298"/>
      <c r="K13" s="298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298"/>
      <c r="J14" s="298"/>
      <c r="K14" s="298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298"/>
      <c r="J15" s="298"/>
      <c r="K15" s="298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298"/>
      <c r="J16" s="298"/>
      <c r="K16" s="298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298"/>
      <c r="J17" s="298"/>
      <c r="K17" s="298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298"/>
      <c r="J18" s="298"/>
      <c r="K18" s="298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298"/>
      <c r="J19" s="298"/>
      <c r="K19" s="298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298"/>
      <c r="J20" s="298"/>
      <c r="K20" s="298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298"/>
      <c r="J21" s="298"/>
      <c r="K21" s="298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298"/>
      <c r="J22" s="298"/>
      <c r="K22" s="298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298"/>
      <c r="J23" s="298"/>
      <c r="K23" s="298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298"/>
      <c r="J24" s="298"/>
      <c r="K24" s="298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298"/>
      <c r="J25" s="298"/>
      <c r="K25" s="298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298"/>
      <c r="J26" s="298"/>
      <c r="K26" s="298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298"/>
      <c r="J27" s="298"/>
      <c r="K27" s="298"/>
      <c r="L27" s="26"/>
    </row>
    <row r="28" spans="1:12" x14ac:dyDescent="0.2">
      <c r="A28" s="304"/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</row>
    <row r="29" spans="1:12" x14ac:dyDescent="0.2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</row>
    <row r="30" spans="1:12" x14ac:dyDescent="0.2">
      <c r="A30" s="305"/>
      <c r="B30" s="305"/>
      <c r="C30" s="304"/>
      <c r="D30" s="304"/>
      <c r="E30" s="304"/>
      <c r="F30" s="304"/>
      <c r="G30" s="304"/>
      <c r="H30" s="304"/>
      <c r="I30" s="304"/>
      <c r="J30" s="304"/>
      <c r="K30" s="304"/>
      <c r="L30" s="304"/>
    </row>
    <row r="31" spans="1:12" ht="15" x14ac:dyDescent="0.3">
      <c r="A31" s="261"/>
      <c r="B31" s="261"/>
      <c r="C31" s="263" t="s">
        <v>107</v>
      </c>
      <c r="D31" s="261"/>
      <c r="E31" s="261"/>
      <c r="F31" s="264"/>
      <c r="G31" s="261"/>
      <c r="H31" s="261"/>
      <c r="I31" s="261"/>
      <c r="J31" s="261"/>
      <c r="K31" s="261"/>
      <c r="L31" s="261"/>
    </row>
    <row r="32" spans="1:12" ht="15" x14ac:dyDescent="0.3">
      <c r="A32" s="261"/>
      <c r="B32" s="261"/>
      <c r="C32" s="261"/>
      <c r="D32" s="265"/>
      <c r="E32" s="261"/>
      <c r="G32" s="265"/>
      <c r="H32" s="310"/>
    </row>
    <row r="33" spans="3:7" ht="15" x14ac:dyDescent="0.3">
      <c r="C33" s="261"/>
      <c r="D33" s="267" t="s">
        <v>271</v>
      </c>
      <c r="E33" s="261"/>
      <c r="G33" s="268" t="s">
        <v>276</v>
      </c>
    </row>
    <row r="34" spans="3:7" ht="15" x14ac:dyDescent="0.3">
      <c r="C34" s="261"/>
      <c r="D34" s="269" t="s">
        <v>140</v>
      </c>
      <c r="E34" s="261"/>
      <c r="G34" s="261" t="s">
        <v>272</v>
      </c>
    </row>
    <row r="35" spans="3:7" ht="15" x14ac:dyDescent="0.3">
      <c r="C35" s="261"/>
      <c r="D35" s="269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62" customWidth="1"/>
    <col min="2" max="2" width="21.5703125" style="262" customWidth="1"/>
    <col min="3" max="3" width="19.140625" style="262" customWidth="1"/>
    <col min="4" max="4" width="23.7109375" style="262" customWidth="1"/>
    <col min="5" max="6" width="16.5703125" style="262" bestFit="1" customWidth="1"/>
    <col min="7" max="7" width="17" style="262" customWidth="1"/>
    <col min="8" max="8" width="19" style="262" customWidth="1"/>
    <col min="9" max="9" width="24.42578125" style="262" customWidth="1"/>
    <col min="10" max="16384" width="9.140625" style="262"/>
  </cols>
  <sheetData>
    <row r="1" spans="1:13" customFormat="1" ht="15" x14ac:dyDescent="0.2">
      <c r="A1" s="196" t="s">
        <v>475</v>
      </c>
      <c r="B1" s="197"/>
      <c r="C1" s="197"/>
      <c r="D1" s="197"/>
      <c r="E1" s="197"/>
      <c r="F1" s="197"/>
      <c r="G1" s="197"/>
      <c r="H1" s="203"/>
      <c r="I1" s="120" t="s">
        <v>110</v>
      </c>
    </row>
    <row r="2" spans="1:13" customFormat="1" ht="15" x14ac:dyDescent="0.3">
      <c r="A2" s="162" t="s">
        <v>141</v>
      </c>
      <c r="B2" s="197"/>
      <c r="C2" s="197"/>
      <c r="D2" s="197"/>
      <c r="E2" s="197"/>
      <c r="F2" s="197"/>
      <c r="G2" s="197"/>
      <c r="H2" s="203"/>
      <c r="I2" s="376" t="s">
        <v>480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2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7"/>
      <c r="E4" s="197"/>
      <c r="F4" s="197"/>
      <c r="G4" s="197"/>
      <c r="H4" s="197"/>
      <c r="I4" s="206"/>
    </row>
    <row r="5" spans="1:13" ht="15" x14ac:dyDescent="0.3">
      <c r="A5" s="300" t="str">
        <f>'ფორმა N1'!D4</f>
        <v xml:space="preserve"> </v>
      </c>
      <c r="B5" s="122" t="s">
        <v>624</v>
      </c>
      <c r="C5" s="122"/>
      <c r="D5" s="302"/>
      <c r="E5" s="302"/>
      <c r="F5" s="302"/>
      <c r="G5" s="302"/>
      <c r="H5" s="302"/>
      <c r="I5" s="301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391</v>
      </c>
      <c r="C7" s="195" t="s">
        <v>392</v>
      </c>
      <c r="D7" s="195" t="s">
        <v>397</v>
      </c>
      <c r="E7" s="195" t="s">
        <v>399</v>
      </c>
      <c r="F7" s="195" t="s">
        <v>393</v>
      </c>
      <c r="G7" s="195" t="s">
        <v>394</v>
      </c>
      <c r="H7" s="195" t="s">
        <v>406</v>
      </c>
      <c r="I7" s="195" t="s">
        <v>395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298"/>
      <c r="G9" s="298"/>
      <c r="H9" s="298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298"/>
      <c r="G10" s="298"/>
      <c r="H10" s="298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298"/>
      <c r="G11" s="298"/>
      <c r="H11" s="298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298"/>
      <c r="G12" s="298"/>
      <c r="H12" s="298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298"/>
      <c r="G13" s="298"/>
      <c r="H13" s="298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298"/>
      <c r="G14" s="298"/>
      <c r="H14" s="298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298"/>
      <c r="G15" s="298"/>
      <c r="H15" s="298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298"/>
      <c r="G16" s="298"/>
      <c r="H16" s="298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298"/>
      <c r="G17" s="298"/>
      <c r="H17" s="298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298"/>
      <c r="G18" s="298"/>
      <c r="H18" s="298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298"/>
      <c r="G19" s="298"/>
      <c r="H19" s="298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298"/>
      <c r="G20" s="298"/>
      <c r="H20" s="298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298"/>
      <c r="G21" s="298"/>
      <c r="H21" s="298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298"/>
      <c r="G22" s="298"/>
      <c r="H22" s="298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298"/>
      <c r="G23" s="298"/>
      <c r="H23" s="298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298"/>
      <c r="G24" s="298"/>
      <c r="H24" s="298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298"/>
      <c r="G25" s="298"/>
      <c r="H25" s="298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298"/>
      <c r="G26" s="298"/>
      <c r="H26" s="298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298"/>
      <c r="G27" s="298"/>
      <c r="H27" s="298"/>
      <c r="I27" s="26"/>
    </row>
    <row r="28" spans="1:9" x14ac:dyDescent="0.2">
      <c r="A28" s="304"/>
      <c r="B28" s="304"/>
      <c r="C28" s="304"/>
      <c r="D28" s="304"/>
      <c r="E28" s="304"/>
      <c r="F28" s="304"/>
      <c r="G28" s="304"/>
      <c r="H28" s="304"/>
      <c r="I28" s="304"/>
    </row>
    <row r="29" spans="1:9" x14ac:dyDescent="0.2">
      <c r="A29" s="304"/>
      <c r="B29" s="304"/>
      <c r="C29" s="304"/>
      <c r="D29" s="304"/>
      <c r="E29" s="304"/>
      <c r="F29" s="304"/>
      <c r="G29" s="304"/>
      <c r="H29" s="304"/>
      <c r="I29" s="304"/>
    </row>
    <row r="30" spans="1:9" x14ac:dyDescent="0.2">
      <c r="A30" s="305"/>
      <c r="B30" s="304"/>
      <c r="C30" s="304"/>
      <c r="D30" s="304"/>
      <c r="E30" s="304"/>
      <c r="F30" s="304"/>
      <c r="G30" s="304"/>
      <c r="H30" s="304"/>
      <c r="I30" s="304"/>
    </row>
    <row r="31" spans="1:9" ht="15" x14ac:dyDescent="0.3">
      <c r="A31" s="261"/>
      <c r="B31" s="263" t="s">
        <v>107</v>
      </c>
      <c r="C31" s="261"/>
      <c r="D31" s="261"/>
      <c r="E31" s="264"/>
      <c r="F31" s="261"/>
      <c r="G31" s="261"/>
      <c r="H31" s="261"/>
      <c r="I31" s="261"/>
    </row>
    <row r="32" spans="1:9" ht="15" x14ac:dyDescent="0.3">
      <c r="A32" s="261"/>
      <c r="B32" s="261"/>
      <c r="C32" s="265"/>
      <c r="D32" s="261"/>
      <c r="F32" s="265"/>
      <c r="G32" s="310"/>
    </row>
    <row r="33" spans="2:6" ht="15" x14ac:dyDescent="0.3">
      <c r="B33" s="261"/>
      <c r="C33" s="267" t="s">
        <v>271</v>
      </c>
      <c r="D33" s="261"/>
      <c r="F33" s="268" t="s">
        <v>276</v>
      </c>
    </row>
    <row r="34" spans="2:6" ht="15" x14ac:dyDescent="0.3">
      <c r="B34" s="261"/>
      <c r="C34" s="269" t="s">
        <v>140</v>
      </c>
      <c r="D34" s="261"/>
      <c r="F34" s="261" t="s">
        <v>272</v>
      </c>
    </row>
    <row r="35" spans="2:6" ht="15" x14ac:dyDescent="0.3">
      <c r="B35" s="261"/>
      <c r="C35" s="269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B5" sqref="B5"/>
    </sheetView>
  </sheetViews>
  <sheetFormatPr defaultRowHeight="15" x14ac:dyDescent="0.3"/>
  <cols>
    <col min="1" max="1" width="10" style="261" customWidth="1"/>
    <col min="2" max="2" width="20.28515625" style="261" customWidth="1"/>
    <col min="3" max="3" width="30" style="261" customWidth="1"/>
    <col min="4" max="4" width="29" style="261" customWidth="1"/>
    <col min="5" max="5" width="22.5703125" style="261" customWidth="1"/>
    <col min="6" max="6" width="20" style="261" customWidth="1"/>
    <col min="7" max="7" width="29.28515625" style="261" customWidth="1"/>
    <col min="8" max="8" width="27.140625" style="261" customWidth="1"/>
    <col min="9" max="9" width="26.42578125" style="261" customWidth="1"/>
    <col min="10" max="10" width="0.5703125" style="261" customWidth="1"/>
    <col min="11" max="16384" width="9.140625" style="261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0" t="s">
        <v>199</v>
      </c>
      <c r="J1" s="241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2" t="s">
        <v>607</v>
      </c>
      <c r="J2" s="241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1"/>
    </row>
    <row r="4" spans="1:10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0"/>
      <c r="B5" s="300" t="s">
        <v>624</v>
      </c>
      <c r="C5" s="300"/>
      <c r="D5" s="300"/>
      <c r="E5" s="300"/>
      <c r="F5" s="300"/>
      <c r="G5" s="300"/>
      <c r="H5" s="300"/>
      <c r="I5" s="300"/>
      <c r="J5" s="268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3" t="s">
        <v>64</v>
      </c>
      <c r="B8" s="243" t="s">
        <v>383</v>
      </c>
      <c r="C8" s="244" t="s">
        <v>445</v>
      </c>
      <c r="D8" s="244" t="s">
        <v>446</v>
      </c>
      <c r="E8" s="244" t="s">
        <v>384</v>
      </c>
      <c r="F8" s="244" t="s">
        <v>403</v>
      </c>
      <c r="G8" s="244" t="s">
        <v>404</v>
      </c>
      <c r="H8" s="244" t="s">
        <v>451</v>
      </c>
      <c r="I8" s="244" t="s">
        <v>405</v>
      </c>
      <c r="J8" s="162"/>
    </row>
    <row r="9" spans="1:10" x14ac:dyDescent="0.3">
      <c r="A9" s="246">
        <v>1</v>
      </c>
      <c r="B9" s="284"/>
      <c r="C9" s="251"/>
      <c r="D9" s="251"/>
      <c r="E9" s="250"/>
      <c r="F9" s="250"/>
      <c r="G9" s="250"/>
      <c r="H9" s="250"/>
      <c r="I9" s="250"/>
      <c r="J9" s="162"/>
    </row>
    <row r="10" spans="1:10" x14ac:dyDescent="0.3">
      <c r="A10" s="246">
        <v>2</v>
      </c>
      <c r="B10" s="284"/>
      <c r="C10" s="251"/>
      <c r="D10" s="251"/>
      <c r="E10" s="250"/>
      <c r="F10" s="250"/>
      <c r="G10" s="250"/>
      <c r="H10" s="250"/>
      <c r="I10" s="250"/>
      <c r="J10" s="162"/>
    </row>
    <row r="11" spans="1:10" x14ac:dyDescent="0.3">
      <c r="A11" s="246">
        <v>3</v>
      </c>
      <c r="B11" s="284"/>
      <c r="C11" s="251"/>
      <c r="D11" s="251"/>
      <c r="E11" s="250"/>
      <c r="F11" s="250"/>
      <c r="G11" s="250"/>
      <c r="H11" s="250"/>
      <c r="I11" s="250"/>
      <c r="J11" s="162"/>
    </row>
    <row r="12" spans="1:10" x14ac:dyDescent="0.3">
      <c r="A12" s="246">
        <v>4</v>
      </c>
      <c r="B12" s="284"/>
      <c r="C12" s="251"/>
      <c r="D12" s="251"/>
      <c r="E12" s="250"/>
      <c r="F12" s="250"/>
      <c r="G12" s="250"/>
      <c r="H12" s="250"/>
      <c r="I12" s="250"/>
      <c r="J12" s="162"/>
    </row>
    <row r="13" spans="1:10" x14ac:dyDescent="0.3">
      <c r="A13" s="246">
        <v>5</v>
      </c>
      <c r="B13" s="284"/>
      <c r="C13" s="251"/>
      <c r="D13" s="251"/>
      <c r="E13" s="250"/>
      <c r="F13" s="250"/>
      <c r="G13" s="250"/>
      <c r="H13" s="250"/>
      <c r="I13" s="250"/>
      <c r="J13" s="162"/>
    </row>
    <row r="14" spans="1:10" x14ac:dyDescent="0.3">
      <c r="A14" s="246">
        <v>6</v>
      </c>
      <c r="B14" s="284"/>
      <c r="C14" s="251"/>
      <c r="D14" s="251"/>
      <c r="E14" s="250"/>
      <c r="F14" s="250"/>
      <c r="G14" s="250"/>
      <c r="H14" s="250"/>
      <c r="I14" s="250"/>
      <c r="J14" s="162"/>
    </row>
    <row r="15" spans="1:10" x14ac:dyDescent="0.3">
      <c r="A15" s="246">
        <v>7</v>
      </c>
      <c r="B15" s="284"/>
      <c r="C15" s="251"/>
      <c r="D15" s="251"/>
      <c r="E15" s="250"/>
      <c r="F15" s="250"/>
      <c r="G15" s="250"/>
      <c r="H15" s="250"/>
      <c r="I15" s="250"/>
      <c r="J15" s="162"/>
    </row>
    <row r="16" spans="1:10" x14ac:dyDescent="0.3">
      <c r="A16" s="246">
        <v>8</v>
      </c>
      <c r="B16" s="284"/>
      <c r="C16" s="251"/>
      <c r="D16" s="251"/>
      <c r="E16" s="250"/>
      <c r="F16" s="250"/>
      <c r="G16" s="250"/>
      <c r="H16" s="250"/>
      <c r="I16" s="250"/>
      <c r="J16" s="162"/>
    </row>
    <row r="17" spans="1:10" x14ac:dyDescent="0.3">
      <c r="A17" s="246">
        <v>9</v>
      </c>
      <c r="B17" s="284"/>
      <c r="C17" s="251"/>
      <c r="D17" s="251"/>
      <c r="E17" s="250"/>
      <c r="F17" s="250"/>
      <c r="G17" s="250"/>
      <c r="H17" s="250"/>
      <c r="I17" s="250"/>
      <c r="J17" s="162"/>
    </row>
    <row r="18" spans="1:10" x14ac:dyDescent="0.3">
      <c r="A18" s="246">
        <v>10</v>
      </c>
      <c r="B18" s="284"/>
      <c r="C18" s="251"/>
      <c r="D18" s="251"/>
      <c r="E18" s="250"/>
      <c r="F18" s="250"/>
      <c r="G18" s="250"/>
      <c r="H18" s="250"/>
      <c r="I18" s="250"/>
      <c r="J18" s="162"/>
    </row>
    <row r="19" spans="1:10" x14ac:dyDescent="0.3">
      <c r="A19" s="246">
        <v>11</v>
      </c>
      <c r="B19" s="284"/>
      <c r="C19" s="251"/>
      <c r="D19" s="251"/>
      <c r="E19" s="250"/>
      <c r="F19" s="250"/>
      <c r="G19" s="250"/>
      <c r="H19" s="250"/>
      <c r="I19" s="250"/>
      <c r="J19" s="162"/>
    </row>
    <row r="20" spans="1:10" x14ac:dyDescent="0.3">
      <c r="A20" s="246">
        <v>12</v>
      </c>
      <c r="B20" s="284"/>
      <c r="C20" s="251"/>
      <c r="D20" s="251"/>
      <c r="E20" s="250"/>
      <c r="F20" s="250"/>
      <c r="G20" s="250"/>
      <c r="H20" s="250"/>
      <c r="I20" s="250"/>
      <c r="J20" s="162"/>
    </row>
    <row r="21" spans="1:10" x14ac:dyDescent="0.3">
      <c r="A21" s="246">
        <v>13</v>
      </c>
      <c r="B21" s="284"/>
      <c r="C21" s="251"/>
      <c r="D21" s="251"/>
      <c r="E21" s="250"/>
      <c r="F21" s="250"/>
      <c r="G21" s="250"/>
      <c r="H21" s="250"/>
      <c r="I21" s="250"/>
      <c r="J21" s="162"/>
    </row>
    <row r="22" spans="1:10" x14ac:dyDescent="0.3">
      <c r="A22" s="246">
        <v>14</v>
      </c>
      <c r="B22" s="284"/>
      <c r="C22" s="251"/>
      <c r="D22" s="251"/>
      <c r="E22" s="250"/>
      <c r="F22" s="250"/>
      <c r="G22" s="250"/>
      <c r="H22" s="250"/>
      <c r="I22" s="250"/>
      <c r="J22" s="162"/>
    </row>
    <row r="23" spans="1:10" x14ac:dyDescent="0.3">
      <c r="A23" s="246">
        <v>15</v>
      </c>
      <c r="B23" s="284"/>
      <c r="C23" s="251"/>
      <c r="D23" s="251"/>
      <c r="E23" s="250"/>
      <c r="F23" s="250"/>
      <c r="G23" s="250"/>
      <c r="H23" s="250"/>
      <c r="I23" s="250"/>
      <c r="J23" s="162"/>
    </row>
    <row r="24" spans="1:10" x14ac:dyDescent="0.3">
      <c r="A24" s="246">
        <v>16</v>
      </c>
      <c r="B24" s="284"/>
      <c r="C24" s="251"/>
      <c r="D24" s="251"/>
      <c r="E24" s="250"/>
      <c r="F24" s="250"/>
      <c r="G24" s="250"/>
      <c r="H24" s="250"/>
      <c r="I24" s="250"/>
      <c r="J24" s="162"/>
    </row>
    <row r="25" spans="1:10" x14ac:dyDescent="0.3">
      <c r="A25" s="246">
        <v>17</v>
      </c>
      <c r="B25" s="284"/>
      <c r="C25" s="251"/>
      <c r="D25" s="251"/>
      <c r="E25" s="250"/>
      <c r="F25" s="250"/>
      <c r="G25" s="250"/>
      <c r="H25" s="250"/>
      <c r="I25" s="250"/>
      <c r="J25" s="162"/>
    </row>
    <row r="26" spans="1:10" x14ac:dyDescent="0.3">
      <c r="A26" s="246">
        <v>18</v>
      </c>
      <c r="B26" s="284"/>
      <c r="C26" s="251"/>
      <c r="D26" s="251"/>
      <c r="E26" s="250"/>
      <c r="F26" s="250"/>
      <c r="G26" s="250"/>
      <c r="H26" s="250"/>
      <c r="I26" s="250"/>
      <c r="J26" s="162"/>
    </row>
    <row r="27" spans="1:10" x14ac:dyDescent="0.3">
      <c r="A27" s="246">
        <v>19</v>
      </c>
      <c r="B27" s="284"/>
      <c r="C27" s="251"/>
      <c r="D27" s="251"/>
      <c r="E27" s="250"/>
      <c r="F27" s="250"/>
      <c r="G27" s="250"/>
      <c r="H27" s="250"/>
      <c r="I27" s="250"/>
      <c r="J27" s="162"/>
    </row>
    <row r="28" spans="1:10" x14ac:dyDescent="0.3">
      <c r="A28" s="246">
        <v>20</v>
      </c>
      <c r="B28" s="284"/>
      <c r="C28" s="251"/>
      <c r="D28" s="251"/>
      <c r="E28" s="250"/>
      <c r="F28" s="250"/>
      <c r="G28" s="250"/>
      <c r="H28" s="250"/>
      <c r="I28" s="250"/>
      <c r="J28" s="162"/>
    </row>
    <row r="29" spans="1:10" x14ac:dyDescent="0.3">
      <c r="A29" s="246">
        <v>21</v>
      </c>
      <c r="B29" s="284"/>
      <c r="C29" s="254"/>
      <c r="D29" s="254"/>
      <c r="E29" s="253"/>
      <c r="F29" s="253"/>
      <c r="G29" s="253"/>
      <c r="H29" s="359"/>
      <c r="I29" s="250"/>
      <c r="J29" s="162"/>
    </row>
    <row r="30" spans="1:10" x14ac:dyDescent="0.3">
      <c r="A30" s="246">
        <v>22</v>
      </c>
      <c r="B30" s="284"/>
      <c r="C30" s="254"/>
      <c r="D30" s="254"/>
      <c r="E30" s="253"/>
      <c r="F30" s="253"/>
      <c r="G30" s="253"/>
      <c r="H30" s="359"/>
      <c r="I30" s="250"/>
      <c r="J30" s="162"/>
    </row>
    <row r="31" spans="1:10" x14ac:dyDescent="0.3">
      <c r="A31" s="246">
        <v>23</v>
      </c>
      <c r="B31" s="284"/>
      <c r="C31" s="254"/>
      <c r="D31" s="254"/>
      <c r="E31" s="253"/>
      <c r="F31" s="253"/>
      <c r="G31" s="253"/>
      <c r="H31" s="359"/>
      <c r="I31" s="250"/>
      <c r="J31" s="162"/>
    </row>
    <row r="32" spans="1:10" x14ac:dyDescent="0.3">
      <c r="A32" s="246">
        <v>24</v>
      </c>
      <c r="B32" s="284"/>
      <c r="C32" s="254"/>
      <c r="D32" s="254"/>
      <c r="E32" s="253"/>
      <c r="F32" s="253"/>
      <c r="G32" s="253"/>
      <c r="H32" s="359"/>
      <c r="I32" s="250"/>
      <c r="J32" s="162"/>
    </row>
    <row r="33" spans="1:12" x14ac:dyDescent="0.3">
      <c r="A33" s="246">
        <v>25</v>
      </c>
      <c r="B33" s="284"/>
      <c r="C33" s="254"/>
      <c r="D33" s="254"/>
      <c r="E33" s="253"/>
      <c r="F33" s="253"/>
      <c r="G33" s="253"/>
      <c r="H33" s="359"/>
      <c r="I33" s="250"/>
      <c r="J33" s="162"/>
    </row>
    <row r="34" spans="1:12" x14ac:dyDescent="0.3">
      <c r="A34" s="246">
        <v>26</v>
      </c>
      <c r="B34" s="284"/>
      <c r="C34" s="254"/>
      <c r="D34" s="254"/>
      <c r="E34" s="253"/>
      <c r="F34" s="253"/>
      <c r="G34" s="253"/>
      <c r="H34" s="359"/>
      <c r="I34" s="250"/>
      <c r="J34" s="162"/>
    </row>
    <row r="35" spans="1:12" x14ac:dyDescent="0.3">
      <c r="A35" s="246">
        <v>27</v>
      </c>
      <c r="B35" s="284"/>
      <c r="C35" s="254"/>
      <c r="D35" s="254"/>
      <c r="E35" s="253"/>
      <c r="F35" s="253"/>
      <c r="G35" s="253"/>
      <c r="H35" s="359"/>
      <c r="I35" s="250"/>
      <c r="J35" s="162"/>
    </row>
    <row r="36" spans="1:12" x14ac:dyDescent="0.3">
      <c r="A36" s="246">
        <v>28</v>
      </c>
      <c r="B36" s="284"/>
      <c r="C36" s="254"/>
      <c r="D36" s="254"/>
      <c r="E36" s="253"/>
      <c r="F36" s="253"/>
      <c r="G36" s="253"/>
      <c r="H36" s="359"/>
      <c r="I36" s="250"/>
      <c r="J36" s="162"/>
    </row>
    <row r="37" spans="1:12" x14ac:dyDescent="0.3">
      <c r="A37" s="246">
        <v>29</v>
      </c>
      <c r="B37" s="284"/>
      <c r="C37" s="254"/>
      <c r="D37" s="254"/>
      <c r="E37" s="253"/>
      <c r="F37" s="253"/>
      <c r="G37" s="253"/>
      <c r="H37" s="359"/>
      <c r="I37" s="250"/>
      <c r="J37" s="162"/>
    </row>
    <row r="38" spans="1:12" x14ac:dyDescent="0.3">
      <c r="A38" s="246" t="s">
        <v>284</v>
      </c>
      <c r="B38" s="284"/>
      <c r="C38" s="254"/>
      <c r="D38" s="254"/>
      <c r="E38" s="253"/>
      <c r="F38" s="253"/>
      <c r="G38" s="361"/>
      <c r="H38" s="373" t="s">
        <v>438</v>
      </c>
      <c r="I38" s="362">
        <f>SUM(I9:I37)</f>
        <v>0</v>
      </c>
      <c r="J38" s="162"/>
    </row>
    <row r="40" spans="1:12" x14ac:dyDescent="0.3">
      <c r="A40" s="261" t="s">
        <v>476</v>
      </c>
    </row>
    <row r="42" spans="1:12" x14ac:dyDescent="0.3">
      <c r="B42" s="263" t="s">
        <v>107</v>
      </c>
      <c r="F42" s="264"/>
    </row>
    <row r="43" spans="1:12" x14ac:dyDescent="0.3">
      <c r="F43" s="262"/>
      <c r="I43" s="262"/>
      <c r="J43" s="262"/>
      <c r="K43" s="262"/>
      <c r="L43" s="262"/>
    </row>
    <row r="44" spans="1:12" x14ac:dyDescent="0.3">
      <c r="C44" s="265"/>
      <c r="F44" s="265"/>
      <c r="G44" s="265"/>
      <c r="H44" s="268"/>
      <c r="I44" s="266"/>
      <c r="J44" s="262"/>
      <c r="K44" s="262"/>
      <c r="L44" s="262"/>
    </row>
    <row r="45" spans="1:12" x14ac:dyDescent="0.3">
      <c r="A45" s="262"/>
      <c r="C45" s="267" t="s">
        <v>271</v>
      </c>
      <c r="F45" s="268" t="s">
        <v>276</v>
      </c>
      <c r="G45" s="267"/>
      <c r="H45" s="267"/>
      <c r="I45" s="266"/>
      <c r="J45" s="262"/>
      <c r="K45" s="262"/>
      <c r="L45" s="262"/>
    </row>
    <row r="46" spans="1:12" x14ac:dyDescent="0.3">
      <c r="A46" s="262"/>
      <c r="C46" s="269" t="s">
        <v>140</v>
      </c>
      <c r="F46" s="261" t="s">
        <v>272</v>
      </c>
      <c r="I46" s="262"/>
      <c r="J46" s="262"/>
      <c r="K46" s="262"/>
      <c r="L46" s="262"/>
    </row>
    <row r="47" spans="1:12" s="262" customFormat="1" x14ac:dyDescent="0.3">
      <c r="B47" s="261"/>
      <c r="C47" s="269"/>
      <c r="G47" s="269"/>
      <c r="H47" s="269"/>
    </row>
    <row r="48" spans="1:12" s="262" customFormat="1" ht="12.75" x14ac:dyDescent="0.2"/>
    <row r="49" s="262" customFormat="1" ht="12.75" x14ac:dyDescent="0.2"/>
    <row r="50" s="262" customFormat="1" ht="12.75" x14ac:dyDescent="0.2"/>
    <row r="51" s="26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C5" sqref="C5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0" t="s">
        <v>478</v>
      </c>
      <c r="B1" s="271"/>
      <c r="C1" s="271"/>
      <c r="D1" s="271"/>
      <c r="E1" s="271"/>
      <c r="F1" s="271"/>
      <c r="G1" s="271"/>
      <c r="H1" s="271"/>
      <c r="I1" s="275"/>
      <c r="J1" s="347"/>
      <c r="K1" s="347"/>
      <c r="L1" s="347"/>
      <c r="M1" s="347" t="s">
        <v>427</v>
      </c>
      <c r="N1" s="275"/>
    </row>
    <row r="2" spans="1:14" x14ac:dyDescent="0.2">
      <c r="A2" s="275" t="s">
        <v>323</v>
      </c>
      <c r="B2" s="271"/>
      <c r="C2" s="271"/>
      <c r="D2" s="272"/>
      <c r="E2" s="272"/>
      <c r="F2" s="272"/>
      <c r="G2" s="272"/>
      <c r="H2" s="272"/>
      <c r="I2" s="271"/>
      <c r="J2" s="271"/>
      <c r="K2" s="271"/>
      <c r="L2" s="271"/>
      <c r="M2" s="273"/>
      <c r="N2" s="275"/>
    </row>
    <row r="3" spans="1:14" x14ac:dyDescent="0.2">
      <c r="A3" s="275"/>
      <c r="B3" s="271"/>
      <c r="C3" s="271"/>
      <c r="D3" s="272"/>
      <c r="E3" s="272"/>
      <c r="F3" s="272"/>
      <c r="G3" s="272"/>
      <c r="H3" s="272"/>
      <c r="I3" s="271"/>
      <c r="J3" s="271"/>
      <c r="K3" s="271"/>
      <c r="L3" s="271"/>
      <c r="M3" s="271"/>
      <c r="N3" s="275"/>
    </row>
    <row r="4" spans="1:14" ht="15" x14ac:dyDescent="0.3">
      <c r="A4" s="173" t="s">
        <v>277</v>
      </c>
      <c r="B4" s="271"/>
      <c r="C4" s="271"/>
      <c r="D4" s="276"/>
      <c r="E4" s="348"/>
      <c r="F4" s="276"/>
      <c r="G4" s="272"/>
      <c r="H4" s="272"/>
      <c r="I4" s="272"/>
      <c r="J4" s="272"/>
      <c r="K4" s="272"/>
      <c r="L4" s="271"/>
      <c r="M4" s="272"/>
      <c r="N4" s="275"/>
    </row>
    <row r="5" spans="1:14" x14ac:dyDescent="0.2">
      <c r="A5" s="277"/>
      <c r="B5" s="277"/>
      <c r="C5" s="277" t="s">
        <v>624</v>
      </c>
      <c r="D5" s="277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49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275"/>
    </row>
    <row r="7" spans="1:14" ht="51" x14ac:dyDescent="0.2">
      <c r="A7" s="350" t="s">
        <v>64</v>
      </c>
      <c r="B7" s="351" t="s">
        <v>428</v>
      </c>
      <c r="C7" s="351" t="s">
        <v>429</v>
      </c>
      <c r="D7" s="352" t="s">
        <v>430</v>
      </c>
      <c r="E7" s="352" t="s">
        <v>278</v>
      </c>
      <c r="F7" s="352" t="s">
        <v>431</v>
      </c>
      <c r="G7" s="352" t="s">
        <v>432</v>
      </c>
      <c r="H7" s="351" t="s">
        <v>433</v>
      </c>
      <c r="I7" s="353" t="s">
        <v>434</v>
      </c>
      <c r="J7" s="353" t="s">
        <v>435</v>
      </c>
      <c r="K7" s="354" t="s">
        <v>436</v>
      </c>
      <c r="L7" s="354" t="s">
        <v>437</v>
      </c>
      <c r="M7" s="352" t="s">
        <v>427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55"/>
      <c r="D9" s="283"/>
      <c r="E9" s="283"/>
      <c r="F9" s="283"/>
      <c r="G9" s="283"/>
      <c r="H9" s="283"/>
      <c r="I9" s="283"/>
      <c r="J9" s="283"/>
      <c r="K9" s="283"/>
      <c r="L9" s="283"/>
      <c r="M9" s="356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55"/>
      <c r="D10" s="283"/>
      <c r="E10" s="283"/>
      <c r="F10" s="283"/>
      <c r="G10" s="283"/>
      <c r="H10" s="283"/>
      <c r="I10" s="283"/>
      <c r="J10" s="283"/>
      <c r="K10" s="283"/>
      <c r="L10" s="283"/>
      <c r="M10" s="356" t="str">
        <f t="shared" si="0"/>
        <v/>
      </c>
      <c r="N10" s="275"/>
    </row>
    <row r="11" spans="1:14" ht="15" x14ac:dyDescent="0.25">
      <c r="A11" s="283">
        <v>3</v>
      </c>
      <c r="B11" s="284"/>
      <c r="C11" s="355"/>
      <c r="D11" s="283"/>
      <c r="E11" s="283"/>
      <c r="F11" s="283"/>
      <c r="G11" s="283"/>
      <c r="H11" s="283"/>
      <c r="I11" s="283"/>
      <c r="J11" s="283"/>
      <c r="K11" s="283"/>
      <c r="L11" s="283"/>
      <c r="M11" s="356" t="str">
        <f t="shared" si="0"/>
        <v/>
      </c>
      <c r="N11" s="275"/>
    </row>
    <row r="12" spans="1:14" ht="15" x14ac:dyDescent="0.25">
      <c r="A12" s="283">
        <v>4</v>
      </c>
      <c r="B12" s="284"/>
      <c r="C12" s="355"/>
      <c r="D12" s="283"/>
      <c r="E12" s="283"/>
      <c r="F12" s="283"/>
      <c r="G12" s="283"/>
      <c r="H12" s="283"/>
      <c r="I12" s="283"/>
      <c r="J12" s="283"/>
      <c r="K12" s="283"/>
      <c r="L12" s="283"/>
      <c r="M12" s="356" t="str">
        <f t="shared" si="0"/>
        <v/>
      </c>
      <c r="N12" s="275"/>
    </row>
    <row r="13" spans="1:14" ht="15" x14ac:dyDescent="0.25">
      <c r="A13" s="283">
        <v>5</v>
      </c>
      <c r="B13" s="284"/>
      <c r="C13" s="355"/>
      <c r="D13" s="283"/>
      <c r="E13" s="283"/>
      <c r="F13" s="283"/>
      <c r="G13" s="283"/>
      <c r="H13" s="283"/>
      <c r="I13" s="283"/>
      <c r="J13" s="283"/>
      <c r="K13" s="283"/>
      <c r="L13" s="283"/>
      <c r="M13" s="356" t="str">
        <f t="shared" si="0"/>
        <v/>
      </c>
      <c r="N13" s="275"/>
    </row>
    <row r="14" spans="1:14" ht="15" x14ac:dyDescent="0.25">
      <c r="A14" s="283">
        <v>6</v>
      </c>
      <c r="B14" s="284"/>
      <c r="C14" s="355"/>
      <c r="D14" s="283"/>
      <c r="E14" s="283"/>
      <c r="F14" s="283"/>
      <c r="G14" s="283"/>
      <c r="H14" s="283"/>
      <c r="I14" s="283"/>
      <c r="J14" s="283"/>
      <c r="K14" s="283"/>
      <c r="L14" s="283"/>
      <c r="M14" s="356" t="str">
        <f t="shared" si="0"/>
        <v/>
      </c>
      <c r="N14" s="275"/>
    </row>
    <row r="15" spans="1:14" ht="15" x14ac:dyDescent="0.25">
      <c r="A15" s="283">
        <v>7</v>
      </c>
      <c r="B15" s="284"/>
      <c r="C15" s="355"/>
      <c r="D15" s="283"/>
      <c r="E15" s="283"/>
      <c r="F15" s="283"/>
      <c r="G15" s="283"/>
      <c r="H15" s="283"/>
      <c r="I15" s="283"/>
      <c r="J15" s="283"/>
      <c r="K15" s="283"/>
      <c r="L15" s="283"/>
      <c r="M15" s="356" t="str">
        <f t="shared" si="0"/>
        <v/>
      </c>
      <c r="N15" s="275"/>
    </row>
    <row r="16" spans="1:14" ht="15" x14ac:dyDescent="0.25">
      <c r="A16" s="283">
        <v>8</v>
      </c>
      <c r="B16" s="284"/>
      <c r="C16" s="355"/>
      <c r="D16" s="283"/>
      <c r="E16" s="283"/>
      <c r="F16" s="283"/>
      <c r="G16" s="283"/>
      <c r="H16" s="283"/>
      <c r="I16" s="283"/>
      <c r="J16" s="283"/>
      <c r="K16" s="283"/>
      <c r="L16" s="283"/>
      <c r="M16" s="356" t="str">
        <f t="shared" si="0"/>
        <v/>
      </c>
      <c r="N16" s="275"/>
    </row>
    <row r="17" spans="1:14" ht="15" x14ac:dyDescent="0.25">
      <c r="A17" s="283">
        <v>9</v>
      </c>
      <c r="B17" s="284"/>
      <c r="C17" s="355"/>
      <c r="D17" s="283"/>
      <c r="E17" s="283"/>
      <c r="F17" s="283"/>
      <c r="G17" s="283"/>
      <c r="H17" s="283"/>
      <c r="I17" s="283"/>
      <c r="J17" s="283"/>
      <c r="K17" s="283"/>
      <c r="L17" s="283"/>
      <c r="M17" s="356" t="str">
        <f t="shared" si="0"/>
        <v/>
      </c>
      <c r="N17" s="275"/>
    </row>
    <row r="18" spans="1:14" ht="15" x14ac:dyDescent="0.25">
      <c r="A18" s="283">
        <v>10</v>
      </c>
      <c r="B18" s="284"/>
      <c r="C18" s="355"/>
      <c r="D18" s="283"/>
      <c r="E18" s="283"/>
      <c r="F18" s="283"/>
      <c r="G18" s="283"/>
      <c r="H18" s="283"/>
      <c r="I18" s="283"/>
      <c r="J18" s="283"/>
      <c r="K18" s="283"/>
      <c r="L18" s="283"/>
      <c r="M18" s="356" t="str">
        <f t="shared" si="0"/>
        <v/>
      </c>
      <c r="N18" s="275"/>
    </row>
    <row r="19" spans="1:14" ht="15" x14ac:dyDescent="0.25">
      <c r="A19" s="283">
        <v>11</v>
      </c>
      <c r="B19" s="284"/>
      <c r="C19" s="355"/>
      <c r="D19" s="283"/>
      <c r="E19" s="283"/>
      <c r="F19" s="283"/>
      <c r="G19" s="283"/>
      <c r="H19" s="283"/>
      <c r="I19" s="283"/>
      <c r="J19" s="283"/>
      <c r="K19" s="283"/>
      <c r="L19" s="283"/>
      <c r="M19" s="356" t="str">
        <f t="shared" si="0"/>
        <v/>
      </c>
      <c r="N19" s="275"/>
    </row>
    <row r="20" spans="1:14" ht="15" x14ac:dyDescent="0.25">
      <c r="A20" s="283">
        <v>12</v>
      </c>
      <c r="B20" s="284"/>
      <c r="C20" s="355"/>
      <c r="D20" s="283"/>
      <c r="E20" s="283"/>
      <c r="F20" s="283"/>
      <c r="G20" s="283"/>
      <c r="H20" s="283"/>
      <c r="I20" s="283"/>
      <c r="J20" s="283"/>
      <c r="K20" s="283"/>
      <c r="L20" s="283"/>
      <c r="M20" s="356" t="str">
        <f t="shared" si="0"/>
        <v/>
      </c>
      <c r="N20" s="275"/>
    </row>
    <row r="21" spans="1:14" ht="15" x14ac:dyDescent="0.25">
      <c r="A21" s="283">
        <v>13</v>
      </c>
      <c r="B21" s="284"/>
      <c r="C21" s="355"/>
      <c r="D21" s="283"/>
      <c r="E21" s="283"/>
      <c r="F21" s="283"/>
      <c r="G21" s="283"/>
      <c r="H21" s="283"/>
      <c r="I21" s="283"/>
      <c r="J21" s="283"/>
      <c r="K21" s="283"/>
      <c r="L21" s="283"/>
      <c r="M21" s="356" t="str">
        <f t="shared" si="0"/>
        <v/>
      </c>
      <c r="N21" s="275"/>
    </row>
    <row r="22" spans="1:14" ht="15" x14ac:dyDescent="0.25">
      <c r="A22" s="283">
        <v>14</v>
      </c>
      <c r="B22" s="284"/>
      <c r="C22" s="355"/>
      <c r="D22" s="283"/>
      <c r="E22" s="283"/>
      <c r="F22" s="283"/>
      <c r="G22" s="283"/>
      <c r="H22" s="283"/>
      <c r="I22" s="283"/>
      <c r="J22" s="283"/>
      <c r="K22" s="283"/>
      <c r="L22" s="283"/>
      <c r="M22" s="356" t="str">
        <f t="shared" si="0"/>
        <v/>
      </c>
      <c r="N22" s="275"/>
    </row>
    <row r="23" spans="1:14" ht="15" x14ac:dyDescent="0.25">
      <c r="A23" s="283">
        <v>15</v>
      </c>
      <c r="B23" s="284"/>
      <c r="C23" s="355"/>
      <c r="D23" s="283"/>
      <c r="E23" s="283"/>
      <c r="F23" s="283"/>
      <c r="G23" s="283"/>
      <c r="H23" s="283"/>
      <c r="I23" s="283"/>
      <c r="J23" s="283"/>
      <c r="K23" s="283"/>
      <c r="L23" s="283"/>
      <c r="M23" s="356" t="str">
        <f t="shared" si="0"/>
        <v/>
      </c>
      <c r="N23" s="275"/>
    </row>
    <row r="24" spans="1:14" ht="15" x14ac:dyDescent="0.25">
      <c r="A24" s="283">
        <v>16</v>
      </c>
      <c r="B24" s="284"/>
      <c r="C24" s="355"/>
      <c r="D24" s="283"/>
      <c r="E24" s="283"/>
      <c r="F24" s="283"/>
      <c r="G24" s="283"/>
      <c r="H24" s="283"/>
      <c r="I24" s="283"/>
      <c r="J24" s="283"/>
      <c r="K24" s="283"/>
      <c r="L24" s="283"/>
      <c r="M24" s="356" t="str">
        <f t="shared" si="0"/>
        <v/>
      </c>
      <c r="N24" s="275"/>
    </row>
    <row r="25" spans="1:14" ht="15" x14ac:dyDescent="0.25">
      <c r="A25" s="283">
        <v>17</v>
      </c>
      <c r="B25" s="284"/>
      <c r="C25" s="355"/>
      <c r="D25" s="283"/>
      <c r="E25" s="283"/>
      <c r="F25" s="283"/>
      <c r="G25" s="283"/>
      <c r="H25" s="283"/>
      <c r="I25" s="283"/>
      <c r="J25" s="283"/>
      <c r="K25" s="283"/>
      <c r="L25" s="283"/>
      <c r="M25" s="356" t="str">
        <f t="shared" si="0"/>
        <v/>
      </c>
      <c r="N25" s="275"/>
    </row>
    <row r="26" spans="1:14" ht="15" x14ac:dyDescent="0.25">
      <c r="A26" s="283">
        <v>18</v>
      </c>
      <c r="B26" s="284"/>
      <c r="C26" s="355"/>
      <c r="D26" s="283"/>
      <c r="E26" s="283"/>
      <c r="F26" s="283"/>
      <c r="G26" s="283"/>
      <c r="H26" s="283"/>
      <c r="I26" s="283"/>
      <c r="J26" s="283"/>
      <c r="K26" s="283"/>
      <c r="L26" s="283"/>
      <c r="M26" s="356" t="str">
        <f t="shared" si="0"/>
        <v/>
      </c>
      <c r="N26" s="275"/>
    </row>
    <row r="27" spans="1:14" ht="15" x14ac:dyDescent="0.25">
      <c r="A27" s="283">
        <v>19</v>
      </c>
      <c r="B27" s="284"/>
      <c r="C27" s="355"/>
      <c r="D27" s="283"/>
      <c r="E27" s="283"/>
      <c r="F27" s="283"/>
      <c r="G27" s="283"/>
      <c r="H27" s="283"/>
      <c r="I27" s="283"/>
      <c r="J27" s="283"/>
      <c r="K27" s="283"/>
      <c r="L27" s="283"/>
      <c r="M27" s="356" t="str">
        <f t="shared" si="0"/>
        <v/>
      </c>
      <c r="N27" s="275"/>
    </row>
    <row r="28" spans="1:14" ht="15" x14ac:dyDescent="0.25">
      <c r="A28" s="283">
        <v>20</v>
      </c>
      <c r="B28" s="284"/>
      <c r="C28" s="355"/>
      <c r="D28" s="283"/>
      <c r="E28" s="283"/>
      <c r="F28" s="283"/>
      <c r="G28" s="283"/>
      <c r="H28" s="283"/>
      <c r="I28" s="283"/>
      <c r="J28" s="283"/>
      <c r="K28" s="283"/>
      <c r="L28" s="283"/>
      <c r="M28" s="356" t="str">
        <f t="shared" si="0"/>
        <v/>
      </c>
      <c r="N28" s="275"/>
    </row>
    <row r="29" spans="1:14" ht="15" x14ac:dyDescent="0.25">
      <c r="A29" s="283">
        <v>21</v>
      </c>
      <c r="B29" s="284"/>
      <c r="C29" s="355"/>
      <c r="D29" s="283"/>
      <c r="E29" s="283"/>
      <c r="F29" s="283"/>
      <c r="G29" s="283"/>
      <c r="H29" s="283"/>
      <c r="I29" s="283"/>
      <c r="J29" s="283"/>
      <c r="K29" s="283"/>
      <c r="L29" s="283"/>
      <c r="M29" s="356" t="str">
        <f t="shared" si="0"/>
        <v/>
      </c>
      <c r="N29" s="275"/>
    </row>
    <row r="30" spans="1:14" ht="15" x14ac:dyDescent="0.25">
      <c r="A30" s="283">
        <v>22</v>
      </c>
      <c r="B30" s="284"/>
      <c r="C30" s="355"/>
      <c r="D30" s="283"/>
      <c r="E30" s="283"/>
      <c r="F30" s="283"/>
      <c r="G30" s="283"/>
      <c r="H30" s="283"/>
      <c r="I30" s="283"/>
      <c r="J30" s="283"/>
      <c r="K30" s="283"/>
      <c r="L30" s="283"/>
      <c r="M30" s="356" t="str">
        <f t="shared" si="0"/>
        <v/>
      </c>
      <c r="N30" s="275"/>
    </row>
    <row r="31" spans="1:14" ht="15" x14ac:dyDescent="0.25">
      <c r="A31" s="283">
        <v>23</v>
      </c>
      <c r="B31" s="284"/>
      <c r="C31" s="355"/>
      <c r="D31" s="283"/>
      <c r="E31" s="283"/>
      <c r="F31" s="283"/>
      <c r="G31" s="283"/>
      <c r="H31" s="283"/>
      <c r="I31" s="283"/>
      <c r="J31" s="283"/>
      <c r="K31" s="283"/>
      <c r="L31" s="283"/>
      <c r="M31" s="356" t="str">
        <f t="shared" si="0"/>
        <v/>
      </c>
      <c r="N31" s="275"/>
    </row>
    <row r="32" spans="1:14" ht="15" x14ac:dyDescent="0.25">
      <c r="A32" s="283">
        <v>24</v>
      </c>
      <c r="B32" s="284"/>
      <c r="C32" s="355"/>
      <c r="D32" s="283"/>
      <c r="E32" s="283"/>
      <c r="F32" s="283"/>
      <c r="G32" s="283"/>
      <c r="H32" s="283"/>
      <c r="I32" s="283"/>
      <c r="J32" s="283"/>
      <c r="K32" s="283"/>
      <c r="L32" s="283"/>
      <c r="M32" s="356" t="str">
        <f t="shared" si="0"/>
        <v/>
      </c>
      <c r="N32" s="275"/>
    </row>
    <row r="33" spans="1:14" ht="15" x14ac:dyDescent="0.25">
      <c r="A33" s="357" t="s">
        <v>284</v>
      </c>
      <c r="B33" s="284"/>
      <c r="C33" s="355"/>
      <c r="D33" s="283"/>
      <c r="E33" s="283"/>
      <c r="F33" s="283"/>
      <c r="G33" s="283"/>
      <c r="H33" s="283"/>
      <c r="I33" s="283"/>
      <c r="J33" s="283"/>
      <c r="K33" s="283"/>
      <c r="L33" s="283"/>
      <c r="M33" s="356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107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271</v>
      </c>
      <c r="D40" s="286"/>
      <c r="E40" s="286"/>
      <c r="H40" s="285" t="s">
        <v>325</v>
      </c>
      <c r="M40" s="286"/>
    </row>
    <row r="41" spans="1:14" s="21" customFormat="1" ht="15" x14ac:dyDescent="0.3">
      <c r="C41" s="288" t="s">
        <v>140</v>
      </c>
      <c r="D41" s="286"/>
      <c r="E41" s="286"/>
      <c r="H41" s="289" t="s">
        <v>272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1" bestFit="1" customWidth="1"/>
    <col min="2" max="2" width="80" style="34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6"/>
      <c r="C1" s="388" t="s">
        <v>110</v>
      </c>
      <c r="D1" s="388"/>
      <c r="E1" s="172"/>
    </row>
    <row r="2" spans="1:12" s="6" customFormat="1" x14ac:dyDescent="0.3">
      <c r="A2" s="118" t="s">
        <v>141</v>
      </c>
      <c r="B2" s="336"/>
      <c r="C2" s="389" t="s">
        <v>480</v>
      </c>
      <c r="D2" s="390"/>
      <c r="E2" s="172"/>
    </row>
    <row r="3" spans="1:12" s="6" customFormat="1" x14ac:dyDescent="0.3">
      <c r="A3" s="118"/>
      <c r="B3" s="336"/>
      <c r="C3" s="117"/>
      <c r="D3" s="117"/>
      <c r="E3" s="172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7"/>
      <c r="C4" s="118"/>
      <c r="D4" s="118"/>
      <c r="E4" s="167"/>
      <c r="L4" s="6"/>
    </row>
    <row r="5" spans="1:12" s="2" customFormat="1" x14ac:dyDescent="0.3">
      <c r="A5" s="178" t="str">
        <f>'ფორმა N1'!B5</f>
        <v>საქართველოს გზა</v>
      </c>
      <c r="B5" s="338"/>
      <c r="C5" s="60"/>
      <c r="D5" s="60"/>
      <c r="E5" s="167"/>
    </row>
    <row r="6" spans="1:12" s="2" customFormat="1" x14ac:dyDescent="0.3">
      <c r="A6" s="119"/>
      <c r="B6" s="337"/>
      <c r="C6" s="118"/>
      <c r="D6" s="118"/>
      <c r="E6" s="167"/>
    </row>
    <row r="7" spans="1:12" s="6" customFormat="1" ht="18" x14ac:dyDescent="0.3">
      <c r="A7" s="142"/>
      <c r="B7" s="171"/>
      <c r="C7" s="120"/>
      <c r="D7" s="120"/>
      <c r="E7" s="172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2"/>
      <c r="F8" s="20"/>
    </row>
    <row r="9" spans="1:12" s="7" customFormat="1" x14ac:dyDescent="0.3">
      <c r="A9" s="322">
        <v>1</v>
      </c>
      <c r="B9" s="322" t="s">
        <v>65</v>
      </c>
      <c r="C9" s="127">
        <f>SUM(C10,C25)</f>
        <v>0</v>
      </c>
      <c r="D9" s="127">
        <f>SUM(D10,D25)</f>
        <v>0</v>
      </c>
      <c r="E9" s="172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2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2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2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2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2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2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2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2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2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2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2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2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2"/>
    </row>
    <row r="23" spans="1:5" s="3" customFormat="1" x14ac:dyDescent="0.3">
      <c r="A23" s="130" t="s">
        <v>95</v>
      </c>
      <c r="B23" s="130" t="s">
        <v>455</v>
      </c>
      <c r="C23" s="363"/>
      <c r="D23" s="8"/>
      <c r="E23" s="172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2"/>
    </row>
    <row r="25" spans="1:5" s="3" customFormat="1" x14ac:dyDescent="0.3">
      <c r="A25" s="129">
        <v>1.2</v>
      </c>
      <c r="B25" s="322" t="s">
        <v>96</v>
      </c>
      <c r="C25" s="127">
        <f>SUM(C26,C30)</f>
        <v>0</v>
      </c>
      <c r="D25" s="127">
        <f>SUM(D26,D30)</f>
        <v>0</v>
      </c>
      <c r="E25" s="172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2"/>
    </row>
    <row r="27" spans="1:5" x14ac:dyDescent="0.3">
      <c r="A27" s="330" t="s">
        <v>98</v>
      </c>
      <c r="B27" s="139" t="s">
        <v>315</v>
      </c>
      <c r="C27" s="8"/>
      <c r="D27" s="8"/>
      <c r="E27" s="172"/>
    </row>
    <row r="28" spans="1:5" x14ac:dyDescent="0.3">
      <c r="A28" s="330" t="s">
        <v>99</v>
      </c>
      <c r="B28" s="139" t="s">
        <v>318</v>
      </c>
      <c r="C28" s="8"/>
      <c r="D28" s="8"/>
      <c r="E28" s="172"/>
    </row>
    <row r="29" spans="1:5" x14ac:dyDescent="0.3">
      <c r="A29" s="330" t="s">
        <v>464</v>
      </c>
      <c r="B29" s="139" t="s">
        <v>316</v>
      </c>
      <c r="C29" s="8"/>
      <c r="D29" s="8"/>
      <c r="E29" s="172"/>
    </row>
    <row r="30" spans="1:5" x14ac:dyDescent="0.3">
      <c r="A30" s="130" t="s">
        <v>33</v>
      </c>
      <c r="B30" s="360" t="s">
        <v>462</v>
      </c>
      <c r="C30" s="8"/>
      <c r="D30" s="8"/>
      <c r="E30" s="172"/>
    </row>
    <row r="31" spans="1:5" s="23" customFormat="1" ht="12.75" x14ac:dyDescent="0.2">
      <c r="B31" s="339"/>
    </row>
    <row r="32" spans="1:5" s="2" customFormat="1" x14ac:dyDescent="0.3">
      <c r="A32" s="1"/>
      <c r="B32" s="340"/>
      <c r="E32" s="5"/>
    </row>
    <row r="33" spans="1:9" s="2" customFormat="1" x14ac:dyDescent="0.3">
      <c r="B33" s="34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0"/>
      <c r="E36" s="5"/>
    </row>
    <row r="37" spans="1:9" s="2" customFormat="1" x14ac:dyDescent="0.3">
      <c r="B37" s="340"/>
      <c r="E37"/>
      <c r="F37"/>
      <c r="G37"/>
      <c r="H37"/>
      <c r="I37"/>
    </row>
    <row r="38" spans="1:9" s="2" customFormat="1" x14ac:dyDescent="0.3">
      <c r="B38" s="340"/>
      <c r="D38" s="12"/>
      <c r="E38"/>
      <c r="F38"/>
      <c r="G38"/>
      <c r="H38"/>
      <c r="I38"/>
    </row>
    <row r="39" spans="1:9" s="2" customFormat="1" x14ac:dyDescent="0.3">
      <c r="A39"/>
      <c r="B39" s="342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40" t="s">
        <v>273</v>
      </c>
      <c r="D40" s="12"/>
      <c r="E40"/>
      <c r="F40"/>
      <c r="G40"/>
      <c r="H40"/>
      <c r="I40"/>
    </row>
    <row r="41" spans="1:9" customFormat="1" ht="12.75" x14ac:dyDescent="0.2">
      <c r="B41" s="343" t="s">
        <v>140</v>
      </c>
    </row>
    <row r="42" spans="1:9" customFormat="1" ht="12.75" x14ac:dyDescent="0.2">
      <c r="B42" s="34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A7" sqref="A7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19"/>
      <c r="C1" s="388" t="s">
        <v>110</v>
      </c>
      <c r="D1" s="388"/>
      <c r="E1" s="133"/>
    </row>
    <row r="2" spans="1:5" s="6" customFormat="1" x14ac:dyDescent="0.3">
      <c r="A2" s="116" t="s">
        <v>413</v>
      </c>
      <c r="B2" s="319"/>
      <c r="C2" s="386" t="s">
        <v>480</v>
      </c>
      <c r="D2" s="387"/>
      <c r="E2" s="133"/>
    </row>
    <row r="3" spans="1:5" s="6" customFormat="1" x14ac:dyDescent="0.3">
      <c r="A3" s="116" t="s">
        <v>414</v>
      </c>
      <c r="B3" s="319"/>
      <c r="C3" s="320"/>
      <c r="D3" s="320"/>
      <c r="E3" s="133"/>
    </row>
    <row r="4" spans="1:5" s="6" customFormat="1" x14ac:dyDescent="0.3">
      <c r="A4" s="118" t="s">
        <v>141</v>
      </c>
      <c r="B4" s="319"/>
      <c r="C4" s="320"/>
      <c r="D4" s="320"/>
      <c r="E4" s="133"/>
    </row>
    <row r="5" spans="1:5" s="6" customFormat="1" x14ac:dyDescent="0.3">
      <c r="A5" s="118"/>
      <c r="B5" s="319"/>
      <c r="C5" s="320"/>
      <c r="D5" s="320"/>
      <c r="E5" s="133"/>
    </row>
    <row r="6" spans="1:5" x14ac:dyDescent="0.3">
      <c r="A6" s="119" t="s">
        <v>277</v>
      </c>
      <c r="B6" s="119"/>
      <c r="C6" s="118"/>
      <c r="D6" s="118"/>
      <c r="E6" s="134"/>
    </row>
    <row r="7" spans="1:5" x14ac:dyDescent="0.3">
      <c r="A7" s="321" t="str">
        <f>'ფორმა N1'!B5</f>
        <v>საქართველოს გზა</v>
      </c>
      <c r="B7" s="122"/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19"/>
      <c r="B9" s="319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2">
        <v>1</v>
      </c>
      <c r="B11" s="322" t="s">
        <v>57</v>
      </c>
      <c r="C11" s="124">
        <f>SUM(C12,C15,C54,C57,C58,C59,C77)</f>
        <v>149279.59</v>
      </c>
      <c r="D11" s="124">
        <f>SUM(D12,D15,D54,D57,D58,D59,D65,D73,D74)</f>
        <v>149279.59</v>
      </c>
      <c r="E11" s="323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75724.5</v>
      </c>
      <c r="D12" s="125">
        <f>SUM(D13:D14)</f>
        <v>75724.5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75724.5</v>
      </c>
      <c r="D13" s="4">
        <v>75724.5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62758.84</v>
      </c>
      <c r="D15" s="126">
        <f>SUM(D16,D19,D31,D32,D33,D34,D37,D38,D44:D48,D52,D53)</f>
        <v>62758.84</v>
      </c>
      <c r="E15" s="323"/>
    </row>
    <row r="16" spans="1:5" s="3" customFormat="1" x14ac:dyDescent="0.2">
      <c r="A16" s="130" t="s">
        <v>32</v>
      </c>
      <c r="B16" s="130" t="s">
        <v>1</v>
      </c>
      <c r="C16" s="125">
        <f>SUM(C17:C18)</f>
        <v>1565</v>
      </c>
      <c r="D16" s="125">
        <f>SUM(D17:D18)</f>
        <v>1565</v>
      </c>
      <c r="E16" s="137"/>
    </row>
    <row r="17" spans="1:6" s="3" customFormat="1" x14ac:dyDescent="0.2">
      <c r="A17" s="139" t="s">
        <v>98</v>
      </c>
      <c r="B17" s="139" t="s">
        <v>61</v>
      </c>
      <c r="C17" s="4">
        <v>1565</v>
      </c>
      <c r="D17" s="4">
        <v>1565</v>
      </c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4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10870.07</v>
      </c>
      <c r="D19" s="125">
        <f>SUM(D20:D25,D30)</f>
        <v>10870.07</v>
      </c>
      <c r="E19" s="325"/>
      <c r="F19" s="326"/>
    </row>
    <row r="20" spans="1:6" s="329" customFormat="1" ht="30" x14ac:dyDescent="0.2">
      <c r="A20" s="139" t="s">
        <v>12</v>
      </c>
      <c r="B20" s="139" t="s">
        <v>253</v>
      </c>
      <c r="C20" s="327">
        <v>649.25</v>
      </c>
      <c r="D20" s="327">
        <v>649.25</v>
      </c>
      <c r="E20" s="328"/>
    </row>
    <row r="21" spans="1:6" s="329" customFormat="1" x14ac:dyDescent="0.2">
      <c r="A21" s="139" t="s">
        <v>13</v>
      </c>
      <c r="B21" s="139" t="s">
        <v>14</v>
      </c>
      <c r="C21" s="327"/>
      <c r="D21" s="40"/>
      <c r="E21" s="328"/>
    </row>
    <row r="22" spans="1:6" s="329" customFormat="1" ht="30" x14ac:dyDescent="0.2">
      <c r="A22" s="139" t="s">
        <v>287</v>
      </c>
      <c r="B22" s="139" t="s">
        <v>22</v>
      </c>
      <c r="C22" s="327"/>
      <c r="D22" s="41"/>
      <c r="E22" s="328"/>
    </row>
    <row r="23" spans="1:6" s="329" customFormat="1" ht="16.5" customHeight="1" x14ac:dyDescent="0.2">
      <c r="A23" s="139" t="s">
        <v>288</v>
      </c>
      <c r="B23" s="139" t="s">
        <v>15</v>
      </c>
      <c r="C23" s="327">
        <v>2970</v>
      </c>
      <c r="D23" s="327">
        <v>2970</v>
      </c>
      <c r="E23" s="328"/>
    </row>
    <row r="24" spans="1:6" s="329" customFormat="1" ht="16.5" customHeight="1" x14ac:dyDescent="0.2">
      <c r="A24" s="139" t="s">
        <v>289</v>
      </c>
      <c r="B24" s="139" t="s">
        <v>16</v>
      </c>
      <c r="C24" s="327"/>
      <c r="D24" s="41"/>
      <c r="E24" s="328"/>
    </row>
    <row r="25" spans="1:6" s="329" customFormat="1" ht="16.5" customHeight="1" x14ac:dyDescent="0.2">
      <c r="A25" s="139" t="s">
        <v>290</v>
      </c>
      <c r="B25" s="139" t="s">
        <v>17</v>
      </c>
      <c r="C25" s="125">
        <f>SUM(C26:C29)</f>
        <v>4937</v>
      </c>
      <c r="D25" s="125">
        <f>SUM(D26:D29)</f>
        <v>4937</v>
      </c>
      <c r="E25" s="328"/>
    </row>
    <row r="26" spans="1:6" s="329" customFormat="1" ht="16.5" customHeight="1" x14ac:dyDescent="0.2">
      <c r="A26" s="330" t="s">
        <v>291</v>
      </c>
      <c r="B26" s="330" t="s">
        <v>18</v>
      </c>
      <c r="C26" s="327">
        <v>739</v>
      </c>
      <c r="D26" s="327">
        <v>739</v>
      </c>
      <c r="E26" s="328"/>
    </row>
    <row r="27" spans="1:6" s="329" customFormat="1" ht="16.5" customHeight="1" x14ac:dyDescent="0.2">
      <c r="A27" s="330" t="s">
        <v>292</v>
      </c>
      <c r="B27" s="330" t="s">
        <v>19</v>
      </c>
      <c r="C27" s="327">
        <v>69</v>
      </c>
      <c r="D27" s="327">
        <v>69</v>
      </c>
      <c r="E27" s="328"/>
    </row>
    <row r="28" spans="1:6" s="329" customFormat="1" ht="16.5" customHeight="1" x14ac:dyDescent="0.2">
      <c r="A28" s="330" t="s">
        <v>293</v>
      </c>
      <c r="B28" s="330" t="s">
        <v>20</v>
      </c>
      <c r="C28" s="327">
        <v>2674</v>
      </c>
      <c r="D28" s="327">
        <v>2674</v>
      </c>
      <c r="E28" s="328"/>
    </row>
    <row r="29" spans="1:6" s="329" customFormat="1" ht="16.5" customHeight="1" x14ac:dyDescent="0.2">
      <c r="A29" s="330" t="s">
        <v>294</v>
      </c>
      <c r="B29" s="330" t="s">
        <v>23</v>
      </c>
      <c r="C29" s="327">
        <v>1455</v>
      </c>
      <c r="D29" s="327">
        <v>1455</v>
      </c>
      <c r="E29" s="328"/>
    </row>
    <row r="30" spans="1:6" s="329" customFormat="1" ht="16.5" customHeight="1" x14ac:dyDescent="0.2">
      <c r="A30" s="139" t="s">
        <v>295</v>
      </c>
      <c r="B30" s="139" t="s">
        <v>21</v>
      </c>
      <c r="C30" s="327">
        <v>2313.8200000000002</v>
      </c>
      <c r="D30" s="327">
        <v>2313.8200000000002</v>
      </c>
      <c r="E30" s="328"/>
    </row>
    <row r="31" spans="1:6" s="3" customFormat="1" ht="16.5" customHeight="1" x14ac:dyDescent="0.2">
      <c r="A31" s="130" t="s">
        <v>34</v>
      </c>
      <c r="B31" s="130" t="s">
        <v>3</v>
      </c>
      <c r="C31" s="4">
        <v>1798.54</v>
      </c>
      <c r="D31" s="4">
        <v>1798.54</v>
      </c>
      <c r="E31" s="325"/>
    </row>
    <row r="32" spans="1:6" s="3" customFormat="1" ht="16.5" customHeight="1" x14ac:dyDescent="0.2">
      <c r="A32" s="130" t="s">
        <v>35</v>
      </c>
      <c r="B32" s="130" t="s">
        <v>4</v>
      </c>
      <c r="C32" s="4">
        <v>7251.39</v>
      </c>
      <c r="D32" s="4">
        <v>7251.39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4"/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8885.73</v>
      </c>
      <c r="D34" s="125">
        <f>SUM(D35:D36)</f>
        <v>8885.73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>
        <v>6318.5</v>
      </c>
      <c r="D35" s="4">
        <v>6318.5</v>
      </c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>
        <v>2567.23</v>
      </c>
      <c r="D36" s="4">
        <v>2567.23</v>
      </c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351.61</v>
      </c>
      <c r="D37" s="4">
        <v>351.61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2920</v>
      </c>
      <c r="D38" s="125">
        <f>SUM(D39:D43)</f>
        <v>2920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4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>
        <v>420</v>
      </c>
      <c r="D40" s="4">
        <v>420</v>
      </c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>
        <v>2500</v>
      </c>
      <c r="D41" s="4">
        <v>2500</v>
      </c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4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4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4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4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4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4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SUM(C49:C51)</f>
        <v>29116.5</v>
      </c>
      <c r="D48" s="125">
        <f>SUM(D49:D51)</f>
        <v>29116.5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>
        <v>29116.5</v>
      </c>
      <c r="D49" s="4">
        <v>29116.5</v>
      </c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4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4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4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4"/>
      <c r="E53" s="325"/>
      <c r="F53" s="326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5"/>
      <c r="F54" s="326"/>
    </row>
    <row r="55" spans="1:6" s="3" customFormat="1" ht="30" x14ac:dyDescent="0.2">
      <c r="A55" s="130" t="s">
        <v>50</v>
      </c>
      <c r="B55" s="130" t="s">
        <v>48</v>
      </c>
      <c r="C55" s="4"/>
      <c r="D55" s="324"/>
      <c r="E55" s="325"/>
      <c r="F55" s="326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4"/>
      <c r="E56" s="325"/>
      <c r="F56" s="326"/>
    </row>
    <row r="57" spans="1:6" s="3" customFormat="1" x14ac:dyDescent="0.2">
      <c r="A57" s="129">
        <v>1.4</v>
      </c>
      <c r="B57" s="129" t="s">
        <v>423</v>
      </c>
      <c r="C57" s="4"/>
      <c r="D57" s="324"/>
      <c r="E57" s="325"/>
      <c r="F57" s="326"/>
    </row>
    <row r="58" spans="1:6" s="329" customFormat="1" x14ac:dyDescent="0.2">
      <c r="A58" s="129">
        <v>1.5</v>
      </c>
      <c r="B58" s="129" t="s">
        <v>7</v>
      </c>
      <c r="C58" s="327"/>
      <c r="D58" s="41"/>
      <c r="E58" s="328"/>
    </row>
    <row r="59" spans="1:6" s="329" customFormat="1" x14ac:dyDescent="0.3">
      <c r="A59" s="129">
        <v>1.6</v>
      </c>
      <c r="B59" s="46" t="s">
        <v>8</v>
      </c>
      <c r="C59" s="127">
        <f>SUM(C60:C64)</f>
        <v>10796.25</v>
      </c>
      <c r="D59" s="128">
        <f>SUM(D60:D64)</f>
        <v>10796.25</v>
      </c>
      <c r="E59" s="328"/>
    </row>
    <row r="60" spans="1:6" s="329" customFormat="1" x14ac:dyDescent="0.2">
      <c r="A60" s="130" t="s">
        <v>303</v>
      </c>
      <c r="B60" s="47" t="s">
        <v>52</v>
      </c>
      <c r="C60" s="327">
        <v>2584</v>
      </c>
      <c r="D60" s="327">
        <v>2584</v>
      </c>
      <c r="E60" s="328"/>
    </row>
    <row r="61" spans="1:6" s="329" customFormat="1" ht="30" x14ac:dyDescent="0.2">
      <c r="A61" s="130" t="s">
        <v>304</v>
      </c>
      <c r="B61" s="47" t="s">
        <v>479</v>
      </c>
      <c r="C61" s="327">
        <v>8110.25</v>
      </c>
      <c r="D61" s="327">
        <v>8110.25</v>
      </c>
      <c r="E61" s="328"/>
    </row>
    <row r="62" spans="1:6" s="329" customFormat="1" x14ac:dyDescent="0.2">
      <c r="A62" s="130" t="s">
        <v>305</v>
      </c>
      <c r="B62" s="47" t="s">
        <v>53</v>
      </c>
      <c r="C62" s="41">
        <v>102</v>
      </c>
      <c r="D62" s="41">
        <v>102</v>
      </c>
      <c r="E62" s="328"/>
    </row>
    <row r="63" spans="1:6" s="329" customFormat="1" x14ac:dyDescent="0.2">
      <c r="A63" s="130" t="s">
        <v>306</v>
      </c>
      <c r="B63" s="47" t="s">
        <v>27</v>
      </c>
      <c r="C63" s="327"/>
      <c r="D63" s="41"/>
      <c r="E63" s="328"/>
    </row>
    <row r="64" spans="1:6" s="329" customFormat="1" x14ac:dyDescent="0.2">
      <c r="A64" s="130" t="s">
        <v>343</v>
      </c>
      <c r="B64" s="47" t="s">
        <v>344</v>
      </c>
      <c r="C64" s="327"/>
      <c r="D64" s="41"/>
      <c r="E64" s="328"/>
    </row>
    <row r="65" spans="1:5" x14ac:dyDescent="0.3">
      <c r="A65" s="322">
        <v>2</v>
      </c>
      <c r="B65" s="322" t="s">
        <v>417</v>
      </c>
      <c r="C65" s="331"/>
      <c r="D65" s="127">
        <f>SUM(D66:D72)</f>
        <v>0</v>
      </c>
      <c r="E65" s="138"/>
    </row>
    <row r="66" spans="1:5" x14ac:dyDescent="0.3">
      <c r="A66" s="140">
        <v>2.1</v>
      </c>
      <c r="B66" s="332" t="s">
        <v>100</v>
      </c>
      <c r="C66" s="333"/>
      <c r="D66" s="22"/>
      <c r="E66" s="138"/>
    </row>
    <row r="67" spans="1:5" x14ac:dyDescent="0.3">
      <c r="A67" s="140">
        <v>2.2000000000000002</v>
      </c>
      <c r="B67" s="332" t="s">
        <v>418</v>
      </c>
      <c r="C67" s="333"/>
      <c r="D67" s="22"/>
      <c r="E67" s="138"/>
    </row>
    <row r="68" spans="1:5" x14ac:dyDescent="0.3">
      <c r="A68" s="140">
        <v>2.2999999999999998</v>
      </c>
      <c r="B68" s="332" t="s">
        <v>104</v>
      </c>
      <c r="C68" s="333"/>
      <c r="D68" s="22"/>
      <c r="E68" s="138"/>
    </row>
    <row r="69" spans="1:5" x14ac:dyDescent="0.3">
      <c r="A69" s="140">
        <v>2.4</v>
      </c>
      <c r="B69" s="332" t="s">
        <v>103</v>
      </c>
      <c r="C69" s="333"/>
      <c r="D69" s="22"/>
      <c r="E69" s="138"/>
    </row>
    <row r="70" spans="1:5" x14ac:dyDescent="0.3">
      <c r="A70" s="140">
        <v>2.5</v>
      </c>
      <c r="B70" s="332" t="s">
        <v>419</v>
      </c>
      <c r="C70" s="333"/>
      <c r="D70" s="22"/>
      <c r="E70" s="138"/>
    </row>
    <row r="71" spans="1:5" x14ac:dyDescent="0.3">
      <c r="A71" s="140">
        <v>2.6</v>
      </c>
      <c r="B71" s="332" t="s">
        <v>101</v>
      </c>
      <c r="C71" s="333"/>
      <c r="D71" s="22"/>
      <c r="E71" s="138"/>
    </row>
    <row r="72" spans="1:5" x14ac:dyDescent="0.3">
      <c r="A72" s="140">
        <v>2.7</v>
      </c>
      <c r="B72" s="332" t="s">
        <v>102</v>
      </c>
      <c r="C72" s="334"/>
      <c r="D72" s="22"/>
      <c r="E72" s="138"/>
    </row>
    <row r="73" spans="1:5" x14ac:dyDescent="0.3">
      <c r="A73" s="322">
        <v>3</v>
      </c>
      <c r="B73" s="322" t="s">
        <v>459</v>
      </c>
      <c r="C73" s="127"/>
      <c r="D73" s="22"/>
      <c r="E73" s="138"/>
    </row>
    <row r="74" spans="1:5" x14ac:dyDescent="0.3">
      <c r="A74" s="322">
        <v>4</v>
      </c>
      <c r="B74" s="322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3"/>
      <c r="D75" s="8"/>
      <c r="E75" s="138"/>
    </row>
    <row r="76" spans="1:5" x14ac:dyDescent="0.3">
      <c r="A76" s="140">
        <v>4.2</v>
      </c>
      <c r="B76" s="140" t="s">
        <v>257</v>
      </c>
      <c r="C76" s="334"/>
      <c r="D76" s="8"/>
      <c r="E76" s="138"/>
    </row>
    <row r="77" spans="1:5" x14ac:dyDescent="0.3">
      <c r="A77" s="322">
        <v>5</v>
      </c>
      <c r="B77" s="322" t="s">
        <v>285</v>
      </c>
      <c r="C77" s="365"/>
      <c r="D77" s="334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334</v>
      </c>
      <c r="B2" s="119"/>
      <c r="C2" s="386" t="s">
        <v>480</v>
      </c>
      <c r="D2" s="386"/>
      <c r="E2" s="133"/>
    </row>
    <row r="3" spans="1:5" s="6" customFormat="1" x14ac:dyDescent="0.3">
      <c r="A3" s="118" t="s">
        <v>141</v>
      </c>
      <c r="B3" s="116"/>
      <c r="C3" s="237"/>
      <c r="D3" s="237"/>
      <c r="E3" s="133"/>
    </row>
    <row r="4" spans="1:5" s="6" customFormat="1" x14ac:dyDescent="0.3">
      <c r="A4" s="118"/>
      <c r="B4" s="118"/>
      <c r="C4" s="237"/>
      <c r="D4" s="237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624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6"/>
      <c r="B8" s="236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5" t="s">
        <v>448</v>
      </c>
      <c r="E26" s="5"/>
    </row>
    <row r="27" spans="1:5" x14ac:dyDescent="0.3">
      <c r="A27" s="2" t="s">
        <v>449</v>
      </c>
    </row>
    <row r="28" spans="1:5" x14ac:dyDescent="0.3">
      <c r="A28" s="293" t="s">
        <v>450</v>
      </c>
    </row>
    <row r="29" spans="1:5" x14ac:dyDescent="0.3">
      <c r="A29" s="293"/>
    </row>
    <row r="30" spans="1:5" x14ac:dyDescent="0.3">
      <c r="A30" s="293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0" zoomScaleSheetLayoutView="90" workbookViewId="0">
      <selection activeCell="B5" sqref="B5"/>
    </sheetView>
  </sheetViews>
  <sheetFormatPr defaultRowHeight="12.75" x14ac:dyDescent="0.2"/>
  <cols>
    <col min="1" max="1" width="5.42578125" style="262" customWidth="1"/>
    <col min="2" max="2" width="20.85546875" style="262" customWidth="1"/>
    <col min="3" max="3" width="26" style="262" customWidth="1"/>
    <col min="4" max="4" width="17" style="262" customWidth="1"/>
    <col min="5" max="5" width="18.140625" style="262" customWidth="1"/>
    <col min="6" max="6" width="14.7109375" style="262" customWidth="1"/>
    <col min="7" max="7" width="15.5703125" style="262" customWidth="1"/>
    <col min="8" max="8" width="14.7109375" style="262" customWidth="1"/>
    <col min="9" max="9" width="29.7109375" style="262" customWidth="1"/>
    <col min="10" max="10" width="0" style="262" hidden="1" customWidth="1"/>
    <col min="11" max="16384" width="9.140625" style="262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6"/>
      <c r="H1" s="306"/>
      <c r="I1" s="388" t="s">
        <v>110</v>
      </c>
      <c r="J1" s="388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6"/>
      <c r="H2" s="306"/>
      <c r="I2" s="386" t="s">
        <v>480</v>
      </c>
      <c r="J2" s="386"/>
    </row>
    <row r="3" spans="1:10" ht="15" x14ac:dyDescent="0.3">
      <c r="A3" s="118"/>
      <c r="B3" s="118"/>
      <c r="C3" s="116"/>
      <c r="D3" s="116"/>
      <c r="E3" s="116"/>
      <c r="F3" s="116"/>
      <c r="G3" s="239"/>
      <c r="H3" s="239"/>
      <c r="I3" s="306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 t="s">
        <v>624</v>
      </c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38"/>
      <c r="B7" s="238"/>
      <c r="C7" s="238"/>
      <c r="D7" s="299"/>
      <c r="E7" s="238"/>
      <c r="F7" s="238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09" t="s">
        <v>354</v>
      </c>
    </row>
    <row r="9" spans="1:10" ht="15" x14ac:dyDescent="0.2">
      <c r="A9" s="140">
        <v>1</v>
      </c>
      <c r="B9" s="129" t="s">
        <v>494</v>
      </c>
      <c r="C9" s="129" t="s">
        <v>495</v>
      </c>
      <c r="D9" s="129">
        <v>1009009974</v>
      </c>
      <c r="E9" s="140" t="s">
        <v>354</v>
      </c>
      <c r="F9" s="140" t="s">
        <v>496</v>
      </c>
      <c r="G9" s="4">
        <v>5000</v>
      </c>
      <c r="H9" s="4">
        <v>5000</v>
      </c>
      <c r="I9" s="4">
        <v>1000</v>
      </c>
      <c r="J9" s="309" t="s">
        <v>0</v>
      </c>
    </row>
    <row r="10" spans="1:10" ht="15" x14ac:dyDescent="0.2">
      <c r="A10" s="140">
        <v>2</v>
      </c>
      <c r="B10" s="129" t="s">
        <v>497</v>
      </c>
      <c r="C10" s="129" t="s">
        <v>498</v>
      </c>
      <c r="D10" s="129">
        <v>1010015985</v>
      </c>
      <c r="E10" s="140" t="s">
        <v>354</v>
      </c>
      <c r="F10" s="140" t="s">
        <v>496</v>
      </c>
      <c r="G10" s="4">
        <v>8125</v>
      </c>
      <c r="H10" s="4">
        <v>8125</v>
      </c>
      <c r="I10" s="4">
        <v>1625</v>
      </c>
    </row>
    <row r="11" spans="1:10" ht="15" x14ac:dyDescent="0.2">
      <c r="A11" s="140">
        <v>3</v>
      </c>
      <c r="B11" s="129" t="s">
        <v>499</v>
      </c>
      <c r="C11" s="129" t="s">
        <v>500</v>
      </c>
      <c r="D11" s="129">
        <v>1019026028</v>
      </c>
      <c r="E11" s="140" t="s">
        <v>354</v>
      </c>
      <c r="F11" s="140" t="s">
        <v>496</v>
      </c>
      <c r="G11" s="4">
        <v>6875</v>
      </c>
      <c r="H11" s="4">
        <v>6875</v>
      </c>
      <c r="I11" s="4">
        <v>1375</v>
      </c>
    </row>
    <row r="12" spans="1:10" ht="15" x14ac:dyDescent="0.2">
      <c r="A12" s="140">
        <v>4</v>
      </c>
      <c r="B12" s="129" t="s">
        <v>501</v>
      </c>
      <c r="C12" s="129" t="s">
        <v>502</v>
      </c>
      <c r="D12" s="129">
        <v>1008024711</v>
      </c>
      <c r="E12" s="140" t="s">
        <v>354</v>
      </c>
      <c r="F12" s="140" t="s">
        <v>496</v>
      </c>
      <c r="G12" s="4">
        <v>8280</v>
      </c>
      <c r="H12" s="4">
        <v>8280</v>
      </c>
      <c r="I12" s="4">
        <v>1656</v>
      </c>
    </row>
    <row r="13" spans="1:10" ht="15" x14ac:dyDescent="0.2">
      <c r="A13" s="140">
        <v>5</v>
      </c>
      <c r="B13" s="129" t="s">
        <v>503</v>
      </c>
      <c r="C13" s="129" t="s">
        <v>504</v>
      </c>
      <c r="D13" s="129">
        <v>1002013865</v>
      </c>
      <c r="E13" s="140" t="s">
        <v>354</v>
      </c>
      <c r="F13" s="140" t="s">
        <v>496</v>
      </c>
      <c r="G13" s="4">
        <v>12000</v>
      </c>
      <c r="H13" s="4">
        <v>12000</v>
      </c>
      <c r="I13" s="4">
        <v>2400</v>
      </c>
    </row>
    <row r="14" spans="1:10" ht="15" x14ac:dyDescent="0.2">
      <c r="A14" s="140">
        <v>6</v>
      </c>
      <c r="B14" s="129" t="s">
        <v>505</v>
      </c>
      <c r="C14" s="129" t="s">
        <v>506</v>
      </c>
      <c r="D14" s="129">
        <v>1024008816</v>
      </c>
      <c r="E14" s="140" t="s">
        <v>354</v>
      </c>
      <c r="F14" s="140" t="s">
        <v>496</v>
      </c>
      <c r="G14" s="4">
        <v>8000</v>
      </c>
      <c r="H14" s="4">
        <v>8000</v>
      </c>
      <c r="I14" s="4">
        <v>1000</v>
      </c>
    </row>
    <row r="15" spans="1:10" ht="15" x14ac:dyDescent="0.2">
      <c r="A15" s="140">
        <v>7</v>
      </c>
      <c r="B15" s="129" t="s">
        <v>494</v>
      </c>
      <c r="C15" s="129" t="s">
        <v>507</v>
      </c>
      <c r="D15" s="129">
        <v>1026008246</v>
      </c>
      <c r="E15" s="140" t="s">
        <v>354</v>
      </c>
      <c r="F15" s="140" t="s">
        <v>496</v>
      </c>
      <c r="G15" s="4">
        <v>5000</v>
      </c>
      <c r="H15" s="4">
        <v>5000</v>
      </c>
      <c r="I15" s="4">
        <v>1000</v>
      </c>
    </row>
    <row r="16" spans="1:10" ht="15" x14ac:dyDescent="0.2">
      <c r="A16" s="140">
        <v>8</v>
      </c>
      <c r="B16" s="129" t="s">
        <v>508</v>
      </c>
      <c r="C16" s="129" t="s">
        <v>509</v>
      </c>
      <c r="D16" s="129">
        <v>1025018164</v>
      </c>
      <c r="E16" s="140" t="s">
        <v>354</v>
      </c>
      <c r="F16" s="140" t="s">
        <v>496</v>
      </c>
      <c r="G16" s="4">
        <v>2000</v>
      </c>
      <c r="H16" s="4">
        <v>2000</v>
      </c>
      <c r="I16" s="4">
        <v>400</v>
      </c>
    </row>
    <row r="17" spans="1:9" ht="15" x14ac:dyDescent="0.2">
      <c r="A17" s="140">
        <v>9</v>
      </c>
      <c r="B17" s="129" t="s">
        <v>510</v>
      </c>
      <c r="C17" s="129" t="s">
        <v>511</v>
      </c>
      <c r="D17" s="129">
        <v>1019010455</v>
      </c>
      <c r="E17" s="140" t="s">
        <v>354</v>
      </c>
      <c r="F17" s="140" t="s">
        <v>496</v>
      </c>
      <c r="G17" s="4">
        <v>6000</v>
      </c>
      <c r="H17" s="4">
        <v>6000</v>
      </c>
      <c r="I17" s="4">
        <v>400</v>
      </c>
    </row>
    <row r="18" spans="1:9" ht="15" x14ac:dyDescent="0.2">
      <c r="A18" s="140">
        <v>10</v>
      </c>
      <c r="B18" s="129" t="s">
        <v>512</v>
      </c>
      <c r="C18" s="129" t="s">
        <v>513</v>
      </c>
      <c r="D18" s="129">
        <v>1008040939</v>
      </c>
      <c r="E18" s="140" t="s">
        <v>354</v>
      </c>
      <c r="F18" s="140" t="s">
        <v>496</v>
      </c>
      <c r="G18" s="4">
        <v>7500</v>
      </c>
      <c r="H18" s="4">
        <v>7500</v>
      </c>
      <c r="I18" s="4">
        <v>1500</v>
      </c>
    </row>
    <row r="19" spans="1:9" ht="15" x14ac:dyDescent="0.2">
      <c r="A19" s="140">
        <v>11</v>
      </c>
      <c r="B19" s="129" t="s">
        <v>514</v>
      </c>
      <c r="C19" s="129" t="s">
        <v>515</v>
      </c>
      <c r="D19" s="129">
        <v>43001016629</v>
      </c>
      <c r="E19" s="140" t="s">
        <v>354</v>
      </c>
      <c r="F19" s="140" t="s">
        <v>496</v>
      </c>
      <c r="G19" s="4">
        <v>500</v>
      </c>
      <c r="H19" s="4">
        <v>500</v>
      </c>
      <c r="I19" s="4">
        <v>100</v>
      </c>
    </row>
    <row r="20" spans="1:9" ht="15" x14ac:dyDescent="0.2">
      <c r="A20" s="140">
        <v>12</v>
      </c>
      <c r="B20" s="129" t="s">
        <v>501</v>
      </c>
      <c r="C20" s="129" t="s">
        <v>516</v>
      </c>
      <c r="D20" s="129">
        <v>44001003731</v>
      </c>
      <c r="E20" s="140" t="s">
        <v>354</v>
      </c>
      <c r="F20" s="140" t="s">
        <v>496</v>
      </c>
      <c r="G20" s="4">
        <v>3375</v>
      </c>
      <c r="H20" s="4">
        <v>3375</v>
      </c>
      <c r="I20" s="4">
        <v>675</v>
      </c>
    </row>
    <row r="21" spans="1:9" ht="15" x14ac:dyDescent="0.2">
      <c r="A21" s="140">
        <v>13</v>
      </c>
      <c r="B21" s="129" t="s">
        <v>517</v>
      </c>
      <c r="C21" s="129" t="s">
        <v>518</v>
      </c>
      <c r="D21" s="129">
        <v>44001001541</v>
      </c>
      <c r="E21" s="140" t="s">
        <v>354</v>
      </c>
      <c r="F21" s="140" t="s">
        <v>496</v>
      </c>
      <c r="G21" s="4">
        <v>3375</v>
      </c>
      <c r="H21" s="4">
        <v>3375</v>
      </c>
      <c r="I21" s="4">
        <v>675</v>
      </c>
    </row>
    <row r="22" spans="1:9" ht="15" x14ac:dyDescent="0.2">
      <c r="A22" s="140">
        <v>14</v>
      </c>
      <c r="B22" s="129" t="s">
        <v>519</v>
      </c>
      <c r="C22" s="129" t="s">
        <v>520</v>
      </c>
      <c r="D22" s="129">
        <v>12001004584</v>
      </c>
      <c r="E22" s="140" t="s">
        <v>354</v>
      </c>
      <c r="F22" s="140" t="s">
        <v>496</v>
      </c>
      <c r="G22" s="4">
        <v>2000</v>
      </c>
      <c r="H22" s="4">
        <v>2000</v>
      </c>
      <c r="I22" s="4">
        <v>400</v>
      </c>
    </row>
    <row r="23" spans="1:9" ht="15" x14ac:dyDescent="0.2">
      <c r="A23" s="140">
        <v>15</v>
      </c>
      <c r="B23" s="129" t="s">
        <v>501</v>
      </c>
      <c r="C23" s="129" t="s">
        <v>521</v>
      </c>
      <c r="D23" s="129">
        <v>1017004455</v>
      </c>
      <c r="E23" s="140" t="s">
        <v>354</v>
      </c>
      <c r="F23" s="140" t="s">
        <v>496</v>
      </c>
      <c r="G23" s="4">
        <v>2500</v>
      </c>
      <c r="H23" s="4">
        <v>2500</v>
      </c>
      <c r="I23" s="4">
        <v>500</v>
      </c>
    </row>
    <row r="24" spans="1:9" ht="15" x14ac:dyDescent="0.2">
      <c r="A24" s="140">
        <v>16</v>
      </c>
      <c r="B24" s="129" t="s">
        <v>522</v>
      </c>
      <c r="C24" s="129" t="s">
        <v>521</v>
      </c>
      <c r="D24" s="129">
        <v>1015007041</v>
      </c>
      <c r="E24" s="140" t="s">
        <v>354</v>
      </c>
      <c r="F24" s="140" t="s">
        <v>496</v>
      </c>
      <c r="G24" s="4">
        <v>1000</v>
      </c>
      <c r="H24" s="4">
        <v>1000</v>
      </c>
      <c r="I24" s="4">
        <v>200</v>
      </c>
    </row>
    <row r="25" spans="1:9" ht="15" x14ac:dyDescent="0.2">
      <c r="A25" s="140">
        <v>17</v>
      </c>
      <c r="B25" s="129" t="s">
        <v>523</v>
      </c>
      <c r="C25" s="129" t="s">
        <v>524</v>
      </c>
      <c r="D25" s="129">
        <v>1010018596</v>
      </c>
      <c r="E25" s="140" t="s">
        <v>354</v>
      </c>
      <c r="F25" s="140" t="s">
        <v>496</v>
      </c>
      <c r="G25" s="4">
        <v>1000</v>
      </c>
      <c r="H25" s="4">
        <v>1000</v>
      </c>
      <c r="I25" s="4">
        <v>200</v>
      </c>
    </row>
    <row r="26" spans="1:9" ht="15" x14ac:dyDescent="0.2">
      <c r="A26" s="140">
        <v>18</v>
      </c>
      <c r="B26" s="129" t="s">
        <v>512</v>
      </c>
      <c r="C26" s="129" t="s">
        <v>524</v>
      </c>
      <c r="D26" s="129">
        <v>1010017844</v>
      </c>
      <c r="E26" s="140" t="s">
        <v>354</v>
      </c>
      <c r="F26" s="140" t="s">
        <v>496</v>
      </c>
      <c r="G26" s="4">
        <v>312.5</v>
      </c>
      <c r="H26" s="4">
        <v>312.5</v>
      </c>
      <c r="I26" s="4">
        <v>62.5</v>
      </c>
    </row>
    <row r="27" spans="1:9" ht="15" x14ac:dyDescent="0.2">
      <c r="A27" s="140">
        <v>19</v>
      </c>
      <c r="B27" s="129" t="s">
        <v>525</v>
      </c>
      <c r="C27" s="129" t="s">
        <v>526</v>
      </c>
      <c r="D27" s="129">
        <v>1005030056</v>
      </c>
      <c r="E27" s="140" t="s">
        <v>354</v>
      </c>
      <c r="F27" s="140" t="s">
        <v>496</v>
      </c>
      <c r="G27" s="4">
        <v>625</v>
      </c>
      <c r="H27" s="4">
        <v>625</v>
      </c>
      <c r="I27" s="4">
        <v>125</v>
      </c>
    </row>
    <row r="28" spans="1:9" ht="15" x14ac:dyDescent="0.2">
      <c r="A28" s="140">
        <v>20</v>
      </c>
      <c r="B28" s="129" t="s">
        <v>527</v>
      </c>
      <c r="C28" s="129" t="s">
        <v>528</v>
      </c>
      <c r="D28" s="129">
        <v>44001000290</v>
      </c>
      <c r="E28" s="140" t="s">
        <v>529</v>
      </c>
      <c r="F28" s="140" t="s">
        <v>529</v>
      </c>
      <c r="G28" s="4">
        <v>3975</v>
      </c>
      <c r="H28" s="4">
        <v>3975</v>
      </c>
      <c r="I28" s="4">
        <v>795</v>
      </c>
    </row>
    <row r="29" spans="1:9" ht="15" x14ac:dyDescent="0.2">
      <c r="A29" s="140">
        <v>21</v>
      </c>
      <c r="B29" s="129" t="s">
        <v>530</v>
      </c>
      <c r="C29" s="129" t="s">
        <v>531</v>
      </c>
      <c r="D29" s="129">
        <v>1008008444</v>
      </c>
      <c r="E29" s="140" t="s">
        <v>529</v>
      </c>
      <c r="F29" s="140" t="s">
        <v>529</v>
      </c>
      <c r="G29" s="4">
        <v>29600.5</v>
      </c>
      <c r="H29" s="4">
        <v>29600.5</v>
      </c>
      <c r="I29" s="4">
        <v>5920.1</v>
      </c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465</v>
      </c>
      <c r="G34" s="128">
        <f>SUM(G9:G33)</f>
        <v>117043</v>
      </c>
      <c r="H34" s="128">
        <f>SUM(H9:H33)</f>
        <v>117043</v>
      </c>
      <c r="I34" s="128">
        <f>SUM(I9:I33)</f>
        <v>22008.6</v>
      </c>
    </row>
    <row r="35" spans="1:9" ht="15" x14ac:dyDescent="0.3">
      <c r="A35" s="307"/>
      <c r="B35" s="307"/>
      <c r="C35" s="307"/>
      <c r="D35" s="307"/>
      <c r="E35" s="307"/>
      <c r="F35" s="307"/>
      <c r="G35" s="307"/>
      <c r="H35" s="261"/>
      <c r="I35" s="261"/>
    </row>
    <row r="36" spans="1:9" ht="15" x14ac:dyDescent="0.3">
      <c r="A36" s="308" t="s">
        <v>592</v>
      </c>
      <c r="B36" s="308"/>
      <c r="C36" s="307"/>
      <c r="D36" s="307"/>
      <c r="E36" s="307"/>
      <c r="F36" s="307"/>
      <c r="G36" s="307"/>
      <c r="H36" s="261"/>
      <c r="I36" s="261"/>
    </row>
    <row r="37" spans="1:9" ht="15" x14ac:dyDescent="0.3">
      <c r="A37" s="308" t="s">
        <v>590</v>
      </c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 t="s">
        <v>591</v>
      </c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 t="s">
        <v>593</v>
      </c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107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5"/>
      <c r="F43" s="265"/>
      <c r="G43" s="265"/>
      <c r="H43" s="261"/>
      <c r="I43" s="261"/>
    </row>
    <row r="44" spans="1:9" ht="15" x14ac:dyDescent="0.3">
      <c r="A44" s="267"/>
      <c r="B44" s="267"/>
      <c r="C44" s="267" t="s">
        <v>401</v>
      </c>
      <c r="D44" s="267"/>
      <c r="E44" s="267"/>
      <c r="F44" s="267"/>
      <c r="G44" s="267"/>
      <c r="H44" s="261"/>
      <c r="I44" s="261"/>
    </row>
    <row r="45" spans="1:9" ht="15" x14ac:dyDescent="0.3">
      <c r="A45" s="261"/>
      <c r="B45" s="261"/>
      <c r="C45" s="261" t="s">
        <v>400</v>
      </c>
      <c r="D45" s="261"/>
      <c r="E45" s="261"/>
      <c r="F45" s="261"/>
      <c r="G45" s="261"/>
      <c r="H45" s="261"/>
      <c r="I45" s="261"/>
    </row>
    <row r="46" spans="1:9" x14ac:dyDescent="0.2">
      <c r="A46" s="269"/>
      <c r="B46" s="269"/>
      <c r="C46" s="269" t="s">
        <v>140</v>
      </c>
      <c r="D46" s="269"/>
      <c r="E46" s="269"/>
      <c r="F46" s="269"/>
      <c r="G46" s="26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88" t="s">
        <v>110</v>
      </c>
      <c r="H1" s="388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6" t="s">
        <v>480</v>
      </c>
      <c r="H2" s="386"/>
    </row>
    <row r="3" spans="1:8" ht="15" x14ac:dyDescent="0.3">
      <c r="A3" s="118"/>
      <c r="B3" s="118"/>
      <c r="C3" s="118"/>
      <c r="D3" s="118"/>
      <c r="E3" s="118"/>
      <c r="F3" s="118"/>
      <c r="G3" s="239"/>
      <c r="H3" s="239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 t="s">
        <v>624</v>
      </c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38"/>
      <c r="B7" s="238"/>
      <c r="C7" s="358"/>
      <c r="D7" s="238"/>
      <c r="E7" s="238"/>
      <c r="F7" s="238"/>
      <c r="G7" s="120"/>
      <c r="H7" s="120"/>
    </row>
    <row r="8" spans="1:8" s="103" customFormat="1" ht="45" x14ac:dyDescent="0.2">
      <c r="A8" s="377" t="s">
        <v>346</v>
      </c>
      <c r="B8" s="377" t="s">
        <v>347</v>
      </c>
      <c r="C8" s="377" t="s">
        <v>230</v>
      </c>
      <c r="D8" s="377" t="s">
        <v>350</v>
      </c>
      <c r="E8" s="377" t="s">
        <v>349</v>
      </c>
      <c r="F8" s="377" t="s">
        <v>396</v>
      </c>
      <c r="G8" s="378" t="s">
        <v>10</v>
      </c>
      <c r="H8" s="378" t="s">
        <v>9</v>
      </c>
    </row>
    <row r="9" spans="1:8" s="103" customFormat="1" ht="120" x14ac:dyDescent="0.2">
      <c r="A9" s="379" t="s">
        <v>530</v>
      </c>
      <c r="B9" s="379" t="s">
        <v>532</v>
      </c>
      <c r="C9" s="379"/>
      <c r="D9" s="379" t="s">
        <v>533</v>
      </c>
      <c r="E9" s="379" t="s">
        <v>534</v>
      </c>
      <c r="F9" s="379" t="s">
        <v>535</v>
      </c>
      <c r="G9" s="380">
        <v>1277</v>
      </c>
      <c r="H9" s="380">
        <v>1277</v>
      </c>
    </row>
    <row r="10" spans="1:8" s="103" customFormat="1" ht="60" x14ac:dyDescent="0.2">
      <c r="A10" s="379" t="s">
        <v>503</v>
      </c>
      <c r="B10" s="379" t="s">
        <v>504</v>
      </c>
      <c r="C10" s="379">
        <v>1002013865</v>
      </c>
      <c r="D10" s="379" t="s">
        <v>536</v>
      </c>
      <c r="E10" s="379" t="s">
        <v>534</v>
      </c>
      <c r="F10" s="379" t="s">
        <v>537</v>
      </c>
      <c r="G10" s="380">
        <v>1098</v>
      </c>
      <c r="H10" s="380">
        <v>1098</v>
      </c>
    </row>
    <row r="11" spans="1:8" s="103" customFormat="1" ht="75" x14ac:dyDescent="0.2">
      <c r="A11" s="379" t="s">
        <v>503</v>
      </c>
      <c r="B11" s="379" t="s">
        <v>504</v>
      </c>
      <c r="C11" s="379">
        <v>1002013865</v>
      </c>
      <c r="D11" s="379" t="s">
        <v>538</v>
      </c>
      <c r="E11" s="379" t="s">
        <v>534</v>
      </c>
      <c r="F11" s="379" t="s">
        <v>539</v>
      </c>
      <c r="G11" s="380">
        <v>1500</v>
      </c>
      <c r="H11" s="380">
        <v>1500</v>
      </c>
    </row>
    <row r="12" spans="1:8" s="103" customFormat="1" ht="75" x14ac:dyDescent="0.2">
      <c r="A12" s="379" t="s">
        <v>503</v>
      </c>
      <c r="B12" s="379" t="s">
        <v>504</v>
      </c>
      <c r="C12" s="379">
        <v>1002013865</v>
      </c>
      <c r="D12" s="379" t="s">
        <v>540</v>
      </c>
      <c r="E12" s="379" t="s">
        <v>534</v>
      </c>
      <c r="F12" s="379" t="s">
        <v>541</v>
      </c>
      <c r="G12" s="380">
        <v>1500</v>
      </c>
      <c r="H12" s="380">
        <v>1500</v>
      </c>
    </row>
    <row r="13" spans="1:8" ht="30" x14ac:dyDescent="0.2">
      <c r="A13" s="379" t="s">
        <v>543</v>
      </c>
      <c r="B13" s="379" t="s">
        <v>507</v>
      </c>
      <c r="C13" s="379">
        <v>1026008246</v>
      </c>
      <c r="D13" s="379" t="s">
        <v>544</v>
      </c>
      <c r="E13" s="379" t="s">
        <v>534</v>
      </c>
      <c r="F13" s="379" t="s">
        <v>545</v>
      </c>
      <c r="G13" s="380">
        <v>2250</v>
      </c>
      <c r="H13" s="380">
        <v>2250</v>
      </c>
    </row>
    <row r="14" spans="1:8" ht="30" x14ac:dyDescent="0.2">
      <c r="A14" s="379" t="s">
        <v>494</v>
      </c>
      <c r="B14" s="379" t="s">
        <v>507</v>
      </c>
      <c r="C14" s="379">
        <v>1026008246</v>
      </c>
      <c r="D14" s="379" t="s">
        <v>544</v>
      </c>
      <c r="E14" s="379" t="s">
        <v>534</v>
      </c>
      <c r="F14" s="379" t="s">
        <v>586</v>
      </c>
      <c r="G14" s="380">
        <v>420</v>
      </c>
      <c r="H14" s="380">
        <v>420</v>
      </c>
    </row>
    <row r="15" spans="1:8" ht="150" x14ac:dyDescent="0.2">
      <c r="A15" s="379" t="s">
        <v>501</v>
      </c>
      <c r="B15" s="379" t="s">
        <v>502</v>
      </c>
      <c r="C15" s="379">
        <v>1008024711</v>
      </c>
      <c r="D15" s="379" t="s">
        <v>546</v>
      </c>
      <c r="E15" s="379" t="s">
        <v>547</v>
      </c>
      <c r="F15" s="379" t="s">
        <v>548</v>
      </c>
      <c r="G15" s="380">
        <v>630</v>
      </c>
      <c r="H15" s="380">
        <v>630</v>
      </c>
    </row>
    <row r="16" spans="1:8" ht="150" x14ac:dyDescent="0.2">
      <c r="A16" s="379" t="s">
        <v>501</v>
      </c>
      <c r="B16" s="379" t="s">
        <v>502</v>
      </c>
      <c r="C16" s="379">
        <v>1008024711</v>
      </c>
      <c r="D16" s="379" t="s">
        <v>549</v>
      </c>
      <c r="E16" s="379" t="s">
        <v>550</v>
      </c>
      <c r="F16" s="379" t="s">
        <v>551</v>
      </c>
      <c r="G16" s="380">
        <v>735</v>
      </c>
      <c r="H16" s="380">
        <v>735</v>
      </c>
    </row>
    <row r="17" spans="1:8" ht="90" x14ac:dyDescent="0.2">
      <c r="A17" s="379" t="s">
        <v>503</v>
      </c>
      <c r="B17" s="379" t="s">
        <v>504</v>
      </c>
      <c r="C17" s="379">
        <v>1002013865</v>
      </c>
      <c r="D17" s="379" t="s">
        <v>553</v>
      </c>
      <c r="E17" s="379" t="s">
        <v>534</v>
      </c>
      <c r="F17" s="379" t="s">
        <v>552</v>
      </c>
      <c r="G17" s="380">
        <v>630</v>
      </c>
      <c r="H17" s="380">
        <v>630</v>
      </c>
    </row>
    <row r="18" spans="1:8" ht="150" x14ac:dyDescent="0.2">
      <c r="A18" s="379" t="s">
        <v>542</v>
      </c>
      <c r="B18" s="379" t="s">
        <v>507</v>
      </c>
      <c r="C18" s="379">
        <v>1008024711</v>
      </c>
      <c r="D18" s="379" t="s">
        <v>587</v>
      </c>
      <c r="E18" s="379" t="s">
        <v>547</v>
      </c>
      <c r="F18" s="379" t="s">
        <v>554</v>
      </c>
      <c r="G18" s="380">
        <v>735</v>
      </c>
      <c r="H18" s="380">
        <v>735</v>
      </c>
    </row>
    <row r="19" spans="1:8" ht="150" x14ac:dyDescent="0.2">
      <c r="A19" s="379" t="s">
        <v>514</v>
      </c>
      <c r="B19" s="379" t="s">
        <v>515</v>
      </c>
      <c r="C19" s="379">
        <v>43001016629</v>
      </c>
      <c r="D19" s="379" t="s">
        <v>555</v>
      </c>
      <c r="E19" s="379" t="s">
        <v>556</v>
      </c>
      <c r="F19" s="379" t="s">
        <v>557</v>
      </c>
      <c r="G19" s="380">
        <v>499.1</v>
      </c>
      <c r="H19" s="380">
        <v>499.1</v>
      </c>
    </row>
    <row r="20" spans="1:8" ht="135" x14ac:dyDescent="0.2">
      <c r="A20" s="379" t="s">
        <v>514</v>
      </c>
      <c r="B20" s="379" t="s">
        <v>515</v>
      </c>
      <c r="C20" s="379">
        <v>43001016629</v>
      </c>
      <c r="D20" s="379" t="s">
        <v>558</v>
      </c>
      <c r="E20" s="379" t="s">
        <v>556</v>
      </c>
      <c r="F20" s="379" t="s">
        <v>559</v>
      </c>
      <c r="G20" s="380">
        <v>1277</v>
      </c>
      <c r="H20" s="380">
        <v>1277</v>
      </c>
    </row>
    <row r="21" spans="1:8" ht="60" x14ac:dyDescent="0.2">
      <c r="A21" s="379" t="s">
        <v>560</v>
      </c>
      <c r="B21" s="379" t="s">
        <v>504</v>
      </c>
      <c r="C21" s="379">
        <v>1002013865</v>
      </c>
      <c r="D21" s="379" t="s">
        <v>561</v>
      </c>
      <c r="E21" s="379" t="s">
        <v>562</v>
      </c>
      <c r="F21" s="379">
        <v>6.08</v>
      </c>
      <c r="G21" s="380">
        <v>256.2</v>
      </c>
      <c r="H21" s="380">
        <v>256.2</v>
      </c>
    </row>
    <row r="22" spans="1:8" ht="75" x14ac:dyDescent="0.2">
      <c r="A22" s="379" t="s">
        <v>563</v>
      </c>
      <c r="B22" s="379" t="s">
        <v>532</v>
      </c>
      <c r="C22" s="379"/>
      <c r="D22" s="379" t="s">
        <v>564</v>
      </c>
      <c r="E22" s="379" t="s">
        <v>547</v>
      </c>
      <c r="F22" s="379" t="s">
        <v>565</v>
      </c>
      <c r="G22" s="380">
        <v>210</v>
      </c>
      <c r="H22" s="380">
        <v>210</v>
      </c>
    </row>
    <row r="23" spans="1:8" ht="105" x14ac:dyDescent="0.2">
      <c r="A23" s="379" t="s">
        <v>566</v>
      </c>
      <c r="B23" s="379" t="s">
        <v>498</v>
      </c>
      <c r="C23" s="379">
        <v>1010015985</v>
      </c>
      <c r="D23" s="379" t="s">
        <v>567</v>
      </c>
      <c r="E23" s="379" t="s">
        <v>568</v>
      </c>
      <c r="F23" s="379" t="s">
        <v>570</v>
      </c>
      <c r="G23" s="380">
        <v>855</v>
      </c>
      <c r="H23" s="380">
        <v>855</v>
      </c>
    </row>
    <row r="24" spans="1:8" ht="15" x14ac:dyDescent="0.2">
      <c r="A24" s="379" t="s">
        <v>560</v>
      </c>
      <c r="B24" s="379" t="s">
        <v>504</v>
      </c>
      <c r="C24" s="379">
        <v>1002013865</v>
      </c>
      <c r="D24" s="379" t="s">
        <v>569</v>
      </c>
      <c r="E24" s="379" t="s">
        <v>562</v>
      </c>
      <c r="F24" s="379"/>
      <c r="G24" s="380">
        <v>500</v>
      </c>
      <c r="H24" s="380">
        <v>500</v>
      </c>
    </row>
    <row r="25" spans="1:8" ht="45" x14ac:dyDescent="0.2">
      <c r="A25" s="379" t="s">
        <v>499</v>
      </c>
      <c r="B25" s="379" t="s">
        <v>500</v>
      </c>
      <c r="C25" s="379">
        <v>1019026028</v>
      </c>
      <c r="D25" s="379" t="s">
        <v>571</v>
      </c>
      <c r="E25" s="379" t="s">
        <v>534</v>
      </c>
      <c r="F25" s="379" t="s">
        <v>572</v>
      </c>
      <c r="G25" s="380">
        <v>105</v>
      </c>
      <c r="H25" s="380">
        <v>105</v>
      </c>
    </row>
    <row r="26" spans="1:8" ht="60" x14ac:dyDescent="0.2">
      <c r="A26" s="379" t="s">
        <v>501</v>
      </c>
      <c r="B26" s="379" t="s">
        <v>521</v>
      </c>
      <c r="C26" s="379">
        <v>1017004455</v>
      </c>
      <c r="D26" s="379" t="s">
        <v>573</v>
      </c>
      <c r="E26" s="379" t="s">
        <v>574</v>
      </c>
      <c r="F26" s="379" t="s">
        <v>575</v>
      </c>
      <c r="G26" s="380">
        <v>120</v>
      </c>
      <c r="H26" s="380">
        <v>120</v>
      </c>
    </row>
    <row r="27" spans="1:8" ht="45" x14ac:dyDescent="0.2">
      <c r="A27" s="379" t="s">
        <v>560</v>
      </c>
      <c r="B27" s="379" t="s">
        <v>504</v>
      </c>
      <c r="C27" s="379">
        <v>1002013865</v>
      </c>
      <c r="D27" s="379" t="s">
        <v>576</v>
      </c>
      <c r="E27" s="379" t="s">
        <v>562</v>
      </c>
      <c r="F27" s="379">
        <v>26.09</v>
      </c>
      <c r="G27" s="380">
        <v>120</v>
      </c>
      <c r="H27" s="380">
        <v>120</v>
      </c>
    </row>
    <row r="28" spans="1:8" ht="60" x14ac:dyDescent="0.2">
      <c r="A28" s="379" t="s">
        <v>501</v>
      </c>
      <c r="B28" s="379" t="s">
        <v>502</v>
      </c>
      <c r="C28" s="379">
        <v>1008024711</v>
      </c>
      <c r="D28" s="379" t="s">
        <v>573</v>
      </c>
      <c r="E28" s="379" t="s">
        <v>577</v>
      </c>
      <c r="F28" s="379">
        <v>26.09</v>
      </c>
      <c r="G28" s="380">
        <v>360</v>
      </c>
      <c r="H28" s="380">
        <v>360</v>
      </c>
    </row>
    <row r="29" spans="1:8" ht="75" x14ac:dyDescent="0.2">
      <c r="A29" s="379" t="s">
        <v>499</v>
      </c>
      <c r="B29" s="379" t="s">
        <v>500</v>
      </c>
      <c r="C29" s="379">
        <v>1019026028</v>
      </c>
      <c r="D29" s="379" t="s">
        <v>578</v>
      </c>
      <c r="E29" s="379" t="s">
        <v>580</v>
      </c>
      <c r="F29" s="379" t="s">
        <v>579</v>
      </c>
      <c r="G29" s="380">
        <v>405</v>
      </c>
      <c r="H29" s="380">
        <v>405</v>
      </c>
    </row>
    <row r="30" spans="1:8" ht="30" x14ac:dyDescent="0.2">
      <c r="A30" s="379" t="s">
        <v>501</v>
      </c>
      <c r="B30" s="379" t="s">
        <v>521</v>
      </c>
      <c r="C30" s="379">
        <v>1017004455</v>
      </c>
      <c r="D30" s="379" t="s">
        <v>581</v>
      </c>
      <c r="E30" s="379" t="s">
        <v>582</v>
      </c>
      <c r="F30" s="379" t="s">
        <v>583</v>
      </c>
      <c r="G30" s="380">
        <v>195</v>
      </c>
      <c r="H30" s="380">
        <v>195</v>
      </c>
    </row>
    <row r="31" spans="1:8" ht="45" x14ac:dyDescent="0.2">
      <c r="A31" s="379" t="s">
        <v>501</v>
      </c>
      <c r="B31" s="379" t="s">
        <v>502</v>
      </c>
      <c r="C31" s="379">
        <v>1008024711</v>
      </c>
      <c r="D31" s="379" t="s">
        <v>584</v>
      </c>
      <c r="E31" s="379" t="s">
        <v>547</v>
      </c>
      <c r="F31" s="379" t="s">
        <v>585</v>
      </c>
      <c r="G31" s="380">
        <v>250</v>
      </c>
      <c r="H31" s="380">
        <v>250</v>
      </c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15927.300000000001</v>
      </c>
      <c r="H34" s="128">
        <f>SUM(H9:H33)</f>
        <v>15927.300000000001</v>
      </c>
    </row>
    <row r="35" spans="1:8" ht="15" x14ac:dyDescent="0.3">
      <c r="A35" s="307"/>
      <c r="B35" s="307"/>
      <c r="C35" s="307"/>
      <c r="D35" s="307"/>
      <c r="E35" s="307"/>
      <c r="F35" s="307"/>
      <c r="G35" s="261"/>
      <c r="H35" s="261"/>
    </row>
    <row r="36" spans="1:8" ht="15" x14ac:dyDescent="0.3">
      <c r="A36" s="308" t="s">
        <v>356</v>
      </c>
      <c r="B36" s="307"/>
      <c r="C36" s="307"/>
      <c r="D36" s="307"/>
      <c r="E36" s="307"/>
      <c r="F36" s="307"/>
      <c r="G36" s="261"/>
      <c r="H36" s="261"/>
    </row>
    <row r="37" spans="1:8" ht="15" x14ac:dyDescent="0.3">
      <c r="A37" s="308" t="s">
        <v>359</v>
      </c>
      <c r="B37" s="307"/>
      <c r="C37" s="307"/>
      <c r="D37" s="307"/>
      <c r="E37" s="307"/>
      <c r="F37" s="307"/>
      <c r="G37" s="261"/>
      <c r="H37" s="261"/>
    </row>
    <row r="38" spans="1:8" ht="15" x14ac:dyDescent="0.3">
      <c r="A38" s="308"/>
      <c r="B38" s="261"/>
      <c r="C38" s="261"/>
      <c r="D38" s="261"/>
      <c r="E38" s="261"/>
      <c r="F38" s="261"/>
      <c r="G38" s="261"/>
      <c r="H38" s="261"/>
    </row>
    <row r="39" spans="1:8" ht="15" x14ac:dyDescent="0.3">
      <c r="A39" s="308"/>
      <c r="B39" s="261"/>
      <c r="C39" s="261"/>
      <c r="D39" s="261"/>
      <c r="E39" s="261"/>
      <c r="F39" s="261"/>
      <c r="G39" s="261"/>
      <c r="H39" s="261"/>
    </row>
    <row r="40" spans="1:8" x14ac:dyDescent="0.2">
      <c r="A40" s="304"/>
      <c r="B40" s="304"/>
      <c r="C40" s="304"/>
      <c r="D40" s="304"/>
      <c r="E40" s="304"/>
      <c r="F40" s="304"/>
      <c r="G40" s="304"/>
      <c r="H40" s="304"/>
    </row>
    <row r="41" spans="1:8" ht="15" x14ac:dyDescent="0.3">
      <c r="A41" s="267" t="s">
        <v>107</v>
      </c>
      <c r="B41" s="261"/>
      <c r="C41" s="261"/>
      <c r="D41" s="261"/>
      <c r="E41" s="261"/>
      <c r="F41" s="261"/>
      <c r="G41" s="261"/>
      <c r="H41" s="261"/>
    </row>
    <row r="42" spans="1:8" ht="15" x14ac:dyDescent="0.3">
      <c r="A42" s="261"/>
      <c r="B42" s="261"/>
      <c r="C42" s="261"/>
      <c r="D42" s="261"/>
      <c r="E42" s="261"/>
      <c r="F42" s="261"/>
      <c r="G42" s="261"/>
      <c r="H42" s="261"/>
    </row>
    <row r="43" spans="1:8" ht="15" x14ac:dyDescent="0.3">
      <c r="A43" s="261"/>
      <c r="B43" s="261"/>
      <c r="C43" s="261"/>
      <c r="D43" s="261"/>
      <c r="E43" s="261"/>
      <c r="F43" s="261"/>
      <c r="G43" s="261"/>
      <c r="H43" s="268"/>
    </row>
    <row r="44" spans="1:8" ht="15" x14ac:dyDescent="0.3">
      <c r="A44" s="267"/>
      <c r="B44" s="267" t="s">
        <v>274</v>
      </c>
      <c r="C44" s="267"/>
      <c r="D44" s="267"/>
      <c r="E44" s="267"/>
      <c r="F44" s="267"/>
      <c r="G44" s="261"/>
      <c r="H44" s="268"/>
    </row>
    <row r="45" spans="1:8" ht="15" x14ac:dyDescent="0.3">
      <c r="A45" s="261"/>
      <c r="B45" s="261" t="s">
        <v>273</v>
      </c>
      <c r="C45" s="261"/>
      <c r="D45" s="261"/>
      <c r="E45" s="261"/>
      <c r="F45" s="261"/>
      <c r="G45" s="261"/>
      <c r="H45" s="268"/>
    </row>
    <row r="46" spans="1:8" x14ac:dyDescent="0.2">
      <c r="A46" s="269"/>
      <c r="B46" s="269" t="s">
        <v>140</v>
      </c>
      <c r="C46" s="269"/>
      <c r="D46" s="269"/>
      <c r="E46" s="269"/>
      <c r="F46" s="269"/>
      <c r="G46" s="262"/>
      <c r="H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3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C5" sqref="C5"/>
    </sheetView>
  </sheetViews>
  <sheetFormatPr defaultRowHeight="12.75" x14ac:dyDescent="0.2"/>
  <cols>
    <col min="1" max="1" width="5.42578125" style="262" customWidth="1"/>
    <col min="2" max="2" width="13.140625" style="262" customWidth="1"/>
    <col min="3" max="3" width="15.140625" style="262" customWidth="1"/>
    <col min="4" max="4" width="18" style="262" customWidth="1"/>
    <col min="5" max="5" width="20.5703125" style="262" customWidth="1"/>
    <col min="6" max="6" width="21.28515625" style="262" customWidth="1"/>
    <col min="7" max="7" width="15.140625" style="262" customWidth="1"/>
    <col min="8" max="8" width="15.5703125" style="262" customWidth="1"/>
    <col min="9" max="9" width="13.42578125" style="262" customWidth="1"/>
    <col min="10" max="10" width="0" style="262" hidden="1" customWidth="1"/>
    <col min="11" max="16384" width="9.140625" style="262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88" t="s">
        <v>110</v>
      </c>
      <c r="H1" s="388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6" t="s">
        <v>480</v>
      </c>
      <c r="H2" s="386"/>
    </row>
    <row r="3" spans="1:10" ht="15" x14ac:dyDescent="0.3">
      <c r="A3" s="118"/>
      <c r="B3" s="118"/>
      <c r="C3" s="118"/>
      <c r="D3" s="118"/>
      <c r="E3" s="118"/>
      <c r="F3" s="118"/>
      <c r="G3" s="297"/>
      <c r="H3" s="297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 t="s">
        <v>624</v>
      </c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6"/>
      <c r="B7" s="296"/>
      <c r="C7" s="296"/>
      <c r="D7" s="299"/>
      <c r="E7" s="296"/>
      <c r="F7" s="296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09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09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7"/>
      <c r="B35" s="307"/>
      <c r="C35" s="307"/>
      <c r="D35" s="307"/>
      <c r="E35" s="307"/>
      <c r="F35" s="307"/>
      <c r="G35" s="307"/>
      <c r="H35" s="261"/>
      <c r="I35" s="261"/>
    </row>
    <row r="36" spans="1:9" ht="15" x14ac:dyDescent="0.3">
      <c r="A36" s="308" t="s">
        <v>407</v>
      </c>
      <c r="B36" s="308"/>
      <c r="C36" s="307"/>
      <c r="D36" s="307"/>
      <c r="E36" s="307"/>
      <c r="F36" s="307"/>
      <c r="G36" s="307"/>
      <c r="H36" s="261"/>
      <c r="I36" s="261"/>
    </row>
    <row r="37" spans="1:9" ht="15" x14ac:dyDescent="0.3">
      <c r="A37" s="308" t="s">
        <v>352</v>
      </c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/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107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1"/>
      <c r="F43" s="261"/>
      <c r="G43" s="261"/>
      <c r="H43" s="261"/>
      <c r="I43" s="268"/>
    </row>
    <row r="44" spans="1:9" ht="15" x14ac:dyDescent="0.3">
      <c r="A44" s="267"/>
      <c r="B44" s="267"/>
      <c r="C44" s="267" t="s">
        <v>440</v>
      </c>
      <c r="D44" s="267"/>
      <c r="E44" s="307"/>
      <c r="F44" s="267"/>
      <c r="G44" s="267"/>
      <c r="H44" s="261"/>
      <c r="I44" s="268"/>
    </row>
    <row r="45" spans="1:9" ht="15" x14ac:dyDescent="0.3">
      <c r="A45" s="261"/>
      <c r="B45" s="261"/>
      <c r="C45" s="261" t="s">
        <v>273</v>
      </c>
      <c r="D45" s="261"/>
      <c r="E45" s="261"/>
      <c r="F45" s="261"/>
      <c r="G45" s="261"/>
      <c r="H45" s="261"/>
      <c r="I45" s="268"/>
    </row>
    <row r="46" spans="1:9" x14ac:dyDescent="0.2">
      <c r="A46" s="269"/>
      <c r="B46" s="269"/>
      <c r="C46" s="269" t="s">
        <v>140</v>
      </c>
      <c r="D46" s="269"/>
      <c r="E46" s="269"/>
      <c r="F46" s="269"/>
      <c r="G46" s="26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3"/>
      <c r="C1" s="388" t="s">
        <v>110</v>
      </c>
      <c r="D1" s="388"/>
      <c r="E1" s="212"/>
    </row>
    <row r="2" spans="1:12" x14ac:dyDescent="0.3">
      <c r="A2" s="118" t="s">
        <v>141</v>
      </c>
      <c r="B2" s="173"/>
      <c r="C2" s="386" t="s">
        <v>480</v>
      </c>
      <c r="D2" s="387"/>
      <c r="E2" s="212"/>
    </row>
    <row r="3" spans="1:12" x14ac:dyDescent="0.3">
      <c r="A3" s="118"/>
      <c r="B3" s="173"/>
      <c r="C3" s="117"/>
      <c r="D3" s="117"/>
      <c r="E3" s="212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78" t="str">
        <f>'ფორმა N1'!D4</f>
        <v xml:space="preserve"> </v>
      </c>
      <c r="B5" s="170" t="s">
        <v>624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3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4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2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2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2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2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2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2"/>
    </row>
    <row r="18" spans="1:5" ht="30" x14ac:dyDescent="0.3">
      <c r="A18" s="17" t="s">
        <v>12</v>
      </c>
      <c r="B18" s="17" t="s">
        <v>253</v>
      </c>
      <c r="C18" s="38"/>
      <c r="D18" s="39"/>
      <c r="E18" s="212"/>
    </row>
    <row r="19" spans="1:5" x14ac:dyDescent="0.3">
      <c r="A19" s="17" t="s">
        <v>13</v>
      </c>
      <c r="B19" s="17" t="s">
        <v>14</v>
      </c>
      <c r="C19" s="38"/>
      <c r="D19" s="40"/>
      <c r="E19" s="212"/>
    </row>
    <row r="20" spans="1:5" ht="30" x14ac:dyDescent="0.3">
      <c r="A20" s="17" t="s">
        <v>287</v>
      </c>
      <c r="B20" s="17" t="s">
        <v>22</v>
      </c>
      <c r="C20" s="38"/>
      <c r="D20" s="41"/>
      <c r="E20" s="212"/>
    </row>
    <row r="21" spans="1:5" x14ac:dyDescent="0.3">
      <c r="A21" s="17" t="s">
        <v>288</v>
      </c>
      <c r="B21" s="17" t="s">
        <v>15</v>
      </c>
      <c r="C21" s="38"/>
      <c r="D21" s="41"/>
      <c r="E21" s="212"/>
    </row>
    <row r="22" spans="1:5" x14ac:dyDescent="0.3">
      <c r="A22" s="17" t="s">
        <v>289</v>
      </c>
      <c r="B22" s="17" t="s">
        <v>16</v>
      </c>
      <c r="C22" s="38"/>
      <c r="D22" s="41"/>
      <c r="E22" s="212"/>
    </row>
    <row r="23" spans="1:5" x14ac:dyDescent="0.3">
      <c r="A23" s="17" t="s">
        <v>290</v>
      </c>
      <c r="B23" s="17" t="s">
        <v>17</v>
      </c>
      <c r="C23" s="176">
        <f>SUM(C24:C27)</f>
        <v>0</v>
      </c>
      <c r="D23" s="176">
        <f>SUM(D24:D27)</f>
        <v>0</v>
      </c>
      <c r="E23" s="212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2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2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2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2"/>
    </row>
    <row r="28" spans="1:5" x14ac:dyDescent="0.3">
      <c r="A28" s="17" t="s">
        <v>295</v>
      </c>
      <c r="B28" s="17" t="s">
        <v>21</v>
      </c>
      <c r="C28" s="38"/>
      <c r="D28" s="42"/>
      <c r="E28" s="212"/>
    </row>
    <row r="29" spans="1:5" x14ac:dyDescent="0.3">
      <c r="A29" s="16" t="s">
        <v>34</v>
      </c>
      <c r="B29" s="16" t="s">
        <v>3</v>
      </c>
      <c r="C29" s="34"/>
      <c r="D29" s="35"/>
      <c r="E29" s="212"/>
    </row>
    <row r="30" spans="1:5" x14ac:dyDescent="0.3">
      <c r="A30" s="16" t="s">
        <v>35</v>
      </c>
      <c r="B30" s="16" t="s">
        <v>4</v>
      </c>
      <c r="C30" s="34"/>
      <c r="D30" s="35"/>
      <c r="E30" s="212"/>
    </row>
    <row r="31" spans="1:5" x14ac:dyDescent="0.3">
      <c r="A31" s="16" t="s">
        <v>36</v>
      </c>
      <c r="B31" s="16" t="s">
        <v>5</v>
      </c>
      <c r="C31" s="34"/>
      <c r="D31" s="35"/>
      <c r="E31" s="212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2"/>
    </row>
    <row r="33" spans="1:5" x14ac:dyDescent="0.3">
      <c r="A33" s="17" t="s">
        <v>296</v>
      </c>
      <c r="B33" s="17" t="s">
        <v>56</v>
      </c>
      <c r="C33" s="34"/>
      <c r="D33" s="35"/>
      <c r="E33" s="212"/>
    </row>
    <row r="34" spans="1:5" x14ac:dyDescent="0.3">
      <c r="A34" s="17" t="s">
        <v>297</v>
      </c>
      <c r="B34" s="17" t="s">
        <v>55</v>
      </c>
      <c r="C34" s="34"/>
      <c r="D34" s="35"/>
      <c r="E34" s="212"/>
    </row>
    <row r="35" spans="1:5" x14ac:dyDescent="0.3">
      <c r="A35" s="16" t="s">
        <v>38</v>
      </c>
      <c r="B35" s="16" t="s">
        <v>49</v>
      </c>
      <c r="C35" s="34"/>
      <c r="D35" s="35"/>
      <c r="E35" s="212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2"/>
    </row>
    <row r="37" spans="1:5" x14ac:dyDescent="0.3">
      <c r="A37" s="17" t="s">
        <v>361</v>
      </c>
      <c r="B37" s="17" t="s">
        <v>365</v>
      </c>
      <c r="C37" s="34"/>
      <c r="D37" s="34"/>
      <c r="E37" s="212"/>
    </row>
    <row r="38" spans="1:5" x14ac:dyDescent="0.3">
      <c r="A38" s="17" t="s">
        <v>362</v>
      </c>
      <c r="B38" s="17" t="s">
        <v>366</v>
      </c>
      <c r="C38" s="34"/>
      <c r="D38" s="34"/>
      <c r="E38" s="212"/>
    </row>
    <row r="39" spans="1:5" x14ac:dyDescent="0.3">
      <c r="A39" s="17" t="s">
        <v>363</v>
      </c>
      <c r="B39" s="17" t="s">
        <v>369</v>
      </c>
      <c r="C39" s="34"/>
      <c r="D39" s="35"/>
      <c r="E39" s="212"/>
    </row>
    <row r="40" spans="1:5" x14ac:dyDescent="0.3">
      <c r="A40" s="17" t="s">
        <v>368</v>
      </c>
      <c r="B40" s="17" t="s">
        <v>370</v>
      </c>
      <c r="C40" s="34"/>
      <c r="D40" s="35"/>
      <c r="E40" s="212"/>
    </row>
    <row r="41" spans="1:5" x14ac:dyDescent="0.3">
      <c r="A41" s="17" t="s">
        <v>371</v>
      </c>
      <c r="B41" s="17" t="s">
        <v>367</v>
      </c>
      <c r="C41" s="34"/>
      <c r="D41" s="35"/>
      <c r="E41" s="212"/>
    </row>
    <row r="42" spans="1:5" ht="30" x14ac:dyDescent="0.3">
      <c r="A42" s="16" t="s">
        <v>40</v>
      </c>
      <c r="B42" s="16" t="s">
        <v>28</v>
      </c>
      <c r="C42" s="34"/>
      <c r="D42" s="35"/>
      <c r="E42" s="212"/>
    </row>
    <row r="43" spans="1:5" x14ac:dyDescent="0.3">
      <c r="A43" s="16" t="s">
        <v>41</v>
      </c>
      <c r="B43" s="16" t="s">
        <v>24</v>
      </c>
      <c r="C43" s="34"/>
      <c r="D43" s="35"/>
      <c r="E43" s="212"/>
    </row>
    <row r="44" spans="1:5" x14ac:dyDescent="0.3">
      <c r="A44" s="16" t="s">
        <v>42</v>
      </c>
      <c r="B44" s="16" t="s">
        <v>25</v>
      </c>
      <c r="C44" s="34"/>
      <c r="D44" s="35"/>
      <c r="E44" s="212"/>
    </row>
    <row r="45" spans="1:5" x14ac:dyDescent="0.3">
      <c r="A45" s="16" t="s">
        <v>43</v>
      </c>
      <c r="B45" s="16" t="s">
        <v>26</v>
      </c>
      <c r="C45" s="34"/>
      <c r="D45" s="35"/>
      <c r="E45" s="212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2"/>
    </row>
    <row r="47" spans="1:5" x14ac:dyDescent="0.3">
      <c r="A47" s="139" t="s">
        <v>377</v>
      </c>
      <c r="B47" s="139" t="s">
        <v>380</v>
      </c>
      <c r="C47" s="34"/>
      <c r="D47" s="35"/>
      <c r="E47" s="212"/>
    </row>
    <row r="48" spans="1:5" x14ac:dyDescent="0.3">
      <c r="A48" s="139" t="s">
        <v>378</v>
      </c>
      <c r="B48" s="139" t="s">
        <v>379</v>
      </c>
      <c r="C48" s="34"/>
      <c r="D48" s="35"/>
      <c r="E48" s="212"/>
    </row>
    <row r="49" spans="1:5" x14ac:dyDescent="0.3">
      <c r="A49" s="139" t="s">
        <v>381</v>
      </c>
      <c r="B49" s="139" t="s">
        <v>382</v>
      </c>
      <c r="C49" s="34"/>
      <c r="D49" s="35"/>
      <c r="E49" s="212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2"/>
    </row>
    <row r="51" spans="1:5" x14ac:dyDescent="0.3">
      <c r="A51" s="16" t="s">
        <v>46</v>
      </c>
      <c r="B51" s="16" t="s">
        <v>6</v>
      </c>
      <c r="C51" s="34"/>
      <c r="D51" s="35"/>
      <c r="E51" s="212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4"/>
      <c r="D53" s="35"/>
      <c r="E53" s="212"/>
    </row>
    <row r="54" spans="1:5" x14ac:dyDescent="0.3">
      <c r="A54" s="16" t="s">
        <v>51</v>
      </c>
      <c r="B54" s="16" t="s">
        <v>47</v>
      </c>
      <c r="C54" s="34"/>
      <c r="D54" s="35"/>
      <c r="E54" s="212"/>
    </row>
    <row r="55" spans="1:5" x14ac:dyDescent="0.3">
      <c r="A55" s="14">
        <v>1.4</v>
      </c>
      <c r="B55" s="14" t="s">
        <v>423</v>
      </c>
      <c r="C55" s="34"/>
      <c r="D55" s="35"/>
      <c r="E55" s="212"/>
    </row>
    <row r="56" spans="1:5" x14ac:dyDescent="0.3">
      <c r="A56" s="14">
        <v>1.5</v>
      </c>
      <c r="B56" s="14" t="s">
        <v>7</v>
      </c>
      <c r="C56" s="38"/>
      <c r="D56" s="41"/>
      <c r="E56" s="212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2"/>
    </row>
    <row r="58" spans="1:5" x14ac:dyDescent="0.3">
      <c r="A58" s="16" t="s">
        <v>303</v>
      </c>
      <c r="B58" s="47" t="s">
        <v>52</v>
      </c>
      <c r="C58" s="38"/>
      <c r="D58" s="41"/>
      <c r="E58" s="212"/>
    </row>
    <row r="59" spans="1:5" ht="30" x14ac:dyDescent="0.3">
      <c r="A59" s="16" t="s">
        <v>304</v>
      </c>
      <c r="B59" s="47" t="s">
        <v>54</v>
      </c>
      <c r="C59" s="38"/>
      <c r="D59" s="41"/>
      <c r="E59" s="212"/>
    </row>
    <row r="60" spans="1:5" x14ac:dyDescent="0.3">
      <c r="A60" s="16" t="s">
        <v>305</v>
      </c>
      <c r="B60" s="47" t="s">
        <v>53</v>
      </c>
      <c r="C60" s="41"/>
      <c r="D60" s="41"/>
      <c r="E60" s="212"/>
    </row>
    <row r="61" spans="1:5" x14ac:dyDescent="0.3">
      <c r="A61" s="16" t="s">
        <v>306</v>
      </c>
      <c r="B61" s="47" t="s">
        <v>27</v>
      </c>
      <c r="C61" s="38"/>
      <c r="D61" s="41"/>
      <c r="E61" s="212"/>
    </row>
    <row r="62" spans="1:5" x14ac:dyDescent="0.3">
      <c r="A62" s="16" t="s">
        <v>343</v>
      </c>
      <c r="B62" s="294" t="s">
        <v>344</v>
      </c>
      <c r="C62" s="38"/>
      <c r="D62" s="295"/>
      <c r="E62" s="212"/>
    </row>
    <row r="63" spans="1:5" x14ac:dyDescent="0.3">
      <c r="A63" s="13">
        <v>2</v>
      </c>
      <c r="B63" s="48" t="s">
        <v>106</v>
      </c>
      <c r="C63" s="368"/>
      <c r="D63" s="177">
        <f>SUM(D64:D69)</f>
        <v>0</v>
      </c>
      <c r="E63" s="212"/>
    </row>
    <row r="64" spans="1:5" x14ac:dyDescent="0.3">
      <c r="A64" s="15">
        <v>2.1</v>
      </c>
      <c r="B64" s="49" t="s">
        <v>100</v>
      </c>
      <c r="C64" s="368"/>
      <c r="D64" s="43"/>
      <c r="E64" s="212"/>
    </row>
    <row r="65" spans="1:5" x14ac:dyDescent="0.3">
      <c r="A65" s="15">
        <v>2.2000000000000002</v>
      </c>
      <c r="B65" s="49" t="s">
        <v>104</v>
      </c>
      <c r="C65" s="370"/>
      <c r="D65" s="44"/>
      <c r="E65" s="212"/>
    </row>
    <row r="66" spans="1:5" x14ac:dyDescent="0.3">
      <c r="A66" s="15">
        <v>2.2999999999999998</v>
      </c>
      <c r="B66" s="49" t="s">
        <v>103</v>
      </c>
      <c r="C66" s="370"/>
      <c r="D66" s="44"/>
      <c r="E66" s="212"/>
    </row>
    <row r="67" spans="1:5" x14ac:dyDescent="0.3">
      <c r="A67" s="15">
        <v>2.4</v>
      </c>
      <c r="B67" s="49" t="s">
        <v>105</v>
      </c>
      <c r="C67" s="370"/>
      <c r="D67" s="44"/>
      <c r="E67" s="212"/>
    </row>
    <row r="68" spans="1:5" x14ac:dyDescent="0.3">
      <c r="A68" s="15">
        <v>2.5</v>
      </c>
      <c r="B68" s="49" t="s">
        <v>101</v>
      </c>
      <c r="C68" s="370"/>
      <c r="D68" s="44"/>
      <c r="E68" s="212"/>
    </row>
    <row r="69" spans="1:5" x14ac:dyDescent="0.3">
      <c r="A69" s="15">
        <v>2.6</v>
      </c>
      <c r="B69" s="49" t="s">
        <v>102</v>
      </c>
      <c r="C69" s="370"/>
      <c r="D69" s="44"/>
      <c r="E69" s="212"/>
    </row>
    <row r="70" spans="1:5" s="2" customFormat="1" x14ac:dyDescent="0.3">
      <c r="A70" s="13">
        <v>3</v>
      </c>
      <c r="B70" s="366" t="s">
        <v>459</v>
      </c>
      <c r="C70" s="369"/>
      <c r="D70" s="367"/>
      <c r="E70" s="162"/>
    </row>
    <row r="71" spans="1:5" s="2" customFormat="1" x14ac:dyDescent="0.3">
      <c r="A71" s="13">
        <v>4</v>
      </c>
      <c r="B71" s="13" t="s">
        <v>255</v>
      </c>
      <c r="C71" s="369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4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4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2013-01-29T10:58:08Z</cp:lastPrinted>
  <dcterms:created xsi:type="dcterms:W3CDTF">2011-12-27T13:20:18Z</dcterms:created>
  <dcterms:modified xsi:type="dcterms:W3CDTF">2016-03-31T07:05:07Z</dcterms:modified>
</cp:coreProperties>
</file>