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9.7'!$A$1:$I$48</definedName>
    <definedName name="_xlnm.Print_Area" localSheetId="0">'ფორმა N1'!$A$1:$M$41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25725"/>
</workbook>
</file>

<file path=xl/calcChain.xml><?xml version="1.0" encoding="utf-8"?>
<calcChain xmlns="http://schemas.openxmlformats.org/spreadsheetml/2006/main">
  <c r="H37" i="30"/>
  <c r="G37"/>
  <c r="D75" i="8" l="1"/>
  <c r="C75"/>
  <c r="I38" i="35" l="1"/>
  <c r="D26" i="7" l="1"/>
  <c r="C26"/>
  <c r="D26" i="3"/>
  <c r="C26"/>
  <c r="D17" i="28" l="1"/>
  <c r="C17"/>
  <c r="C18" i="7" l="1"/>
  <c r="C12" i="3" l="1"/>
  <c r="C10" s="1"/>
  <c r="I34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25" i="7" l="1"/>
  <c r="C25"/>
  <c r="D18"/>
  <c r="D15"/>
  <c r="C15"/>
  <c r="D12"/>
  <c r="C12"/>
  <c r="C10" s="1"/>
  <c r="D10" l="1"/>
  <c r="D9" s="1"/>
  <c r="C9"/>
  <c r="D74" i="40"/>
  <c r="D65"/>
  <c r="D59"/>
  <c r="C59"/>
  <c r="D54"/>
  <c r="C54"/>
  <c r="D48"/>
  <c r="C48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C46" i="8"/>
  <c r="C36"/>
  <c r="H39" i="10" l="1"/>
  <c r="H36" s="1"/>
  <c r="H32"/>
  <c r="H24"/>
  <c r="H19"/>
  <c r="H17"/>
  <c r="H14"/>
  <c r="A4" i="39" l="1"/>
  <c r="D14" i="8"/>
  <c r="D46"/>
  <c r="D36"/>
  <c r="A4" i="35" l="1"/>
  <c r="H34" i="34" l="1"/>
  <c r="G34"/>
  <c r="A4"/>
  <c r="A4" i="33" l="1"/>
  <c r="A4" i="32"/>
  <c r="A4" i="30" l="1"/>
  <c r="H34" i="29"/>
  <c r="G34"/>
  <c r="A4"/>
  <c r="A5" i="28" l="1"/>
  <c r="D57" i="8"/>
  <c r="C57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D52" i="8" l="1"/>
  <c r="C52"/>
  <c r="H10" i="10" l="1"/>
  <c r="H9" s="1"/>
  <c r="A5" i="16" l="1"/>
  <c r="C64" i="12" l="1"/>
  <c r="D64"/>
  <c r="D10" i="8"/>
  <c r="C10"/>
  <c r="A4" i="17" l="1"/>
  <c r="A4" i="16"/>
  <c r="A4" i="10"/>
  <c r="A4" i="9"/>
  <c r="A4" i="12"/>
  <c r="A5" i="5"/>
  <c r="A4" i="8"/>
  <c r="A4" i="7"/>
  <c r="J24" i="10" l="1"/>
  <c r="I24"/>
  <c r="G24"/>
  <c r="F24"/>
  <c r="E24"/>
  <c r="D24"/>
  <c r="C24"/>
  <c r="B24"/>
  <c r="D71" i="8" l="1"/>
  <c r="C71"/>
  <c r="I39" i="10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D10" s="1"/>
  <c r="C11"/>
  <c r="D63" i="8"/>
  <c r="D32"/>
  <c r="C32"/>
  <c r="D23"/>
  <c r="D17" s="1"/>
  <c r="C23"/>
  <c r="C17" s="1"/>
  <c r="C14"/>
  <c r="D18" i="3"/>
  <c r="C18"/>
  <c r="D15"/>
  <c r="C15"/>
  <c r="D12"/>
  <c r="C10" i="5" l="1"/>
  <c r="C13" i="8"/>
  <c r="C9" s="1"/>
  <c r="D13"/>
  <c r="D9" s="1"/>
  <c r="C25" i="3"/>
  <c r="D10"/>
  <c r="B9" i="10"/>
  <c r="D10" i="12"/>
  <c r="D44"/>
  <c r="J9" i="10"/>
  <c r="D25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<sst xmlns="http://schemas.openxmlformats.org/spreadsheetml/2006/main" count="1236" uniqueCount="592">
  <si>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</si>
  <si>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</si>
  <si>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</si>
  <si>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</si>
  <si>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</si>
  <si>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</si>
  <si>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</si>
  <si>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</si>
  <si>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</si>
  <si>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</si>
  <si>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</si>
  <si>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</si>
  <si>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</si>
  <si>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</si>
  <si>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</si>
  <si>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</si>
  <si>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</si>
  <si>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</si>
  <si>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</si>
  <si>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</si>
  <si>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</si>
  <si>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</si>
  <si>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</si>
  <si>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</si>
  <si>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</si>
  <si>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</si>
  <si>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</si>
  <si>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</si>
  <si>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</si>
  <si>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</si>
  <si>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</si>
  <si>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</si>
  <si>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</si>
  <si>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</si>
  <si>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</si>
  <si>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</si>
  <si>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</si>
  <si>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</si>
  <si>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</si>
  <si>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</si>
  <si>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</si>
  <si>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</si>
  <si>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</si>
  <si>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</si>
  <si>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</si>
  <si>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</si>
  <si>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</si>
  <si>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</si>
  <si>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</si>
  <si>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</si>
  <si>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</si>
  <si>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</si>
  <si>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</si>
  <si>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</si>
  <si>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</si>
  <si>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</si>
  <si>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</si>
  <si>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</si>
  <si>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</si>
  <si>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</si>
  <si>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</si>
  <si>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</si>
  <si>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</si>
  <si>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</si>
  <si>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</si>
  <si>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</si>
  <si>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</si>
  <si>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</si>
  <si>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</si>
  <si>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</si>
  <si>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</si>
  <si>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</si>
  <si>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</si>
  <si>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</si>
  <si>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</si>
  <si>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</si>
  <si>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</si>
  <si>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</si>
  <si>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</si>
  <si>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</si>
  <si>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</si>
  <si>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</si>
  <si>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</si>
  <si>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</si>
  <si>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</si>
  <si>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</si>
  <si>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</si>
  <si>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</si>
  <si>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</si>
  <si>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</si>
  <si>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</si>
  <si>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</si>
  <si>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</si>
  <si>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</si>
  <si>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</si>
  <si>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</si>
  <si>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</si>
  <si>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</si>
  <si>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</si>
  <si>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</si>
  <si>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</si>
  <si>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</si>
  <si>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</si>
  <si>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</si>
  <si>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</si>
  <si>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</si>
  <si>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</si>
  <si>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</si>
  <si>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</si>
  <si>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</si>
  <si>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</si>
  <si>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</si>
  <si>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</si>
  <si>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</si>
  <si>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</si>
  <si>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</si>
  <si>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</si>
  <si>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</si>
  <si>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</si>
  <si>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</si>
  <si>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</si>
  <si>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</si>
  <si>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</si>
  <si>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</si>
  <si>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</si>
  <si>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</si>
  <si>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</si>
  <si>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</si>
  <si>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</si>
  <si>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</si>
  <si>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</si>
  <si>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</si>
  <si>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</si>
  <si>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</si>
  <si>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</si>
  <si>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</si>
  <si>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</si>
  <si>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</si>
  <si>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</si>
  <si>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</si>
  <si>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</si>
  <si>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</si>
  <si>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</si>
  <si>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</si>
  <si>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</si>
  <si>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</si>
  <si>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</si>
  <si>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</si>
  <si>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</si>
  <si>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</si>
  <si>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</si>
  <si>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</si>
  <si>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</si>
  <si>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</si>
  <si>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</si>
  <si>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</si>
  <si>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</si>
  <si>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</si>
  <si>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</si>
  <si>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</si>
  <si>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</si>
  <si>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</si>
  <si>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</si>
  <si>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</si>
  <si>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</si>
  <si>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</si>
  <si>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</si>
  <si>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</si>
  <si>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</si>
  <si>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</si>
  <si>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</si>
  <si>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</si>
  <si>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</si>
  <si>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</si>
  <si>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</si>
  <si>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</si>
  <si>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</si>
  <si>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</si>
  <si>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</si>
  <si>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</si>
  <si>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</si>
  <si>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</si>
  <si>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</si>
  <si>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</si>
  <si>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</si>
  <si>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</si>
  <si>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</si>
  <si>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</si>
  <si>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</si>
  <si>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</si>
  <si>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</si>
  <si>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</si>
  <si>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</si>
  <si>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</si>
  <si>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</si>
  <si>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</si>
  <si>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</si>
  <si>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</si>
  <si>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</si>
  <si>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</si>
  <si>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</si>
  <si>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</si>
  <si>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</si>
  <si>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</si>
  <si>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</si>
  <si>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</si>
  <si>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</si>
  <si>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</si>
  <si>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</si>
  <si>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</si>
  <si>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</si>
  <si>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</si>
  <si>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</si>
  <si>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</si>
  <si>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</si>
  <si>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</si>
  <si>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</si>
  <si>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</si>
  <si>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</si>
  <si>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</si>
  <si>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</si>
  <si>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</si>
  <si>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</si>
  <si>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</si>
  <si>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</si>
  <si>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</si>
  <si>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</si>
  <si>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</si>
  <si>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</si>
  <si>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</si>
  <si>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</si>
  <si>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</si>
  <si>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</si>
  <si>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</si>
  <si>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</si>
  <si>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</si>
  <si>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</si>
  <si>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</si>
  <si>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</si>
  <si>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</si>
  <si>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</si>
  <si>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</si>
  <si>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</si>
  <si>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</si>
  <si>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</si>
  <si>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</si>
  <si>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</si>
  <si>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</si>
  <si>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</si>
  <si>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</si>
  <si>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</si>
  <si>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</si>
  <si>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</si>
  <si>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</si>
  <si>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</si>
  <si>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</si>
  <si>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</si>
  <si>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</si>
  <si>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</si>
  <si>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</si>
  <si>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</si>
  <si>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</si>
  <si>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</si>
  <si>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</si>
  <si>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</si>
  <si>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</si>
  <si>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</si>
  <si>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</si>
  <si>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</si>
  <si>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</si>
  <si>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</si>
  <si>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</si>
  <si>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</si>
  <si>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</si>
  <si>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</si>
  <si>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</si>
  <si>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</si>
  <si>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</si>
  <si>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</si>
  <si>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</si>
  <si>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</si>
  <si>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</si>
  <si>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</si>
  <si>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</si>
  <si>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</si>
  <si>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</si>
  <si>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</si>
  <si>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</si>
  <si>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</si>
  <si>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</si>
  <si>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</si>
  <si>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</si>
  <si>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</si>
  <si>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</si>
  <si>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</si>
  <si>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</si>
  <si>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</si>
  <si>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</si>
  <si>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</si>
  <si>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</si>
  <si>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</si>
  <si>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</si>
  <si>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</si>
  <si>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</si>
  <si>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</si>
  <si>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</si>
  <si>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</si>
  <si>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</si>
  <si>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</si>
  <si>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</si>
  <si>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</si>
  <si>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</si>
  <si>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</si>
  <si>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</si>
  <si>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</si>
  <si>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</si>
  <si>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</si>
  <si>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</si>
  <si>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</si>
  <si>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</si>
  <si>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</si>
  <si>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</si>
  <si>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</si>
  <si>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</si>
  <si>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</si>
  <si>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</si>
  <si>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</si>
  <si>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</si>
  <si>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</si>
  <si>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</si>
  <si>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</si>
  <si>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</si>
  <si>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</si>
  <si>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</si>
  <si>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</si>
  <si>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</si>
  <si>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</si>
  <si>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</si>
  <si>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</si>
  <si>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</si>
  <si>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</si>
  <si>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</si>
  <si>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</si>
  <si>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</si>
  <si>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</si>
  <si>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</si>
  <si>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</si>
  <si>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</si>
  <si>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</si>
  <si>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</si>
  <si>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</si>
  <si>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</si>
  <si>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</si>
  <si>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</si>
  <si>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</si>
  <si>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</si>
  <si>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</si>
  <si>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</si>
  <si>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</si>
  <si>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</si>
  <si>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</si>
  <si>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</si>
  <si>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</si>
  <si>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</si>
  <si>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</si>
  <si>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</si>
  <si>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</si>
  <si>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</si>
  <si>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</si>
  <si>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</si>
  <si>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</si>
  <si>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</si>
  <si>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</si>
  <si>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</si>
  <si>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</si>
  <si>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</si>
  <si>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</si>
  <si>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</si>
  <si>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</si>
  <si>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</si>
  <si>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</si>
  <si>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</si>
  <si>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</si>
  <si>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</si>
  <si>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</si>
  <si>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</si>
  <si>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</si>
  <si>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</si>
  <si>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</si>
  <si>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</si>
  <si>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</si>
  <si>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</si>
  <si>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</si>
  <si>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</si>
  <si>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</si>
  <si>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</si>
  <si>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</si>
  <si>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</si>
  <si>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</si>
  <si>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</si>
  <si>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</si>
  <si>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</si>
  <si>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</si>
  <si>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</si>
  <si>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</si>
  <si>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</si>
  <si>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</si>
  <si>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</si>
  <si>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</si>
  <si>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</si>
  <si>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</si>
  <si>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</si>
  <si>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</si>
  <si>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</si>
  <si>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</si>
  <si>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</si>
  <si>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</si>
  <si>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</si>
  <si>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</si>
  <si>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</si>
  <si>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</si>
  <si>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</si>
  <si>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</si>
  <si>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</si>
  <si>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</si>
  <si>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</si>
  <si>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</si>
  <si>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</si>
  <si>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</si>
  <si>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</si>
  <si>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</si>
  <si>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</si>
  <si>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</si>
  <si>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</si>
  <si>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</si>
  <si>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</si>
  <si>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</si>
  <si>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</si>
  <si>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</si>
  <si>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</si>
  <si>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</si>
  <si>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</si>
  <si>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</si>
  <si>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</si>
  <si>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</si>
  <si>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</si>
  <si>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</si>
  <si>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</si>
  <si>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</si>
  <si>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</si>
  <si>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</si>
  <si>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</si>
  <si>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</si>
  <si>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</si>
  <si>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</si>
  <si>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</si>
  <si>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</si>
  <si>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</si>
  <si>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</si>
  <si>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</si>
  <si>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</si>
  <si>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</si>
  <si>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</si>
  <si>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</si>
  <si>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</si>
  <si>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</si>
  <si>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</si>
  <si>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</si>
  <si>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</si>
  <si>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</si>
  <si>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</si>
  <si>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</si>
  <si>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</si>
  <si>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</si>
  <si>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</si>
  <si>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</si>
  <si>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</si>
  <si>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</si>
  <si>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</si>
  <si>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</si>
  <si>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ფულადი შემოწირულობა</t>
  </si>
  <si>
    <t>ღონღაძე</t>
  </si>
  <si>
    <t>ზურაბ</t>
  </si>
  <si>
    <t>01005023286</t>
  </si>
  <si>
    <t>GE93BG0000000902934500</t>
  </si>
  <si>
    <t>საქართველოს ბანკი</t>
  </si>
  <si>
    <t>გოგნიაშვილი</t>
  </si>
  <si>
    <t>გიორგი</t>
  </si>
  <si>
    <t>01018001049</t>
  </si>
  <si>
    <t>GE08BG0000000320578100</t>
  </si>
  <si>
    <t xml:space="preserve">პაატა </t>
  </si>
  <si>
    <t>საყვარელიძე</t>
  </si>
  <si>
    <t>01017002790</t>
  </si>
  <si>
    <t>GE09BG0000000320713300</t>
  </si>
  <si>
    <t>როგავა</t>
  </si>
  <si>
    <t>გრიგოლ</t>
  </si>
  <si>
    <t>19001024244</t>
  </si>
  <si>
    <t>CE52BG0000000382331000</t>
  </si>
  <si>
    <t>ჩახვაძე</t>
  </si>
  <si>
    <t>გურამ</t>
  </si>
  <si>
    <t>01005008356</t>
  </si>
  <si>
    <t>GE51TB1716645064322344</t>
  </si>
  <si>
    <t>თიბისი</t>
  </si>
  <si>
    <t>არაფულადი შემოწირულობა</t>
  </si>
  <si>
    <t>კვანჭიანი</t>
  </si>
  <si>
    <t>ელიკო</t>
  </si>
  <si>
    <t>საოფისე ფართი, ქ. დმანისი, 9აპრილისქ. N68 12კვ.მ</t>
  </si>
  <si>
    <t>საოფისე ფართი</t>
  </si>
  <si>
    <t>შანავა</t>
  </si>
  <si>
    <t>როინ</t>
  </si>
  <si>
    <t>საოფისე ფართი, ქ. ზუგდიდი, ც.დადიანის N2 30 კვ.მ</t>
  </si>
  <si>
    <t>პარტიის შემოწირულობების დეკალრირება გაზეთ "ახალ თაობაში"</t>
  </si>
  <si>
    <t>რუსეთ საქართველოს ომი ხოვნის სიმბოლიკის შეძენა</t>
  </si>
  <si>
    <t>GE93BG0000000314222100</t>
  </si>
  <si>
    <t>რუსეთ-საქართველოს ომის ხსოვნისადმი მიძღვნილი მსვლელობა</t>
  </si>
  <si>
    <t>3 დროშა 50 მაისური</t>
  </si>
  <si>
    <t>გიორგი ჭანტურიას ხსოვნის დღე</t>
  </si>
  <si>
    <t>20 მაისური</t>
  </si>
  <si>
    <t>ედპ-ის საარჩევნო სლოგანის და სიის პრეზენტაცია</t>
  </si>
  <si>
    <t>პრეზენტაცია</t>
  </si>
  <si>
    <t>20 მაისური, 10 დროშა, ბანერი</t>
  </si>
  <si>
    <t>ედპ-ის პრეზენტაცია ტელეკომპანია "მაესტროს" პირდაპირ ეთერში</t>
  </si>
  <si>
    <t>20 მაისური, ბანერი</t>
  </si>
  <si>
    <t>ედპ-ის სარეკლამო ფლაერების დარიგება</t>
  </si>
  <si>
    <t>9/22/2012 -9/25/2012</t>
  </si>
  <si>
    <t>20 მაისური, 15 დროშა</t>
  </si>
  <si>
    <t>q. ozurgeTi, doliZis q. 11</t>
  </si>
  <si>
    <t>ბინა</t>
  </si>
  <si>
    <t>2 თვე</t>
  </si>
  <si>
    <t>20 კვმ</t>
  </si>
  <si>
    <t>ხათუნა</t>
  </si>
  <si>
    <t>კოპლატაძე</t>
  </si>
  <si>
    <t>q. lanCxuTi Jordanias q. 110 bina 3</t>
  </si>
  <si>
    <t>26.40 კვ.მ</t>
  </si>
  <si>
    <t>მანანა</t>
  </si>
  <si>
    <t>ქინქლაძე</t>
  </si>
  <si>
    <t>ქ. ბოლნისი, ორბელიანის133</t>
  </si>
  <si>
    <t>ნონა</t>
  </si>
  <si>
    <t>თაბაგარი</t>
  </si>
  <si>
    <t>q. quTaisi, wm.ninos q. #7</t>
  </si>
  <si>
    <t>1 თვე</t>
  </si>
  <si>
    <t>გოგი</t>
  </si>
  <si>
    <t>ლოლაძე</t>
  </si>
  <si>
    <t>ქ. მარნეული, რუთაველის ქ. 78</t>
  </si>
  <si>
    <t>თახირა</t>
  </si>
  <si>
    <t>ხასმამედოვა</t>
  </si>
  <si>
    <t>პოლიგრაფიული მომსხურება</t>
  </si>
  <si>
    <t>საშემოსავლო გადასახადი სხვადასხვა პირებისთვის</t>
  </si>
  <si>
    <t>ბუკლეტის "მესამე გზა - ჩვენი არჩევანი" და ფლაერის " მესამე გზა" დაბეჭდვა</t>
  </si>
  <si>
    <t>სურათების დაბეჭდვა</t>
  </si>
  <si>
    <t>პაატა</t>
  </si>
  <si>
    <t>ადგილობრივი კომიტეტების დათვალიერება</t>
  </si>
  <si>
    <t>საქართველოს სხვადსხვა რეგიონი</t>
  </si>
  <si>
    <t>ახალბედაშვილი</t>
  </si>
  <si>
    <t>01034004553</t>
  </si>
  <si>
    <t>ადგილობრივი კომიტეტები დათვალიერება</t>
  </si>
  <si>
    <t xml:space="preserve">გიორგი </t>
  </si>
  <si>
    <t>პარტიული კონფერენციის მომზადება</t>
  </si>
  <si>
    <t>აღმოსავლეთ საქართველო</t>
  </si>
  <si>
    <t>ეკატერინე</t>
  </si>
  <si>
    <t>შინდაგორიძე</t>
  </si>
  <si>
    <t>01030003438</t>
  </si>
  <si>
    <t>საარჩევნო კამოანიის ჩატარება</t>
  </si>
  <si>
    <t>სამეგრელოს რეგიონი</t>
  </si>
  <si>
    <t xml:space="preserve">გრიგოლ </t>
  </si>
  <si>
    <t>საარჩევნო კამპანიის ჩატარება</t>
  </si>
  <si>
    <t>01005023268</t>
  </si>
  <si>
    <t>ლევან</t>
  </si>
  <si>
    <t>ებრალიძე</t>
  </si>
  <si>
    <t>01010005622</t>
  </si>
  <si>
    <t>შოთა</t>
  </si>
  <si>
    <t>ინანეიშვილი</t>
  </si>
  <si>
    <t>01017019289</t>
  </si>
  <si>
    <t>იმერეთის რეგიონი</t>
  </si>
  <si>
    <t>დასავლეთ საქართველო</t>
  </si>
  <si>
    <t>გოგოლაძე</t>
  </si>
  <si>
    <t>მივლინება შიდა ქართლში</t>
  </si>
  <si>
    <t>კახეთის რეგიონი</t>
  </si>
  <si>
    <t>პარტიული სტრუქტურების დათვალიერება</t>
  </si>
  <si>
    <t>პრესამახურის სტრუქტურების გამართვა</t>
  </si>
  <si>
    <t>კახეთის და ქვემო ქართლის რეგიონი</t>
  </si>
  <si>
    <t xml:space="preserve">რუსუდან </t>
  </si>
  <si>
    <t>კიკალიშვილი</t>
  </si>
  <si>
    <t>ახალგაზრდული ორგანიზაციების ჩამოყალიბება</t>
  </si>
  <si>
    <t>აღმოავლეთ საქართველო</t>
  </si>
  <si>
    <t>01010001631</t>
  </si>
  <si>
    <t>მარიამ</t>
  </si>
  <si>
    <t>ევროპის დემოკრატ სტუდენტთა კავშირის ღონისძიებები</t>
  </si>
  <si>
    <t>ევროპის სხვადახვა ქვეყანა</t>
  </si>
  <si>
    <t>62001040420</t>
  </si>
  <si>
    <t>01/01/201 - 12/31/2012</t>
  </si>
  <si>
    <t>ეროვნულ-დემოკრატიული პარტია</t>
  </si>
</sst>
</file>

<file path=xl/styles.xml><?xml version="1.0" encoding="utf-8"?>
<styleSheet xmlns="http://schemas.openxmlformats.org/spreadsheetml/2006/main">
  <numFmts count="4">
    <numFmt numFmtId="164" formatCode="00,000.00"/>
    <numFmt numFmtId="165" formatCode="0,000.00"/>
    <numFmt numFmtId="166" formatCode="0,000,000.00"/>
    <numFmt numFmtId="167" formatCode="dd/mm/yy;@"/>
  </numFmts>
  <fonts count="37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10"/>
      <color theme="1"/>
      <name val="Sylfaen"/>
      <family val="1"/>
      <charset val="204"/>
    </font>
    <font>
      <b/>
      <sz val="10"/>
      <color theme="1"/>
      <name val="Sylfaen"/>
      <family val="1"/>
      <charset val="204"/>
    </font>
    <font>
      <sz val="10"/>
      <name val="Sylfaen"/>
      <family val="1"/>
      <charset val="204"/>
    </font>
    <font>
      <b/>
      <sz val="10"/>
      <name val="Sylfaen"/>
      <family val="1"/>
      <charset val="204"/>
    </font>
    <font>
      <sz val="12"/>
      <name val="AcadNusx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50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12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0" xfId="2" applyFont="1" applyFill="1" applyBorder="1" applyAlignment="1" applyProtection="1">
      <alignment horizontal="left" vertical="top"/>
      <protection locked="0"/>
    </xf>
    <xf numFmtId="0" fontId="19" fillId="5" borderId="30" xfId="2" applyFont="1" applyFill="1" applyBorder="1" applyAlignment="1" applyProtection="1">
      <alignment horizontal="left" vertical="top" wrapText="1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1" fontId="19" fillId="5" borderId="31" xfId="2" applyNumberFormat="1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7" fillId="6" borderId="0" xfId="1" applyFont="1" applyFill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/>
      <protection locked="0"/>
    </xf>
    <xf numFmtId="3" fontId="12" fillId="6" borderId="0" xfId="1" applyNumberFormat="1" applyFont="1" applyFill="1" applyAlignment="1" applyProtection="1">
      <alignment horizontal="center" vertical="center"/>
      <protection locked="0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12" fillId="0" borderId="1" xfId="2" applyFont="1" applyFill="1" applyBorder="1" applyAlignment="1" applyProtection="1">
      <alignment horizontal="left" vertical="top"/>
      <protection locked="0"/>
    </xf>
    <xf numFmtId="0" fontId="28" fillId="6" borderId="0" xfId="0" applyFont="1" applyFill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1" xfId="0" applyFont="1" applyFill="1" applyBorder="1" applyAlignment="1" applyProtection="1">
      <alignment horizontal="center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34" xfId="0" applyFont="1" applyFill="1" applyBorder="1" applyAlignment="1" applyProtection="1">
      <alignment horizontal="center"/>
    </xf>
    <xf numFmtId="0" fontId="12" fillId="5" borderId="2" xfId="0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2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5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3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6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4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32" fillId="0" borderId="1" xfId="0" applyFont="1" applyBorder="1" applyAlignment="1" applyProtection="1">
      <alignment wrapText="1"/>
      <protection locked="0"/>
    </xf>
    <xf numFmtId="0" fontId="32" fillId="0" borderId="1" xfId="0" applyFont="1" applyBorder="1" applyAlignment="1">
      <alignment horizontal="left" vertical="top" wrapText="1"/>
    </xf>
    <xf numFmtId="14" fontId="14" fillId="0" borderId="2" xfId="5" applyNumberFormat="1" applyFont="1" applyBorder="1" applyAlignment="1" applyProtection="1">
      <alignment vertical="top" wrapText="1"/>
      <protection locked="0"/>
    </xf>
    <xf numFmtId="0" fontId="14" fillId="0" borderId="2" xfId="5" applyFont="1" applyBorder="1" applyAlignment="1" applyProtection="1">
      <alignment vertical="top" wrapText="1"/>
      <protection locked="0"/>
    </xf>
    <xf numFmtId="0" fontId="14" fillId="0" borderId="19" xfId="5" applyFont="1" applyBorder="1" applyAlignment="1" applyProtection="1">
      <alignment vertical="top"/>
      <protection locked="0"/>
    </xf>
    <xf numFmtId="0" fontId="32" fillId="0" borderId="38" xfId="0" applyFont="1" applyBorder="1" applyAlignment="1">
      <alignment vertical="top" wrapText="1"/>
    </xf>
    <xf numFmtId="0" fontId="32" fillId="0" borderId="37" xfId="0" applyFont="1" applyBorder="1" applyAlignment="1">
      <alignment vertical="top" wrapText="1"/>
    </xf>
    <xf numFmtId="49" fontId="33" fillId="0" borderId="4" xfId="0" applyNumberFormat="1" applyFont="1" applyBorder="1" applyAlignment="1" applyProtection="1">
      <alignment horizontal="right" vertical="top" wrapText="1"/>
      <protection locked="0"/>
    </xf>
    <xf numFmtId="0" fontId="0" fillId="0" borderId="1" xfId="0" applyBorder="1" applyAlignment="1">
      <alignment horizontal="left" vertical="top" wrapText="1"/>
    </xf>
    <xf numFmtId="0" fontId="14" fillId="0" borderId="20" xfId="5" applyFont="1" applyBorder="1" applyAlignment="1" applyProtection="1">
      <alignment vertical="top" wrapText="1"/>
      <protection locked="0"/>
    </xf>
    <xf numFmtId="0" fontId="22" fillId="0" borderId="18" xfId="5" applyFont="1" applyBorder="1" applyAlignment="1" applyProtection="1">
      <alignment horizontal="center" vertical="top"/>
      <protection locked="0"/>
    </xf>
    <xf numFmtId="14" fontId="30" fillId="0" borderId="2" xfId="5" applyNumberFormat="1" applyFont="1" applyBorder="1" applyAlignment="1" applyProtection="1">
      <alignment vertical="top" wrapText="1"/>
      <protection locked="0"/>
    </xf>
    <xf numFmtId="0" fontId="30" fillId="0" borderId="2" xfId="5" applyFont="1" applyBorder="1" applyAlignment="1" applyProtection="1">
      <alignment vertical="top" wrapText="1"/>
      <protection locked="0"/>
    </xf>
    <xf numFmtId="0" fontId="30" fillId="0" borderId="19" xfId="5" applyFont="1" applyBorder="1" applyAlignment="1" applyProtection="1">
      <alignment horizontal="right" vertical="top"/>
      <protection locked="0"/>
    </xf>
    <xf numFmtId="0" fontId="30" fillId="0" borderId="18" xfId="5" applyFont="1" applyBorder="1" applyAlignment="1" applyProtection="1">
      <alignment vertical="top" wrapText="1"/>
      <protection locked="0"/>
    </xf>
    <xf numFmtId="49" fontId="31" fillId="0" borderId="1" xfId="5" applyNumberFormat="1" applyFont="1" applyBorder="1" applyAlignment="1" applyProtection="1">
      <alignment horizontal="right" vertical="top"/>
      <protection locked="0"/>
    </xf>
    <xf numFmtId="0" fontId="30" fillId="0" borderId="20" xfId="5" applyFont="1" applyBorder="1" applyAlignment="1" applyProtection="1">
      <alignment vertical="top" wrapText="1"/>
      <protection locked="0"/>
    </xf>
    <xf numFmtId="0" fontId="22" fillId="0" borderId="21" xfId="5" applyFont="1" applyBorder="1" applyAlignment="1" applyProtection="1">
      <alignment horizontal="center" vertical="top"/>
      <protection locked="0"/>
    </xf>
    <xf numFmtId="0" fontId="30" fillId="0" borderId="5" xfId="5" applyFont="1" applyBorder="1" applyAlignment="1" applyProtection="1">
      <alignment vertical="top"/>
      <protection locked="0"/>
    </xf>
    <xf numFmtId="0" fontId="30" fillId="0" borderId="21" xfId="5" applyFont="1" applyBorder="1" applyAlignment="1" applyProtection="1">
      <alignment vertical="top" wrapText="1"/>
      <protection locked="0"/>
    </xf>
    <xf numFmtId="0" fontId="30" fillId="0" borderId="1" xfId="5" applyFont="1" applyBorder="1" applyAlignment="1" applyProtection="1">
      <alignment vertical="top" wrapText="1"/>
      <protection locked="0"/>
    </xf>
    <xf numFmtId="49" fontId="33" fillId="0" borderId="0" xfId="0" applyNumberFormat="1" applyFont="1" applyAlignment="1" applyProtection="1">
      <alignment horizontal="right" vertical="top"/>
      <protection locked="0"/>
    </xf>
    <xf numFmtId="0" fontId="32" fillId="0" borderId="1" xfId="0" applyFont="1" applyBorder="1" applyAlignment="1" applyProtection="1">
      <alignment vertical="top" wrapText="1"/>
      <protection locked="0"/>
    </xf>
    <xf numFmtId="0" fontId="14" fillId="0" borderId="5" xfId="5" applyFont="1" applyBorder="1" applyAlignment="1" applyProtection="1">
      <alignment vertical="top"/>
      <protection locked="0"/>
    </xf>
    <xf numFmtId="49" fontId="33" fillId="0" borderId="37" xfId="0" applyNumberFormat="1" applyFont="1" applyBorder="1" applyAlignment="1" applyProtection="1">
      <alignment horizontal="right" vertical="top"/>
      <protection locked="0"/>
    </xf>
    <xf numFmtId="0" fontId="14" fillId="0" borderId="19" xfId="5" applyFont="1" applyBorder="1" applyAlignment="1" applyProtection="1">
      <alignment horizontal="right" vertical="top"/>
      <protection locked="0"/>
    </xf>
    <xf numFmtId="14" fontId="32" fillId="0" borderId="1" xfId="3" applyNumberFormat="1" applyFont="1" applyBorder="1" applyAlignment="1" applyProtection="1">
      <alignment vertical="top"/>
      <protection locked="0"/>
    </xf>
    <xf numFmtId="0" fontId="14" fillId="0" borderId="18" xfId="5" applyFont="1" applyBorder="1" applyAlignment="1" applyProtection="1">
      <alignment vertical="top" wrapText="1"/>
      <protection locked="0"/>
    </xf>
    <xf numFmtId="49" fontId="32" fillId="0" borderId="1" xfId="0" applyNumberFormat="1" applyFont="1" applyBorder="1" applyAlignment="1" applyProtection="1">
      <alignment horizontal="left" vertical="top" wrapText="1"/>
      <protection locked="0"/>
    </xf>
    <xf numFmtId="0" fontId="30" fillId="0" borderId="19" xfId="5" applyFont="1" applyBorder="1" applyAlignment="1" applyProtection="1">
      <alignment horizontal="left" vertical="top" wrapText="1"/>
      <protection locked="0"/>
    </xf>
    <xf numFmtId="0" fontId="14" fillId="0" borderId="21" xfId="5" applyFont="1" applyBorder="1" applyAlignment="1" applyProtection="1">
      <alignment vertical="top" wrapText="1"/>
      <protection locked="0"/>
    </xf>
    <xf numFmtId="0" fontId="14" fillId="0" borderId="1" xfId="5" applyFont="1" applyBorder="1" applyAlignment="1" applyProtection="1">
      <alignment vertical="top" wrapText="1"/>
      <protection locked="0"/>
    </xf>
    <xf numFmtId="49" fontId="32" fillId="0" borderId="1" xfId="0" applyNumberFormat="1" applyFont="1" applyBorder="1" applyAlignment="1" applyProtection="1">
      <alignment vertical="top"/>
      <protection locked="0"/>
    </xf>
    <xf numFmtId="0" fontId="30" fillId="0" borderId="19" xfId="5" applyFont="1" applyBorder="1" applyAlignment="1" applyProtection="1">
      <alignment vertical="top" wrapText="1"/>
      <protection locked="0"/>
    </xf>
    <xf numFmtId="49" fontId="32" fillId="0" borderId="1" xfId="3" applyNumberFormat="1" applyFont="1" applyBorder="1" applyAlignment="1" applyProtection="1">
      <alignment vertical="top"/>
      <protection locked="0"/>
    </xf>
    <xf numFmtId="0" fontId="32" fillId="0" borderId="1" xfId="3" applyFont="1" applyBorder="1" applyAlignment="1" applyProtection="1">
      <alignment vertical="top" wrapText="1"/>
      <protection locked="0"/>
    </xf>
    <xf numFmtId="14" fontId="32" fillId="0" borderId="0" xfId="0" applyNumberFormat="1" applyFont="1" applyAlignment="1">
      <alignment horizontal="right" vertical="top"/>
    </xf>
    <xf numFmtId="0" fontId="32" fillId="0" borderId="0" xfId="0" applyFont="1" applyAlignment="1">
      <alignment horizontal="left" vertical="top"/>
    </xf>
    <xf numFmtId="49" fontId="30" fillId="0" borderId="1" xfId="5" applyNumberFormat="1" applyFont="1" applyBorder="1" applyAlignment="1" applyProtection="1">
      <alignment vertical="top"/>
      <protection locked="0"/>
    </xf>
    <xf numFmtId="0" fontId="30" fillId="4" borderId="21" xfId="5" applyFont="1" applyFill="1" applyBorder="1" applyAlignment="1" applyProtection="1">
      <alignment vertical="top" wrapText="1"/>
      <protection locked="0"/>
    </xf>
    <xf numFmtId="0" fontId="30" fillId="4" borderId="1" xfId="5" applyFont="1" applyFill="1" applyBorder="1" applyAlignment="1" applyProtection="1">
      <alignment vertical="top" wrapText="1"/>
      <protection locked="0"/>
    </xf>
    <xf numFmtId="0" fontId="30" fillId="4" borderId="1" xfId="5" applyFont="1" applyFill="1" applyBorder="1" applyAlignment="1" applyProtection="1">
      <alignment vertical="top"/>
      <protection locked="0"/>
    </xf>
    <xf numFmtId="14" fontId="30" fillId="0" borderId="1" xfId="5" applyNumberFormat="1" applyFont="1" applyBorder="1" applyAlignment="1" applyProtection="1">
      <alignment vertical="top" wrapText="1"/>
      <protection locked="0"/>
    </xf>
    <xf numFmtId="0" fontId="6" fillId="0" borderId="1" xfId="3" applyBorder="1" applyAlignment="1" applyProtection="1">
      <alignment vertical="top"/>
      <protection locked="0"/>
    </xf>
    <xf numFmtId="0" fontId="6" fillId="0" borderId="1" xfId="3" applyBorder="1" applyAlignment="1" applyProtection="1">
      <alignment horizontal="left" vertical="top"/>
      <protection locked="0"/>
    </xf>
    <xf numFmtId="0" fontId="32" fillId="0" borderId="1" xfId="0" applyFont="1" applyBorder="1" applyAlignment="1">
      <alignment vertical="top"/>
    </xf>
    <xf numFmtId="14" fontId="12" fillId="0" borderId="1" xfId="0" applyNumberFormat="1" applyFont="1" applyFill="1" applyBorder="1" applyAlignment="1" applyProtection="1">
      <alignment vertical="top"/>
      <protection locked="0"/>
    </xf>
    <xf numFmtId="0" fontId="6" fillId="0" borderId="1" xfId="3" applyBorder="1" applyAlignment="1" applyProtection="1">
      <alignment vertical="top" wrapText="1"/>
      <protection locked="0"/>
    </xf>
    <xf numFmtId="14" fontId="6" fillId="0" borderId="1" xfId="3" applyNumberFormat="1" applyBorder="1" applyAlignment="1" applyProtection="1">
      <alignment vertical="top"/>
      <protection locked="0"/>
    </xf>
    <xf numFmtId="0" fontId="6" fillId="0" borderId="1" xfId="3" applyBorder="1" applyAlignment="1" applyProtection="1">
      <alignment wrapText="1"/>
      <protection locked="0"/>
    </xf>
    <xf numFmtId="0" fontId="34" fillId="0" borderId="0" xfId="0" applyFont="1" applyAlignment="1">
      <alignment vertical="top" wrapText="1"/>
    </xf>
    <xf numFmtId="0" fontId="14" fillId="0" borderId="1" xfId="4" applyFont="1" applyBorder="1" applyAlignment="1" applyProtection="1">
      <alignment vertical="top" wrapText="1"/>
      <protection locked="0"/>
    </xf>
    <xf numFmtId="0" fontId="14" fillId="0" borderId="1" xfId="4" applyFont="1" applyBorder="1" applyAlignment="1" applyProtection="1">
      <alignment horizontal="right" vertical="top" wrapText="1"/>
      <protection locked="0"/>
    </xf>
    <xf numFmtId="0" fontId="34" fillId="0" borderId="0" xfId="0" applyFont="1" applyAlignment="1">
      <alignment horizontal="right" vertical="top"/>
    </xf>
    <xf numFmtId="0" fontId="14" fillId="0" borderId="2" xfId="4" applyFont="1" applyBorder="1" applyAlignment="1" applyProtection="1">
      <alignment vertical="top" wrapText="1"/>
      <protection locked="0"/>
    </xf>
    <xf numFmtId="0" fontId="34" fillId="0" borderId="1" xfId="0" applyFont="1" applyBorder="1" applyAlignment="1">
      <alignment vertical="top" wrapText="1"/>
    </xf>
    <xf numFmtId="0" fontId="34" fillId="0" borderId="1" xfId="0" applyFont="1" applyBorder="1" applyAlignment="1">
      <alignment horizontal="right" vertical="top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/>
      <protection locked="0"/>
    </xf>
    <xf numFmtId="0" fontId="33" fillId="0" borderId="1" xfId="1" applyFont="1" applyFill="1" applyBorder="1" applyAlignment="1" applyProtection="1">
      <alignment horizontal="left" vertical="center" wrapText="1" indent="1"/>
    </xf>
    <xf numFmtId="0" fontId="33" fillId="0" borderId="2" xfId="1" applyFont="1" applyFill="1" applyBorder="1" applyAlignment="1" applyProtection="1">
      <alignment horizontal="left" vertical="center" wrapText="1" shrinkToFit="1"/>
    </xf>
    <xf numFmtId="49" fontId="31" fillId="0" borderId="2" xfId="5" applyNumberFormat="1" applyFont="1" applyBorder="1" applyAlignment="1" applyProtection="1">
      <alignment vertical="top" wrapText="1" shrinkToFit="1"/>
      <protection locked="0"/>
    </xf>
    <xf numFmtId="3" fontId="17" fillId="2" borderId="2" xfId="1" applyNumberFormat="1" applyFont="1" applyFill="1" applyBorder="1" applyAlignment="1" applyProtection="1">
      <alignment horizontal="center" vertical="center" wrapText="1" shrinkToFit="1"/>
      <protection locked="0"/>
    </xf>
    <xf numFmtId="0" fontId="33" fillId="0" borderId="1" xfId="1" applyFont="1" applyFill="1" applyBorder="1" applyAlignment="1" applyProtection="1">
      <alignment horizontal="left" vertical="center" wrapText="1" shrinkToFit="1"/>
    </xf>
    <xf numFmtId="49" fontId="31" fillId="0" borderId="1" xfId="5" applyNumberFormat="1" applyFont="1" applyBorder="1" applyAlignment="1" applyProtection="1">
      <alignment vertical="top" wrapText="1" shrinkToFit="1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 shrinkToFit="1"/>
      <protection locked="0"/>
    </xf>
    <xf numFmtId="49" fontId="33" fillId="0" borderId="1" xfId="3" applyNumberFormat="1" applyFont="1" applyBorder="1" applyAlignment="1" applyProtection="1">
      <alignment vertical="top" wrapText="1" shrinkToFit="1"/>
      <protection locked="0"/>
    </xf>
    <xf numFmtId="0" fontId="17" fillId="0" borderId="1" xfId="1" applyFont="1" applyFill="1" applyBorder="1" applyAlignment="1" applyProtection="1">
      <alignment horizontal="left" vertical="center" wrapText="1" shrinkToFit="1"/>
    </xf>
    <xf numFmtId="0" fontId="33" fillId="0" borderId="1" xfId="1" applyFont="1" applyFill="1" applyBorder="1" applyAlignment="1" applyProtection="1">
      <alignment horizontal="left" vertical="top" wrapText="1" shrinkToFit="1"/>
    </xf>
    <xf numFmtId="49" fontId="33" fillId="0" borderId="1" xfId="3" applyNumberFormat="1" applyFont="1" applyBorder="1" applyAlignment="1" applyProtection="1">
      <alignment vertical="top"/>
      <protection locked="0"/>
    </xf>
    <xf numFmtId="49" fontId="31" fillId="0" borderId="2" xfId="5" applyNumberFormat="1" applyFont="1" applyBorder="1" applyAlignment="1" applyProtection="1">
      <alignment vertical="top"/>
      <protection locked="0"/>
    </xf>
    <xf numFmtId="0" fontId="36" fillId="0" borderId="1" xfId="0" applyFont="1" applyBorder="1" applyAlignment="1">
      <alignment wrapText="1" shrinkToFit="1"/>
    </xf>
    <xf numFmtId="0" fontId="36" fillId="0" borderId="1" xfId="0" applyFont="1" applyBorder="1" applyAlignment="1">
      <alignment horizontal="left" vertical="center" wrapText="1" shrinkToFit="1"/>
    </xf>
    <xf numFmtId="0" fontId="36" fillId="0" borderId="1" xfId="0" applyFont="1" applyBorder="1" applyAlignment="1">
      <alignment vertical="top" wrapText="1" shrinkToFit="1"/>
    </xf>
    <xf numFmtId="0" fontId="35" fillId="0" borderId="1" xfId="0" applyFont="1" applyBorder="1" applyAlignment="1">
      <alignment horizontal="center" vertical="center" wrapText="1" shrinkToFit="1"/>
    </xf>
    <xf numFmtId="0" fontId="36" fillId="5" borderId="0" xfId="0" applyFont="1" applyFill="1"/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171450</xdr:rowOff>
    </xdr:from>
    <xdr:to>
      <xdr:col>1</xdr:col>
      <xdr:colOff>1495425</xdr:colOff>
      <xdr:row>45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46</xdr:row>
      <xdr:rowOff>4082</xdr:rowOff>
    </xdr:from>
    <xdr:to>
      <xdr:col>5</xdr:col>
      <xdr:colOff>110219</xdr:colOff>
      <xdr:row>46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M46"/>
  <sheetViews>
    <sheetView showGridLines="0" tabSelected="1" view="pageBreakPreview" zoomScale="70" zoomScaleNormal="100" zoomScaleSheetLayoutView="70" workbookViewId="0">
      <selection activeCell="A5" sqref="A5"/>
    </sheetView>
  </sheetViews>
  <sheetFormatPr defaultRowHeight="15"/>
  <cols>
    <col min="1" max="1" width="6.28515625" style="64" bestFit="1" customWidth="1"/>
    <col min="2" max="2" width="13.140625" style="64" customWidth="1"/>
    <col min="3" max="3" width="17.5703125" style="64" bestFit="1" customWidth="1"/>
    <col min="4" max="4" width="15.140625" style="64" customWidth="1"/>
    <col min="5" max="6" width="18.5703125" style="64" customWidth="1"/>
    <col min="7" max="9" width="19.140625" style="96" customWidth="1"/>
    <col min="10" max="11" width="17.42578125" style="64" customWidth="1"/>
    <col min="12" max="12" width="16.7109375" style="64" customWidth="1"/>
    <col min="13" max="13" width="28.140625" style="64" customWidth="1"/>
    <col min="14" max="16384" width="9.140625" style="64"/>
  </cols>
  <sheetData>
    <row r="1" spans="1:13" s="110" customFormat="1">
      <c r="A1" s="113" t="s">
        <v>313</v>
      </c>
      <c r="B1" s="140"/>
      <c r="C1" s="140"/>
      <c r="D1" s="140"/>
      <c r="E1" s="141"/>
      <c r="F1" s="142"/>
      <c r="G1" s="144"/>
      <c r="H1" s="154"/>
      <c r="I1" s="113"/>
      <c r="J1" s="140"/>
      <c r="K1" s="141"/>
      <c r="L1" s="141"/>
      <c r="M1" s="360" t="s">
        <v>110</v>
      </c>
    </row>
    <row r="2" spans="1:13" s="110" customFormat="1">
      <c r="A2" s="115" t="s">
        <v>141</v>
      </c>
      <c r="B2" s="140"/>
      <c r="C2" s="140"/>
      <c r="D2" s="140"/>
      <c r="E2" s="141"/>
      <c r="F2" s="142"/>
      <c r="G2" s="144"/>
      <c r="H2" s="154"/>
      <c r="I2" s="115"/>
      <c r="J2" s="140"/>
      <c r="K2" s="141"/>
      <c r="L2" s="141"/>
      <c r="M2" s="359" t="s">
        <v>590</v>
      </c>
    </row>
    <row r="3" spans="1:13" s="110" customFormat="1">
      <c r="A3" s="140"/>
      <c r="B3" s="140"/>
      <c r="C3" s="143"/>
      <c r="D3" s="145"/>
      <c r="E3" s="141"/>
      <c r="F3" s="141"/>
      <c r="G3" s="146"/>
      <c r="H3" s="141"/>
      <c r="I3" s="141"/>
      <c r="J3" s="142"/>
      <c r="K3" s="140"/>
      <c r="L3" s="140"/>
      <c r="M3" s="141"/>
    </row>
    <row r="4" spans="1:13" s="110" customFormat="1">
      <c r="A4" s="142" t="s">
        <v>277</v>
      </c>
      <c r="B4" s="155"/>
      <c r="C4" s="155"/>
      <c r="D4" s="155" t="s">
        <v>280</v>
      </c>
      <c r="E4" s="163"/>
      <c r="F4" s="141"/>
      <c r="G4" s="148"/>
      <c r="H4" s="141"/>
      <c r="I4" s="162"/>
      <c r="J4" s="163"/>
      <c r="K4" s="140"/>
      <c r="L4" s="141"/>
      <c r="M4" s="141"/>
    </row>
    <row r="5" spans="1:13" s="110" customFormat="1">
      <c r="A5" s="449" t="s">
        <v>591</v>
      </c>
      <c r="B5" s="142"/>
      <c r="C5" s="142"/>
      <c r="D5" s="155"/>
      <c r="E5" s="141"/>
      <c r="F5" s="141"/>
      <c r="G5" s="148"/>
      <c r="H5" s="148"/>
      <c r="I5" s="148"/>
      <c r="J5" s="147"/>
      <c r="K5" s="154"/>
      <c r="L5" s="140"/>
      <c r="M5" s="141"/>
    </row>
    <row r="6" spans="1:13" s="110" customFormat="1" ht="15.75" thickBot="1">
      <c r="A6" s="149"/>
      <c r="B6" s="141"/>
      <c r="C6" s="147"/>
      <c r="D6" s="150"/>
      <c r="E6" s="141"/>
      <c r="F6" s="141"/>
      <c r="G6" s="148"/>
      <c r="H6" s="148"/>
      <c r="I6" s="148"/>
      <c r="J6" s="141"/>
      <c r="K6" s="140"/>
      <c r="L6" s="140"/>
      <c r="M6" s="141"/>
    </row>
    <row r="7" spans="1:13" ht="15.75" thickBot="1">
      <c r="A7" s="151"/>
      <c r="B7" s="152"/>
      <c r="C7" s="151"/>
      <c r="D7" s="151"/>
      <c r="E7" s="153"/>
      <c r="F7" s="153"/>
      <c r="G7" s="142"/>
      <c r="H7" s="142"/>
      <c r="I7" s="142"/>
      <c r="J7" s="421" t="s">
        <v>447</v>
      </c>
      <c r="K7" s="422"/>
      <c r="L7" s="423"/>
      <c r="M7" s="151"/>
    </row>
    <row r="8" spans="1:13" s="72" customFormat="1" ht="39" thickBot="1">
      <c r="A8" s="221" t="s">
        <v>64</v>
      </c>
      <c r="B8" s="222" t="s">
        <v>142</v>
      </c>
      <c r="C8" s="222" t="s">
        <v>279</v>
      </c>
      <c r="D8" s="223" t="s">
        <v>286</v>
      </c>
      <c r="E8" s="65" t="s">
        <v>227</v>
      </c>
      <c r="F8" s="66" t="s">
        <v>226</v>
      </c>
      <c r="G8" s="67" t="s">
        <v>230</v>
      </c>
      <c r="H8" s="68" t="s">
        <v>231</v>
      </c>
      <c r="I8" s="69" t="s">
        <v>228</v>
      </c>
      <c r="J8" s="70" t="s">
        <v>282</v>
      </c>
      <c r="K8" s="71" t="s">
        <v>283</v>
      </c>
      <c r="L8" s="71" t="s">
        <v>232</v>
      </c>
      <c r="M8" s="224" t="s">
        <v>233</v>
      </c>
    </row>
    <row r="9" spans="1:13" s="101" customFormat="1" ht="15.75" thickBot="1">
      <c r="A9" s="214">
        <v>1</v>
      </c>
      <c r="B9" s="215">
        <v>2</v>
      </c>
      <c r="C9" s="215">
        <v>3</v>
      </c>
      <c r="D9" s="216">
        <v>4</v>
      </c>
      <c r="E9" s="217">
        <v>7</v>
      </c>
      <c r="F9" s="215">
        <v>8</v>
      </c>
      <c r="G9" s="219">
        <v>9</v>
      </c>
      <c r="H9" s="220">
        <v>12</v>
      </c>
      <c r="I9" s="218">
        <v>13</v>
      </c>
      <c r="J9" s="217">
        <v>14</v>
      </c>
      <c r="K9" s="215">
        <v>15</v>
      </c>
      <c r="L9" s="215">
        <v>16</v>
      </c>
      <c r="M9" s="218">
        <v>17</v>
      </c>
    </row>
    <row r="10" spans="1:13" ht="30">
      <c r="A10" s="374">
        <v>1</v>
      </c>
      <c r="B10" s="375">
        <v>40920</v>
      </c>
      <c r="C10" s="376" t="s">
        <v>480</v>
      </c>
      <c r="D10" s="377">
        <v>75</v>
      </c>
      <c r="E10" s="378" t="s">
        <v>481</v>
      </c>
      <c r="F10" s="376" t="s">
        <v>482</v>
      </c>
      <c r="G10" s="379" t="s">
        <v>483</v>
      </c>
      <c r="H10" s="365" t="s">
        <v>484</v>
      </c>
      <c r="I10" s="380" t="s">
        <v>485</v>
      </c>
      <c r="J10" s="75"/>
      <c r="K10" s="76"/>
      <c r="L10" s="77"/>
      <c r="M10" s="74"/>
    </row>
    <row r="11" spans="1:13" ht="30">
      <c r="A11" s="381">
        <v>2</v>
      </c>
      <c r="B11" s="375">
        <v>40926</v>
      </c>
      <c r="C11" s="376" t="s">
        <v>480</v>
      </c>
      <c r="D11" s="382">
        <v>3670</v>
      </c>
      <c r="E11" s="383" t="s">
        <v>486</v>
      </c>
      <c r="F11" s="384" t="s">
        <v>487</v>
      </c>
      <c r="G11" s="385" t="s">
        <v>488</v>
      </c>
      <c r="H11" s="386" t="s">
        <v>489</v>
      </c>
      <c r="I11" s="380" t="s">
        <v>485</v>
      </c>
      <c r="J11" s="84"/>
      <c r="K11" s="85"/>
      <c r="L11" s="86"/>
      <c r="M11" s="83"/>
    </row>
    <row r="12" spans="1:13" ht="30">
      <c r="A12" s="381">
        <v>3</v>
      </c>
      <c r="B12" s="375">
        <v>40928</v>
      </c>
      <c r="C12" s="376" t="s">
        <v>480</v>
      </c>
      <c r="D12" s="382">
        <v>30</v>
      </c>
      <c r="E12" s="378" t="s">
        <v>481</v>
      </c>
      <c r="F12" s="376" t="s">
        <v>482</v>
      </c>
      <c r="G12" s="379" t="s">
        <v>483</v>
      </c>
      <c r="H12" s="365" t="s">
        <v>484</v>
      </c>
      <c r="I12" s="380" t="s">
        <v>485</v>
      </c>
      <c r="J12" s="84"/>
      <c r="K12" s="85"/>
      <c r="L12" s="86"/>
      <c r="M12" s="83"/>
    </row>
    <row r="13" spans="1:13" ht="30">
      <c r="A13" s="381">
        <v>4</v>
      </c>
      <c r="B13" s="366">
        <v>40941</v>
      </c>
      <c r="C13" s="367" t="s">
        <v>480</v>
      </c>
      <c r="D13" s="387">
        <v>3</v>
      </c>
      <c r="E13" s="378" t="s">
        <v>481</v>
      </c>
      <c r="F13" s="376" t="s">
        <v>482</v>
      </c>
      <c r="G13" s="379" t="s">
        <v>483</v>
      </c>
      <c r="H13" s="365" t="s">
        <v>484</v>
      </c>
      <c r="I13" s="373" t="s">
        <v>485</v>
      </c>
      <c r="J13" s="84"/>
      <c r="K13" s="85"/>
      <c r="L13" s="86"/>
      <c r="M13" s="83"/>
    </row>
    <row r="14" spans="1:13" ht="30">
      <c r="A14" s="381">
        <v>5</v>
      </c>
      <c r="B14" s="366">
        <v>40945</v>
      </c>
      <c r="C14" s="367" t="s">
        <v>480</v>
      </c>
      <c r="D14" s="387">
        <v>5000</v>
      </c>
      <c r="E14" s="383" t="s">
        <v>486</v>
      </c>
      <c r="F14" s="384" t="s">
        <v>487</v>
      </c>
      <c r="G14" s="385" t="s">
        <v>488</v>
      </c>
      <c r="H14" s="386" t="s">
        <v>489</v>
      </c>
      <c r="I14" s="373" t="s">
        <v>485</v>
      </c>
      <c r="J14" s="84"/>
      <c r="K14" s="85"/>
      <c r="L14" s="86"/>
      <c r="M14" s="83"/>
    </row>
    <row r="15" spans="1:13" ht="30.75" thickBot="1">
      <c r="A15" s="381">
        <v>6</v>
      </c>
      <c r="B15" s="366">
        <v>40948</v>
      </c>
      <c r="C15" s="367" t="s">
        <v>480</v>
      </c>
      <c r="D15" s="387">
        <v>620</v>
      </c>
      <c r="E15" s="378" t="s">
        <v>481</v>
      </c>
      <c r="F15" s="376" t="s">
        <v>482</v>
      </c>
      <c r="G15" s="379" t="s">
        <v>483</v>
      </c>
      <c r="H15" s="365" t="s">
        <v>484</v>
      </c>
      <c r="I15" s="373" t="s">
        <v>485</v>
      </c>
      <c r="J15" s="84"/>
      <c r="K15" s="85"/>
      <c r="L15" s="86"/>
      <c r="M15" s="83"/>
    </row>
    <row r="16" spans="1:13" ht="30.75" thickBot="1">
      <c r="A16" s="381">
        <v>7</v>
      </c>
      <c r="B16" s="366">
        <v>40981</v>
      </c>
      <c r="C16" s="367" t="s">
        <v>480</v>
      </c>
      <c r="D16" s="387">
        <v>3262</v>
      </c>
      <c r="E16" s="383" t="s">
        <v>486</v>
      </c>
      <c r="F16" s="384" t="s">
        <v>487</v>
      </c>
      <c r="G16" s="388" t="s">
        <v>488</v>
      </c>
      <c r="H16" s="386" t="s">
        <v>489</v>
      </c>
      <c r="I16" s="373" t="s">
        <v>485</v>
      </c>
      <c r="J16" s="84"/>
      <c r="K16" s="85"/>
      <c r="L16" s="86"/>
      <c r="M16" s="83"/>
    </row>
    <row r="17" spans="1:13" ht="30">
      <c r="A17" s="381">
        <v>8</v>
      </c>
      <c r="B17" s="366">
        <v>41101</v>
      </c>
      <c r="C17" s="367" t="s">
        <v>480</v>
      </c>
      <c r="D17" s="368">
        <v>1000</v>
      </c>
      <c r="E17" s="369" t="s">
        <v>491</v>
      </c>
      <c r="F17" s="370" t="s">
        <v>490</v>
      </c>
      <c r="G17" s="371" t="s">
        <v>492</v>
      </c>
      <c r="H17" s="372" t="s">
        <v>493</v>
      </c>
      <c r="I17" s="373" t="s">
        <v>485</v>
      </c>
      <c r="J17" s="84"/>
      <c r="K17" s="85"/>
      <c r="L17" s="86"/>
      <c r="M17" s="83"/>
    </row>
    <row r="18" spans="1:13" ht="30">
      <c r="A18" s="78">
        <v>9</v>
      </c>
      <c r="B18" s="366">
        <v>41130</v>
      </c>
      <c r="C18" s="367" t="s">
        <v>480</v>
      </c>
      <c r="D18" s="389">
        <v>2000</v>
      </c>
      <c r="E18" s="391" t="s">
        <v>481</v>
      </c>
      <c r="F18" s="367" t="s">
        <v>482</v>
      </c>
      <c r="G18" s="392" t="s">
        <v>483</v>
      </c>
      <c r="H18" s="365" t="s">
        <v>484</v>
      </c>
      <c r="I18" s="393" t="s">
        <v>485</v>
      </c>
      <c r="J18" s="84"/>
      <c r="K18" s="85"/>
      <c r="L18" s="86"/>
      <c r="M18" s="83"/>
    </row>
    <row r="19" spans="1:13" ht="30">
      <c r="A19" s="78">
        <v>10</v>
      </c>
      <c r="B19" s="366">
        <v>41130</v>
      </c>
      <c r="C19" s="367" t="s">
        <v>480</v>
      </c>
      <c r="D19" s="387">
        <v>3065</v>
      </c>
      <c r="E19" s="394" t="s">
        <v>494</v>
      </c>
      <c r="F19" s="395" t="s">
        <v>495</v>
      </c>
      <c r="G19" s="396" t="s">
        <v>496</v>
      </c>
      <c r="H19" s="364" t="s">
        <v>497</v>
      </c>
      <c r="I19" s="397" t="s">
        <v>485</v>
      </c>
      <c r="J19" s="84"/>
      <c r="K19" s="85"/>
      <c r="L19" s="86"/>
      <c r="M19" s="83"/>
    </row>
    <row r="20" spans="1:13" ht="30">
      <c r="A20" s="78">
        <v>11</v>
      </c>
      <c r="B20" s="390">
        <v>41148</v>
      </c>
      <c r="C20" s="376" t="s">
        <v>480</v>
      </c>
      <c r="D20" s="377">
        <v>10000</v>
      </c>
      <c r="E20" s="378" t="s">
        <v>486</v>
      </c>
      <c r="F20" s="376" t="s">
        <v>487</v>
      </c>
      <c r="G20" s="398" t="s">
        <v>488</v>
      </c>
      <c r="H20" s="399" t="s">
        <v>489</v>
      </c>
      <c r="I20" s="393" t="s">
        <v>485</v>
      </c>
      <c r="J20" s="84"/>
      <c r="K20" s="85"/>
      <c r="L20" s="86"/>
      <c r="M20" s="83"/>
    </row>
    <row r="21" spans="1:13" ht="30">
      <c r="A21" s="78">
        <v>12</v>
      </c>
      <c r="B21" s="375">
        <v>41150</v>
      </c>
      <c r="C21" s="376" t="s">
        <v>480</v>
      </c>
      <c r="D21" s="382">
        <v>10000</v>
      </c>
      <c r="E21" s="383" t="s">
        <v>498</v>
      </c>
      <c r="F21" s="384" t="s">
        <v>499</v>
      </c>
      <c r="G21" s="398" t="s">
        <v>500</v>
      </c>
      <c r="H21" s="399" t="s">
        <v>501</v>
      </c>
      <c r="I21" s="397" t="s">
        <v>502</v>
      </c>
      <c r="J21" s="84"/>
      <c r="K21" s="85"/>
      <c r="L21" s="86"/>
      <c r="M21" s="83"/>
    </row>
    <row r="22" spans="1:13" ht="32.25" customHeight="1">
      <c r="A22" s="78">
        <v>13</v>
      </c>
      <c r="B22" s="400">
        <v>41145</v>
      </c>
      <c r="C22" s="376" t="s">
        <v>503</v>
      </c>
      <c r="D22" s="382">
        <v>200</v>
      </c>
      <c r="E22" s="383" t="s">
        <v>504</v>
      </c>
      <c r="F22" s="384" t="s">
        <v>505</v>
      </c>
      <c r="G22" s="401">
        <v>15001018738</v>
      </c>
      <c r="H22" s="402"/>
      <c r="I22" s="402"/>
      <c r="J22" s="403" t="s">
        <v>506</v>
      </c>
      <c r="K22" s="404" t="s">
        <v>507</v>
      </c>
      <c r="L22" s="405">
        <v>1</v>
      </c>
      <c r="M22" s="83"/>
    </row>
    <row r="23" spans="1:13" ht="34.5" customHeight="1">
      <c r="A23" s="78">
        <v>14</v>
      </c>
      <c r="B23" s="406">
        <v>41154</v>
      </c>
      <c r="C23" s="376" t="s">
        <v>503</v>
      </c>
      <c r="D23" s="382">
        <v>400</v>
      </c>
      <c r="E23" s="383" t="s">
        <v>508</v>
      </c>
      <c r="F23" s="407" t="s">
        <v>509</v>
      </c>
      <c r="G23" s="408">
        <v>51001000815</v>
      </c>
      <c r="H23" s="402"/>
      <c r="I23" s="402"/>
      <c r="J23" s="403" t="s">
        <v>510</v>
      </c>
      <c r="K23" s="404" t="s">
        <v>507</v>
      </c>
      <c r="L23" s="405">
        <v>1</v>
      </c>
      <c r="M23" s="83"/>
    </row>
    <row r="24" spans="1:13">
      <c r="A24" s="78">
        <v>15</v>
      </c>
      <c r="B24" s="213"/>
      <c r="C24" s="73"/>
      <c r="D24" s="80"/>
      <c r="E24" s="81"/>
      <c r="F24" s="79"/>
      <c r="G24" s="82"/>
      <c r="H24" s="82"/>
      <c r="I24" s="82"/>
      <c r="J24" s="84"/>
      <c r="K24" s="85"/>
      <c r="L24" s="86"/>
      <c r="M24" s="83"/>
    </row>
    <row r="25" spans="1:13">
      <c r="A25" s="78">
        <v>16</v>
      </c>
      <c r="B25" s="213"/>
      <c r="C25" s="73"/>
      <c r="D25" s="80"/>
      <c r="E25" s="81"/>
      <c r="F25" s="79"/>
      <c r="G25" s="82"/>
      <c r="H25" s="82"/>
      <c r="I25" s="82"/>
      <c r="J25" s="84"/>
      <c r="K25" s="85"/>
      <c r="L25" s="86"/>
      <c r="M25" s="83"/>
    </row>
    <row r="26" spans="1:13">
      <c r="A26" s="78">
        <v>17</v>
      </c>
      <c r="B26" s="213"/>
      <c r="C26" s="73"/>
      <c r="D26" s="80"/>
      <c r="E26" s="81"/>
      <c r="F26" s="79"/>
      <c r="G26" s="82"/>
      <c r="H26" s="82"/>
      <c r="I26" s="82"/>
      <c r="J26" s="84"/>
      <c r="K26" s="85"/>
      <c r="L26" s="86"/>
      <c r="M26" s="83"/>
    </row>
    <row r="27" spans="1:13">
      <c r="A27" s="78">
        <v>18</v>
      </c>
      <c r="B27" s="213"/>
      <c r="C27" s="73"/>
      <c r="D27" s="80"/>
      <c r="E27" s="81"/>
      <c r="F27" s="79"/>
      <c r="G27" s="82"/>
      <c r="H27" s="82"/>
      <c r="I27" s="82"/>
      <c r="J27" s="84"/>
      <c r="K27" s="85"/>
      <c r="L27" s="86"/>
      <c r="M27" s="83"/>
    </row>
    <row r="28" spans="1:13">
      <c r="A28" s="78">
        <v>19</v>
      </c>
      <c r="B28" s="213"/>
      <c r="C28" s="73"/>
      <c r="D28" s="80"/>
      <c r="E28" s="81"/>
      <c r="F28" s="79"/>
      <c r="G28" s="82"/>
      <c r="H28" s="82"/>
      <c r="I28" s="82"/>
      <c r="J28" s="84"/>
      <c r="K28" s="85"/>
      <c r="L28" s="86"/>
      <c r="M28" s="83"/>
    </row>
    <row r="29" spans="1:13" ht="15.75" thickBot="1">
      <c r="A29" s="87" t="s">
        <v>281</v>
      </c>
      <c r="B29" s="229"/>
      <c r="C29" s="88"/>
      <c r="D29" s="89"/>
      <c r="E29" s="90"/>
      <c r="F29" s="88"/>
      <c r="G29" s="91"/>
      <c r="H29" s="91"/>
      <c r="I29" s="91"/>
      <c r="J29" s="93"/>
      <c r="K29" s="94"/>
      <c r="L29" s="95"/>
      <c r="M29" s="92"/>
    </row>
    <row r="33" spans="1:11" s="110" customFormat="1">
      <c r="A33" s="111" t="s">
        <v>439</v>
      </c>
      <c r="G33" s="112"/>
      <c r="H33" s="112"/>
      <c r="I33" s="112"/>
    </row>
    <row r="34" spans="1:11" s="110" customFormat="1">
      <c r="A34" s="111" t="s">
        <v>453</v>
      </c>
      <c r="G34" s="112"/>
      <c r="H34" s="112"/>
      <c r="I34" s="112"/>
    </row>
    <row r="35" spans="1:11" s="110" customFormat="1">
      <c r="A35" s="111" t="s">
        <v>452</v>
      </c>
      <c r="G35" s="112"/>
      <c r="H35" s="112"/>
      <c r="I35" s="112"/>
    </row>
    <row r="36" spans="1:11" s="110" customFormat="1">
      <c r="B36" s="111"/>
      <c r="G36" s="112"/>
      <c r="H36" s="112"/>
      <c r="I36" s="112"/>
    </row>
    <row r="37" spans="1:11" s="2" customFormat="1">
      <c r="B37" s="107" t="s">
        <v>107</v>
      </c>
    </row>
    <row r="38" spans="1:11" s="2" customFormat="1">
      <c r="C38" s="106"/>
      <c r="G38" s="106"/>
      <c r="H38" s="109"/>
      <c r="I38"/>
    </row>
    <row r="39" spans="1:11" s="2" customFormat="1">
      <c r="A39"/>
      <c r="C39" s="105" t="s">
        <v>271</v>
      </c>
      <c r="G39" s="12" t="s">
        <v>276</v>
      </c>
      <c r="H39" s="108"/>
      <c r="I39"/>
      <c r="K39" s="12"/>
    </row>
    <row r="40" spans="1:11" s="2" customFormat="1">
      <c r="A40"/>
      <c r="G40" s="2" t="s">
        <v>272</v>
      </c>
      <c r="H40"/>
      <c r="I40"/>
    </row>
    <row r="41" spans="1:11" customFormat="1" ht="15.75">
      <c r="B41" s="2"/>
      <c r="C41" s="100" t="s">
        <v>140</v>
      </c>
      <c r="E41" s="64"/>
      <c r="F41" s="64"/>
      <c r="K41" s="64"/>
    </row>
    <row r="42" spans="1:11" customFormat="1">
      <c r="E42" s="64"/>
      <c r="F42" s="64"/>
    </row>
    <row r="43" spans="1:11" customFormat="1">
      <c r="E43" s="64"/>
      <c r="F43" s="64"/>
    </row>
    <row r="44" spans="1:11" customFormat="1">
      <c r="E44" s="64"/>
      <c r="F44" s="64"/>
    </row>
    <row r="45" spans="1:11" customFormat="1">
      <c r="E45" s="64"/>
      <c r="F45" s="64"/>
    </row>
    <row r="46" spans="1:11" customFormat="1" ht="12.75"/>
  </sheetData>
  <mergeCells count="1">
    <mergeCell ref="J7:L7"/>
  </mergeCells>
  <dataValidations count="6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23:G29 H22:I29 G10:G2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8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19 B23:B29 B21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I10:I2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17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20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9"/>
  <sheetViews>
    <sheetView showGridLines="0" view="pageBreakPreview" zoomScale="70" zoomScaleNormal="100" zoomScaleSheetLayoutView="70" workbookViewId="0">
      <selection activeCell="A6" sqref="A6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113" t="s">
        <v>340</v>
      </c>
      <c r="B1" s="116"/>
      <c r="C1" s="426" t="s">
        <v>110</v>
      </c>
      <c r="D1" s="426"/>
      <c r="E1" s="130"/>
    </row>
    <row r="2" spans="1:5" s="6" customFormat="1">
      <c r="A2" s="113" t="s">
        <v>334</v>
      </c>
      <c r="B2" s="116"/>
      <c r="C2" s="424" t="s">
        <v>590</v>
      </c>
      <c r="D2" s="424"/>
      <c r="E2" s="130"/>
    </row>
    <row r="3" spans="1:5" s="6" customFormat="1">
      <c r="A3" s="115" t="s">
        <v>141</v>
      </c>
      <c r="B3" s="113"/>
      <c r="C3" s="231"/>
      <c r="D3" s="231"/>
      <c r="E3" s="130"/>
    </row>
    <row r="4" spans="1:5" s="6" customFormat="1">
      <c r="A4" s="115"/>
      <c r="B4" s="115"/>
      <c r="C4" s="231"/>
      <c r="D4" s="231"/>
      <c r="E4" s="130"/>
    </row>
    <row r="5" spans="1:5">
      <c r="A5" s="116" t="str">
        <f>'ფორმა N2'!A4</f>
        <v>ანგარიშვალდებული პირის დასახელება:</v>
      </c>
      <c r="B5" s="116"/>
      <c r="C5" s="115"/>
      <c r="D5" s="115"/>
      <c r="E5" s="131"/>
    </row>
    <row r="6" spans="1:5">
      <c r="A6" s="449" t="s">
        <v>591</v>
      </c>
      <c r="B6" s="119"/>
      <c r="C6" s="120"/>
      <c r="D6" s="120"/>
      <c r="E6" s="131"/>
    </row>
    <row r="7" spans="1:5">
      <c r="A7" s="116"/>
      <c r="B7" s="116"/>
      <c r="C7" s="115"/>
      <c r="D7" s="115"/>
      <c r="E7" s="131"/>
    </row>
    <row r="8" spans="1:5" s="6" customFormat="1">
      <c r="A8" s="230"/>
      <c r="B8" s="230"/>
      <c r="C8" s="117"/>
      <c r="D8" s="117"/>
      <c r="E8" s="130"/>
    </row>
    <row r="9" spans="1:5" s="6" customFormat="1" ht="30">
      <c r="A9" s="128" t="s">
        <v>64</v>
      </c>
      <c r="B9" s="128" t="s">
        <v>339</v>
      </c>
      <c r="C9" s="118" t="s">
        <v>10</v>
      </c>
      <c r="D9" s="118" t="s">
        <v>9</v>
      </c>
      <c r="E9" s="130"/>
    </row>
    <row r="10" spans="1:5" s="9" customFormat="1" ht="18">
      <c r="A10" s="137" t="s">
        <v>335</v>
      </c>
      <c r="B10" s="137"/>
      <c r="C10" s="4"/>
      <c r="D10" s="4"/>
      <c r="E10" s="132"/>
    </row>
    <row r="11" spans="1:5" s="10" customFormat="1">
      <c r="A11" s="137" t="s">
        <v>336</v>
      </c>
      <c r="B11" s="137"/>
      <c r="C11" s="4"/>
      <c r="D11" s="4"/>
      <c r="E11" s="133"/>
    </row>
    <row r="12" spans="1:5" s="10" customFormat="1">
      <c r="A12" s="126" t="s">
        <v>284</v>
      </c>
      <c r="B12" s="126"/>
      <c r="C12" s="4"/>
      <c r="D12" s="4"/>
      <c r="E12" s="133"/>
    </row>
    <row r="13" spans="1:5" s="10" customFormat="1">
      <c r="A13" s="126" t="s">
        <v>284</v>
      </c>
      <c r="B13" s="126"/>
      <c r="C13" s="4"/>
      <c r="D13" s="4"/>
      <c r="E13" s="133"/>
    </row>
    <row r="14" spans="1:5" s="10" customFormat="1">
      <c r="A14" s="126" t="s">
        <v>284</v>
      </c>
      <c r="B14" s="126"/>
      <c r="C14" s="4"/>
      <c r="D14" s="4"/>
      <c r="E14" s="133"/>
    </row>
    <row r="15" spans="1:5" s="10" customFormat="1">
      <c r="A15" s="126" t="s">
        <v>284</v>
      </c>
      <c r="B15" s="126"/>
      <c r="C15" s="4"/>
      <c r="D15" s="4"/>
      <c r="E15" s="133"/>
    </row>
    <row r="16" spans="1:5" s="10" customFormat="1">
      <c r="A16" s="126" t="s">
        <v>284</v>
      </c>
      <c r="B16" s="126"/>
      <c r="C16" s="4"/>
      <c r="D16" s="4"/>
      <c r="E16" s="133"/>
    </row>
    <row r="17" spans="1:5" s="10" customFormat="1" ht="17.25" customHeight="1">
      <c r="A17" s="137" t="s">
        <v>337</v>
      </c>
      <c r="B17" s="126" t="s">
        <v>511</v>
      </c>
      <c r="C17" s="4">
        <v>340</v>
      </c>
      <c r="D17" s="4">
        <v>340</v>
      </c>
      <c r="E17" s="133"/>
    </row>
    <row r="18" spans="1:5" s="10" customFormat="1" ht="18" customHeight="1">
      <c r="A18" s="137" t="s">
        <v>338</v>
      </c>
      <c r="B18" s="126" t="s">
        <v>512</v>
      </c>
      <c r="C18" s="4">
        <v>150</v>
      </c>
      <c r="D18" s="4">
        <v>150</v>
      </c>
      <c r="E18" s="133"/>
    </row>
    <row r="19" spans="1:5" s="10" customFormat="1">
      <c r="A19" s="126" t="s">
        <v>284</v>
      </c>
      <c r="B19" s="126"/>
      <c r="C19" s="4"/>
      <c r="D19" s="4"/>
      <c r="E19" s="133"/>
    </row>
    <row r="20" spans="1:5" s="10" customFormat="1">
      <c r="A20" s="126" t="s">
        <v>284</v>
      </c>
      <c r="B20" s="126"/>
      <c r="C20" s="4"/>
      <c r="D20" s="4"/>
      <c r="E20" s="133"/>
    </row>
    <row r="21" spans="1:5" s="10" customFormat="1">
      <c r="A21" s="126" t="s">
        <v>284</v>
      </c>
      <c r="B21" s="126"/>
      <c r="C21" s="4"/>
      <c r="D21" s="4"/>
      <c r="E21" s="133"/>
    </row>
    <row r="22" spans="1:5" s="10" customFormat="1">
      <c r="A22" s="126" t="s">
        <v>284</v>
      </c>
      <c r="B22" s="126"/>
      <c r="C22" s="4"/>
      <c r="D22" s="4"/>
      <c r="E22" s="133"/>
    </row>
    <row r="23" spans="1:5" s="10" customFormat="1">
      <c r="A23" s="126" t="s">
        <v>284</v>
      </c>
      <c r="B23" s="126"/>
      <c r="C23" s="4"/>
      <c r="D23" s="4"/>
      <c r="E23" s="133"/>
    </row>
    <row r="24" spans="1:5" s="3" customFormat="1">
      <c r="A24" s="127"/>
      <c r="B24" s="127"/>
      <c r="C24" s="4"/>
      <c r="D24" s="4"/>
      <c r="E24" s="134"/>
    </row>
    <row r="25" spans="1:5">
      <c r="A25" s="138"/>
      <c r="B25" s="138" t="s">
        <v>341</v>
      </c>
      <c r="C25" s="125">
        <f>SUM(C10:C24)</f>
        <v>490</v>
      </c>
      <c r="D25" s="125">
        <f>SUM(D10:D24)</f>
        <v>490</v>
      </c>
      <c r="E25" s="135"/>
    </row>
    <row r="26" spans="1:5">
      <c r="A26" s="45"/>
      <c r="B26" s="45"/>
    </row>
    <row r="27" spans="1:5">
      <c r="A27" s="2" t="s">
        <v>441</v>
      </c>
      <c r="E27" s="5"/>
    </row>
    <row r="28" spans="1:5">
      <c r="A28" s="2" t="s">
        <v>425</v>
      </c>
    </row>
    <row r="29" spans="1:5">
      <c r="A29" s="285" t="s">
        <v>426</v>
      </c>
    </row>
    <row r="30" spans="1:5">
      <c r="A30" s="285"/>
    </row>
    <row r="31" spans="1:5">
      <c r="A31" s="285" t="s">
        <v>358</v>
      </c>
    </row>
    <row r="32" spans="1:5" s="23" customFormat="1" ht="12.75"/>
    <row r="33" spans="1:9">
      <c r="A33" s="105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105"/>
      <c r="B36" s="105" t="s">
        <v>274</v>
      </c>
      <c r="D36" s="12"/>
      <c r="E36"/>
      <c r="F36"/>
      <c r="G36"/>
      <c r="H36"/>
      <c r="I36"/>
    </row>
    <row r="37" spans="1:9">
      <c r="B37" s="2" t="s">
        <v>273</v>
      </c>
      <c r="D37" s="12"/>
      <c r="E37"/>
      <c r="F37"/>
      <c r="G37"/>
      <c r="H37"/>
      <c r="I37"/>
    </row>
    <row r="38" spans="1:9" customFormat="1" ht="12.75">
      <c r="A38" s="100"/>
      <c r="B38" s="100" t="s">
        <v>140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5"/>
  <dimension ref="A1:I32"/>
  <sheetViews>
    <sheetView showGridLines="0" view="pageBreakPreview" zoomScale="70" zoomScaleNormal="100" zoomScaleSheetLayoutView="70" workbookViewId="0">
      <selection activeCell="A6" sqref="A6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113" t="s">
        <v>468</v>
      </c>
      <c r="B1" s="115"/>
      <c r="C1" s="429" t="s">
        <v>110</v>
      </c>
      <c r="D1" s="429"/>
    </row>
    <row r="2" spans="1:5">
      <c r="A2" s="113" t="s">
        <v>469</v>
      </c>
      <c r="B2" s="115"/>
      <c r="C2" s="424" t="s">
        <v>590</v>
      </c>
      <c r="D2" s="424"/>
    </row>
    <row r="3" spans="1:5">
      <c r="A3" s="115" t="s">
        <v>141</v>
      </c>
      <c r="B3" s="115"/>
      <c r="C3" s="114"/>
      <c r="D3" s="114"/>
    </row>
    <row r="4" spans="1:5">
      <c r="A4" s="113"/>
      <c r="B4" s="115"/>
      <c r="C4" s="114"/>
      <c r="D4" s="114"/>
    </row>
    <row r="5" spans="1:5">
      <c r="A5" s="116" t="str">
        <f>'ფორმა N2'!A4</f>
        <v>ანგარიშვალდებული პირის დასახელება:</v>
      </c>
      <c r="B5" s="116"/>
      <c r="C5" s="116"/>
      <c r="D5" s="115"/>
      <c r="E5" s="5"/>
    </row>
    <row r="6" spans="1:5">
      <c r="A6" s="449" t="s">
        <v>591</v>
      </c>
      <c r="B6" s="176"/>
      <c r="C6" s="176"/>
      <c r="D6" s="60"/>
      <c r="E6" s="5"/>
    </row>
    <row r="7" spans="1:5">
      <c r="A7" s="116"/>
      <c r="B7" s="116"/>
      <c r="C7" s="116"/>
      <c r="D7" s="115"/>
      <c r="E7" s="5"/>
    </row>
    <row r="8" spans="1:5" s="6" customFormat="1">
      <c r="A8" s="139"/>
      <c r="B8" s="139"/>
      <c r="C8" s="117"/>
      <c r="D8" s="117"/>
    </row>
    <row r="9" spans="1:5" s="6" customFormat="1" ht="30">
      <c r="A9" s="160" t="s">
        <v>64</v>
      </c>
      <c r="B9" s="118" t="s">
        <v>11</v>
      </c>
      <c r="C9" s="118" t="s">
        <v>10</v>
      </c>
      <c r="D9" s="118" t="s">
        <v>9</v>
      </c>
    </row>
    <row r="10" spans="1:5" s="7" customFormat="1">
      <c r="A10" s="13">
        <v>1</v>
      </c>
      <c r="B10" s="13" t="s">
        <v>108</v>
      </c>
      <c r="C10" s="121">
        <f>SUM(C11,C14,C17,C20:C22)</f>
        <v>0</v>
      </c>
      <c r="D10" s="121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121">
        <f>SUM(C12:C13)</f>
        <v>0</v>
      </c>
      <c r="D11" s="121">
        <f>SUM(D12:D13)</f>
        <v>0</v>
      </c>
    </row>
    <row r="12" spans="1:5" s="9" customFormat="1" ht="18">
      <c r="A12" s="16" t="s">
        <v>30</v>
      </c>
      <c r="B12" s="16" t="s">
        <v>70</v>
      </c>
      <c r="C12" s="34"/>
      <c r="D12" s="35"/>
    </row>
    <row r="13" spans="1:5" s="9" customFormat="1" ht="18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121">
        <f>SUM(C15:C16)</f>
        <v>0</v>
      </c>
      <c r="D14" s="121">
        <f>SUM(D15:D16)</f>
        <v>0</v>
      </c>
    </row>
    <row r="15" spans="1:5">
      <c r="A15" s="16" t="s">
        <v>32</v>
      </c>
      <c r="B15" s="16" t="s">
        <v>72</v>
      </c>
      <c r="C15" s="34"/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121">
        <f>SUM(C18:C19)</f>
        <v>0</v>
      </c>
      <c r="D17" s="121">
        <f>SUM(D18:D19)</f>
        <v>0</v>
      </c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105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105" t="s">
        <v>274</v>
      </c>
      <c r="D29" s="12"/>
      <c r="E29"/>
      <c r="F29"/>
      <c r="G29"/>
      <c r="H29"/>
      <c r="I29"/>
    </row>
    <row r="30" spans="1:9">
      <c r="A30"/>
      <c r="B30" s="2" t="s">
        <v>273</v>
      </c>
      <c r="D30" s="12"/>
      <c r="E30"/>
      <c r="F30"/>
      <c r="G30"/>
      <c r="H30"/>
      <c r="I30"/>
    </row>
    <row r="31" spans="1:9" customFormat="1" ht="12.75">
      <c r="B31" s="100" t="s">
        <v>140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Normal="100" zoomScaleSheetLayoutView="70" workbookViewId="0">
      <selection activeCell="A6" sqref="A6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113" t="s">
        <v>470</v>
      </c>
      <c r="B1" s="116"/>
      <c r="C1" s="426" t="s">
        <v>110</v>
      </c>
      <c r="D1" s="426"/>
      <c r="E1" s="130"/>
    </row>
    <row r="2" spans="1:5" s="6" customFormat="1">
      <c r="A2" s="113" t="s">
        <v>467</v>
      </c>
      <c r="B2" s="116"/>
      <c r="C2" s="424" t="s">
        <v>590</v>
      </c>
      <c r="D2" s="424"/>
      <c r="E2" s="130"/>
    </row>
    <row r="3" spans="1:5" s="6" customFormat="1">
      <c r="A3" s="115" t="s">
        <v>141</v>
      </c>
      <c r="B3" s="113"/>
      <c r="C3" s="231"/>
      <c r="D3" s="231"/>
      <c r="E3" s="130"/>
    </row>
    <row r="4" spans="1:5" s="6" customFormat="1">
      <c r="A4" s="115"/>
      <c r="B4" s="115"/>
      <c r="C4" s="231"/>
      <c r="D4" s="231"/>
      <c r="E4" s="130"/>
    </row>
    <row r="5" spans="1:5">
      <c r="A5" s="116" t="str">
        <f>'ფორმა N2'!A4</f>
        <v>ანგარიშვალდებული პირის დასახელება:</v>
      </c>
      <c r="B5" s="116"/>
      <c r="C5" s="115"/>
      <c r="D5" s="115"/>
      <c r="E5" s="131"/>
    </row>
    <row r="6" spans="1:5">
      <c r="A6" s="449" t="s">
        <v>591</v>
      </c>
      <c r="B6" s="119"/>
      <c r="C6" s="120"/>
      <c r="D6" s="120"/>
      <c r="E6" s="131"/>
    </row>
    <row r="7" spans="1:5">
      <c r="A7" s="116"/>
      <c r="B7" s="116"/>
      <c r="C7" s="115"/>
      <c r="D7" s="115"/>
      <c r="E7" s="131"/>
    </row>
    <row r="8" spans="1:5" s="6" customFormat="1">
      <c r="A8" s="230"/>
      <c r="B8" s="230"/>
      <c r="C8" s="117"/>
      <c r="D8" s="117"/>
      <c r="E8" s="130"/>
    </row>
    <row r="9" spans="1:5" s="6" customFormat="1" ht="30">
      <c r="A9" s="128" t="s">
        <v>64</v>
      </c>
      <c r="B9" s="128" t="s">
        <v>339</v>
      </c>
      <c r="C9" s="118" t="s">
        <v>10</v>
      </c>
      <c r="D9" s="118" t="s">
        <v>9</v>
      </c>
      <c r="E9" s="130"/>
    </row>
    <row r="10" spans="1:5" s="9" customFormat="1" ht="18">
      <c r="A10" s="137" t="s">
        <v>303</v>
      </c>
      <c r="B10" s="137"/>
      <c r="C10" s="4"/>
      <c r="D10" s="4"/>
      <c r="E10" s="132"/>
    </row>
    <row r="11" spans="1:5" s="10" customFormat="1">
      <c r="A11" s="137" t="s">
        <v>304</v>
      </c>
      <c r="B11" s="137"/>
      <c r="C11" s="4"/>
      <c r="D11" s="4"/>
      <c r="E11" s="133"/>
    </row>
    <row r="12" spans="1:5" s="10" customFormat="1">
      <c r="A12" s="137" t="s">
        <v>305</v>
      </c>
      <c r="B12" s="126"/>
      <c r="C12" s="4"/>
      <c r="D12" s="4"/>
      <c r="E12" s="133"/>
    </row>
    <row r="13" spans="1:5" s="10" customFormat="1">
      <c r="A13" s="126" t="s">
        <v>284</v>
      </c>
      <c r="B13" s="126"/>
      <c r="C13" s="4"/>
      <c r="D13" s="4"/>
      <c r="E13" s="133"/>
    </row>
    <row r="14" spans="1:5" s="10" customFormat="1">
      <c r="A14" s="126" t="s">
        <v>284</v>
      </c>
      <c r="B14" s="126"/>
      <c r="C14" s="4"/>
      <c r="D14" s="4"/>
      <c r="E14" s="133"/>
    </row>
    <row r="15" spans="1:5" s="10" customFormat="1">
      <c r="A15" s="126" t="s">
        <v>284</v>
      </c>
      <c r="B15" s="126"/>
      <c r="C15" s="4"/>
      <c r="D15" s="4"/>
      <c r="E15" s="133"/>
    </row>
    <row r="16" spans="1:5" s="10" customFormat="1">
      <c r="A16" s="126" t="s">
        <v>284</v>
      </c>
      <c r="B16" s="126"/>
      <c r="C16" s="4"/>
      <c r="D16" s="4"/>
      <c r="E16" s="133"/>
    </row>
    <row r="17" spans="1:9">
      <c r="A17" s="138"/>
      <c r="B17" s="138" t="s">
        <v>341</v>
      </c>
      <c r="C17" s="125">
        <f>SUM(C10:C16)</f>
        <v>0</v>
      </c>
      <c r="D17" s="125">
        <f>SUM(D10:D16)</f>
        <v>0</v>
      </c>
      <c r="E17" s="135"/>
    </row>
    <row r="18" spans="1:9">
      <c r="A18" s="45"/>
      <c r="B18" s="45"/>
    </row>
    <row r="19" spans="1:9">
      <c r="A19" s="2" t="s">
        <v>408</v>
      </c>
      <c r="E19" s="5"/>
    </row>
    <row r="20" spans="1:9">
      <c r="A20" s="2" t="s">
        <v>410</v>
      </c>
    </row>
    <row r="21" spans="1:9">
      <c r="A21" s="285"/>
    </row>
    <row r="22" spans="1:9">
      <c r="A22" s="285" t="s">
        <v>409</v>
      </c>
    </row>
    <row r="23" spans="1:9" s="23" customFormat="1" ht="12.75"/>
    <row r="24" spans="1:9">
      <c r="A24" s="105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105"/>
      <c r="B27" s="105" t="s">
        <v>457</v>
      </c>
      <c r="D27" s="12"/>
      <c r="E27"/>
      <c r="F27"/>
      <c r="G27"/>
      <c r="H27"/>
      <c r="I27"/>
    </row>
    <row r="28" spans="1:9">
      <c r="B28" s="2" t="s">
        <v>458</v>
      </c>
      <c r="D28" s="12"/>
      <c r="E28"/>
      <c r="F28"/>
      <c r="G28"/>
      <c r="H28"/>
      <c r="I28"/>
    </row>
    <row r="29" spans="1:9" customFormat="1" ht="12.75">
      <c r="A29" s="100"/>
      <c r="B29" s="100" t="s">
        <v>140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70" zoomScaleNormal="100" zoomScaleSheetLayoutView="70" workbookViewId="0">
      <selection activeCell="A5" sqref="A5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9.28515625" style="2" customWidth="1"/>
    <col min="6" max="16384" width="9.140625" style="2"/>
  </cols>
  <sheetData>
    <row r="1" spans="1:5">
      <c r="A1" s="113" t="s">
        <v>225</v>
      </c>
      <c r="B1" s="177"/>
      <c r="C1" s="430" t="s">
        <v>199</v>
      </c>
      <c r="D1" s="430"/>
      <c r="E1" s="159"/>
    </row>
    <row r="2" spans="1:5">
      <c r="A2" s="115" t="s">
        <v>141</v>
      </c>
      <c r="B2" s="177"/>
      <c r="C2" s="116"/>
      <c r="D2" s="424" t="s">
        <v>590</v>
      </c>
      <c r="E2" s="424"/>
    </row>
    <row r="3" spans="1:5">
      <c r="A3" s="172"/>
      <c r="B3" s="177"/>
      <c r="C3" s="116"/>
      <c r="D3" s="116"/>
      <c r="E3" s="159"/>
    </row>
    <row r="4" spans="1:5">
      <c r="A4" s="115" t="str">
        <f>'ფორმა N2'!A4</f>
        <v>ანგარიშვალდებული პირის დასახელება:</v>
      </c>
      <c r="B4" s="115"/>
      <c r="C4" s="115"/>
      <c r="D4" s="115"/>
      <c r="E4" s="164"/>
    </row>
    <row r="5" spans="1:5">
      <c r="A5" s="449" t="s">
        <v>591</v>
      </c>
      <c r="B5" s="176"/>
      <c r="C5" s="176"/>
      <c r="D5" s="60"/>
      <c r="E5" s="164"/>
    </row>
    <row r="6" spans="1:5">
      <c r="A6" s="116"/>
      <c r="B6" s="115"/>
      <c r="C6" s="115"/>
      <c r="D6" s="115"/>
      <c r="E6" s="164"/>
    </row>
    <row r="7" spans="1:5">
      <c r="A7" s="171"/>
      <c r="B7" s="178"/>
      <c r="C7" s="179"/>
      <c r="D7" s="179"/>
      <c r="E7" s="159"/>
    </row>
    <row r="8" spans="1:5" ht="45">
      <c r="A8" s="180" t="s">
        <v>114</v>
      </c>
      <c r="B8" s="180" t="s">
        <v>191</v>
      </c>
      <c r="C8" s="180" t="s">
        <v>309</v>
      </c>
      <c r="D8" s="180" t="s">
        <v>260</v>
      </c>
      <c r="E8" s="159"/>
    </row>
    <row r="9" spans="1:5">
      <c r="A9" s="50"/>
      <c r="B9" s="51"/>
      <c r="C9" s="225"/>
      <c r="D9" s="225"/>
      <c r="E9" s="159"/>
    </row>
    <row r="10" spans="1:5">
      <c r="A10" s="52" t="s">
        <v>192</v>
      </c>
      <c r="B10" s="53"/>
      <c r="C10" s="181">
        <f>SUM(C11,C34)</f>
        <v>44700.480000000003</v>
      </c>
      <c r="D10" s="181">
        <f>SUM(D11,D34)</f>
        <v>8427.7999999999993</v>
      </c>
      <c r="E10" s="159"/>
    </row>
    <row r="11" spans="1:5">
      <c r="A11" s="54" t="s">
        <v>193</v>
      </c>
      <c r="B11" s="55"/>
      <c r="C11" s="124">
        <f>SUM(C12:C32)</f>
        <v>2</v>
      </c>
      <c r="D11" s="124">
        <f>SUM(D12:D32)</f>
        <v>1527.8</v>
      </c>
      <c r="E11" s="159"/>
    </row>
    <row r="12" spans="1:5">
      <c r="A12" s="58">
        <v>1110</v>
      </c>
      <c r="B12" s="57" t="s">
        <v>143</v>
      </c>
      <c r="C12" s="8">
        <v>2</v>
      </c>
      <c r="D12" s="8">
        <v>1527.8</v>
      </c>
      <c r="E12" s="159"/>
    </row>
    <row r="13" spans="1:5">
      <c r="A13" s="58">
        <v>1120</v>
      </c>
      <c r="B13" s="57" t="s">
        <v>144</v>
      </c>
      <c r="C13" s="8"/>
      <c r="D13" s="8"/>
      <c r="E13" s="159"/>
    </row>
    <row r="14" spans="1:5">
      <c r="A14" s="58">
        <v>1211</v>
      </c>
      <c r="B14" s="57" t="s">
        <v>145</v>
      </c>
      <c r="C14" s="8"/>
      <c r="D14" s="8"/>
      <c r="E14" s="159"/>
    </row>
    <row r="15" spans="1:5">
      <c r="A15" s="58">
        <v>1212</v>
      </c>
      <c r="B15" s="57" t="s">
        <v>146</v>
      </c>
      <c r="C15" s="8"/>
      <c r="D15" s="8"/>
      <c r="E15" s="159"/>
    </row>
    <row r="16" spans="1:5">
      <c r="A16" s="58">
        <v>1213</v>
      </c>
      <c r="B16" s="57" t="s">
        <v>147</v>
      </c>
      <c r="C16" s="8"/>
      <c r="D16" s="8"/>
      <c r="E16" s="159"/>
    </row>
    <row r="17" spans="1:5">
      <c r="A17" s="58">
        <v>1214</v>
      </c>
      <c r="B17" s="57" t="s">
        <v>148</v>
      </c>
      <c r="C17" s="8"/>
      <c r="D17" s="8"/>
      <c r="E17" s="159"/>
    </row>
    <row r="18" spans="1:5">
      <c r="A18" s="58">
        <v>1215</v>
      </c>
      <c r="B18" s="57" t="s">
        <v>149</v>
      </c>
      <c r="C18" s="8"/>
      <c r="D18" s="8"/>
      <c r="E18" s="159"/>
    </row>
    <row r="19" spans="1:5">
      <c r="A19" s="58">
        <v>1300</v>
      </c>
      <c r="B19" s="57" t="s">
        <v>150</v>
      </c>
      <c r="C19" s="8"/>
      <c r="D19" s="8"/>
      <c r="E19" s="159"/>
    </row>
    <row r="20" spans="1:5">
      <c r="A20" s="58">
        <v>1410</v>
      </c>
      <c r="B20" s="57" t="s">
        <v>151</v>
      </c>
      <c r="C20" s="8"/>
      <c r="D20" s="8"/>
      <c r="E20" s="159"/>
    </row>
    <row r="21" spans="1:5">
      <c r="A21" s="58">
        <v>1421</v>
      </c>
      <c r="B21" s="57" t="s">
        <v>152</v>
      </c>
      <c r="C21" s="8"/>
      <c r="D21" s="8"/>
      <c r="E21" s="159"/>
    </row>
    <row r="22" spans="1:5">
      <c r="A22" s="58">
        <v>1422</v>
      </c>
      <c r="B22" s="57" t="s">
        <v>153</v>
      </c>
      <c r="C22" s="8"/>
      <c r="D22" s="8"/>
      <c r="E22" s="159"/>
    </row>
    <row r="23" spans="1:5">
      <c r="A23" s="58">
        <v>1423</v>
      </c>
      <c r="B23" s="57" t="s">
        <v>154</v>
      </c>
      <c r="C23" s="8"/>
      <c r="D23" s="8"/>
      <c r="E23" s="159"/>
    </row>
    <row r="24" spans="1:5">
      <c r="A24" s="58">
        <v>1431</v>
      </c>
      <c r="B24" s="57" t="s">
        <v>155</v>
      </c>
      <c r="C24" s="8"/>
      <c r="D24" s="8"/>
      <c r="E24" s="159"/>
    </row>
    <row r="25" spans="1:5">
      <c r="A25" s="58">
        <v>1432</v>
      </c>
      <c r="B25" s="57" t="s">
        <v>156</v>
      </c>
      <c r="C25" s="8"/>
      <c r="D25" s="8"/>
      <c r="E25" s="159"/>
    </row>
    <row r="26" spans="1:5">
      <c r="A26" s="58">
        <v>1433</v>
      </c>
      <c r="B26" s="57" t="s">
        <v>157</v>
      </c>
      <c r="C26" s="8"/>
      <c r="D26" s="8"/>
      <c r="E26" s="159"/>
    </row>
    <row r="27" spans="1:5">
      <c r="A27" s="58">
        <v>1441</v>
      </c>
      <c r="B27" s="57" t="s">
        <v>158</v>
      </c>
      <c r="C27" s="8"/>
      <c r="D27" s="8"/>
      <c r="E27" s="159"/>
    </row>
    <row r="28" spans="1:5">
      <c r="A28" s="58">
        <v>1442</v>
      </c>
      <c r="B28" s="57" t="s">
        <v>159</v>
      </c>
      <c r="C28" s="8"/>
      <c r="D28" s="8"/>
      <c r="E28" s="159"/>
    </row>
    <row r="29" spans="1:5">
      <c r="A29" s="58">
        <v>1443</v>
      </c>
      <c r="B29" s="57" t="s">
        <v>160</v>
      </c>
      <c r="C29" s="8"/>
      <c r="D29" s="8"/>
      <c r="E29" s="159"/>
    </row>
    <row r="30" spans="1:5">
      <c r="A30" s="58">
        <v>1444</v>
      </c>
      <c r="B30" s="57" t="s">
        <v>161</v>
      </c>
      <c r="C30" s="8"/>
      <c r="D30" s="8"/>
      <c r="E30" s="159"/>
    </row>
    <row r="31" spans="1:5">
      <c r="A31" s="58">
        <v>1445</v>
      </c>
      <c r="B31" s="57" t="s">
        <v>162</v>
      </c>
      <c r="C31" s="8"/>
      <c r="D31" s="8"/>
      <c r="E31" s="159"/>
    </row>
    <row r="32" spans="1:5">
      <c r="A32" s="58">
        <v>1446</v>
      </c>
      <c r="B32" s="57" t="s">
        <v>163</v>
      </c>
      <c r="C32" s="8"/>
      <c r="D32" s="8"/>
      <c r="E32" s="159"/>
    </row>
    <row r="33" spans="1:5">
      <c r="A33" s="31"/>
      <c r="E33" s="159"/>
    </row>
    <row r="34" spans="1:5">
      <c r="A34" s="59" t="s">
        <v>194</v>
      </c>
      <c r="B34" s="57"/>
      <c r="C34" s="124">
        <f>SUM(C35:C42)</f>
        <v>44698.48</v>
      </c>
      <c r="D34" s="124">
        <f>SUM(D35:D42)</f>
        <v>6900</v>
      </c>
      <c r="E34" s="159"/>
    </row>
    <row r="35" spans="1:5">
      <c r="A35" s="58">
        <v>2110</v>
      </c>
      <c r="B35" s="57" t="s">
        <v>100</v>
      </c>
      <c r="C35" s="8">
        <v>38378.480000000003</v>
      </c>
      <c r="D35" s="8">
        <v>0</v>
      </c>
      <c r="E35" s="159"/>
    </row>
    <row r="36" spans="1:5">
      <c r="A36" s="58">
        <v>2120</v>
      </c>
      <c r="B36" s="57" t="s">
        <v>164</v>
      </c>
      <c r="C36" s="8">
        <v>6320</v>
      </c>
      <c r="D36" s="8">
        <v>6900</v>
      </c>
      <c r="E36" s="159"/>
    </row>
    <row r="37" spans="1:5">
      <c r="A37" s="58">
        <v>2130</v>
      </c>
      <c r="B37" s="57" t="s">
        <v>101</v>
      </c>
      <c r="C37" s="8"/>
      <c r="D37" s="8"/>
      <c r="E37" s="159"/>
    </row>
    <row r="38" spans="1:5">
      <c r="A38" s="58">
        <v>2140</v>
      </c>
      <c r="B38" s="57" t="s">
        <v>418</v>
      </c>
      <c r="C38" s="8"/>
      <c r="D38" s="8"/>
      <c r="E38" s="159"/>
    </row>
    <row r="39" spans="1:5">
      <c r="A39" s="58">
        <v>2150</v>
      </c>
      <c r="B39" s="57" t="s">
        <v>422</v>
      </c>
      <c r="C39" s="8"/>
      <c r="D39" s="8"/>
      <c r="E39" s="159"/>
    </row>
    <row r="40" spans="1:5">
      <c r="A40" s="58">
        <v>2220</v>
      </c>
      <c r="B40" s="57" t="s">
        <v>102</v>
      </c>
      <c r="C40" s="8"/>
      <c r="D40" s="8"/>
      <c r="E40" s="159"/>
    </row>
    <row r="41" spans="1:5">
      <c r="A41" s="58">
        <v>2300</v>
      </c>
      <c r="B41" s="57" t="s">
        <v>165</v>
      </c>
      <c r="C41" s="8"/>
      <c r="D41" s="8"/>
      <c r="E41" s="159"/>
    </row>
    <row r="42" spans="1:5">
      <c r="A42" s="58">
        <v>2400</v>
      </c>
      <c r="B42" s="57" t="s">
        <v>166</v>
      </c>
      <c r="C42" s="8"/>
      <c r="D42" s="8"/>
      <c r="E42" s="159"/>
    </row>
    <row r="43" spans="1:5">
      <c r="A43" s="32"/>
      <c r="E43" s="159"/>
    </row>
    <row r="44" spans="1:5">
      <c r="A44" s="56" t="s">
        <v>198</v>
      </c>
      <c r="B44" s="57"/>
      <c r="C44" s="124">
        <f>SUM(C45,C64)</f>
        <v>44700.480000000003</v>
      </c>
      <c r="D44" s="124">
        <f>SUM(D45,D64)</f>
        <v>8427.7999999999993</v>
      </c>
      <c r="E44" s="159"/>
    </row>
    <row r="45" spans="1:5">
      <c r="A45" s="59" t="s">
        <v>195</v>
      </c>
      <c r="B45" s="57"/>
      <c r="C45" s="124">
        <f>SUM(C46:C61)</f>
        <v>0</v>
      </c>
      <c r="D45" s="124">
        <f>SUM(D46:D61)</f>
        <v>0</v>
      </c>
      <c r="E45" s="159"/>
    </row>
    <row r="46" spans="1:5">
      <c r="A46" s="58">
        <v>3100</v>
      </c>
      <c r="B46" s="57" t="s">
        <v>167</v>
      </c>
      <c r="C46" s="8"/>
      <c r="D46" s="8"/>
      <c r="E46" s="159"/>
    </row>
    <row r="47" spans="1:5">
      <c r="A47" s="58">
        <v>3210</v>
      </c>
      <c r="B47" s="57" t="s">
        <v>168</v>
      </c>
      <c r="C47" s="8"/>
      <c r="D47" s="8"/>
      <c r="E47" s="159"/>
    </row>
    <row r="48" spans="1:5">
      <c r="A48" s="58">
        <v>3221</v>
      </c>
      <c r="B48" s="57" t="s">
        <v>169</v>
      </c>
      <c r="C48" s="8"/>
      <c r="D48" s="8"/>
      <c r="E48" s="159"/>
    </row>
    <row r="49" spans="1:5">
      <c r="A49" s="58">
        <v>3222</v>
      </c>
      <c r="B49" s="57" t="s">
        <v>170</v>
      </c>
      <c r="C49" s="8"/>
      <c r="D49" s="8"/>
      <c r="E49" s="159"/>
    </row>
    <row r="50" spans="1:5">
      <c r="A50" s="58">
        <v>3223</v>
      </c>
      <c r="B50" s="57" t="s">
        <v>171</v>
      </c>
      <c r="C50" s="8"/>
      <c r="D50" s="8"/>
      <c r="E50" s="159"/>
    </row>
    <row r="51" spans="1:5">
      <c r="A51" s="58">
        <v>3224</v>
      </c>
      <c r="B51" s="57" t="s">
        <v>172</v>
      </c>
      <c r="C51" s="8"/>
      <c r="D51" s="8"/>
      <c r="E51" s="159"/>
    </row>
    <row r="52" spans="1:5">
      <c r="A52" s="58">
        <v>3231</v>
      </c>
      <c r="B52" s="57" t="s">
        <v>173</v>
      </c>
      <c r="C52" s="8"/>
      <c r="D52" s="8"/>
      <c r="E52" s="159"/>
    </row>
    <row r="53" spans="1:5">
      <c r="A53" s="58">
        <v>3232</v>
      </c>
      <c r="B53" s="57" t="s">
        <v>174</v>
      </c>
      <c r="C53" s="8"/>
      <c r="D53" s="8"/>
      <c r="E53" s="159"/>
    </row>
    <row r="54" spans="1:5">
      <c r="A54" s="58">
        <v>3234</v>
      </c>
      <c r="B54" s="57" t="s">
        <v>175</v>
      </c>
      <c r="C54" s="8"/>
      <c r="D54" s="8"/>
      <c r="E54" s="159"/>
    </row>
    <row r="55" spans="1:5" ht="30">
      <c r="A55" s="58">
        <v>3236</v>
      </c>
      <c r="B55" s="57" t="s">
        <v>190</v>
      </c>
      <c r="C55" s="8"/>
      <c r="D55" s="8"/>
      <c r="E55" s="159"/>
    </row>
    <row r="56" spans="1:5" ht="45">
      <c r="A56" s="58">
        <v>3237</v>
      </c>
      <c r="B56" s="57" t="s">
        <v>176</v>
      </c>
      <c r="C56" s="8"/>
      <c r="D56" s="8"/>
      <c r="E56" s="159"/>
    </row>
    <row r="57" spans="1:5">
      <c r="A57" s="58">
        <v>3241</v>
      </c>
      <c r="B57" s="57" t="s">
        <v>177</v>
      </c>
      <c r="C57" s="8"/>
      <c r="D57" s="8"/>
      <c r="E57" s="159"/>
    </row>
    <row r="58" spans="1:5">
      <c r="A58" s="58">
        <v>3242</v>
      </c>
      <c r="B58" s="57" t="s">
        <v>178</v>
      </c>
      <c r="C58" s="8"/>
      <c r="D58" s="8"/>
      <c r="E58" s="159"/>
    </row>
    <row r="59" spans="1:5">
      <c r="A59" s="58">
        <v>3243</v>
      </c>
      <c r="B59" s="57" t="s">
        <v>179</v>
      </c>
      <c r="C59" s="8"/>
      <c r="D59" s="8"/>
      <c r="E59" s="159"/>
    </row>
    <row r="60" spans="1:5">
      <c r="A60" s="58">
        <v>3245</v>
      </c>
      <c r="B60" s="57" t="s">
        <v>180</v>
      </c>
      <c r="C60" s="8"/>
      <c r="D60" s="8"/>
      <c r="E60" s="159"/>
    </row>
    <row r="61" spans="1:5">
      <c r="A61" s="58">
        <v>3246</v>
      </c>
      <c r="B61" s="57" t="s">
        <v>181</v>
      </c>
      <c r="C61" s="8"/>
      <c r="D61" s="8"/>
      <c r="E61" s="159"/>
    </row>
    <row r="62" spans="1:5">
      <c r="A62" s="32"/>
      <c r="E62" s="159"/>
    </row>
    <row r="63" spans="1:5">
      <c r="A63" s="33"/>
      <c r="E63" s="159"/>
    </row>
    <row r="64" spans="1:5">
      <c r="A64" s="59" t="s">
        <v>196</v>
      </c>
      <c r="B64" s="57"/>
      <c r="C64" s="124">
        <f>SUM(C65:C67)</f>
        <v>44700.480000000003</v>
      </c>
      <c r="D64" s="124">
        <f>SUM(D65:D67)</f>
        <v>8427.7999999999993</v>
      </c>
      <c r="E64" s="159"/>
    </row>
    <row r="65" spans="1:5">
      <c r="A65" s="58">
        <v>5100</v>
      </c>
      <c r="B65" s="57" t="s">
        <v>258</v>
      </c>
      <c r="C65" s="8">
        <v>44700.480000000003</v>
      </c>
      <c r="D65" s="8">
        <v>8427.7999999999993</v>
      </c>
      <c r="E65" s="159"/>
    </row>
    <row r="66" spans="1:5">
      <c r="A66" s="58">
        <v>5220</v>
      </c>
      <c r="B66" s="57" t="s">
        <v>442</v>
      </c>
      <c r="C66" s="8"/>
      <c r="D66" s="8"/>
      <c r="E66" s="159"/>
    </row>
    <row r="67" spans="1:5">
      <c r="A67" s="58">
        <v>5230</v>
      </c>
      <c r="B67" s="57" t="s">
        <v>443</v>
      </c>
      <c r="C67" s="8"/>
      <c r="D67" s="8"/>
      <c r="E67" s="159"/>
    </row>
    <row r="68" spans="1:5">
      <c r="A68" s="32"/>
      <c r="E68" s="159"/>
    </row>
    <row r="69" spans="1:5">
      <c r="A69" s="2"/>
      <c r="E69" s="159"/>
    </row>
    <row r="70" spans="1:5">
      <c r="A70" s="56" t="s">
        <v>197</v>
      </c>
      <c r="B70" s="57"/>
      <c r="C70" s="8"/>
      <c r="D70" s="8"/>
      <c r="E70" s="159"/>
    </row>
    <row r="71" spans="1:5" ht="30">
      <c r="A71" s="58">
        <v>1</v>
      </c>
      <c r="B71" s="57" t="s">
        <v>182</v>
      </c>
      <c r="C71" s="8"/>
      <c r="D71" s="8"/>
      <c r="E71" s="159"/>
    </row>
    <row r="72" spans="1:5">
      <c r="A72" s="58">
        <v>2</v>
      </c>
      <c r="B72" s="57" t="s">
        <v>183</v>
      </c>
      <c r="C72" s="8"/>
      <c r="D72" s="8"/>
      <c r="E72" s="159"/>
    </row>
    <row r="73" spans="1:5">
      <c r="A73" s="58">
        <v>3</v>
      </c>
      <c r="B73" s="57" t="s">
        <v>184</v>
      </c>
      <c r="C73" s="8"/>
      <c r="D73" s="8"/>
      <c r="E73" s="159"/>
    </row>
    <row r="74" spans="1:5">
      <c r="A74" s="58">
        <v>4</v>
      </c>
      <c r="B74" s="57" t="s">
        <v>373</v>
      </c>
      <c r="C74" s="8"/>
      <c r="D74" s="8"/>
      <c r="E74" s="159"/>
    </row>
    <row r="75" spans="1:5">
      <c r="A75" s="58">
        <v>5</v>
      </c>
      <c r="B75" s="57" t="s">
        <v>185</v>
      </c>
      <c r="C75" s="8"/>
      <c r="D75" s="8"/>
      <c r="E75" s="159"/>
    </row>
    <row r="76" spans="1:5">
      <c r="A76" s="58">
        <v>6</v>
      </c>
      <c r="B76" s="57" t="s">
        <v>186</v>
      </c>
      <c r="C76" s="8"/>
      <c r="D76" s="8"/>
      <c r="E76" s="159"/>
    </row>
    <row r="77" spans="1:5">
      <c r="A77" s="58">
        <v>7</v>
      </c>
      <c r="B77" s="57" t="s">
        <v>187</v>
      </c>
      <c r="C77" s="8"/>
      <c r="D77" s="8"/>
      <c r="E77" s="159"/>
    </row>
    <row r="78" spans="1:5">
      <c r="A78" s="58">
        <v>8</v>
      </c>
      <c r="B78" s="57" t="s">
        <v>188</v>
      </c>
      <c r="C78" s="8"/>
      <c r="D78" s="8"/>
      <c r="E78" s="159"/>
    </row>
    <row r="79" spans="1:5">
      <c r="A79" s="58">
        <v>9</v>
      </c>
      <c r="B79" s="57" t="s">
        <v>189</v>
      </c>
      <c r="C79" s="8"/>
      <c r="D79" s="8"/>
      <c r="E79" s="159"/>
    </row>
    <row r="83" spans="1:9">
      <c r="A83" s="2"/>
      <c r="B83" s="2"/>
    </row>
    <row r="84" spans="1:9">
      <c r="A84" s="105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105" t="s">
        <v>457</v>
      </c>
      <c r="D87" s="12"/>
      <c r="E87"/>
      <c r="F87"/>
      <c r="G87"/>
      <c r="H87"/>
      <c r="I87"/>
    </row>
    <row r="88" spans="1:9">
      <c r="A88"/>
      <c r="B88" s="2" t="s">
        <v>458</v>
      </c>
      <c r="D88" s="12"/>
      <c r="E88"/>
      <c r="F88"/>
      <c r="G88"/>
      <c r="H88"/>
      <c r="I88"/>
    </row>
    <row r="89" spans="1:9" customFormat="1" ht="12.75">
      <c r="B89" s="100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/>
  <dimension ref="A1:K25"/>
  <sheetViews>
    <sheetView showGridLines="0" view="pageBreakPreview" zoomScaleNormal="100" zoomScaleSheetLayoutView="100" workbookViewId="0">
      <selection activeCell="A5" sqref="A5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113" t="s">
        <v>464</v>
      </c>
      <c r="B1" s="115"/>
      <c r="C1" s="115"/>
      <c r="D1" s="115"/>
      <c r="E1" s="115"/>
      <c r="F1" s="115"/>
      <c r="G1" s="115"/>
      <c r="H1" s="115"/>
      <c r="I1" s="426" t="s">
        <v>110</v>
      </c>
      <c r="J1" s="426"/>
      <c r="K1" s="159"/>
    </row>
    <row r="2" spans="1:11">
      <c r="A2" s="115" t="s">
        <v>141</v>
      </c>
      <c r="B2" s="115"/>
      <c r="C2" s="115"/>
      <c r="D2" s="115"/>
      <c r="E2" s="115"/>
      <c r="F2" s="115"/>
      <c r="G2" s="115"/>
      <c r="H2" s="115"/>
      <c r="I2" s="424" t="s">
        <v>590</v>
      </c>
      <c r="J2" s="424"/>
      <c r="K2" s="159"/>
    </row>
    <row r="3" spans="1:11">
      <c r="A3" s="115"/>
      <c r="B3" s="115"/>
      <c r="C3" s="115"/>
      <c r="D3" s="115"/>
      <c r="E3" s="115"/>
      <c r="F3" s="115"/>
      <c r="G3" s="115"/>
      <c r="H3" s="115"/>
      <c r="I3" s="114"/>
      <c r="J3" s="114"/>
      <c r="K3" s="159"/>
    </row>
    <row r="4" spans="1:11">
      <c r="A4" s="115" t="str">
        <f>'ფორმა N2'!A4</f>
        <v>ანგარიშვალდებული პირის დასახელება:</v>
      </c>
      <c r="B4" s="115"/>
      <c r="C4" s="115"/>
      <c r="D4" s="115"/>
      <c r="E4" s="115"/>
      <c r="F4" s="182"/>
      <c r="G4" s="115"/>
      <c r="H4" s="115"/>
      <c r="I4" s="115"/>
      <c r="J4" s="115"/>
      <c r="K4" s="159"/>
    </row>
    <row r="5" spans="1:11">
      <c r="A5" s="449" t="s">
        <v>591</v>
      </c>
      <c r="B5" s="307"/>
      <c r="C5" s="307"/>
      <c r="D5" s="307"/>
      <c r="E5" s="307"/>
      <c r="F5" s="308"/>
      <c r="G5" s="307"/>
      <c r="H5" s="307"/>
      <c r="I5" s="307"/>
      <c r="J5" s="307"/>
      <c r="K5" s="159"/>
    </row>
    <row r="6" spans="1:11">
      <c r="A6" s="116"/>
      <c r="B6" s="116"/>
      <c r="C6" s="115"/>
      <c r="D6" s="115"/>
      <c r="E6" s="115"/>
      <c r="F6" s="182"/>
      <c r="G6" s="115"/>
      <c r="H6" s="115"/>
      <c r="I6" s="115"/>
      <c r="J6" s="115"/>
      <c r="K6" s="159"/>
    </row>
    <row r="7" spans="1:11">
      <c r="A7" s="183"/>
      <c r="B7" s="179"/>
      <c r="C7" s="179"/>
      <c r="D7" s="179"/>
      <c r="E7" s="179"/>
      <c r="F7" s="179"/>
      <c r="G7" s="179"/>
      <c r="H7" s="179"/>
      <c r="I7" s="179"/>
      <c r="J7" s="179"/>
      <c r="K7" s="159"/>
    </row>
    <row r="8" spans="1:11" s="27" customFormat="1" ht="45">
      <c r="A8" s="185" t="s">
        <v>64</v>
      </c>
      <c r="B8" s="185" t="s">
        <v>112</v>
      </c>
      <c r="C8" s="186" t="s">
        <v>114</v>
      </c>
      <c r="D8" s="186" t="s">
        <v>278</v>
      </c>
      <c r="E8" s="186" t="s">
        <v>113</v>
      </c>
      <c r="F8" s="184" t="s">
        <v>259</v>
      </c>
      <c r="G8" s="184" t="s">
        <v>300</v>
      </c>
      <c r="H8" s="184" t="s">
        <v>301</v>
      </c>
      <c r="I8" s="184" t="s">
        <v>260</v>
      </c>
      <c r="J8" s="187" t="s">
        <v>115</v>
      </c>
      <c r="K8" s="159"/>
    </row>
    <row r="9" spans="1:11" s="27" customFormat="1">
      <c r="A9" s="227">
        <v>1</v>
      </c>
      <c r="B9" s="227">
        <v>2</v>
      </c>
      <c r="C9" s="228">
        <v>3</v>
      </c>
      <c r="D9" s="228">
        <v>4</v>
      </c>
      <c r="E9" s="228">
        <v>5</v>
      </c>
      <c r="F9" s="228">
        <v>6</v>
      </c>
      <c r="G9" s="228">
        <v>7</v>
      </c>
      <c r="H9" s="228">
        <v>8</v>
      </c>
      <c r="I9" s="228">
        <v>9</v>
      </c>
      <c r="J9" s="228">
        <v>10</v>
      </c>
      <c r="K9" s="159"/>
    </row>
    <row r="10" spans="1:11" s="27" customFormat="1" ht="15.75">
      <c r="A10" s="226">
        <v>1</v>
      </c>
      <c r="B10" s="73" t="s">
        <v>485</v>
      </c>
      <c r="C10" s="409" t="s">
        <v>513</v>
      </c>
      <c r="D10" s="410" t="s">
        <v>222</v>
      </c>
      <c r="E10" s="410">
        <v>36876</v>
      </c>
      <c r="F10" s="28">
        <v>2</v>
      </c>
      <c r="G10" s="28">
        <v>120331.1</v>
      </c>
      <c r="H10" s="28">
        <v>118805.3</v>
      </c>
      <c r="I10" s="28">
        <v>1527.8</v>
      </c>
      <c r="J10" s="28"/>
      <c r="K10" s="159"/>
    </row>
    <row r="11" spans="1:11">
      <c r="A11" s="158"/>
      <c r="B11" s="158"/>
      <c r="C11" s="158"/>
      <c r="D11" s="158"/>
      <c r="E11" s="158"/>
      <c r="F11" s="158"/>
      <c r="G11" s="158"/>
      <c r="H11" s="158"/>
      <c r="I11" s="158"/>
      <c r="J11" s="158"/>
    </row>
    <row r="12" spans="1:11">
      <c r="A12" s="158"/>
      <c r="B12" s="158"/>
      <c r="C12" s="158"/>
      <c r="D12" s="158"/>
      <c r="E12" s="158"/>
      <c r="F12" s="158"/>
      <c r="G12" s="158"/>
      <c r="H12" s="158"/>
      <c r="I12" s="158"/>
      <c r="J12" s="158"/>
    </row>
    <row r="13" spans="1:11">
      <c r="A13" s="158"/>
      <c r="B13" s="158"/>
      <c r="C13" s="158"/>
      <c r="D13" s="158"/>
      <c r="E13" s="158"/>
      <c r="F13" s="158"/>
      <c r="G13" s="158"/>
      <c r="H13" s="158"/>
      <c r="I13" s="158"/>
      <c r="J13" s="158"/>
    </row>
    <row r="14" spans="1:11">
      <c r="A14" s="158"/>
      <c r="B14" s="158"/>
      <c r="C14" s="158"/>
      <c r="D14" s="158"/>
      <c r="E14" s="158"/>
      <c r="F14" s="158"/>
      <c r="G14" s="158"/>
      <c r="H14" s="158"/>
      <c r="I14" s="158"/>
      <c r="J14" s="158"/>
    </row>
    <row r="15" spans="1:11">
      <c r="A15" s="158"/>
      <c r="B15" s="303" t="s">
        <v>107</v>
      </c>
      <c r="C15" s="158"/>
      <c r="D15" s="158"/>
      <c r="E15" s="158"/>
      <c r="F15" s="304"/>
      <c r="G15" s="158"/>
      <c r="H15" s="158"/>
      <c r="I15" s="158"/>
      <c r="J15" s="158"/>
    </row>
    <row r="16" spans="1:11">
      <c r="A16" s="158"/>
      <c r="B16" s="158"/>
      <c r="C16" s="158"/>
      <c r="D16" s="158"/>
      <c r="E16" s="158"/>
      <c r="F16" s="155"/>
      <c r="G16" s="155"/>
      <c r="H16" s="155"/>
      <c r="I16" s="155"/>
      <c r="J16" s="155"/>
    </row>
    <row r="17" spans="1:10">
      <c r="A17" s="158"/>
      <c r="B17" s="158"/>
      <c r="C17" s="362"/>
      <c r="D17" s="158"/>
      <c r="E17" s="158"/>
      <c r="F17" s="362"/>
      <c r="G17" s="363"/>
      <c r="H17" s="363"/>
      <c r="I17" s="155"/>
      <c r="J17" s="155"/>
    </row>
    <row r="18" spans="1:10">
      <c r="A18" s="155"/>
      <c r="B18" s="158"/>
      <c r="C18" s="305" t="s">
        <v>271</v>
      </c>
      <c r="D18" s="305"/>
      <c r="E18" s="158"/>
      <c r="F18" s="158" t="s">
        <v>276</v>
      </c>
      <c r="G18" s="155"/>
      <c r="H18" s="155"/>
      <c r="I18" s="155"/>
      <c r="J18" s="155"/>
    </row>
    <row r="19" spans="1:10">
      <c r="A19" s="155"/>
      <c r="B19" s="158"/>
      <c r="C19" s="306" t="s">
        <v>140</v>
      </c>
      <c r="D19" s="158"/>
      <c r="E19" s="158"/>
      <c r="F19" s="158" t="s">
        <v>272</v>
      </c>
      <c r="G19" s="155"/>
      <c r="H19" s="155"/>
      <c r="I19" s="155"/>
      <c r="J19" s="155"/>
    </row>
    <row r="20" spans="1:10" customFormat="1">
      <c r="A20" s="155"/>
      <c r="B20" s="158"/>
      <c r="C20" s="158"/>
      <c r="D20" s="306"/>
      <c r="E20" s="155"/>
      <c r="F20" s="155"/>
      <c r="G20" s="155"/>
      <c r="H20" s="155"/>
      <c r="I20" s="155"/>
      <c r="J20" s="155"/>
    </row>
    <row r="21" spans="1:10" customFormat="1" ht="12.75">
      <c r="A21" s="155"/>
      <c r="B21" s="155"/>
      <c r="C21" s="155"/>
      <c r="D21" s="155"/>
      <c r="E21" s="155"/>
      <c r="F21" s="155"/>
      <c r="G21" s="155"/>
      <c r="H21" s="155"/>
      <c r="I21" s="155"/>
      <c r="J21" s="155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70" zoomScaleNormal="100" zoomScaleSheetLayoutView="70" workbookViewId="0">
      <selection activeCell="A5" sqref="A5"/>
    </sheetView>
  </sheetViews>
  <sheetFormatPr defaultRowHeight="15"/>
  <cols>
    <col min="1" max="1" width="12" style="254" customWidth="1"/>
    <col min="2" max="2" width="13.28515625" style="254" customWidth="1"/>
    <col min="3" max="3" width="21.42578125" style="254" customWidth="1"/>
    <col min="4" max="4" width="17.85546875" style="254" customWidth="1"/>
    <col min="5" max="5" width="12.7109375" style="254" customWidth="1"/>
    <col min="6" max="6" width="36.85546875" style="254" customWidth="1"/>
    <col min="7" max="7" width="22.28515625" style="254" customWidth="1"/>
    <col min="8" max="8" width="0.5703125" style="254" customWidth="1"/>
    <col min="9" max="16384" width="9.140625" style="254"/>
  </cols>
  <sheetData>
    <row r="1" spans="1:8">
      <c r="A1" s="113" t="s">
        <v>376</v>
      </c>
      <c r="B1" s="115"/>
      <c r="C1" s="115"/>
      <c r="D1" s="115"/>
      <c r="E1" s="115"/>
      <c r="F1" s="115"/>
      <c r="G1" s="234" t="s">
        <v>110</v>
      </c>
      <c r="H1" s="235"/>
    </row>
    <row r="2" spans="1:8">
      <c r="A2" s="115" t="s">
        <v>141</v>
      </c>
      <c r="B2" s="115"/>
      <c r="C2" s="115"/>
      <c r="D2" s="115"/>
      <c r="E2" s="115"/>
      <c r="F2" s="115"/>
      <c r="G2" s="424" t="s">
        <v>590</v>
      </c>
      <c r="H2" s="424"/>
    </row>
    <row r="3" spans="1:8">
      <c r="A3" s="115"/>
      <c r="B3" s="115"/>
      <c r="C3" s="115"/>
      <c r="D3" s="115"/>
      <c r="E3" s="115"/>
      <c r="F3" s="115"/>
      <c r="G3" s="156"/>
      <c r="H3" s="235"/>
    </row>
    <row r="4" spans="1:8">
      <c r="A4" s="116" t="str">
        <f>'[2]ფორმა N2'!A4</f>
        <v>ანგარიშვალდებული პირის დასახელება:</v>
      </c>
      <c r="B4" s="115"/>
      <c r="C4" s="115"/>
      <c r="D4" s="115"/>
      <c r="E4" s="115"/>
      <c r="F4" s="115"/>
      <c r="G4" s="115"/>
      <c r="H4" s="158"/>
    </row>
    <row r="5" spans="1:8">
      <c r="A5" s="449" t="s">
        <v>591</v>
      </c>
      <c r="B5" s="292"/>
      <c r="C5" s="292"/>
      <c r="D5" s="292"/>
      <c r="E5" s="292"/>
      <c r="F5" s="292"/>
      <c r="G5" s="292"/>
      <c r="H5" s="158"/>
    </row>
    <row r="6" spans="1:8">
      <c r="A6" s="116"/>
      <c r="B6" s="115"/>
      <c r="C6" s="115"/>
      <c r="D6" s="115"/>
      <c r="E6" s="115"/>
      <c r="F6" s="115"/>
      <c r="G6" s="115"/>
      <c r="H6" s="158"/>
    </row>
    <row r="7" spans="1:8">
      <c r="A7" s="115"/>
      <c r="B7" s="115"/>
      <c r="C7" s="115"/>
      <c r="D7" s="115"/>
      <c r="E7" s="115"/>
      <c r="F7" s="115"/>
      <c r="G7" s="115"/>
      <c r="H7" s="159"/>
    </row>
    <row r="8" spans="1:8" ht="45.75" customHeight="1">
      <c r="A8" s="236" t="s">
        <v>319</v>
      </c>
      <c r="B8" s="236" t="s">
        <v>142</v>
      </c>
      <c r="C8" s="237" t="s">
        <v>374</v>
      </c>
      <c r="D8" s="237" t="s">
        <v>375</v>
      </c>
      <c r="E8" s="237" t="s">
        <v>278</v>
      </c>
      <c r="F8" s="236" t="s">
        <v>326</v>
      </c>
      <c r="G8" s="237" t="s">
        <v>320</v>
      </c>
      <c r="H8" s="159"/>
    </row>
    <row r="9" spans="1:8">
      <c r="A9" s="238" t="s">
        <v>321</v>
      </c>
      <c r="B9" s="239"/>
      <c r="C9" s="240"/>
      <c r="D9" s="241"/>
      <c r="E9" s="241"/>
      <c r="F9" s="241"/>
      <c r="G9" s="242"/>
      <c r="H9" s="159"/>
    </row>
    <row r="10" spans="1:8" ht="15.75">
      <c r="A10" s="239">
        <v>1</v>
      </c>
      <c r="B10" s="213"/>
      <c r="C10" s="243"/>
      <c r="D10" s="244"/>
      <c r="E10" s="244"/>
      <c r="F10" s="244"/>
      <c r="G10" s="245" t="str">
        <f>IF(ISBLANK(B10),"",G9+C10-D10)</f>
        <v/>
      </c>
      <c r="H10" s="159"/>
    </row>
    <row r="11" spans="1:8" ht="15.75">
      <c r="A11" s="239">
        <v>2</v>
      </c>
      <c r="B11" s="213"/>
      <c r="C11" s="243"/>
      <c r="D11" s="244"/>
      <c r="E11" s="244"/>
      <c r="F11" s="244"/>
      <c r="G11" s="245" t="str">
        <f t="shared" ref="G11:G38" si="0">IF(ISBLANK(B11),"",G10+C11-D11)</f>
        <v/>
      </c>
      <c r="H11" s="159"/>
    </row>
    <row r="12" spans="1:8" ht="15.75">
      <c r="A12" s="239">
        <v>3</v>
      </c>
      <c r="B12" s="213"/>
      <c r="C12" s="243"/>
      <c r="D12" s="244"/>
      <c r="E12" s="244"/>
      <c r="F12" s="244"/>
      <c r="G12" s="245" t="str">
        <f t="shared" si="0"/>
        <v/>
      </c>
      <c r="H12" s="159"/>
    </row>
    <row r="13" spans="1:8" ht="15.75">
      <c r="A13" s="239">
        <v>4</v>
      </c>
      <c r="B13" s="213"/>
      <c r="C13" s="243"/>
      <c r="D13" s="244"/>
      <c r="E13" s="244"/>
      <c r="F13" s="244"/>
      <c r="G13" s="245" t="str">
        <f t="shared" si="0"/>
        <v/>
      </c>
      <c r="H13" s="159"/>
    </row>
    <row r="14" spans="1:8" ht="15.75">
      <c r="A14" s="239">
        <v>5</v>
      </c>
      <c r="B14" s="213"/>
      <c r="C14" s="243"/>
      <c r="D14" s="244"/>
      <c r="E14" s="244"/>
      <c r="F14" s="244"/>
      <c r="G14" s="245" t="str">
        <f t="shared" si="0"/>
        <v/>
      </c>
      <c r="H14" s="159"/>
    </row>
    <row r="15" spans="1:8" ht="15.75">
      <c r="A15" s="239">
        <v>6</v>
      </c>
      <c r="B15" s="213"/>
      <c r="C15" s="243"/>
      <c r="D15" s="244"/>
      <c r="E15" s="244"/>
      <c r="F15" s="244"/>
      <c r="G15" s="245" t="str">
        <f t="shared" si="0"/>
        <v/>
      </c>
      <c r="H15" s="159"/>
    </row>
    <row r="16" spans="1:8" ht="15.75">
      <c r="A16" s="239">
        <v>7</v>
      </c>
      <c r="B16" s="213"/>
      <c r="C16" s="243"/>
      <c r="D16" s="244"/>
      <c r="E16" s="244"/>
      <c r="F16" s="244"/>
      <c r="G16" s="245" t="str">
        <f t="shared" si="0"/>
        <v/>
      </c>
      <c r="H16" s="159"/>
    </row>
    <row r="17" spans="1:8" ht="15.75">
      <c r="A17" s="239">
        <v>8</v>
      </c>
      <c r="B17" s="213"/>
      <c r="C17" s="243"/>
      <c r="D17" s="244"/>
      <c r="E17" s="244"/>
      <c r="F17" s="244"/>
      <c r="G17" s="245" t="str">
        <f t="shared" si="0"/>
        <v/>
      </c>
      <c r="H17" s="159"/>
    </row>
    <row r="18" spans="1:8" ht="15.75">
      <c r="A18" s="239">
        <v>9</v>
      </c>
      <c r="B18" s="213"/>
      <c r="C18" s="243"/>
      <c r="D18" s="244"/>
      <c r="E18" s="244"/>
      <c r="F18" s="244"/>
      <c r="G18" s="245" t="str">
        <f t="shared" si="0"/>
        <v/>
      </c>
      <c r="H18" s="159"/>
    </row>
    <row r="19" spans="1:8" ht="15.75">
      <c r="A19" s="239">
        <v>10</v>
      </c>
      <c r="B19" s="213"/>
      <c r="C19" s="243"/>
      <c r="D19" s="244"/>
      <c r="E19" s="244"/>
      <c r="F19" s="244"/>
      <c r="G19" s="245" t="str">
        <f t="shared" si="0"/>
        <v/>
      </c>
      <c r="H19" s="159"/>
    </row>
    <row r="20" spans="1:8" ht="15.75">
      <c r="A20" s="239">
        <v>11</v>
      </c>
      <c r="B20" s="213"/>
      <c r="C20" s="243"/>
      <c r="D20" s="244"/>
      <c r="E20" s="244"/>
      <c r="F20" s="244"/>
      <c r="G20" s="245" t="str">
        <f t="shared" si="0"/>
        <v/>
      </c>
      <c r="H20" s="159"/>
    </row>
    <row r="21" spans="1:8" ht="15.75">
      <c r="A21" s="239">
        <v>12</v>
      </c>
      <c r="B21" s="213"/>
      <c r="C21" s="243"/>
      <c r="D21" s="244"/>
      <c r="E21" s="244"/>
      <c r="F21" s="244"/>
      <c r="G21" s="245" t="str">
        <f t="shared" si="0"/>
        <v/>
      </c>
      <c r="H21" s="159"/>
    </row>
    <row r="22" spans="1:8" ht="15.75">
      <c r="A22" s="239">
        <v>13</v>
      </c>
      <c r="B22" s="213"/>
      <c r="C22" s="243"/>
      <c r="D22" s="244"/>
      <c r="E22" s="244"/>
      <c r="F22" s="244"/>
      <c r="G22" s="245" t="str">
        <f t="shared" si="0"/>
        <v/>
      </c>
      <c r="H22" s="159"/>
    </row>
    <row r="23" spans="1:8" ht="15.75">
      <c r="A23" s="239">
        <v>14</v>
      </c>
      <c r="B23" s="213"/>
      <c r="C23" s="243"/>
      <c r="D23" s="244"/>
      <c r="E23" s="244"/>
      <c r="F23" s="244"/>
      <c r="G23" s="245" t="str">
        <f t="shared" si="0"/>
        <v/>
      </c>
      <c r="H23" s="159"/>
    </row>
    <row r="24" spans="1:8" ht="15.75">
      <c r="A24" s="239">
        <v>15</v>
      </c>
      <c r="B24" s="213"/>
      <c r="C24" s="243"/>
      <c r="D24" s="244"/>
      <c r="E24" s="244"/>
      <c r="F24" s="244"/>
      <c r="G24" s="245" t="str">
        <f t="shared" si="0"/>
        <v/>
      </c>
      <c r="H24" s="159"/>
    </row>
    <row r="25" spans="1:8" ht="15.75">
      <c r="A25" s="239">
        <v>16</v>
      </c>
      <c r="B25" s="213"/>
      <c r="C25" s="243"/>
      <c r="D25" s="244"/>
      <c r="E25" s="244"/>
      <c r="F25" s="244"/>
      <c r="G25" s="245" t="str">
        <f t="shared" si="0"/>
        <v/>
      </c>
      <c r="H25" s="159"/>
    </row>
    <row r="26" spans="1:8" ht="15.75">
      <c r="A26" s="239">
        <v>17</v>
      </c>
      <c r="B26" s="213"/>
      <c r="C26" s="243"/>
      <c r="D26" s="244"/>
      <c r="E26" s="244"/>
      <c r="F26" s="244"/>
      <c r="G26" s="245" t="str">
        <f t="shared" si="0"/>
        <v/>
      </c>
      <c r="H26" s="159"/>
    </row>
    <row r="27" spans="1:8" ht="15.75">
      <c r="A27" s="239">
        <v>18</v>
      </c>
      <c r="B27" s="213"/>
      <c r="C27" s="243"/>
      <c r="D27" s="244"/>
      <c r="E27" s="244"/>
      <c r="F27" s="244"/>
      <c r="G27" s="245" t="str">
        <f t="shared" si="0"/>
        <v/>
      </c>
      <c r="H27" s="159"/>
    </row>
    <row r="28" spans="1:8" ht="15.75">
      <c r="A28" s="239">
        <v>19</v>
      </c>
      <c r="B28" s="213"/>
      <c r="C28" s="243"/>
      <c r="D28" s="244"/>
      <c r="E28" s="244"/>
      <c r="F28" s="244"/>
      <c r="G28" s="245" t="str">
        <f t="shared" si="0"/>
        <v/>
      </c>
      <c r="H28" s="159"/>
    </row>
    <row r="29" spans="1:8" ht="15.75">
      <c r="A29" s="239">
        <v>20</v>
      </c>
      <c r="B29" s="213"/>
      <c r="C29" s="243"/>
      <c r="D29" s="244"/>
      <c r="E29" s="244"/>
      <c r="F29" s="244"/>
      <c r="G29" s="245" t="str">
        <f t="shared" si="0"/>
        <v/>
      </c>
      <c r="H29" s="159"/>
    </row>
    <row r="30" spans="1:8" ht="15.75">
      <c r="A30" s="239">
        <v>21</v>
      </c>
      <c r="B30" s="213"/>
      <c r="C30" s="246"/>
      <c r="D30" s="247"/>
      <c r="E30" s="247"/>
      <c r="F30" s="247"/>
      <c r="G30" s="245" t="str">
        <f t="shared" si="0"/>
        <v/>
      </c>
      <c r="H30" s="159"/>
    </row>
    <row r="31" spans="1:8" ht="15.75">
      <c r="A31" s="239">
        <v>22</v>
      </c>
      <c r="B31" s="213"/>
      <c r="C31" s="246"/>
      <c r="D31" s="247"/>
      <c r="E31" s="247"/>
      <c r="F31" s="247"/>
      <c r="G31" s="245" t="str">
        <f t="shared" si="0"/>
        <v/>
      </c>
      <c r="H31" s="159"/>
    </row>
    <row r="32" spans="1:8" ht="15.75">
      <c r="A32" s="239">
        <v>23</v>
      </c>
      <c r="B32" s="213"/>
      <c r="C32" s="246"/>
      <c r="D32" s="247"/>
      <c r="E32" s="247"/>
      <c r="F32" s="247"/>
      <c r="G32" s="245" t="str">
        <f t="shared" si="0"/>
        <v/>
      </c>
      <c r="H32" s="159"/>
    </row>
    <row r="33" spans="1:10" ht="15.75">
      <c r="A33" s="239">
        <v>24</v>
      </c>
      <c r="B33" s="213"/>
      <c r="C33" s="246"/>
      <c r="D33" s="247"/>
      <c r="E33" s="247"/>
      <c r="F33" s="247"/>
      <c r="G33" s="245" t="str">
        <f t="shared" si="0"/>
        <v/>
      </c>
      <c r="H33" s="159"/>
    </row>
    <row r="34" spans="1:10" ht="15.75">
      <c r="A34" s="239">
        <v>25</v>
      </c>
      <c r="B34" s="213"/>
      <c r="C34" s="246"/>
      <c r="D34" s="247"/>
      <c r="E34" s="247"/>
      <c r="F34" s="247"/>
      <c r="G34" s="245" t="str">
        <f t="shared" si="0"/>
        <v/>
      </c>
      <c r="H34" s="159"/>
    </row>
    <row r="35" spans="1:10" ht="15.75">
      <c r="A35" s="239">
        <v>26</v>
      </c>
      <c r="B35" s="213"/>
      <c r="C35" s="246"/>
      <c r="D35" s="247"/>
      <c r="E35" s="247"/>
      <c r="F35" s="247"/>
      <c r="G35" s="245" t="str">
        <f t="shared" si="0"/>
        <v/>
      </c>
      <c r="H35" s="159"/>
    </row>
    <row r="36" spans="1:10" ht="15.75">
      <c r="A36" s="239">
        <v>27</v>
      </c>
      <c r="B36" s="213"/>
      <c r="C36" s="246"/>
      <c r="D36" s="247"/>
      <c r="E36" s="247"/>
      <c r="F36" s="247"/>
      <c r="G36" s="245" t="str">
        <f t="shared" si="0"/>
        <v/>
      </c>
      <c r="H36" s="159"/>
    </row>
    <row r="37" spans="1:10" ht="15.75">
      <c r="A37" s="239">
        <v>28</v>
      </c>
      <c r="B37" s="213"/>
      <c r="C37" s="246"/>
      <c r="D37" s="247"/>
      <c r="E37" s="247"/>
      <c r="F37" s="247"/>
      <c r="G37" s="245" t="str">
        <f t="shared" si="0"/>
        <v/>
      </c>
      <c r="H37" s="159"/>
    </row>
    <row r="38" spans="1:10" ht="15.75">
      <c r="A38" s="239">
        <v>29</v>
      </c>
      <c r="B38" s="213"/>
      <c r="C38" s="246"/>
      <c r="D38" s="247"/>
      <c r="E38" s="247"/>
      <c r="F38" s="247"/>
      <c r="G38" s="245" t="str">
        <f t="shared" si="0"/>
        <v/>
      </c>
      <c r="H38" s="159"/>
    </row>
    <row r="39" spans="1:10" ht="15.75">
      <c r="A39" s="239" t="s">
        <v>284</v>
      </c>
      <c r="B39" s="213"/>
      <c r="C39" s="246"/>
      <c r="D39" s="247"/>
      <c r="E39" s="247"/>
      <c r="F39" s="247"/>
      <c r="G39" s="245" t="str">
        <f>IF(ISBLANK(B39),"",#REF!+C39-D39)</f>
        <v/>
      </c>
      <c r="H39" s="159"/>
    </row>
    <row r="40" spans="1:10">
      <c r="A40" s="248" t="s">
        <v>322</v>
      </c>
      <c r="B40" s="249"/>
      <c r="C40" s="250"/>
      <c r="D40" s="251"/>
      <c r="E40" s="251"/>
      <c r="F40" s="252"/>
      <c r="G40" s="253" t="str">
        <f>G39</f>
        <v/>
      </c>
      <c r="H40" s="159"/>
    </row>
    <row r="44" spans="1:10">
      <c r="B44" s="256" t="s">
        <v>107</v>
      </c>
      <c r="F44" s="257"/>
    </row>
    <row r="45" spans="1:10">
      <c r="F45" s="255"/>
      <c r="G45" s="255"/>
      <c r="H45" s="255"/>
      <c r="I45" s="255"/>
      <c r="J45" s="255"/>
    </row>
    <row r="46" spans="1:10">
      <c r="C46" s="258"/>
      <c r="F46" s="258"/>
      <c r="G46" s="259"/>
      <c r="H46" s="255"/>
      <c r="I46" s="255"/>
      <c r="J46" s="255"/>
    </row>
    <row r="47" spans="1:10">
      <c r="A47" s="255"/>
      <c r="C47" s="260" t="s">
        <v>271</v>
      </c>
      <c r="F47" s="261" t="s">
        <v>276</v>
      </c>
      <c r="G47" s="259"/>
      <c r="H47" s="255"/>
      <c r="I47" s="255"/>
      <c r="J47" s="255"/>
    </row>
    <row r="48" spans="1:10">
      <c r="A48" s="255"/>
      <c r="C48" s="262" t="s">
        <v>140</v>
      </c>
      <c r="F48" s="254" t="s">
        <v>272</v>
      </c>
      <c r="G48" s="255"/>
      <c r="H48" s="255"/>
      <c r="I48" s="255"/>
      <c r="J48" s="255"/>
    </row>
    <row r="49" spans="2:2" s="255" customFormat="1">
      <c r="B49" s="254"/>
    </row>
    <row r="50" spans="2:2" s="255" customFormat="1" ht="12.75"/>
    <row r="51" spans="2:2" s="255" customFormat="1" ht="12.75"/>
    <row r="52" spans="2:2" s="255" customFormat="1" ht="12.75"/>
    <row r="53" spans="2:2" s="255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70" zoomScaleNormal="100" zoomScaleSheetLayoutView="70" workbookViewId="0">
      <selection activeCell="A5" sqref="A5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93" t="s">
        <v>310</v>
      </c>
      <c r="B1" s="194"/>
      <c r="C1" s="194"/>
      <c r="D1" s="194"/>
      <c r="E1" s="194"/>
      <c r="F1" s="117"/>
      <c r="G1" s="117"/>
      <c r="H1" s="117"/>
      <c r="I1" s="429" t="s">
        <v>110</v>
      </c>
      <c r="J1" s="429"/>
      <c r="K1" s="200"/>
    </row>
    <row r="2" spans="1:12" s="23" customFormat="1" ht="15">
      <c r="A2" s="159" t="s">
        <v>141</v>
      </c>
      <c r="B2" s="194"/>
      <c r="C2" s="194"/>
      <c r="D2" s="194"/>
      <c r="E2" s="194"/>
      <c r="F2" s="195"/>
      <c r="G2" s="196"/>
      <c r="H2" s="196"/>
      <c r="I2" s="424" t="s">
        <v>590</v>
      </c>
      <c r="J2" s="424"/>
      <c r="K2" s="200"/>
    </row>
    <row r="3" spans="1:12" s="23" customFormat="1" ht="15">
      <c r="A3" s="194"/>
      <c r="B3" s="194"/>
      <c r="C3" s="194"/>
      <c r="D3" s="194"/>
      <c r="E3" s="194"/>
      <c r="F3" s="195"/>
      <c r="G3" s="196"/>
      <c r="H3" s="196"/>
      <c r="I3" s="197"/>
      <c r="J3" s="114"/>
      <c r="K3" s="200"/>
    </row>
    <row r="4" spans="1:12" s="2" customFormat="1" ht="15">
      <c r="A4" s="115" t="str">
        <f>'ფორმა N2'!A4</f>
        <v>ანგარიშვალდებული პირის დასახელება:</v>
      </c>
      <c r="B4" s="115"/>
      <c r="C4" s="115"/>
      <c r="D4" s="115"/>
      <c r="E4" s="115"/>
      <c r="F4" s="116"/>
      <c r="G4" s="116"/>
      <c r="H4" s="116"/>
      <c r="I4" s="182"/>
      <c r="J4" s="115"/>
      <c r="K4" s="159"/>
      <c r="L4" s="23"/>
    </row>
    <row r="5" spans="1:12" s="2" customFormat="1" ht="15">
      <c r="A5" s="449" t="s">
        <v>591</v>
      </c>
      <c r="B5" s="176"/>
      <c r="C5" s="176"/>
      <c r="D5" s="176"/>
      <c r="E5" s="176"/>
      <c r="F5" s="60"/>
      <c r="G5" s="60"/>
      <c r="H5" s="60"/>
      <c r="I5" s="188"/>
      <c r="J5" s="60"/>
      <c r="K5" s="159"/>
    </row>
    <row r="6" spans="1:12" s="23" customFormat="1" ht="13.5">
      <c r="A6" s="198"/>
      <c r="B6" s="199"/>
      <c r="C6" s="199"/>
      <c r="D6" s="194"/>
      <c r="E6" s="194"/>
      <c r="F6" s="194"/>
      <c r="G6" s="194"/>
      <c r="H6" s="194"/>
      <c r="I6" s="194"/>
      <c r="J6" s="194"/>
      <c r="K6" s="200"/>
    </row>
    <row r="7" spans="1:12" ht="45">
      <c r="A7" s="189"/>
      <c r="B7" s="431" t="s">
        <v>221</v>
      </c>
      <c r="C7" s="431"/>
      <c r="D7" s="431" t="s">
        <v>298</v>
      </c>
      <c r="E7" s="431"/>
      <c r="F7" s="431" t="s">
        <v>299</v>
      </c>
      <c r="G7" s="431"/>
      <c r="H7" s="212" t="s">
        <v>285</v>
      </c>
      <c r="I7" s="431" t="s">
        <v>224</v>
      </c>
      <c r="J7" s="431"/>
      <c r="K7" s="201"/>
    </row>
    <row r="8" spans="1:12" ht="15">
      <c r="A8" s="190" t="s">
        <v>116</v>
      </c>
      <c r="B8" s="191" t="s">
        <v>223</v>
      </c>
      <c r="C8" s="192" t="s">
        <v>222</v>
      </c>
      <c r="D8" s="191" t="s">
        <v>223</v>
      </c>
      <c r="E8" s="192" t="s">
        <v>222</v>
      </c>
      <c r="F8" s="191" t="s">
        <v>223</v>
      </c>
      <c r="G8" s="192" t="s">
        <v>222</v>
      </c>
      <c r="H8" s="192" t="s">
        <v>222</v>
      </c>
      <c r="I8" s="191" t="s">
        <v>223</v>
      </c>
      <c r="J8" s="192" t="s">
        <v>222</v>
      </c>
      <c r="K8" s="201"/>
    </row>
    <row r="9" spans="1:12" ht="15">
      <c r="A9" s="61" t="s">
        <v>117</v>
      </c>
      <c r="B9" s="121">
        <f>SUM(B10,B14,B17)</f>
        <v>13</v>
      </c>
      <c r="C9" s="121">
        <f>SUM(C10,C14,C17)</f>
        <v>44698.48</v>
      </c>
      <c r="D9" s="121">
        <f t="shared" ref="D9:J9" si="0">SUM(D10,D14,D17)</f>
        <v>2</v>
      </c>
      <c r="E9" s="121">
        <f>SUM(E10,E14,E17)</f>
        <v>1400</v>
      </c>
      <c r="F9" s="121">
        <f t="shared" si="0"/>
        <v>1</v>
      </c>
      <c r="G9" s="121">
        <f>SUM(G10,G14,G17)</f>
        <v>38378.480000000003</v>
      </c>
      <c r="H9" s="121">
        <f>SUM(H10,H14,H17)</f>
        <v>820</v>
      </c>
      <c r="I9" s="121">
        <f>SUM(I10,I14,I17)</f>
        <v>14</v>
      </c>
      <c r="J9" s="121">
        <f t="shared" si="0"/>
        <v>6900</v>
      </c>
      <c r="K9" s="201"/>
    </row>
    <row r="10" spans="1:12" ht="15">
      <c r="A10" s="62" t="s">
        <v>118</v>
      </c>
      <c r="B10" s="189">
        <f>SUM(B11:B13)</f>
        <v>1</v>
      </c>
      <c r="C10" s="189">
        <f>SUM(C11:C13)</f>
        <v>38378.480000000003</v>
      </c>
      <c r="D10" s="189">
        <f t="shared" ref="D10:J10" si="1">SUM(D11:D13)</f>
        <v>0</v>
      </c>
      <c r="E10" s="189">
        <f>SUM(E11:E13)</f>
        <v>0</v>
      </c>
      <c r="F10" s="189">
        <f t="shared" si="1"/>
        <v>1</v>
      </c>
      <c r="G10" s="189">
        <f>SUM(G11:G13)</f>
        <v>38378.480000000003</v>
      </c>
      <c r="H10" s="189">
        <f>SUM(H11:H13)</f>
        <v>0</v>
      </c>
      <c r="I10" s="189">
        <f>SUM(I11:I13)</f>
        <v>0</v>
      </c>
      <c r="J10" s="189">
        <f t="shared" si="1"/>
        <v>0</v>
      </c>
      <c r="K10" s="201"/>
    </row>
    <row r="11" spans="1:12" ht="15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201"/>
    </row>
    <row r="12" spans="1:12" ht="15">
      <c r="A12" s="62" t="s">
        <v>120</v>
      </c>
      <c r="B12" s="26">
        <v>1</v>
      </c>
      <c r="C12">
        <v>38378.480000000003</v>
      </c>
      <c r="D12" s="26"/>
      <c r="E12" s="26"/>
      <c r="F12" s="26">
        <v>1</v>
      </c>
      <c r="G12">
        <v>38378.480000000003</v>
      </c>
      <c r="H12" s="26"/>
      <c r="I12" s="26">
        <v>0</v>
      </c>
      <c r="J12" s="26">
        <v>0</v>
      </c>
      <c r="K12" s="201"/>
    </row>
    <row r="13" spans="1:12" ht="15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201"/>
    </row>
    <row r="14" spans="1:12" ht="15">
      <c r="A14" s="62" t="s">
        <v>122</v>
      </c>
      <c r="B14" s="189">
        <f>SUM(B15:B16)</f>
        <v>12</v>
      </c>
      <c r="C14" s="189">
        <f>SUM(C15:C16)</f>
        <v>6320</v>
      </c>
      <c r="D14" s="189">
        <f t="shared" ref="D14:J14" si="2">SUM(D15:D16)</f>
        <v>2</v>
      </c>
      <c r="E14" s="189">
        <f>SUM(E15:E16)</f>
        <v>1400</v>
      </c>
      <c r="F14" s="189">
        <f t="shared" si="2"/>
        <v>0</v>
      </c>
      <c r="G14" s="189">
        <f>SUM(G15:G16)</f>
        <v>0</v>
      </c>
      <c r="H14" s="189">
        <f>SUM(H15:H16)</f>
        <v>820</v>
      </c>
      <c r="I14" s="189">
        <f>SUM(I15:I16)</f>
        <v>14</v>
      </c>
      <c r="J14" s="189">
        <f t="shared" si="2"/>
        <v>6900</v>
      </c>
      <c r="K14" s="201"/>
    </row>
    <row r="15" spans="1:12" ht="15">
      <c r="A15" s="62" t="s">
        <v>123</v>
      </c>
      <c r="B15" s="26"/>
      <c r="C15" s="26"/>
      <c r="D15" s="26"/>
      <c r="E15" s="26"/>
      <c r="F15" s="26"/>
      <c r="G15" s="26"/>
      <c r="H15" s="26"/>
      <c r="I15" s="26"/>
      <c r="J15" s="26"/>
      <c r="K15" s="201"/>
    </row>
    <row r="16" spans="1:12" ht="15">
      <c r="A16" s="62" t="s">
        <v>124</v>
      </c>
      <c r="B16" s="26">
        <v>12</v>
      </c>
      <c r="C16" s="26">
        <v>6320</v>
      </c>
      <c r="D16" s="26">
        <v>2</v>
      </c>
      <c r="E16" s="26">
        <v>1400</v>
      </c>
      <c r="F16" s="26"/>
      <c r="G16" s="26"/>
      <c r="H16" s="26">
        <v>820</v>
      </c>
      <c r="I16" s="26">
        <v>14</v>
      </c>
      <c r="J16" s="26">
        <v>6900</v>
      </c>
      <c r="K16" s="201"/>
    </row>
    <row r="17" spans="1:11" ht="15">
      <c r="A17" s="62" t="s">
        <v>125</v>
      </c>
      <c r="B17" s="189">
        <f>SUM(B18:B19,B22,B23)</f>
        <v>0</v>
      </c>
      <c r="C17" s="189">
        <f>SUM(C18:C19,C22,C23)</f>
        <v>0</v>
      </c>
      <c r="D17" s="189">
        <f t="shared" ref="D17:J17" si="3">SUM(D18:D19,D22,D23)</f>
        <v>0</v>
      </c>
      <c r="E17" s="189">
        <f>SUM(E18:E19,E22,E23)</f>
        <v>0</v>
      </c>
      <c r="F17" s="189">
        <f t="shared" si="3"/>
        <v>0</v>
      </c>
      <c r="G17" s="189">
        <f>SUM(G18:G19,G22,G23)</f>
        <v>0</v>
      </c>
      <c r="H17" s="189">
        <f>SUM(H18:H19,H22,H23)</f>
        <v>0</v>
      </c>
      <c r="I17" s="189">
        <f>SUM(I18:I19,I22,I23)</f>
        <v>0</v>
      </c>
      <c r="J17" s="189">
        <f t="shared" si="3"/>
        <v>0</v>
      </c>
      <c r="K17" s="201"/>
    </row>
    <row r="18" spans="1:11" ht="15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201"/>
    </row>
    <row r="19" spans="1:11" ht="15">
      <c r="A19" s="62" t="s">
        <v>127</v>
      </c>
      <c r="B19" s="189">
        <f>SUM(B20:B21)</f>
        <v>0</v>
      </c>
      <c r="C19" s="189">
        <f>SUM(C20:C21)</f>
        <v>0</v>
      </c>
      <c r="D19" s="189">
        <f t="shared" ref="D19:J19" si="4">SUM(D20:D21)</f>
        <v>0</v>
      </c>
      <c r="E19" s="189">
        <f>SUM(E20:E21)</f>
        <v>0</v>
      </c>
      <c r="F19" s="189">
        <f t="shared" si="4"/>
        <v>0</v>
      </c>
      <c r="G19" s="189">
        <f>SUM(G20:G21)</f>
        <v>0</v>
      </c>
      <c r="H19" s="189">
        <f>SUM(H20:H21)</f>
        <v>0</v>
      </c>
      <c r="I19" s="189">
        <f>SUM(I20:I21)</f>
        <v>0</v>
      </c>
      <c r="J19" s="189">
        <f t="shared" si="4"/>
        <v>0</v>
      </c>
      <c r="K19" s="201"/>
    </row>
    <row r="20" spans="1:11" ht="15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201"/>
    </row>
    <row r="21" spans="1:11" ht="15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201"/>
    </row>
    <row r="22" spans="1:11" ht="15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201"/>
    </row>
    <row r="23" spans="1:11" ht="15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201"/>
    </row>
    <row r="24" spans="1:11" ht="15">
      <c r="A24" s="61" t="s">
        <v>132</v>
      </c>
      <c r="B24" s="121">
        <f>SUM(B25:B31)</f>
        <v>0</v>
      </c>
      <c r="C24" s="121">
        <f t="shared" ref="C24:J24" si="5">SUM(C25:C31)</f>
        <v>0</v>
      </c>
      <c r="D24" s="121">
        <f t="shared" si="5"/>
        <v>0</v>
      </c>
      <c r="E24" s="121">
        <f t="shared" si="5"/>
        <v>0</v>
      </c>
      <c r="F24" s="121">
        <f t="shared" si="5"/>
        <v>0</v>
      </c>
      <c r="G24" s="121">
        <f t="shared" si="5"/>
        <v>0</v>
      </c>
      <c r="H24" s="121">
        <f t="shared" si="5"/>
        <v>0</v>
      </c>
      <c r="I24" s="121">
        <f t="shared" si="5"/>
        <v>0</v>
      </c>
      <c r="J24" s="121">
        <f t="shared" si="5"/>
        <v>0</v>
      </c>
      <c r="K24" s="201"/>
    </row>
    <row r="25" spans="1:11" ht="15">
      <c r="A25" s="62" t="s">
        <v>261</v>
      </c>
      <c r="B25" s="26"/>
      <c r="C25" s="26"/>
      <c r="D25" s="26"/>
      <c r="E25" s="26"/>
      <c r="F25" s="26"/>
      <c r="G25" s="26"/>
      <c r="H25" s="26"/>
      <c r="I25" s="26"/>
      <c r="J25" s="26"/>
      <c r="K25" s="201"/>
    </row>
    <row r="26" spans="1:11" ht="15">
      <c r="A26" s="62" t="s">
        <v>262</v>
      </c>
      <c r="B26" s="26"/>
      <c r="C26" s="26"/>
      <c r="D26" s="26"/>
      <c r="E26" s="26"/>
      <c r="F26" s="26"/>
      <c r="G26" s="26"/>
      <c r="H26" s="26"/>
      <c r="I26" s="26"/>
      <c r="J26" s="26"/>
      <c r="K26" s="201"/>
    </row>
    <row r="27" spans="1:11" ht="15">
      <c r="A27" s="62" t="s">
        <v>263</v>
      </c>
      <c r="B27" s="26"/>
      <c r="C27" s="26"/>
      <c r="D27" s="26"/>
      <c r="E27" s="26"/>
      <c r="F27" s="26"/>
      <c r="G27" s="26"/>
      <c r="H27" s="26"/>
      <c r="I27" s="26"/>
      <c r="J27" s="26"/>
      <c r="K27" s="201"/>
    </row>
    <row r="28" spans="1:11" ht="15">
      <c r="A28" s="62" t="s">
        <v>264</v>
      </c>
      <c r="B28" s="26"/>
      <c r="C28" s="26"/>
      <c r="D28" s="26"/>
      <c r="E28" s="26"/>
      <c r="F28" s="26"/>
      <c r="G28" s="26"/>
      <c r="H28" s="26"/>
      <c r="I28" s="26"/>
      <c r="J28" s="26"/>
      <c r="K28" s="201"/>
    </row>
    <row r="29" spans="1:11" ht="15">
      <c r="A29" s="62" t="s">
        <v>265</v>
      </c>
      <c r="B29" s="26"/>
      <c r="C29" s="26"/>
      <c r="D29" s="26"/>
      <c r="E29" s="26"/>
      <c r="F29" s="26"/>
      <c r="G29" s="26"/>
      <c r="H29" s="26"/>
      <c r="I29" s="26"/>
      <c r="J29" s="26"/>
      <c r="K29" s="201"/>
    </row>
    <row r="30" spans="1:11" ht="15">
      <c r="A30" s="62" t="s">
        <v>266</v>
      </c>
      <c r="B30" s="26"/>
      <c r="C30" s="26"/>
      <c r="D30" s="26"/>
      <c r="E30" s="26"/>
      <c r="F30" s="26"/>
      <c r="G30" s="26"/>
      <c r="H30" s="26"/>
      <c r="I30" s="26"/>
      <c r="J30" s="26"/>
      <c r="K30" s="201"/>
    </row>
    <row r="31" spans="1:11" ht="15">
      <c r="A31" s="62" t="s">
        <v>267</v>
      </c>
      <c r="B31" s="26"/>
      <c r="C31" s="26"/>
      <c r="D31" s="26"/>
      <c r="E31" s="26"/>
      <c r="F31" s="26"/>
      <c r="G31" s="26"/>
      <c r="H31" s="26"/>
      <c r="I31" s="26"/>
      <c r="J31" s="26"/>
      <c r="K31" s="201"/>
    </row>
    <row r="32" spans="1:11" ht="15">
      <c r="A32" s="61" t="s">
        <v>133</v>
      </c>
      <c r="B32" s="121">
        <f>SUM(B33:B35)</f>
        <v>0</v>
      </c>
      <c r="C32" s="121">
        <f>SUM(C33:C35)</f>
        <v>0</v>
      </c>
      <c r="D32" s="121">
        <f t="shared" ref="D32:J32" si="6">SUM(D33:D35)</f>
        <v>0</v>
      </c>
      <c r="E32" s="121">
        <f>SUM(E33:E35)</f>
        <v>0</v>
      </c>
      <c r="F32" s="121">
        <f t="shared" si="6"/>
        <v>0</v>
      </c>
      <c r="G32" s="121">
        <f>SUM(G33:G35)</f>
        <v>0</v>
      </c>
      <c r="H32" s="121">
        <f>SUM(H33:H35)</f>
        <v>0</v>
      </c>
      <c r="I32" s="121">
        <f>SUM(I33:I35)</f>
        <v>0</v>
      </c>
      <c r="J32" s="121">
        <f t="shared" si="6"/>
        <v>0</v>
      </c>
      <c r="K32" s="201"/>
    </row>
    <row r="33" spans="1:11" ht="15">
      <c r="A33" s="62" t="s">
        <v>268</v>
      </c>
      <c r="B33" s="26"/>
      <c r="C33" s="26"/>
      <c r="D33" s="26"/>
      <c r="E33" s="26"/>
      <c r="F33" s="26"/>
      <c r="G33" s="26"/>
      <c r="H33" s="26"/>
      <c r="I33" s="26"/>
      <c r="J33" s="26"/>
      <c r="K33" s="201"/>
    </row>
    <row r="34" spans="1:11" ht="15">
      <c r="A34" s="62" t="s">
        <v>269</v>
      </c>
      <c r="B34" s="26"/>
      <c r="C34" s="26"/>
      <c r="D34" s="26"/>
      <c r="E34" s="26"/>
      <c r="F34" s="26"/>
      <c r="G34" s="26"/>
      <c r="H34" s="26"/>
      <c r="I34" s="26"/>
      <c r="J34" s="26"/>
      <c r="K34" s="201"/>
    </row>
    <row r="35" spans="1:11" ht="15">
      <c r="A35" s="62" t="s">
        <v>270</v>
      </c>
      <c r="B35" s="26"/>
      <c r="C35" s="26"/>
      <c r="D35" s="26"/>
      <c r="E35" s="26"/>
      <c r="F35" s="26"/>
      <c r="G35" s="26"/>
      <c r="H35" s="26"/>
      <c r="I35" s="26"/>
      <c r="J35" s="26"/>
      <c r="K35" s="201"/>
    </row>
    <row r="36" spans="1:11" ht="15">
      <c r="A36" s="61" t="s">
        <v>134</v>
      </c>
      <c r="B36" s="121">
        <f t="shared" ref="B36:J36" si="7">SUM(B37:B39,B42)</f>
        <v>0</v>
      </c>
      <c r="C36" s="121">
        <f t="shared" si="7"/>
        <v>0</v>
      </c>
      <c r="D36" s="121">
        <f t="shared" si="7"/>
        <v>0</v>
      </c>
      <c r="E36" s="121">
        <f t="shared" si="7"/>
        <v>0</v>
      </c>
      <c r="F36" s="121">
        <f t="shared" si="7"/>
        <v>0</v>
      </c>
      <c r="G36" s="121">
        <f t="shared" si="7"/>
        <v>0</v>
      </c>
      <c r="H36" s="121">
        <f t="shared" si="7"/>
        <v>0</v>
      </c>
      <c r="I36" s="121">
        <f t="shared" si="7"/>
        <v>0</v>
      </c>
      <c r="J36" s="121">
        <f t="shared" si="7"/>
        <v>0</v>
      </c>
      <c r="K36" s="201"/>
    </row>
    <row r="37" spans="1:11" ht="15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201"/>
    </row>
    <row r="38" spans="1:11" ht="15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201"/>
    </row>
    <row r="39" spans="1:11" ht="15">
      <c r="A39" s="62" t="s">
        <v>137</v>
      </c>
      <c r="B39" s="189">
        <f t="shared" ref="B39:J39" si="8">SUM(B40:B41)</f>
        <v>0</v>
      </c>
      <c r="C39" s="189">
        <f t="shared" si="8"/>
        <v>0</v>
      </c>
      <c r="D39" s="189">
        <f t="shared" si="8"/>
        <v>0</v>
      </c>
      <c r="E39" s="189">
        <f t="shared" si="8"/>
        <v>0</v>
      </c>
      <c r="F39" s="189">
        <f t="shared" si="8"/>
        <v>0</v>
      </c>
      <c r="G39" s="189">
        <f t="shared" si="8"/>
        <v>0</v>
      </c>
      <c r="H39" s="189">
        <f t="shared" si="8"/>
        <v>0</v>
      </c>
      <c r="I39" s="189">
        <f t="shared" si="8"/>
        <v>0</v>
      </c>
      <c r="J39" s="189">
        <f t="shared" si="8"/>
        <v>0</v>
      </c>
      <c r="K39" s="201"/>
    </row>
    <row r="40" spans="1:11" ht="30">
      <c r="A40" s="62" t="s">
        <v>444</v>
      </c>
      <c r="B40" s="26"/>
      <c r="C40" s="26"/>
      <c r="D40" s="26"/>
      <c r="E40" s="26"/>
      <c r="F40" s="26"/>
      <c r="G40" s="26"/>
      <c r="H40" s="26"/>
      <c r="I40" s="26"/>
      <c r="J40" s="26"/>
      <c r="K40" s="201"/>
    </row>
    <row r="41" spans="1:11" ht="15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201"/>
    </row>
    <row r="42" spans="1:11" ht="15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201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107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106"/>
      <c r="C48" s="106"/>
      <c r="F48" s="106"/>
      <c r="G48" s="109"/>
      <c r="H48" s="106"/>
      <c r="I48"/>
      <c r="J48"/>
    </row>
    <row r="49" spans="1:10" s="2" customFormat="1" ht="15">
      <c r="B49" s="105" t="s">
        <v>271</v>
      </c>
      <c r="F49" s="12" t="s">
        <v>276</v>
      </c>
      <c r="G49" s="108"/>
      <c r="I49"/>
      <c r="J49"/>
    </row>
    <row r="50" spans="1:10" s="2" customFormat="1" ht="15">
      <c r="B50" s="100" t="s">
        <v>140</v>
      </c>
      <c r="F50" s="2" t="s">
        <v>272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Normal="100" zoomScaleSheetLayoutView="7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98" customWidth="1"/>
    <col min="11" max="11" width="12.7109375" style="98" customWidth="1"/>
    <col min="12" max="12" width="9.140625" style="99"/>
    <col min="13" max="16384" width="9.140625" style="25"/>
  </cols>
  <sheetData>
    <row r="1" spans="1:12" s="23" customFormat="1" ht="15">
      <c r="A1" s="193" t="s">
        <v>311</v>
      </c>
      <c r="B1" s="194"/>
      <c r="C1" s="194"/>
      <c r="D1" s="194"/>
      <c r="E1" s="194"/>
      <c r="F1" s="194"/>
      <c r="G1" s="200"/>
      <c r="H1" s="139" t="s">
        <v>199</v>
      </c>
      <c r="I1" s="200"/>
      <c r="J1" s="102"/>
      <c r="K1" s="102"/>
      <c r="L1" s="102"/>
    </row>
    <row r="2" spans="1:12" s="23" customFormat="1" ht="15">
      <c r="A2" s="159" t="s">
        <v>141</v>
      </c>
      <c r="B2" s="194"/>
      <c r="C2" s="194"/>
      <c r="D2" s="194"/>
      <c r="E2" s="194"/>
      <c r="F2" s="194"/>
      <c r="G2" s="202"/>
      <c r="H2" s="424" t="s">
        <v>590</v>
      </c>
      <c r="I2" s="424"/>
      <c r="J2" s="102"/>
      <c r="K2" s="102"/>
      <c r="L2" s="102"/>
    </row>
    <row r="3" spans="1:12" s="23" customFormat="1" ht="15">
      <c r="A3" s="194"/>
      <c r="B3" s="194"/>
      <c r="C3" s="194"/>
      <c r="D3" s="194"/>
      <c r="E3" s="194"/>
      <c r="F3" s="194"/>
      <c r="G3" s="202"/>
      <c r="H3" s="197"/>
      <c r="I3" s="202"/>
      <c r="J3" s="102"/>
      <c r="K3" s="102"/>
      <c r="L3" s="102"/>
    </row>
    <row r="4" spans="1:12" s="2" customFormat="1" ht="15">
      <c r="A4" s="115" t="str">
        <f>'ფორმა N2'!A4</f>
        <v>ანგარიშვალდებული პირის დასახელება:</v>
      </c>
      <c r="B4" s="115"/>
      <c r="C4" s="115"/>
      <c r="D4" s="115"/>
      <c r="E4" s="194"/>
      <c r="F4" s="194"/>
      <c r="G4" s="194"/>
      <c r="H4" s="194"/>
      <c r="I4" s="200"/>
      <c r="J4" s="98"/>
      <c r="K4" s="98"/>
      <c r="L4" s="23"/>
    </row>
    <row r="5" spans="1:12" s="2" customFormat="1" ht="15">
      <c r="A5" s="175" t="str">
        <f>'ფორმა N2'!A5</f>
        <v>ეროვნულ-დემოკრატიული პარტია</v>
      </c>
      <c r="B5" s="176"/>
      <c r="C5" s="176"/>
      <c r="D5" s="176"/>
      <c r="E5" s="204"/>
      <c r="F5" s="205"/>
      <c r="G5" s="205"/>
      <c r="H5" s="205"/>
      <c r="I5" s="200"/>
      <c r="J5" s="98"/>
      <c r="K5" s="98"/>
      <c r="L5" s="12"/>
    </row>
    <row r="6" spans="1:12" s="23" customFormat="1" ht="13.5">
      <c r="A6" s="198"/>
      <c r="B6" s="199"/>
      <c r="C6" s="199"/>
      <c r="D6" s="199"/>
      <c r="E6" s="194"/>
      <c r="F6" s="194"/>
      <c r="G6" s="194"/>
      <c r="H6" s="194"/>
      <c r="I6" s="200"/>
      <c r="J6" s="98"/>
      <c r="K6" s="98"/>
      <c r="L6" s="98"/>
    </row>
    <row r="7" spans="1:12" ht="30">
      <c r="A7" s="190" t="s">
        <v>64</v>
      </c>
      <c r="B7" s="190" t="s">
        <v>385</v>
      </c>
      <c r="C7" s="192" t="s">
        <v>386</v>
      </c>
      <c r="D7" s="192" t="s">
        <v>238</v>
      </c>
      <c r="E7" s="192" t="s">
        <v>243</v>
      </c>
      <c r="F7" s="192" t="s">
        <v>244</v>
      </c>
      <c r="G7" s="192" t="s">
        <v>245</v>
      </c>
      <c r="H7" s="192" t="s">
        <v>246</v>
      </c>
      <c r="I7" s="200"/>
    </row>
    <row r="8" spans="1:12" ht="15">
      <c r="A8" s="190">
        <v>1</v>
      </c>
      <c r="B8" s="190">
        <v>2</v>
      </c>
      <c r="C8" s="192">
        <v>3</v>
      </c>
      <c r="D8" s="190">
        <v>4</v>
      </c>
      <c r="E8" s="192">
        <v>5</v>
      </c>
      <c r="F8" s="190">
        <v>6</v>
      </c>
      <c r="G8" s="192">
        <v>7</v>
      </c>
      <c r="H8" s="192">
        <v>8</v>
      </c>
      <c r="I8" s="200"/>
    </row>
    <row r="9" spans="1:12" ht="15">
      <c r="A9" s="103">
        <v>1</v>
      </c>
      <c r="B9" s="26"/>
      <c r="C9" s="26"/>
      <c r="D9" s="26"/>
      <c r="E9" s="26"/>
      <c r="F9" s="26"/>
      <c r="G9" s="213"/>
      <c r="H9" s="26"/>
      <c r="I9" s="200"/>
    </row>
    <row r="10" spans="1:12" ht="15">
      <c r="A10" s="103">
        <v>2</v>
      </c>
      <c r="B10" s="26"/>
      <c r="C10" s="26"/>
      <c r="D10" s="26"/>
      <c r="E10" s="26"/>
      <c r="F10" s="26"/>
      <c r="G10" s="213"/>
      <c r="H10" s="26"/>
      <c r="I10" s="200"/>
    </row>
    <row r="11" spans="1:12" ht="15">
      <c r="A11" s="103">
        <v>3</v>
      </c>
      <c r="B11" s="26"/>
      <c r="C11" s="26"/>
      <c r="D11" s="26"/>
      <c r="E11" s="26"/>
      <c r="F11" s="26"/>
      <c r="G11" s="213"/>
      <c r="H11" s="26"/>
      <c r="I11" s="200"/>
    </row>
    <row r="12" spans="1:12" ht="15">
      <c r="A12" s="103">
        <v>4</v>
      </c>
      <c r="B12" s="26"/>
      <c r="C12" s="26"/>
      <c r="D12" s="26"/>
      <c r="E12" s="26"/>
      <c r="F12" s="26"/>
      <c r="G12" s="213"/>
      <c r="H12" s="26"/>
      <c r="I12" s="200"/>
    </row>
    <row r="13" spans="1:12" ht="15">
      <c r="A13" s="103">
        <v>5</v>
      </c>
      <c r="B13" s="26"/>
      <c r="C13" s="26"/>
      <c r="D13" s="26"/>
      <c r="E13" s="26"/>
      <c r="F13" s="26"/>
      <c r="G13" s="213"/>
      <c r="H13" s="26"/>
      <c r="I13" s="200"/>
    </row>
    <row r="14" spans="1:12" ht="15">
      <c r="A14" s="103">
        <v>6</v>
      </c>
      <c r="B14" s="26"/>
      <c r="C14" s="26"/>
      <c r="D14" s="26"/>
      <c r="E14" s="26"/>
      <c r="F14" s="26"/>
      <c r="G14" s="213"/>
      <c r="H14" s="26"/>
      <c r="I14" s="200"/>
    </row>
    <row r="15" spans="1:12" s="23" customFormat="1" ht="15">
      <c r="A15" s="103">
        <v>7</v>
      </c>
      <c r="B15" s="26"/>
      <c r="C15" s="26"/>
      <c r="D15" s="26"/>
      <c r="E15" s="26"/>
      <c r="F15" s="26"/>
      <c r="G15" s="213"/>
      <c r="H15" s="26"/>
      <c r="I15" s="200"/>
      <c r="J15" s="98"/>
      <c r="K15" s="98"/>
      <c r="L15" s="98"/>
    </row>
    <row r="16" spans="1:12" s="23" customFormat="1" ht="15">
      <c r="A16" s="103">
        <v>8</v>
      </c>
      <c r="B16" s="26"/>
      <c r="C16" s="26"/>
      <c r="D16" s="26"/>
      <c r="E16" s="26"/>
      <c r="F16" s="26"/>
      <c r="G16" s="213"/>
      <c r="H16" s="26"/>
      <c r="I16" s="200"/>
      <c r="J16" s="98"/>
      <c r="K16" s="98"/>
      <c r="L16" s="98"/>
    </row>
    <row r="17" spans="1:12" s="23" customFormat="1" ht="15">
      <c r="A17" s="103">
        <v>9</v>
      </c>
      <c r="B17" s="26"/>
      <c r="C17" s="26"/>
      <c r="D17" s="26"/>
      <c r="E17" s="26"/>
      <c r="F17" s="26"/>
      <c r="G17" s="213"/>
      <c r="H17" s="26"/>
      <c r="I17" s="200"/>
      <c r="J17" s="98"/>
      <c r="K17" s="98"/>
      <c r="L17" s="98"/>
    </row>
    <row r="18" spans="1:12" s="23" customFormat="1" ht="15">
      <c r="A18" s="103">
        <v>10</v>
      </c>
      <c r="B18" s="26"/>
      <c r="C18" s="26"/>
      <c r="D18" s="26"/>
      <c r="E18" s="26"/>
      <c r="F18" s="26"/>
      <c r="G18" s="213"/>
      <c r="H18" s="26"/>
      <c r="I18" s="200"/>
      <c r="J18" s="98"/>
      <c r="K18" s="98"/>
      <c r="L18" s="98"/>
    </row>
    <row r="19" spans="1:12" s="23" customFormat="1" ht="15">
      <c r="A19" s="103">
        <v>11</v>
      </c>
      <c r="B19" s="26"/>
      <c r="C19" s="26"/>
      <c r="D19" s="26"/>
      <c r="E19" s="26"/>
      <c r="F19" s="26"/>
      <c r="G19" s="213"/>
      <c r="H19" s="26"/>
      <c r="I19" s="200"/>
      <c r="J19" s="98"/>
      <c r="K19" s="98"/>
      <c r="L19" s="98"/>
    </row>
    <row r="20" spans="1:12" s="23" customFormat="1" ht="15">
      <c r="A20" s="103">
        <v>12</v>
      </c>
      <c r="B20" s="26"/>
      <c r="C20" s="26"/>
      <c r="D20" s="26"/>
      <c r="E20" s="26"/>
      <c r="F20" s="26"/>
      <c r="G20" s="213"/>
      <c r="H20" s="26"/>
      <c r="I20" s="200"/>
      <c r="J20" s="98"/>
      <c r="K20" s="98"/>
      <c r="L20" s="98"/>
    </row>
    <row r="21" spans="1:12" s="23" customFormat="1" ht="15">
      <c r="A21" s="103">
        <v>13</v>
      </c>
      <c r="B21" s="26"/>
      <c r="C21" s="26"/>
      <c r="D21" s="26"/>
      <c r="E21" s="26"/>
      <c r="F21" s="26"/>
      <c r="G21" s="213"/>
      <c r="H21" s="26"/>
      <c r="I21" s="200"/>
      <c r="J21" s="98"/>
      <c r="K21" s="98"/>
      <c r="L21" s="98"/>
    </row>
    <row r="22" spans="1:12" s="23" customFormat="1" ht="15">
      <c r="A22" s="103">
        <v>14</v>
      </c>
      <c r="B22" s="26"/>
      <c r="C22" s="26"/>
      <c r="D22" s="26"/>
      <c r="E22" s="26"/>
      <c r="F22" s="26"/>
      <c r="G22" s="213"/>
      <c r="H22" s="26"/>
      <c r="I22" s="200"/>
      <c r="J22" s="98"/>
      <c r="K22" s="98"/>
      <c r="L22" s="98"/>
    </row>
    <row r="23" spans="1:12" s="23" customFormat="1" ht="15">
      <c r="A23" s="103">
        <v>15</v>
      </c>
      <c r="B23" s="26"/>
      <c r="C23" s="26"/>
      <c r="D23" s="26"/>
      <c r="E23" s="26"/>
      <c r="F23" s="26"/>
      <c r="G23" s="213"/>
      <c r="H23" s="26"/>
      <c r="I23" s="200"/>
      <c r="J23" s="98"/>
      <c r="K23" s="98"/>
      <c r="L23" s="98"/>
    </row>
    <row r="24" spans="1:12" s="23" customFormat="1" ht="15">
      <c r="A24" s="103">
        <v>16</v>
      </c>
      <c r="B24" s="26"/>
      <c r="C24" s="26"/>
      <c r="D24" s="26"/>
      <c r="E24" s="26"/>
      <c r="F24" s="26"/>
      <c r="G24" s="213"/>
      <c r="H24" s="26"/>
      <c r="I24" s="200"/>
      <c r="J24" s="98"/>
      <c r="K24" s="98"/>
      <c r="L24" s="98"/>
    </row>
    <row r="25" spans="1:12" s="23" customFormat="1" ht="15">
      <c r="A25" s="103">
        <v>17</v>
      </c>
      <c r="B25" s="26"/>
      <c r="C25" s="26"/>
      <c r="D25" s="26"/>
      <c r="E25" s="26"/>
      <c r="F25" s="26"/>
      <c r="G25" s="213"/>
      <c r="H25" s="26"/>
      <c r="I25" s="200"/>
      <c r="J25" s="98"/>
      <c r="K25" s="98"/>
      <c r="L25" s="98"/>
    </row>
    <row r="26" spans="1:12" s="23" customFormat="1" ht="15">
      <c r="A26" s="103">
        <v>18</v>
      </c>
      <c r="B26" s="26"/>
      <c r="C26" s="26"/>
      <c r="D26" s="26"/>
      <c r="E26" s="26"/>
      <c r="F26" s="26"/>
      <c r="G26" s="213"/>
      <c r="H26" s="26"/>
      <c r="I26" s="200"/>
      <c r="J26" s="98"/>
      <c r="K26" s="98"/>
      <c r="L26" s="98"/>
    </row>
    <row r="27" spans="1:12" s="23" customFormat="1" ht="15">
      <c r="A27" s="103" t="s">
        <v>284</v>
      </c>
      <c r="B27" s="26"/>
      <c r="C27" s="26"/>
      <c r="D27" s="26"/>
      <c r="E27" s="26"/>
      <c r="F27" s="26"/>
      <c r="G27" s="213"/>
      <c r="H27" s="26"/>
      <c r="I27" s="200"/>
      <c r="J27" s="98"/>
      <c r="K27" s="98"/>
      <c r="L27" s="98"/>
    </row>
    <row r="28" spans="1:12" s="23" customFormat="1">
      <c r="J28" s="98"/>
      <c r="K28" s="98"/>
      <c r="L28" s="98"/>
    </row>
    <row r="29" spans="1:12" s="23" customFormat="1"/>
    <row r="30" spans="1:12" s="23" customFormat="1">
      <c r="A30" s="25"/>
    </row>
    <row r="31" spans="1:12" s="2" customFormat="1" ht="15">
      <c r="B31" s="107" t="s">
        <v>107</v>
      </c>
      <c r="E31" s="5"/>
    </row>
    <row r="32" spans="1:12" s="2" customFormat="1" ht="15">
      <c r="C32" s="106"/>
      <c r="E32" s="106"/>
      <c r="F32" s="109"/>
      <c r="G32"/>
      <c r="H32"/>
      <c r="I32"/>
    </row>
    <row r="33" spans="1:9" s="2" customFormat="1" ht="15">
      <c r="A33"/>
      <c r="C33" s="105" t="s">
        <v>271</v>
      </c>
      <c r="E33" s="12" t="s">
        <v>276</v>
      </c>
      <c r="F33" s="108"/>
      <c r="G33"/>
      <c r="H33"/>
      <c r="I33"/>
    </row>
    <row r="34" spans="1:9" s="2" customFormat="1" ht="15">
      <c r="A34"/>
      <c r="C34" s="100" t="s">
        <v>140</v>
      </c>
      <c r="E34" s="2" t="s">
        <v>272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zoomScale="70" zoomScaleNormal="100" zoomScaleSheetLayoutView="70" workbookViewId="0">
      <selection activeCell="A5" sqref="A5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99" customWidth="1"/>
    <col min="11" max="16384" width="9.140625" style="25"/>
  </cols>
  <sheetData>
    <row r="1" spans="1:12" s="23" customFormat="1" ht="15">
      <c r="A1" s="193" t="s">
        <v>312</v>
      </c>
      <c r="B1" s="194"/>
      <c r="C1" s="194"/>
      <c r="D1" s="194"/>
      <c r="E1" s="194"/>
      <c r="F1" s="194"/>
      <c r="G1" s="194"/>
      <c r="H1" s="200"/>
      <c r="I1" s="117" t="s">
        <v>199</v>
      </c>
      <c r="J1" s="207"/>
    </row>
    <row r="2" spans="1:12" s="23" customFormat="1" ht="15">
      <c r="A2" s="159" t="s">
        <v>141</v>
      </c>
      <c r="B2" s="194"/>
      <c r="C2" s="194"/>
      <c r="D2" s="194"/>
      <c r="E2" s="194"/>
      <c r="F2" s="194"/>
      <c r="G2" s="194"/>
      <c r="H2" s="200"/>
      <c r="I2" s="424" t="s">
        <v>590</v>
      </c>
      <c r="J2" s="424"/>
    </row>
    <row r="3" spans="1:12" s="23" customFormat="1" ht="15">
      <c r="A3" s="194"/>
      <c r="B3" s="194"/>
      <c r="C3" s="194"/>
      <c r="D3" s="194"/>
      <c r="E3" s="194"/>
      <c r="F3" s="194"/>
      <c r="G3" s="194"/>
      <c r="H3" s="197"/>
      <c r="I3" s="197"/>
      <c r="J3" s="207"/>
    </row>
    <row r="4" spans="1:12" s="2" customFormat="1" ht="15">
      <c r="A4" s="115" t="str">
        <f>'ფორმა N2'!A4</f>
        <v>ანგარიშვალდებული პირის დასახელება:</v>
      </c>
      <c r="B4" s="115"/>
      <c r="C4" s="115"/>
      <c r="D4" s="116"/>
      <c r="E4" s="203"/>
      <c r="F4" s="194"/>
      <c r="G4" s="194"/>
      <c r="H4" s="194"/>
      <c r="I4" s="203"/>
      <c r="J4" s="158"/>
      <c r="L4" s="23"/>
    </row>
    <row r="5" spans="1:12" s="2" customFormat="1" ht="15">
      <c r="A5" s="449" t="s">
        <v>591</v>
      </c>
      <c r="B5" s="176"/>
      <c r="C5" s="176"/>
      <c r="D5" s="176"/>
      <c r="E5" s="204"/>
      <c r="F5" s="205"/>
      <c r="G5" s="205"/>
      <c r="H5" s="205"/>
      <c r="I5" s="204"/>
      <c r="J5" s="158"/>
    </row>
    <row r="6" spans="1:12" s="23" customFormat="1" ht="13.5">
      <c r="A6" s="198"/>
      <c r="B6" s="199"/>
      <c r="C6" s="199"/>
      <c r="D6" s="199"/>
      <c r="E6" s="194"/>
      <c r="F6" s="194"/>
      <c r="G6" s="194"/>
      <c r="H6" s="194"/>
      <c r="I6" s="194"/>
      <c r="J6" s="202"/>
    </row>
    <row r="7" spans="1:12" ht="30">
      <c r="A7" s="206" t="s">
        <v>64</v>
      </c>
      <c r="B7" s="190" t="s">
        <v>251</v>
      </c>
      <c r="C7" s="192" t="s">
        <v>247</v>
      </c>
      <c r="D7" s="192" t="s">
        <v>248</v>
      </c>
      <c r="E7" s="192" t="s">
        <v>249</v>
      </c>
      <c r="F7" s="192" t="s">
        <v>250</v>
      </c>
      <c r="G7" s="192" t="s">
        <v>244</v>
      </c>
      <c r="H7" s="192" t="s">
        <v>245</v>
      </c>
      <c r="I7" s="192" t="s">
        <v>246</v>
      </c>
      <c r="J7" s="208"/>
    </row>
    <row r="8" spans="1:12" ht="15">
      <c r="A8" s="190">
        <v>1</v>
      </c>
      <c r="B8" s="190">
        <v>2</v>
      </c>
      <c r="C8" s="192">
        <v>3</v>
      </c>
      <c r="D8" s="190">
        <v>4</v>
      </c>
      <c r="E8" s="192">
        <v>5</v>
      </c>
      <c r="F8" s="190">
        <v>6</v>
      </c>
      <c r="G8" s="192">
        <v>7</v>
      </c>
      <c r="H8" s="190">
        <v>8</v>
      </c>
      <c r="I8" s="192">
        <v>9</v>
      </c>
      <c r="J8" s="208"/>
    </row>
    <row r="9" spans="1:12" ht="15">
      <c r="A9" s="103">
        <v>1</v>
      </c>
      <c r="B9" s="26"/>
      <c r="C9" s="26"/>
      <c r="D9" s="26"/>
      <c r="E9" s="26"/>
      <c r="F9" s="26"/>
      <c r="G9" s="26"/>
      <c r="H9" s="213"/>
      <c r="I9" s="26"/>
      <c r="J9" s="208"/>
    </row>
    <row r="10" spans="1:12" ht="15">
      <c r="A10" s="103">
        <v>2</v>
      </c>
      <c r="B10" s="26"/>
      <c r="C10" s="26"/>
      <c r="D10" s="26"/>
      <c r="E10" s="26"/>
      <c r="F10" s="26"/>
      <c r="G10" s="26"/>
      <c r="H10" s="213"/>
      <c r="I10" s="26"/>
      <c r="J10" s="208"/>
    </row>
    <row r="11" spans="1:12" ht="15">
      <c r="A11" s="103">
        <v>3</v>
      </c>
      <c r="B11" s="26"/>
      <c r="C11" s="26"/>
      <c r="D11" s="26"/>
      <c r="E11" s="26"/>
      <c r="F11" s="26"/>
      <c r="G11" s="26"/>
      <c r="H11" s="213"/>
      <c r="I11" s="26"/>
      <c r="J11" s="208"/>
    </row>
    <row r="12" spans="1:12" ht="15">
      <c r="A12" s="103">
        <v>4</v>
      </c>
      <c r="B12" s="26"/>
      <c r="C12" s="26"/>
      <c r="D12" s="26"/>
      <c r="E12" s="26"/>
      <c r="F12" s="26"/>
      <c r="G12" s="26"/>
      <c r="H12" s="213"/>
      <c r="I12" s="26"/>
      <c r="J12" s="208"/>
    </row>
    <row r="13" spans="1:12" ht="15">
      <c r="A13" s="103">
        <v>5</v>
      </c>
      <c r="B13" s="26"/>
      <c r="C13" s="26"/>
      <c r="D13" s="26"/>
      <c r="E13" s="26"/>
      <c r="F13" s="26"/>
      <c r="G13" s="26"/>
      <c r="H13" s="213"/>
      <c r="I13" s="26"/>
      <c r="J13" s="208"/>
    </row>
    <row r="14" spans="1:12" ht="15">
      <c r="A14" s="103">
        <v>6</v>
      </c>
      <c r="B14" s="26"/>
      <c r="C14" s="26"/>
      <c r="D14" s="26"/>
      <c r="E14" s="26"/>
      <c r="F14" s="26"/>
      <c r="G14" s="26"/>
      <c r="H14" s="213"/>
      <c r="I14" s="26"/>
      <c r="J14" s="208"/>
    </row>
    <row r="15" spans="1:12" s="23" customFormat="1" ht="15">
      <c r="A15" s="103">
        <v>7</v>
      </c>
      <c r="B15" s="26"/>
      <c r="C15" s="26"/>
      <c r="D15" s="26"/>
      <c r="E15" s="26"/>
      <c r="F15" s="26"/>
      <c r="G15" s="26"/>
      <c r="H15" s="213"/>
      <c r="I15" s="26"/>
      <c r="J15" s="202"/>
    </row>
    <row r="16" spans="1:12" s="23" customFormat="1" ht="15">
      <c r="A16" s="103">
        <v>8</v>
      </c>
      <c r="B16" s="26"/>
      <c r="C16" s="26"/>
      <c r="D16" s="26"/>
      <c r="E16" s="26"/>
      <c r="F16" s="26"/>
      <c r="G16" s="26"/>
      <c r="H16" s="213"/>
      <c r="I16" s="26"/>
      <c r="J16" s="202"/>
    </row>
    <row r="17" spans="1:10" s="23" customFormat="1" ht="15">
      <c r="A17" s="103">
        <v>9</v>
      </c>
      <c r="B17" s="26"/>
      <c r="C17" s="26"/>
      <c r="D17" s="26"/>
      <c r="E17" s="26"/>
      <c r="F17" s="26"/>
      <c r="G17" s="26"/>
      <c r="H17" s="213"/>
      <c r="I17" s="26"/>
      <c r="J17" s="202"/>
    </row>
    <row r="18" spans="1:10" s="23" customFormat="1" ht="15">
      <c r="A18" s="103">
        <v>10</v>
      </c>
      <c r="B18" s="26"/>
      <c r="C18" s="26"/>
      <c r="D18" s="26"/>
      <c r="E18" s="26"/>
      <c r="F18" s="26"/>
      <c r="G18" s="26"/>
      <c r="H18" s="213"/>
      <c r="I18" s="26"/>
      <c r="J18" s="202"/>
    </row>
    <row r="19" spans="1:10" s="23" customFormat="1" ht="15">
      <c r="A19" s="103">
        <v>11</v>
      </c>
      <c r="B19" s="26"/>
      <c r="C19" s="26"/>
      <c r="D19" s="26"/>
      <c r="E19" s="26"/>
      <c r="F19" s="26"/>
      <c r="G19" s="26"/>
      <c r="H19" s="213"/>
      <c r="I19" s="26"/>
      <c r="J19" s="202"/>
    </row>
    <row r="20" spans="1:10" s="23" customFormat="1" ht="15">
      <c r="A20" s="103">
        <v>12</v>
      </c>
      <c r="B20" s="26"/>
      <c r="C20" s="26"/>
      <c r="D20" s="26"/>
      <c r="E20" s="26"/>
      <c r="F20" s="26"/>
      <c r="G20" s="26"/>
      <c r="H20" s="213"/>
      <c r="I20" s="26"/>
      <c r="J20" s="202"/>
    </row>
    <row r="21" spans="1:10" s="23" customFormat="1" ht="15">
      <c r="A21" s="103">
        <v>13</v>
      </c>
      <c r="B21" s="26"/>
      <c r="C21" s="26"/>
      <c r="D21" s="26"/>
      <c r="E21" s="26"/>
      <c r="F21" s="26"/>
      <c r="G21" s="26"/>
      <c r="H21" s="213"/>
      <c r="I21" s="26"/>
      <c r="J21" s="202"/>
    </row>
    <row r="22" spans="1:10" s="23" customFormat="1" ht="15">
      <c r="A22" s="103">
        <v>14</v>
      </c>
      <c r="B22" s="26"/>
      <c r="C22" s="26"/>
      <c r="D22" s="26"/>
      <c r="E22" s="26"/>
      <c r="F22" s="26"/>
      <c r="G22" s="26"/>
      <c r="H22" s="213"/>
      <c r="I22" s="26"/>
      <c r="J22" s="202"/>
    </row>
    <row r="23" spans="1:10" s="23" customFormat="1" ht="15">
      <c r="A23" s="103">
        <v>15</v>
      </c>
      <c r="B23" s="26"/>
      <c r="C23" s="26"/>
      <c r="D23" s="26"/>
      <c r="E23" s="26"/>
      <c r="F23" s="26"/>
      <c r="G23" s="26"/>
      <c r="H23" s="213"/>
      <c r="I23" s="26"/>
      <c r="J23" s="202"/>
    </row>
    <row r="24" spans="1:10" s="23" customFormat="1" ht="15">
      <c r="A24" s="103">
        <v>16</v>
      </c>
      <c r="B24" s="26"/>
      <c r="C24" s="26"/>
      <c r="D24" s="26"/>
      <c r="E24" s="26"/>
      <c r="F24" s="26"/>
      <c r="G24" s="26"/>
      <c r="H24" s="213"/>
      <c r="I24" s="26"/>
      <c r="J24" s="202"/>
    </row>
    <row r="25" spans="1:10" s="23" customFormat="1" ht="15">
      <c r="A25" s="103">
        <v>17</v>
      </c>
      <c r="B25" s="26"/>
      <c r="C25" s="26"/>
      <c r="D25" s="26"/>
      <c r="E25" s="26"/>
      <c r="F25" s="26"/>
      <c r="G25" s="26"/>
      <c r="H25" s="213"/>
      <c r="I25" s="26"/>
      <c r="J25" s="202"/>
    </row>
    <row r="26" spans="1:10" s="23" customFormat="1" ht="15">
      <c r="A26" s="103">
        <v>18</v>
      </c>
      <c r="B26" s="26"/>
      <c r="C26" s="26"/>
      <c r="D26" s="26"/>
      <c r="E26" s="26"/>
      <c r="F26" s="26"/>
      <c r="G26" s="26"/>
      <c r="H26" s="213"/>
      <c r="I26" s="26"/>
      <c r="J26" s="202"/>
    </row>
    <row r="27" spans="1:10" s="23" customFormat="1" ht="15">
      <c r="A27" s="103" t="s">
        <v>284</v>
      </c>
      <c r="B27" s="26"/>
      <c r="C27" s="26"/>
      <c r="D27" s="26"/>
      <c r="E27" s="26"/>
      <c r="F27" s="26"/>
      <c r="G27" s="26"/>
      <c r="H27" s="213"/>
      <c r="I27" s="26"/>
      <c r="J27" s="202"/>
    </row>
    <row r="28" spans="1:10" s="23" customFormat="1">
      <c r="J28" s="98"/>
    </row>
    <row r="29" spans="1:10" s="23" customFormat="1"/>
    <row r="30" spans="1:10" s="23" customFormat="1">
      <c r="A30" s="25"/>
    </row>
    <row r="31" spans="1:10" s="2" customFormat="1" ht="15">
      <c r="B31" s="107" t="s">
        <v>107</v>
      </c>
      <c r="E31" s="5"/>
    </row>
    <row r="32" spans="1:10" s="2" customFormat="1" ht="15">
      <c r="C32" s="106"/>
      <c r="E32" s="106"/>
      <c r="F32" s="109"/>
      <c r="G32" s="109"/>
      <c r="H32"/>
      <c r="I32"/>
    </row>
    <row r="33" spans="1:10" s="2" customFormat="1" ht="15">
      <c r="A33"/>
      <c r="C33" s="105" t="s">
        <v>271</v>
      </c>
      <c r="E33" s="12" t="s">
        <v>276</v>
      </c>
      <c r="F33" s="108"/>
      <c r="G33"/>
      <c r="H33"/>
      <c r="I33"/>
    </row>
    <row r="34" spans="1:10" s="2" customFormat="1" ht="15">
      <c r="A34"/>
      <c r="C34" s="100" t="s">
        <v>140</v>
      </c>
      <c r="E34" s="2" t="s">
        <v>272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98"/>
    </row>
    <row r="38" spans="1:10" s="23" customFormat="1">
      <c r="J38" s="98"/>
    </row>
    <row r="39" spans="1:10" s="23" customFormat="1">
      <c r="J39" s="98"/>
    </row>
    <row r="40" spans="1:10" s="23" customFormat="1">
      <c r="J40" s="98"/>
    </row>
    <row r="41" spans="1:10" s="23" customFormat="1">
      <c r="J41" s="98"/>
    </row>
    <row r="42" spans="1:10" s="23" customFormat="1">
      <c r="J42" s="98"/>
    </row>
    <row r="43" spans="1:10" s="23" customFormat="1">
      <c r="J43" s="98"/>
    </row>
    <row r="44" spans="1:10" s="23" customFormat="1">
      <c r="J44" s="98"/>
    </row>
    <row r="45" spans="1:10" s="23" customFormat="1">
      <c r="J45" s="98"/>
    </row>
    <row r="46" spans="1:10" s="23" customFormat="1">
      <c r="J46" s="98"/>
    </row>
    <row r="47" spans="1:10" s="23" customFormat="1">
      <c r="J47" s="98"/>
    </row>
    <row r="48" spans="1:10" s="23" customFormat="1">
      <c r="J48" s="98"/>
    </row>
    <row r="49" spans="10:10" s="23" customFormat="1">
      <c r="J49" s="98"/>
    </row>
    <row r="50" spans="10:10" s="23" customFormat="1">
      <c r="J50" s="98"/>
    </row>
    <row r="51" spans="10:10" s="23" customFormat="1">
      <c r="J51" s="98"/>
    </row>
    <row r="52" spans="10:10" s="23" customFormat="1">
      <c r="J52" s="98"/>
    </row>
    <row r="53" spans="10:10" s="23" customFormat="1">
      <c r="J53" s="98"/>
    </row>
    <row r="54" spans="10:10" s="23" customFormat="1">
      <c r="J54" s="98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Normal="100" zoomScaleSheetLayoutView="70" workbookViewId="0">
      <selection activeCell="A5" sqref="A5"/>
    </sheetView>
  </sheetViews>
  <sheetFormatPr defaultRowHeight="12.75"/>
  <cols>
    <col min="1" max="1" width="4.85546875" style="282" customWidth="1"/>
    <col min="2" max="2" width="37.42578125" style="282" customWidth="1"/>
    <col min="3" max="3" width="21.5703125" style="282" customWidth="1"/>
    <col min="4" max="4" width="20" style="282" customWidth="1"/>
    <col min="5" max="5" width="18.7109375" style="282" customWidth="1"/>
    <col min="6" max="6" width="24.140625" style="282" customWidth="1"/>
    <col min="7" max="7" width="27.140625" style="282" customWidth="1"/>
    <col min="8" max="8" width="0.7109375" style="282" customWidth="1"/>
    <col min="9" max="16384" width="9.140625" style="282"/>
  </cols>
  <sheetData>
    <row r="1" spans="1:8" s="266" customFormat="1" ht="15">
      <c r="A1" s="263" t="s">
        <v>332</v>
      </c>
      <c r="B1" s="264"/>
      <c r="C1" s="264"/>
      <c r="D1" s="264"/>
      <c r="E1" s="264"/>
      <c r="F1" s="117"/>
      <c r="G1" s="117" t="s">
        <v>110</v>
      </c>
      <c r="H1" s="267"/>
    </row>
    <row r="2" spans="1:8" s="266" customFormat="1" ht="15">
      <c r="A2" s="267" t="s">
        <v>323</v>
      </c>
      <c r="B2" s="264"/>
      <c r="C2" s="264"/>
      <c r="D2" s="264"/>
      <c r="E2" s="265"/>
      <c r="F2" s="265"/>
      <c r="G2" s="424" t="s">
        <v>590</v>
      </c>
      <c r="H2" s="424"/>
    </row>
    <row r="3" spans="1:8" s="266" customFormat="1">
      <c r="A3" s="267"/>
      <c r="B3" s="264"/>
      <c r="C3" s="264"/>
      <c r="D3" s="264"/>
      <c r="E3" s="265"/>
      <c r="F3" s="265"/>
      <c r="G3" s="265"/>
      <c r="H3" s="267"/>
    </row>
    <row r="4" spans="1:8" s="266" customFormat="1" ht="15">
      <c r="A4" s="170" t="s">
        <v>277</v>
      </c>
      <c r="B4" s="264"/>
      <c r="C4" s="264"/>
      <c r="D4" s="264"/>
      <c r="E4" s="268"/>
      <c r="F4" s="268"/>
      <c r="G4" s="265"/>
      <c r="H4" s="267"/>
    </row>
    <row r="5" spans="1:8" s="266" customFormat="1">
      <c r="A5" s="449" t="s">
        <v>591</v>
      </c>
      <c r="B5" s="269"/>
      <c r="C5" s="269"/>
      <c r="D5" s="269"/>
      <c r="E5" s="269"/>
      <c r="F5" s="269"/>
      <c r="G5" s="270"/>
      <c r="H5" s="267"/>
    </row>
    <row r="6" spans="1:8" s="283" customFormat="1">
      <c r="A6" s="271"/>
      <c r="B6" s="271"/>
      <c r="C6" s="271"/>
      <c r="D6" s="271"/>
      <c r="E6" s="271"/>
      <c r="F6" s="271"/>
      <c r="G6" s="271"/>
      <c r="H6" s="268"/>
    </row>
    <row r="7" spans="1:8" s="266" customFormat="1" ht="51">
      <c r="A7" s="302" t="s">
        <v>64</v>
      </c>
      <c r="B7" s="274" t="s">
        <v>327</v>
      </c>
      <c r="C7" s="274" t="s">
        <v>328</v>
      </c>
      <c r="D7" s="274" t="s">
        <v>329</v>
      </c>
      <c r="E7" s="274" t="s">
        <v>330</v>
      </c>
      <c r="F7" s="274" t="s">
        <v>331</v>
      </c>
      <c r="G7" s="274" t="s">
        <v>324</v>
      </c>
      <c r="H7" s="267"/>
    </row>
    <row r="8" spans="1:8" s="266" customFormat="1">
      <c r="A8" s="272">
        <v>1</v>
      </c>
      <c r="B8" s="273">
        <v>2</v>
      </c>
      <c r="C8" s="273">
        <v>3</v>
      </c>
      <c r="D8" s="273">
        <v>4</v>
      </c>
      <c r="E8" s="274">
        <v>5</v>
      </c>
      <c r="F8" s="274">
        <v>6</v>
      </c>
      <c r="G8" s="274">
        <v>7</v>
      </c>
      <c r="H8" s="267"/>
    </row>
    <row r="9" spans="1:8" s="266" customFormat="1" ht="51">
      <c r="A9" s="284">
        <v>1</v>
      </c>
      <c r="B9" s="411" t="s">
        <v>514</v>
      </c>
      <c r="C9" s="411" t="s">
        <v>514</v>
      </c>
      <c r="D9" s="412">
        <v>41129</v>
      </c>
      <c r="E9" s="407">
        <v>100</v>
      </c>
      <c r="F9" s="407" t="s">
        <v>515</v>
      </c>
      <c r="G9" s="275"/>
      <c r="H9" s="267"/>
    </row>
    <row r="10" spans="1:8" s="266" customFormat="1">
      <c r="A10" s="284">
        <v>2</v>
      </c>
      <c r="B10" s="275" t="s">
        <v>516</v>
      </c>
      <c r="C10" s="275" t="s">
        <v>516</v>
      </c>
      <c r="D10" s="276">
        <v>41140</v>
      </c>
      <c r="E10" s="275">
        <v>100</v>
      </c>
      <c r="F10" s="275" t="s">
        <v>517</v>
      </c>
      <c r="G10" s="275"/>
      <c r="H10" s="267"/>
    </row>
    <row r="11" spans="1:8" s="266" customFormat="1" ht="25.5">
      <c r="A11" s="284">
        <v>3</v>
      </c>
      <c r="B11" s="411" t="s">
        <v>518</v>
      </c>
      <c r="C11" s="411" t="s">
        <v>519</v>
      </c>
      <c r="D11" s="412">
        <v>41152</v>
      </c>
      <c r="E11" s="407">
        <v>50</v>
      </c>
      <c r="F11" s="411" t="s">
        <v>520</v>
      </c>
      <c r="G11" s="275"/>
      <c r="H11" s="267"/>
    </row>
    <row r="12" spans="1:8" s="266" customFormat="1" ht="25.5">
      <c r="A12" s="284">
        <v>4</v>
      </c>
      <c r="B12" s="413" t="s">
        <v>521</v>
      </c>
      <c r="C12" s="407" t="s">
        <v>519</v>
      </c>
      <c r="D12" s="412">
        <v>41165</v>
      </c>
      <c r="E12" s="407">
        <v>20</v>
      </c>
      <c r="F12" s="407" t="s">
        <v>522</v>
      </c>
      <c r="G12" s="275"/>
      <c r="H12" s="267"/>
    </row>
    <row r="13" spans="1:8" s="266" customFormat="1" ht="25.5">
      <c r="A13" s="284">
        <v>5</v>
      </c>
      <c r="B13" s="411" t="s">
        <v>523</v>
      </c>
      <c r="C13" s="411" t="s">
        <v>519</v>
      </c>
      <c r="D13" s="412" t="s">
        <v>524</v>
      </c>
      <c r="E13" s="407">
        <v>50</v>
      </c>
      <c r="F13" s="411" t="s">
        <v>525</v>
      </c>
      <c r="G13" s="275"/>
      <c r="H13" s="267"/>
    </row>
    <row r="14" spans="1:8" s="266" customFormat="1">
      <c r="A14" s="284">
        <v>6</v>
      </c>
      <c r="B14" s="275"/>
      <c r="C14" s="275"/>
      <c r="D14" s="276"/>
      <c r="E14" s="275"/>
      <c r="F14" s="275"/>
      <c r="G14" s="275"/>
      <c r="H14" s="267"/>
    </row>
    <row r="15" spans="1:8" s="266" customFormat="1">
      <c r="A15" s="284">
        <v>7</v>
      </c>
      <c r="B15" s="275"/>
      <c r="C15" s="275"/>
      <c r="D15" s="276"/>
      <c r="E15" s="275"/>
      <c r="F15" s="275"/>
      <c r="G15" s="275"/>
      <c r="H15" s="267"/>
    </row>
    <row r="16" spans="1:8" s="266" customFormat="1">
      <c r="A16" s="284">
        <v>8</v>
      </c>
      <c r="B16" s="275"/>
      <c r="C16" s="275"/>
      <c r="D16" s="276"/>
      <c r="E16" s="275"/>
      <c r="F16" s="275"/>
      <c r="G16" s="275"/>
      <c r="H16" s="267"/>
    </row>
    <row r="17" spans="1:11" s="266" customFormat="1">
      <c r="A17" s="284">
        <v>9</v>
      </c>
      <c r="B17" s="275"/>
      <c r="C17" s="275"/>
      <c r="D17" s="276"/>
      <c r="E17" s="275"/>
      <c r="F17" s="275"/>
      <c r="G17" s="275"/>
      <c r="H17" s="267"/>
    </row>
    <row r="18" spans="1:11" s="266" customFormat="1">
      <c r="A18" s="284">
        <v>10</v>
      </c>
      <c r="B18" s="275"/>
      <c r="C18" s="275"/>
      <c r="D18" s="276"/>
      <c r="E18" s="275"/>
      <c r="F18" s="275"/>
      <c r="G18" s="275"/>
      <c r="H18" s="267"/>
    </row>
    <row r="19" spans="1:11" s="266" customFormat="1">
      <c r="A19" s="284" t="s">
        <v>281</v>
      </c>
      <c r="B19" s="275"/>
      <c r="C19" s="275"/>
      <c r="D19" s="276"/>
      <c r="E19" s="275"/>
      <c r="F19" s="275"/>
      <c r="G19" s="275"/>
      <c r="H19" s="267"/>
    </row>
    <row r="22" spans="1:11" s="266" customFormat="1"/>
    <row r="23" spans="1:11" s="266" customFormat="1"/>
    <row r="24" spans="1:11" s="21" customFormat="1" ht="15">
      <c r="B24" s="277" t="s">
        <v>107</v>
      </c>
      <c r="C24" s="277"/>
    </row>
    <row r="25" spans="1:11" s="21" customFormat="1" ht="15">
      <c r="B25" s="277"/>
      <c r="C25" s="277"/>
    </row>
    <row r="26" spans="1:11" s="21" customFormat="1" ht="15">
      <c r="C26" s="279"/>
      <c r="F26" s="279"/>
      <c r="G26" s="279"/>
      <c r="H26" s="278"/>
    </row>
    <row r="27" spans="1:11" s="21" customFormat="1" ht="15">
      <c r="C27" s="280" t="s">
        <v>271</v>
      </c>
      <c r="F27" s="277" t="s">
        <v>325</v>
      </c>
      <c r="J27" s="278"/>
      <c r="K27" s="278"/>
    </row>
    <row r="28" spans="1:11" s="21" customFormat="1" ht="15">
      <c r="C28" s="280" t="s">
        <v>140</v>
      </c>
      <c r="F28" s="281" t="s">
        <v>272</v>
      </c>
      <c r="J28" s="278"/>
      <c r="K28" s="278"/>
    </row>
    <row r="29" spans="1:11" s="266" customFormat="1" ht="15">
      <c r="C29" s="280"/>
      <c r="J29" s="283"/>
      <c r="K29" s="283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0" zoomScaleNormal="100" zoomScaleSheetLayoutView="70" workbookViewId="0">
      <selection activeCell="A5" sqref="A5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113" t="s">
        <v>307</v>
      </c>
      <c r="B1" s="115"/>
      <c r="C1" s="426" t="s">
        <v>110</v>
      </c>
      <c r="D1" s="426"/>
      <c r="E1" s="164"/>
    </row>
    <row r="2" spans="1:7">
      <c r="A2" s="115" t="s">
        <v>141</v>
      </c>
      <c r="B2" s="115"/>
      <c r="C2" s="424" t="s">
        <v>590</v>
      </c>
      <c r="D2" s="425"/>
      <c r="E2" s="164"/>
    </row>
    <row r="3" spans="1:7">
      <c r="A3" s="113"/>
      <c r="B3" s="115"/>
      <c r="C3" s="114"/>
      <c r="D3" s="114"/>
      <c r="E3" s="164"/>
    </row>
    <row r="4" spans="1:7">
      <c r="A4" s="116" t="s">
        <v>277</v>
      </c>
      <c r="B4" s="156"/>
      <c r="C4" s="157"/>
      <c r="D4" s="115"/>
      <c r="E4" s="164"/>
    </row>
    <row r="5" spans="1:7">
      <c r="A5" s="449" t="s">
        <v>591</v>
      </c>
      <c r="B5" s="12"/>
      <c r="C5" s="12"/>
      <c r="E5" s="164"/>
    </row>
    <row r="6" spans="1:7">
      <c r="A6" s="158"/>
      <c r="B6" s="158"/>
      <c r="C6" s="158"/>
      <c r="D6" s="159"/>
      <c r="E6" s="164"/>
    </row>
    <row r="7" spans="1:7">
      <c r="A7" s="115"/>
      <c r="B7" s="115"/>
      <c r="C7" s="115"/>
      <c r="D7" s="115"/>
      <c r="E7" s="164"/>
    </row>
    <row r="8" spans="1:7" s="6" customFormat="1" ht="39" customHeight="1">
      <c r="A8" s="160" t="s">
        <v>64</v>
      </c>
      <c r="B8" s="118" t="s">
        <v>252</v>
      </c>
      <c r="C8" s="118" t="s">
        <v>66</v>
      </c>
      <c r="D8" s="118" t="s">
        <v>67</v>
      </c>
      <c r="E8" s="164"/>
    </row>
    <row r="9" spans="1:7" s="7" customFormat="1" ht="16.5" customHeight="1">
      <c r="A9" s="311">
        <v>1</v>
      </c>
      <c r="B9" s="311" t="s">
        <v>65</v>
      </c>
      <c r="C9" s="124">
        <f>SUM(C10,C25)</f>
        <v>95266.1</v>
      </c>
      <c r="D9" s="124">
        <f>SUM(D10,D25)</f>
        <v>95266.1</v>
      </c>
      <c r="E9" s="164"/>
    </row>
    <row r="10" spans="1:7" s="7" customFormat="1" ht="16.5" customHeight="1">
      <c r="A10" s="126">
        <v>1.1000000000000001</v>
      </c>
      <c r="B10" s="126" t="s">
        <v>80</v>
      </c>
      <c r="C10" s="124">
        <f>SUM(C11,C12,C15,C18,C24)</f>
        <v>95266.1</v>
      </c>
      <c r="D10" s="124">
        <f>SUM(D11,D12,D15,D18,D23,D24)</f>
        <v>95266.1</v>
      </c>
      <c r="E10" s="164"/>
    </row>
    <row r="11" spans="1:7" s="9" customFormat="1" ht="16.5" customHeight="1">
      <c r="A11" s="127" t="s">
        <v>30</v>
      </c>
      <c r="B11" s="127" t="s">
        <v>79</v>
      </c>
      <c r="C11" s="8"/>
      <c r="D11" s="8"/>
      <c r="E11" s="164"/>
    </row>
    <row r="12" spans="1:7" s="10" customFormat="1" ht="16.5" customHeight="1">
      <c r="A12" s="127" t="s">
        <v>31</v>
      </c>
      <c r="B12" s="127" t="s">
        <v>314</v>
      </c>
      <c r="C12" s="161">
        <f>SUM(C13:C14)</f>
        <v>13660</v>
      </c>
      <c r="D12" s="161">
        <f>SUM(D13:D14)</f>
        <v>13660</v>
      </c>
      <c r="E12" s="164"/>
      <c r="G12" s="104"/>
    </row>
    <row r="13" spans="1:7" s="3" customFormat="1" ht="16.5" customHeight="1">
      <c r="A13" s="136" t="s">
        <v>81</v>
      </c>
      <c r="B13" s="136" t="s">
        <v>317</v>
      </c>
      <c r="C13" s="8">
        <v>13660</v>
      </c>
      <c r="D13" s="8">
        <v>13660</v>
      </c>
      <c r="E13" s="164"/>
    </row>
    <row r="14" spans="1:7" s="3" customFormat="1" ht="16.5" customHeight="1">
      <c r="A14" s="136" t="s">
        <v>109</v>
      </c>
      <c r="B14" s="136" t="s">
        <v>97</v>
      </c>
      <c r="C14" s="8"/>
      <c r="D14" s="8"/>
      <c r="E14" s="164"/>
    </row>
    <row r="15" spans="1:7" s="3" customFormat="1" ht="16.5" customHeight="1">
      <c r="A15" s="127" t="s">
        <v>82</v>
      </c>
      <c r="B15" s="127" t="s">
        <v>83</v>
      </c>
      <c r="C15" s="161">
        <f>SUM(C16:C17)</f>
        <v>0</v>
      </c>
      <c r="D15" s="161">
        <f>SUM(D16:D17)</f>
        <v>0</v>
      </c>
      <c r="E15" s="164"/>
    </row>
    <row r="16" spans="1:7" s="3" customFormat="1" ht="16.5" customHeight="1">
      <c r="A16" s="136" t="s">
        <v>84</v>
      </c>
      <c r="B16" s="136" t="s">
        <v>86</v>
      </c>
      <c r="C16" s="8"/>
      <c r="D16" s="8"/>
      <c r="E16" s="164"/>
    </row>
    <row r="17" spans="1:6" s="3" customFormat="1" ht="30">
      <c r="A17" s="136" t="s">
        <v>85</v>
      </c>
      <c r="B17" s="136" t="s">
        <v>111</v>
      </c>
      <c r="C17" s="8"/>
      <c r="D17" s="8"/>
      <c r="E17" s="164"/>
    </row>
    <row r="18" spans="1:6" s="3" customFormat="1" ht="16.5" customHeight="1">
      <c r="A18" s="127" t="s">
        <v>87</v>
      </c>
      <c r="B18" s="127" t="s">
        <v>424</v>
      </c>
      <c r="C18" s="161">
        <f>SUM(C19:C22)</f>
        <v>0</v>
      </c>
      <c r="D18" s="161">
        <f>SUM(D19:D22)</f>
        <v>0</v>
      </c>
      <c r="E18" s="164"/>
    </row>
    <row r="19" spans="1:6" s="3" customFormat="1" ht="16.5" customHeight="1">
      <c r="A19" s="136" t="s">
        <v>88</v>
      </c>
      <c r="B19" s="136" t="s">
        <v>89</v>
      </c>
      <c r="C19" s="8"/>
      <c r="D19" s="8"/>
      <c r="E19" s="164"/>
    </row>
    <row r="20" spans="1:6" s="3" customFormat="1" ht="30">
      <c r="A20" s="136" t="s">
        <v>92</v>
      </c>
      <c r="B20" s="136" t="s">
        <v>90</v>
      </c>
      <c r="C20" s="8"/>
      <c r="D20" s="8"/>
      <c r="E20" s="164"/>
    </row>
    <row r="21" spans="1:6" s="3" customFormat="1" ht="16.5" customHeight="1">
      <c r="A21" s="136" t="s">
        <v>93</v>
      </c>
      <c r="B21" s="136" t="s">
        <v>91</v>
      </c>
      <c r="C21" s="8"/>
      <c r="D21" s="8"/>
      <c r="E21" s="164"/>
    </row>
    <row r="22" spans="1:6" s="3" customFormat="1" ht="16.5" customHeight="1">
      <c r="A22" s="136" t="s">
        <v>94</v>
      </c>
      <c r="B22" s="136" t="s">
        <v>455</v>
      </c>
      <c r="C22" s="8"/>
      <c r="D22" s="8"/>
      <c r="E22" s="164"/>
    </row>
    <row r="23" spans="1:6" s="3" customFormat="1" ht="16.5" customHeight="1">
      <c r="A23" s="127" t="s">
        <v>95</v>
      </c>
      <c r="B23" s="127" t="s">
        <v>456</v>
      </c>
      <c r="C23" s="351"/>
      <c r="D23" s="8"/>
      <c r="E23" s="164"/>
    </row>
    <row r="24" spans="1:6" s="3" customFormat="1">
      <c r="A24" s="127" t="s">
        <v>254</v>
      </c>
      <c r="B24" s="127" t="s">
        <v>462</v>
      </c>
      <c r="C24" s="8">
        <v>81606.100000000006</v>
      </c>
      <c r="D24" s="8">
        <v>81606.100000000006</v>
      </c>
      <c r="E24" s="164"/>
    </row>
    <row r="25" spans="1:6" ht="16.5" customHeight="1">
      <c r="A25" s="126">
        <v>1.2</v>
      </c>
      <c r="B25" s="126" t="s">
        <v>96</v>
      </c>
      <c r="C25" s="124">
        <f>SUM(C26,C30)</f>
        <v>0</v>
      </c>
      <c r="D25" s="124">
        <f>SUM(D26,D30)</f>
        <v>0</v>
      </c>
      <c r="E25" s="164"/>
    </row>
    <row r="26" spans="1:6" ht="16.5" customHeight="1">
      <c r="A26" s="127" t="s">
        <v>32</v>
      </c>
      <c r="B26" s="127" t="s">
        <v>317</v>
      </c>
      <c r="C26" s="161">
        <f>SUM(C27:C29)</f>
        <v>0</v>
      </c>
      <c r="D26" s="161">
        <f>SUM(D27:D29)</f>
        <v>0</v>
      </c>
      <c r="E26" s="164"/>
    </row>
    <row r="27" spans="1:6">
      <c r="A27" s="319" t="s">
        <v>98</v>
      </c>
      <c r="B27" s="319" t="s">
        <v>315</v>
      </c>
      <c r="C27" s="8">
        <v>0</v>
      </c>
      <c r="D27" s="8">
        <v>0</v>
      </c>
      <c r="E27" s="164"/>
    </row>
    <row r="28" spans="1:6">
      <c r="A28" s="319" t="s">
        <v>99</v>
      </c>
      <c r="B28" s="319" t="s">
        <v>318</v>
      </c>
      <c r="C28" s="8"/>
      <c r="D28" s="8"/>
      <c r="E28" s="164"/>
    </row>
    <row r="29" spans="1:6">
      <c r="A29" s="319" t="s">
        <v>465</v>
      </c>
      <c r="B29" s="319" t="s">
        <v>316</v>
      </c>
      <c r="C29" s="8"/>
      <c r="D29" s="8"/>
      <c r="E29" s="164"/>
    </row>
    <row r="30" spans="1:6">
      <c r="A30" s="127" t="s">
        <v>33</v>
      </c>
      <c r="B30" s="334" t="s">
        <v>461</v>
      </c>
      <c r="C30" s="8"/>
      <c r="D30" s="8"/>
      <c r="E30" s="164"/>
    </row>
    <row r="31" spans="1:6">
      <c r="D31" s="27"/>
      <c r="E31" s="165"/>
      <c r="F31" s="27"/>
    </row>
    <row r="32" spans="1:6">
      <c r="A32" s="1"/>
      <c r="D32" s="27"/>
      <c r="E32" s="165"/>
      <c r="F32" s="27"/>
    </row>
    <row r="33" spans="1:9">
      <c r="D33" s="27"/>
      <c r="E33" s="165"/>
      <c r="F33" s="27"/>
    </row>
    <row r="34" spans="1:9">
      <c r="D34" s="27"/>
      <c r="E34" s="165"/>
      <c r="F34" s="27"/>
    </row>
    <row r="35" spans="1:9">
      <c r="A35" s="105" t="s">
        <v>107</v>
      </c>
      <c r="D35" s="27"/>
      <c r="E35" s="165"/>
      <c r="F35" s="27"/>
    </row>
    <row r="36" spans="1:9">
      <c r="D36" s="27"/>
      <c r="E36" s="166"/>
      <c r="F36" s="166"/>
      <c r="G36"/>
      <c r="H36"/>
      <c r="I36"/>
    </row>
    <row r="37" spans="1:9">
      <c r="D37" s="167"/>
      <c r="E37" s="166"/>
      <c r="F37" s="166"/>
      <c r="G37"/>
      <c r="H37"/>
      <c r="I37"/>
    </row>
    <row r="38" spans="1:9">
      <c r="A38"/>
      <c r="B38" s="105" t="s">
        <v>274</v>
      </c>
      <c r="D38" s="167"/>
      <c r="E38" s="166"/>
      <c r="F38" s="166"/>
      <c r="G38"/>
      <c r="H38"/>
      <c r="I38"/>
    </row>
    <row r="39" spans="1:9">
      <c r="A39"/>
      <c r="B39" s="2" t="s">
        <v>273</v>
      </c>
      <c r="D39" s="167"/>
      <c r="E39" s="166"/>
      <c r="F39" s="166"/>
      <c r="G39"/>
      <c r="H39"/>
      <c r="I39"/>
    </row>
    <row r="40" spans="1:9" customFormat="1" ht="12.75">
      <c r="B40" s="100" t="s">
        <v>140</v>
      </c>
      <c r="D40" s="166"/>
      <c r="E40" s="166"/>
      <c r="F40" s="166"/>
    </row>
    <row r="41" spans="1:9">
      <c r="D41" s="27"/>
      <c r="E41" s="165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5"/>
  <sheetViews>
    <sheetView view="pageBreakPreview" zoomScale="70" zoomScaleNormal="80" zoomScaleSheetLayoutView="70" workbookViewId="0">
      <selection activeCell="A5" sqref="A5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93" t="s">
        <v>474</v>
      </c>
      <c r="B1" s="194"/>
      <c r="C1" s="194"/>
      <c r="D1" s="194"/>
      <c r="E1" s="194"/>
      <c r="F1" s="194"/>
      <c r="G1" s="194"/>
      <c r="H1" s="194"/>
      <c r="I1" s="194"/>
      <c r="J1" s="194"/>
      <c r="K1" s="117" t="s">
        <v>110</v>
      </c>
    </row>
    <row r="2" spans="1:12" ht="15">
      <c r="A2" s="159" t="s">
        <v>141</v>
      </c>
      <c r="B2" s="194"/>
      <c r="C2" s="194"/>
      <c r="D2" s="194"/>
      <c r="E2" s="194"/>
      <c r="F2" s="194"/>
      <c r="G2" s="194"/>
      <c r="H2" s="194"/>
      <c r="I2" s="194"/>
      <c r="J2" s="194"/>
      <c r="K2" s="424" t="s">
        <v>590</v>
      </c>
      <c r="L2" s="424"/>
    </row>
    <row r="3" spans="1:12" ht="15">
      <c r="A3" s="194"/>
      <c r="B3" s="194"/>
      <c r="C3" s="194"/>
      <c r="D3" s="194"/>
      <c r="E3" s="194"/>
      <c r="F3" s="194"/>
      <c r="G3" s="194"/>
      <c r="H3" s="194"/>
      <c r="I3" s="194"/>
      <c r="J3" s="194"/>
      <c r="K3" s="197"/>
    </row>
    <row r="4" spans="1:12" ht="15">
      <c r="A4" s="115" t="str">
        <f>'ფორმა N2'!A4</f>
        <v>ანგარიშვალდებული პირის დასახელება:</v>
      </c>
      <c r="B4" s="115"/>
      <c r="C4" s="115"/>
      <c r="D4" s="116"/>
      <c r="E4" s="203"/>
      <c r="F4" s="194"/>
      <c r="G4" s="194"/>
      <c r="H4" s="194"/>
      <c r="I4" s="194"/>
      <c r="J4" s="194"/>
      <c r="K4" s="203"/>
    </row>
    <row r="5" spans="1:12" s="255" customFormat="1" ht="15">
      <c r="A5" s="449" t="s">
        <v>591</v>
      </c>
      <c r="B5" s="119"/>
      <c r="C5" s="119"/>
      <c r="D5" s="119"/>
      <c r="E5" s="293"/>
      <c r="F5" s="294"/>
      <c r="G5" s="294"/>
      <c r="H5" s="294"/>
      <c r="I5" s="294"/>
      <c r="J5" s="294"/>
      <c r="K5" s="293"/>
    </row>
    <row r="6" spans="1:12" ht="13.5">
      <c r="A6" s="198"/>
      <c r="B6" s="199"/>
      <c r="C6" s="199"/>
      <c r="D6" s="199"/>
      <c r="E6" s="194"/>
      <c r="F6" s="194"/>
      <c r="G6" s="194"/>
      <c r="H6" s="194"/>
      <c r="I6" s="194"/>
      <c r="J6" s="194"/>
      <c r="K6" s="194"/>
    </row>
    <row r="7" spans="1:12" ht="60">
      <c r="A7" s="206" t="s">
        <v>64</v>
      </c>
      <c r="B7" s="192" t="s">
        <v>387</v>
      </c>
      <c r="C7" s="192" t="s">
        <v>388</v>
      </c>
      <c r="D7" s="192" t="s">
        <v>390</v>
      </c>
      <c r="E7" s="192" t="s">
        <v>389</v>
      </c>
      <c r="F7" s="192" t="s">
        <v>398</v>
      </c>
      <c r="G7" s="192" t="s">
        <v>399</v>
      </c>
      <c r="H7" s="192" t="s">
        <v>393</v>
      </c>
      <c r="I7" s="192" t="s">
        <v>394</v>
      </c>
      <c r="J7" s="192" t="s">
        <v>406</v>
      </c>
      <c r="K7" s="192" t="s">
        <v>395</v>
      </c>
    </row>
    <row r="8" spans="1:12" ht="15">
      <c r="A8" s="190">
        <v>1</v>
      </c>
      <c r="B8" s="190">
        <v>2</v>
      </c>
      <c r="C8" s="192">
        <v>3</v>
      </c>
      <c r="D8" s="190">
        <v>4</v>
      </c>
      <c r="E8" s="192">
        <v>5</v>
      </c>
      <c r="F8" s="190">
        <v>6</v>
      </c>
      <c r="G8" s="192">
        <v>7</v>
      </c>
      <c r="H8" s="190">
        <v>8</v>
      </c>
      <c r="I8" s="192">
        <v>9</v>
      </c>
      <c r="J8" s="190">
        <v>10</v>
      </c>
      <c r="K8" s="192">
        <v>11</v>
      </c>
    </row>
    <row r="9" spans="1:12" ht="33">
      <c r="A9" s="103">
        <v>1</v>
      </c>
      <c r="B9" s="414" t="s">
        <v>526</v>
      </c>
      <c r="C9" s="415" t="s">
        <v>527</v>
      </c>
      <c r="D9" s="415" t="s">
        <v>528</v>
      </c>
      <c r="E9" s="416" t="s">
        <v>529</v>
      </c>
      <c r="F9" s="415">
        <v>240</v>
      </c>
      <c r="G9" s="417">
        <v>33001026218</v>
      </c>
      <c r="H9" s="418" t="s">
        <v>530</v>
      </c>
      <c r="I9" s="418" t="s">
        <v>531</v>
      </c>
      <c r="J9" s="290"/>
      <c r="K9" s="26"/>
    </row>
    <row r="10" spans="1:12" ht="49.5">
      <c r="A10" s="103">
        <v>2</v>
      </c>
      <c r="B10" s="419" t="s">
        <v>532</v>
      </c>
      <c r="C10" s="415" t="s">
        <v>527</v>
      </c>
      <c r="D10" s="415" t="s">
        <v>528</v>
      </c>
      <c r="E10" s="416" t="s">
        <v>533</v>
      </c>
      <c r="F10" s="415">
        <v>240</v>
      </c>
      <c r="G10" s="420">
        <v>1019020371</v>
      </c>
      <c r="H10" s="418" t="s">
        <v>534</v>
      </c>
      <c r="I10" s="418" t="s">
        <v>535</v>
      </c>
      <c r="J10" s="290"/>
      <c r="K10" s="26"/>
    </row>
    <row r="11" spans="1:12" ht="30">
      <c r="A11" s="103">
        <v>3</v>
      </c>
      <c r="B11" s="415" t="s">
        <v>536</v>
      </c>
      <c r="C11" s="415" t="s">
        <v>527</v>
      </c>
      <c r="D11" s="415" t="s">
        <v>528</v>
      </c>
      <c r="E11" s="416">
        <v>40</v>
      </c>
      <c r="F11" s="415">
        <v>120</v>
      </c>
      <c r="G11" s="415">
        <v>10001023734</v>
      </c>
      <c r="H11" s="418" t="s">
        <v>537</v>
      </c>
      <c r="I11" s="418" t="s">
        <v>538</v>
      </c>
      <c r="J11" s="290"/>
      <c r="K11" s="26"/>
    </row>
    <row r="12" spans="1:12" ht="33">
      <c r="A12" s="103">
        <v>4</v>
      </c>
      <c r="B12" s="414" t="s">
        <v>539</v>
      </c>
      <c r="C12" s="415" t="s">
        <v>527</v>
      </c>
      <c r="D12" s="415" t="s">
        <v>540</v>
      </c>
      <c r="E12" s="416">
        <v>20</v>
      </c>
      <c r="F12" s="415">
        <v>360</v>
      </c>
      <c r="G12" s="417">
        <v>60001030387</v>
      </c>
      <c r="H12" s="418" t="s">
        <v>541</v>
      </c>
      <c r="I12" s="418" t="s">
        <v>542</v>
      </c>
      <c r="J12" s="290"/>
      <c r="K12" s="26"/>
    </row>
    <row r="13" spans="1:12" ht="30">
      <c r="A13" s="103">
        <v>5</v>
      </c>
      <c r="B13" s="415" t="s">
        <v>543</v>
      </c>
      <c r="C13" s="415" t="s">
        <v>527</v>
      </c>
      <c r="D13" s="415" t="s">
        <v>528</v>
      </c>
      <c r="E13" s="416">
        <v>40</v>
      </c>
      <c r="F13" s="415">
        <v>240</v>
      </c>
      <c r="G13" s="415">
        <v>28001010758</v>
      </c>
      <c r="H13" s="418" t="s">
        <v>544</v>
      </c>
      <c r="I13" s="418" t="s">
        <v>545</v>
      </c>
      <c r="J13" s="290"/>
      <c r="K13" s="26"/>
    </row>
    <row r="14" spans="1:12" ht="15">
      <c r="A14" s="103">
        <v>6</v>
      </c>
      <c r="B14" s="26"/>
      <c r="C14" s="26"/>
      <c r="D14" s="26"/>
      <c r="E14" s="26"/>
      <c r="F14" s="26"/>
      <c r="G14" s="26"/>
      <c r="H14" s="290"/>
      <c r="I14" s="290"/>
      <c r="J14" s="290"/>
      <c r="K14" s="26"/>
    </row>
    <row r="15" spans="1:12" ht="15">
      <c r="A15" s="103">
        <v>7</v>
      </c>
      <c r="B15" s="26"/>
      <c r="C15" s="26"/>
      <c r="D15" s="26"/>
      <c r="E15" s="26"/>
      <c r="F15" s="26"/>
      <c r="G15" s="26"/>
      <c r="H15" s="290"/>
      <c r="I15" s="290"/>
      <c r="J15" s="290"/>
      <c r="K15" s="26"/>
    </row>
    <row r="16" spans="1:12" ht="15">
      <c r="A16" s="103">
        <v>8</v>
      </c>
      <c r="B16" s="26"/>
      <c r="C16" s="26"/>
      <c r="D16" s="26"/>
      <c r="E16" s="26"/>
      <c r="F16" s="26"/>
      <c r="G16" s="26"/>
      <c r="H16" s="290"/>
      <c r="I16" s="290"/>
      <c r="J16" s="290"/>
      <c r="K16" s="26"/>
    </row>
    <row r="17" spans="1:11" ht="15">
      <c r="A17" s="103">
        <v>9</v>
      </c>
      <c r="B17" s="26"/>
      <c r="C17" s="26"/>
      <c r="D17" s="26"/>
      <c r="E17" s="26"/>
      <c r="F17" s="26"/>
      <c r="G17" s="26"/>
      <c r="H17" s="290"/>
      <c r="I17" s="290"/>
      <c r="J17" s="290"/>
      <c r="K17" s="26"/>
    </row>
    <row r="18" spans="1:11" ht="15">
      <c r="A18" s="103">
        <v>10</v>
      </c>
      <c r="B18" s="26"/>
      <c r="C18" s="26"/>
      <c r="D18" s="26"/>
      <c r="E18" s="26"/>
      <c r="F18" s="26"/>
      <c r="G18" s="26"/>
      <c r="H18" s="290"/>
      <c r="I18" s="290"/>
      <c r="J18" s="290"/>
      <c r="K18" s="26"/>
    </row>
    <row r="19" spans="1:11" ht="15">
      <c r="A19" s="103">
        <v>11</v>
      </c>
      <c r="B19" s="26"/>
      <c r="C19" s="26"/>
      <c r="D19" s="26"/>
      <c r="E19" s="26"/>
      <c r="F19" s="26"/>
      <c r="G19" s="26"/>
      <c r="H19" s="290"/>
      <c r="I19" s="290"/>
      <c r="J19" s="290"/>
      <c r="K19" s="26"/>
    </row>
    <row r="20" spans="1:11" ht="15">
      <c r="A20" s="103">
        <v>12</v>
      </c>
      <c r="B20" s="26"/>
      <c r="C20" s="26"/>
      <c r="D20" s="26"/>
      <c r="E20" s="26"/>
      <c r="F20" s="26"/>
      <c r="G20" s="26"/>
      <c r="H20" s="290"/>
      <c r="I20" s="290"/>
      <c r="J20" s="290"/>
      <c r="K20" s="26"/>
    </row>
    <row r="21" spans="1:11" ht="15">
      <c r="A21" s="103">
        <v>13</v>
      </c>
      <c r="B21" s="26"/>
      <c r="C21" s="26"/>
      <c r="D21" s="26"/>
      <c r="E21" s="26"/>
      <c r="F21" s="26"/>
      <c r="G21" s="26"/>
      <c r="H21" s="290"/>
      <c r="I21" s="290"/>
      <c r="J21" s="290"/>
      <c r="K21" s="26"/>
    </row>
    <row r="22" spans="1:11" ht="15">
      <c r="A22" s="103">
        <v>14</v>
      </c>
      <c r="B22" s="26"/>
      <c r="C22" s="26"/>
      <c r="D22" s="26"/>
      <c r="E22" s="26"/>
      <c r="F22" s="26"/>
      <c r="G22" s="26"/>
      <c r="H22" s="290"/>
      <c r="I22" s="290"/>
      <c r="J22" s="290"/>
      <c r="K22" s="26"/>
    </row>
    <row r="23" spans="1:11" ht="15">
      <c r="A23" s="103">
        <v>15</v>
      </c>
      <c r="B23" s="26"/>
      <c r="C23" s="26"/>
      <c r="D23" s="26"/>
      <c r="E23" s="26"/>
      <c r="F23" s="26"/>
      <c r="G23" s="26"/>
      <c r="H23" s="290"/>
      <c r="I23" s="290"/>
      <c r="J23" s="290"/>
      <c r="K23" s="26"/>
    </row>
    <row r="24" spans="1:11" ht="15">
      <c r="A24" s="103">
        <v>16</v>
      </c>
      <c r="B24" s="26"/>
      <c r="C24" s="26"/>
      <c r="D24" s="26"/>
      <c r="E24" s="26"/>
      <c r="F24" s="26"/>
      <c r="G24" s="26"/>
      <c r="H24" s="290"/>
      <c r="I24" s="290"/>
      <c r="J24" s="290"/>
      <c r="K24" s="26"/>
    </row>
    <row r="25" spans="1:11" ht="15">
      <c r="A25" s="103">
        <v>17</v>
      </c>
      <c r="B25" s="26"/>
      <c r="C25" s="26"/>
      <c r="D25" s="26"/>
      <c r="E25" s="26"/>
      <c r="F25" s="26"/>
      <c r="G25" s="26"/>
      <c r="H25" s="290"/>
      <c r="I25" s="290"/>
      <c r="J25" s="290"/>
      <c r="K25" s="26"/>
    </row>
    <row r="26" spans="1:11" ht="15">
      <c r="A26" s="103">
        <v>18</v>
      </c>
      <c r="B26" s="26"/>
      <c r="C26" s="26"/>
      <c r="D26" s="26"/>
      <c r="E26" s="26"/>
      <c r="F26" s="26"/>
      <c r="G26" s="26"/>
      <c r="H26" s="290"/>
      <c r="I26" s="290"/>
      <c r="J26" s="290"/>
      <c r="K26" s="26"/>
    </row>
    <row r="27" spans="1:11" ht="15">
      <c r="A27" s="103" t="s">
        <v>284</v>
      </c>
      <c r="B27" s="26"/>
      <c r="C27" s="26"/>
      <c r="D27" s="26"/>
      <c r="E27" s="26"/>
      <c r="F27" s="26"/>
      <c r="G27" s="26"/>
      <c r="H27" s="290"/>
      <c r="I27" s="290"/>
      <c r="J27" s="290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107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32"/>
      <c r="D32" s="432"/>
      <c r="F32" s="106"/>
      <c r="G32" s="109"/>
    </row>
    <row r="33" spans="2:6" ht="15">
      <c r="B33" s="2"/>
      <c r="C33" s="105" t="s">
        <v>271</v>
      </c>
      <c r="D33" s="2"/>
      <c r="F33" s="12" t="s">
        <v>276</v>
      </c>
    </row>
    <row r="34" spans="2:6" ht="15">
      <c r="B34" s="2"/>
      <c r="C34" s="2"/>
      <c r="D34" s="2"/>
      <c r="F34" s="2" t="s">
        <v>272</v>
      </c>
    </row>
    <row r="35" spans="2:6" ht="15">
      <c r="B35" s="2"/>
      <c r="C35" s="100" t="s">
        <v>140</v>
      </c>
    </row>
  </sheetData>
  <mergeCells count="2">
    <mergeCell ref="C32:D32"/>
    <mergeCell ref="K2:L2"/>
  </mergeCells>
  <pageMargins left="0.7" right="0.7" top="0.75" bottom="0.75" header="0.3" footer="0.3"/>
  <pageSetup scale="5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Normal="100" zoomScaleSheetLayoutView="70" workbookViewId="0">
      <selection activeCell="A5" sqref="A5"/>
    </sheetView>
  </sheetViews>
  <sheetFormatPr defaultRowHeight="12.75"/>
  <cols>
    <col min="1" max="1" width="11.7109375" style="255" customWidth="1"/>
    <col min="2" max="2" width="21.140625" style="255" customWidth="1"/>
    <col min="3" max="3" width="21.5703125" style="255" customWidth="1"/>
    <col min="4" max="4" width="19.140625" style="255" customWidth="1"/>
    <col min="5" max="5" width="15.140625" style="255" customWidth="1"/>
    <col min="6" max="6" width="20.85546875" style="255" customWidth="1"/>
    <col min="7" max="7" width="23.85546875" style="255" customWidth="1"/>
    <col min="8" max="8" width="19" style="255" customWidth="1"/>
    <col min="9" max="9" width="21.140625" style="255" customWidth="1"/>
    <col min="10" max="10" width="17" style="255" customWidth="1"/>
    <col min="11" max="11" width="21.5703125" style="255" customWidth="1"/>
    <col min="12" max="12" width="24.42578125" style="255" customWidth="1"/>
    <col min="13" max="16384" width="9.140625" style="255"/>
  </cols>
  <sheetData>
    <row r="1" spans="1:13" customFormat="1" ht="15">
      <c r="A1" s="193" t="s">
        <v>475</v>
      </c>
      <c r="B1" s="193"/>
      <c r="C1" s="194"/>
      <c r="D1" s="194"/>
      <c r="E1" s="194"/>
      <c r="F1" s="194"/>
      <c r="G1" s="194"/>
      <c r="H1" s="194"/>
      <c r="I1" s="194"/>
      <c r="J1" s="194"/>
      <c r="K1" s="200"/>
      <c r="L1" s="117" t="s">
        <v>110</v>
      </c>
    </row>
    <row r="2" spans="1:13" customFormat="1" ht="15">
      <c r="A2" s="159" t="s">
        <v>141</v>
      </c>
      <c r="B2" s="159"/>
      <c r="C2" s="194"/>
      <c r="D2" s="194"/>
      <c r="E2" s="194"/>
      <c r="F2" s="194"/>
      <c r="G2" s="194"/>
      <c r="H2" s="194"/>
      <c r="I2" s="194"/>
      <c r="J2" s="194"/>
      <c r="K2" s="200"/>
      <c r="L2" s="424" t="s">
        <v>590</v>
      </c>
      <c r="M2" s="424"/>
    </row>
    <row r="3" spans="1:13" customFormat="1" ht="15">
      <c r="A3" s="194"/>
      <c r="B3" s="194"/>
      <c r="C3" s="194"/>
      <c r="D3" s="194"/>
      <c r="E3" s="194"/>
      <c r="F3" s="194"/>
      <c r="G3" s="194"/>
      <c r="H3" s="194"/>
      <c r="I3" s="194"/>
      <c r="J3" s="194"/>
      <c r="K3" s="197"/>
      <c r="L3" s="197"/>
      <c r="M3" s="255"/>
    </row>
    <row r="4" spans="1:13" customFormat="1" ht="15">
      <c r="A4" s="115" t="str">
        <f>'ფორმა N2'!A4</f>
        <v>ანგარიშვალდებული პირის დასახელება:</v>
      </c>
      <c r="B4" s="115"/>
      <c r="C4" s="115"/>
      <c r="D4" s="115"/>
      <c r="E4" s="116"/>
      <c r="F4" s="203"/>
      <c r="G4" s="194"/>
      <c r="H4" s="194"/>
      <c r="I4" s="194"/>
      <c r="J4" s="194"/>
      <c r="K4" s="194"/>
      <c r="L4" s="194"/>
    </row>
    <row r="5" spans="1:13" ht="15">
      <c r="A5" s="449" t="s">
        <v>591</v>
      </c>
      <c r="B5" s="292"/>
      <c r="C5" s="119"/>
      <c r="D5" s="119"/>
      <c r="E5" s="119"/>
      <c r="F5" s="293"/>
      <c r="G5" s="294"/>
      <c r="H5" s="294"/>
      <c r="I5" s="294"/>
      <c r="J5" s="294"/>
      <c r="K5" s="294"/>
      <c r="L5" s="293"/>
    </row>
    <row r="6" spans="1:13" customFormat="1" ht="13.5">
      <c r="A6" s="198"/>
      <c r="B6" s="198"/>
      <c r="C6" s="199"/>
      <c r="D6" s="199"/>
      <c r="E6" s="199"/>
      <c r="F6" s="194"/>
      <c r="G6" s="194"/>
      <c r="H6" s="194"/>
      <c r="I6" s="194"/>
      <c r="J6" s="194"/>
      <c r="K6" s="194"/>
      <c r="L6" s="194"/>
    </row>
    <row r="7" spans="1:13" customFormat="1" ht="60">
      <c r="A7" s="206" t="s">
        <v>64</v>
      </c>
      <c r="B7" s="190" t="s">
        <v>251</v>
      </c>
      <c r="C7" s="192" t="s">
        <v>247</v>
      </c>
      <c r="D7" s="192" t="s">
        <v>248</v>
      </c>
      <c r="E7" s="192" t="s">
        <v>360</v>
      </c>
      <c r="F7" s="192" t="s">
        <v>250</v>
      </c>
      <c r="G7" s="192" t="s">
        <v>397</v>
      </c>
      <c r="H7" s="192" t="s">
        <v>399</v>
      </c>
      <c r="I7" s="192" t="s">
        <v>393</v>
      </c>
      <c r="J7" s="192" t="s">
        <v>394</v>
      </c>
      <c r="K7" s="192" t="s">
        <v>406</v>
      </c>
      <c r="L7" s="192" t="s">
        <v>395</v>
      </c>
    </row>
    <row r="8" spans="1:13" customFormat="1" ht="15">
      <c r="A8" s="190">
        <v>1</v>
      </c>
      <c r="B8" s="190">
        <v>2</v>
      </c>
      <c r="C8" s="192">
        <v>3</v>
      </c>
      <c r="D8" s="190">
        <v>4</v>
      </c>
      <c r="E8" s="192">
        <v>5</v>
      </c>
      <c r="F8" s="190">
        <v>6</v>
      </c>
      <c r="G8" s="192">
        <v>7</v>
      </c>
      <c r="H8" s="190">
        <v>8</v>
      </c>
      <c r="I8" s="190">
        <v>9</v>
      </c>
      <c r="J8" s="190">
        <v>10</v>
      </c>
      <c r="K8" s="192">
        <v>11</v>
      </c>
      <c r="L8" s="192">
        <v>12</v>
      </c>
    </row>
    <row r="9" spans="1:13" customFormat="1" ht="15">
      <c r="A9" s="103">
        <v>1</v>
      </c>
      <c r="B9" s="103"/>
      <c r="C9" s="26"/>
      <c r="D9" s="26"/>
      <c r="E9" s="26"/>
      <c r="F9" s="26"/>
      <c r="G9" s="26"/>
      <c r="H9" s="26"/>
      <c r="I9" s="290"/>
      <c r="J9" s="290"/>
      <c r="K9" s="290"/>
      <c r="L9" s="26"/>
    </row>
    <row r="10" spans="1:13" customFormat="1" ht="15">
      <c r="A10" s="103">
        <v>2</v>
      </c>
      <c r="B10" s="103"/>
      <c r="C10" s="26"/>
      <c r="D10" s="26"/>
      <c r="E10" s="26"/>
      <c r="F10" s="26"/>
      <c r="G10" s="26"/>
      <c r="H10" s="26"/>
      <c r="I10" s="290"/>
      <c r="J10" s="290"/>
      <c r="K10" s="290"/>
      <c r="L10" s="26"/>
    </row>
    <row r="11" spans="1:13" customFormat="1" ht="15">
      <c r="A11" s="103">
        <v>3</v>
      </c>
      <c r="B11" s="103"/>
      <c r="C11" s="26"/>
      <c r="D11" s="26"/>
      <c r="E11" s="26"/>
      <c r="F11" s="26"/>
      <c r="G11" s="26"/>
      <c r="H11" s="26"/>
      <c r="I11" s="290"/>
      <c r="J11" s="290"/>
      <c r="K11" s="290"/>
      <c r="L11" s="26"/>
    </row>
    <row r="12" spans="1:13" customFormat="1" ht="15">
      <c r="A12" s="103">
        <v>4</v>
      </c>
      <c r="B12" s="103"/>
      <c r="C12" s="26"/>
      <c r="D12" s="26"/>
      <c r="E12" s="26"/>
      <c r="F12" s="26"/>
      <c r="G12" s="26"/>
      <c r="H12" s="26"/>
      <c r="I12" s="290"/>
      <c r="J12" s="290"/>
      <c r="K12" s="290"/>
      <c r="L12" s="26"/>
    </row>
    <row r="13" spans="1:13" customFormat="1" ht="15">
      <c r="A13" s="103">
        <v>5</v>
      </c>
      <c r="B13" s="103"/>
      <c r="C13" s="26"/>
      <c r="D13" s="26"/>
      <c r="E13" s="26"/>
      <c r="F13" s="26"/>
      <c r="G13" s="26"/>
      <c r="H13" s="26"/>
      <c r="I13" s="290"/>
      <c r="J13" s="290"/>
      <c r="K13" s="290"/>
      <c r="L13" s="26"/>
    </row>
    <row r="14" spans="1:13" customFormat="1" ht="15">
      <c r="A14" s="103">
        <v>6</v>
      </c>
      <c r="B14" s="103"/>
      <c r="C14" s="26"/>
      <c r="D14" s="26"/>
      <c r="E14" s="26"/>
      <c r="F14" s="26"/>
      <c r="G14" s="26"/>
      <c r="H14" s="26"/>
      <c r="I14" s="290"/>
      <c r="J14" s="290"/>
      <c r="K14" s="290"/>
      <c r="L14" s="26"/>
    </row>
    <row r="15" spans="1:13" customFormat="1" ht="15">
      <c r="A15" s="103">
        <v>7</v>
      </c>
      <c r="B15" s="103"/>
      <c r="C15" s="26"/>
      <c r="D15" s="26"/>
      <c r="E15" s="26"/>
      <c r="F15" s="26"/>
      <c r="G15" s="26"/>
      <c r="H15" s="26"/>
      <c r="I15" s="290"/>
      <c r="J15" s="290"/>
      <c r="K15" s="290"/>
      <c r="L15" s="26"/>
    </row>
    <row r="16" spans="1:13" customFormat="1" ht="15">
      <c r="A16" s="103">
        <v>8</v>
      </c>
      <c r="B16" s="103"/>
      <c r="C16" s="26"/>
      <c r="D16" s="26"/>
      <c r="E16" s="26"/>
      <c r="F16" s="26"/>
      <c r="G16" s="26"/>
      <c r="H16" s="26"/>
      <c r="I16" s="290"/>
      <c r="J16" s="290"/>
      <c r="K16" s="290"/>
      <c r="L16" s="26"/>
    </row>
    <row r="17" spans="1:12" customFormat="1" ht="15">
      <c r="A17" s="103">
        <v>9</v>
      </c>
      <c r="B17" s="103"/>
      <c r="C17" s="26"/>
      <c r="D17" s="26"/>
      <c r="E17" s="26"/>
      <c r="F17" s="26"/>
      <c r="G17" s="26"/>
      <c r="H17" s="26"/>
      <c r="I17" s="290"/>
      <c r="J17" s="290"/>
      <c r="K17" s="290"/>
      <c r="L17" s="26"/>
    </row>
    <row r="18" spans="1:12" customFormat="1" ht="15">
      <c r="A18" s="103">
        <v>10</v>
      </c>
      <c r="B18" s="103"/>
      <c r="C18" s="26"/>
      <c r="D18" s="26"/>
      <c r="E18" s="26"/>
      <c r="F18" s="26"/>
      <c r="G18" s="26"/>
      <c r="H18" s="26"/>
      <c r="I18" s="290"/>
      <c r="J18" s="290"/>
      <c r="K18" s="290"/>
      <c r="L18" s="26"/>
    </row>
    <row r="19" spans="1:12" customFormat="1" ht="15">
      <c r="A19" s="103">
        <v>11</v>
      </c>
      <c r="B19" s="103"/>
      <c r="C19" s="26"/>
      <c r="D19" s="26"/>
      <c r="E19" s="26"/>
      <c r="F19" s="26"/>
      <c r="G19" s="26"/>
      <c r="H19" s="26"/>
      <c r="I19" s="290"/>
      <c r="J19" s="290"/>
      <c r="K19" s="290"/>
      <c r="L19" s="26"/>
    </row>
    <row r="20" spans="1:12" customFormat="1" ht="15">
      <c r="A20" s="103">
        <v>12</v>
      </c>
      <c r="B20" s="103"/>
      <c r="C20" s="26"/>
      <c r="D20" s="26"/>
      <c r="E20" s="26"/>
      <c r="F20" s="26"/>
      <c r="G20" s="26"/>
      <c r="H20" s="26"/>
      <c r="I20" s="290"/>
      <c r="J20" s="290"/>
      <c r="K20" s="290"/>
      <c r="L20" s="26"/>
    </row>
    <row r="21" spans="1:12" customFormat="1" ht="15">
      <c r="A21" s="103">
        <v>13</v>
      </c>
      <c r="B21" s="103"/>
      <c r="C21" s="26"/>
      <c r="D21" s="26"/>
      <c r="E21" s="26"/>
      <c r="F21" s="26"/>
      <c r="G21" s="26"/>
      <c r="H21" s="26"/>
      <c r="I21" s="290"/>
      <c r="J21" s="290"/>
      <c r="K21" s="290"/>
      <c r="L21" s="26"/>
    </row>
    <row r="22" spans="1:12" customFormat="1" ht="15">
      <c r="A22" s="103">
        <v>14</v>
      </c>
      <c r="B22" s="103"/>
      <c r="C22" s="26"/>
      <c r="D22" s="26"/>
      <c r="E22" s="26"/>
      <c r="F22" s="26"/>
      <c r="G22" s="26"/>
      <c r="H22" s="26"/>
      <c r="I22" s="290"/>
      <c r="J22" s="290"/>
      <c r="K22" s="290"/>
      <c r="L22" s="26"/>
    </row>
    <row r="23" spans="1:12" customFormat="1" ht="15">
      <c r="A23" s="103">
        <v>15</v>
      </c>
      <c r="B23" s="103"/>
      <c r="C23" s="26"/>
      <c r="D23" s="26"/>
      <c r="E23" s="26"/>
      <c r="F23" s="26"/>
      <c r="G23" s="26"/>
      <c r="H23" s="26"/>
      <c r="I23" s="290"/>
      <c r="J23" s="290"/>
      <c r="K23" s="290"/>
      <c r="L23" s="26"/>
    </row>
    <row r="24" spans="1:12" customFormat="1" ht="15">
      <c r="A24" s="103">
        <v>16</v>
      </c>
      <c r="B24" s="103"/>
      <c r="C24" s="26"/>
      <c r="D24" s="26"/>
      <c r="E24" s="26"/>
      <c r="F24" s="26"/>
      <c r="G24" s="26"/>
      <c r="H24" s="26"/>
      <c r="I24" s="290"/>
      <c r="J24" s="290"/>
      <c r="K24" s="290"/>
      <c r="L24" s="26"/>
    </row>
    <row r="25" spans="1:12" customFormat="1" ht="15">
      <c r="A25" s="103">
        <v>17</v>
      </c>
      <c r="B25" s="103"/>
      <c r="C25" s="26"/>
      <c r="D25" s="26"/>
      <c r="E25" s="26"/>
      <c r="F25" s="26"/>
      <c r="G25" s="26"/>
      <c r="H25" s="26"/>
      <c r="I25" s="290"/>
      <c r="J25" s="290"/>
      <c r="K25" s="290"/>
      <c r="L25" s="26"/>
    </row>
    <row r="26" spans="1:12" customFormat="1" ht="15">
      <c r="A26" s="103">
        <v>18</v>
      </c>
      <c r="B26" s="103"/>
      <c r="C26" s="26"/>
      <c r="D26" s="26"/>
      <c r="E26" s="26"/>
      <c r="F26" s="26"/>
      <c r="G26" s="26"/>
      <c r="H26" s="26"/>
      <c r="I26" s="290"/>
      <c r="J26" s="290"/>
      <c r="K26" s="290"/>
      <c r="L26" s="26"/>
    </row>
    <row r="27" spans="1:12" customFormat="1" ht="15">
      <c r="A27" s="103" t="s">
        <v>284</v>
      </c>
      <c r="B27" s="103"/>
      <c r="C27" s="26"/>
      <c r="D27" s="26"/>
      <c r="E27" s="26"/>
      <c r="F27" s="26"/>
      <c r="G27" s="26"/>
      <c r="H27" s="26"/>
      <c r="I27" s="290"/>
      <c r="J27" s="290"/>
      <c r="K27" s="290"/>
      <c r="L27" s="26"/>
    </row>
    <row r="28" spans="1:12">
      <c r="A28" s="295"/>
      <c r="B28" s="295"/>
      <c r="C28" s="295"/>
      <c r="D28" s="295"/>
      <c r="E28" s="295"/>
      <c r="F28" s="295"/>
      <c r="G28" s="295"/>
      <c r="H28" s="295"/>
      <c r="I28" s="295"/>
      <c r="J28" s="295"/>
      <c r="K28" s="295"/>
      <c r="L28" s="295"/>
    </row>
    <row r="29" spans="1:12">
      <c r="A29" s="295"/>
      <c r="B29" s="295"/>
      <c r="C29" s="295"/>
      <c r="D29" s="295"/>
      <c r="E29" s="295"/>
      <c r="F29" s="295"/>
      <c r="G29" s="295"/>
      <c r="H29" s="295"/>
      <c r="I29" s="295"/>
      <c r="J29" s="295"/>
      <c r="K29" s="295"/>
      <c r="L29" s="295"/>
    </row>
    <row r="30" spans="1:12">
      <c r="A30" s="296"/>
      <c r="B30" s="296"/>
      <c r="C30" s="295"/>
      <c r="D30" s="295"/>
      <c r="E30" s="295"/>
      <c r="F30" s="295"/>
      <c r="G30" s="295"/>
      <c r="H30" s="295"/>
      <c r="I30" s="295"/>
      <c r="J30" s="295"/>
      <c r="K30" s="295"/>
      <c r="L30" s="295"/>
    </row>
    <row r="31" spans="1:12" ht="15">
      <c r="A31" s="254"/>
      <c r="B31" s="254"/>
      <c r="C31" s="256" t="s">
        <v>107</v>
      </c>
      <c r="D31" s="254"/>
      <c r="E31" s="254"/>
      <c r="F31" s="257"/>
      <c r="G31" s="254"/>
      <c r="H31" s="254"/>
      <c r="I31" s="254"/>
      <c r="J31" s="254"/>
      <c r="K31" s="254"/>
      <c r="L31" s="254"/>
    </row>
    <row r="32" spans="1:12" ht="15">
      <c r="A32" s="254"/>
      <c r="B32" s="254"/>
      <c r="C32" s="254"/>
      <c r="D32" s="258"/>
      <c r="E32" s="254"/>
      <c r="G32" s="258"/>
      <c r="H32" s="301"/>
    </row>
    <row r="33" spans="3:7" ht="15">
      <c r="C33" s="254"/>
      <c r="D33" s="260" t="s">
        <v>271</v>
      </c>
      <c r="E33" s="254"/>
      <c r="G33" s="261" t="s">
        <v>276</v>
      </c>
    </row>
    <row r="34" spans="3:7" ht="15">
      <c r="C34" s="254"/>
      <c r="D34" s="262" t="s">
        <v>140</v>
      </c>
      <c r="E34" s="254"/>
      <c r="G34" s="254" t="s">
        <v>272</v>
      </c>
    </row>
    <row r="35" spans="3:7" ht="15">
      <c r="C35" s="254"/>
      <c r="D35" s="262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Normal="100" zoomScaleSheetLayoutView="70" workbookViewId="0">
      <selection activeCell="A5" sqref="A5"/>
    </sheetView>
  </sheetViews>
  <sheetFormatPr defaultRowHeight="12.75"/>
  <cols>
    <col min="1" max="1" width="11.7109375" style="255" customWidth="1"/>
    <col min="2" max="2" width="21.5703125" style="255" customWidth="1"/>
    <col min="3" max="3" width="19.140625" style="255" customWidth="1"/>
    <col min="4" max="4" width="23.7109375" style="255" customWidth="1"/>
    <col min="5" max="6" width="16.5703125" style="255" bestFit="1" customWidth="1"/>
    <col min="7" max="7" width="17" style="255" customWidth="1"/>
    <col min="8" max="8" width="19" style="255" customWidth="1"/>
    <col min="9" max="9" width="24.42578125" style="255" customWidth="1"/>
    <col min="10" max="16384" width="9.140625" style="255"/>
  </cols>
  <sheetData>
    <row r="1" spans="1:13" customFormat="1" ht="15">
      <c r="A1" s="193" t="s">
        <v>476</v>
      </c>
      <c r="B1" s="194"/>
      <c r="C1" s="194"/>
      <c r="D1" s="194"/>
      <c r="E1" s="194"/>
      <c r="F1" s="194"/>
      <c r="G1" s="194"/>
      <c r="H1" s="200"/>
      <c r="I1" s="117" t="s">
        <v>110</v>
      </c>
    </row>
    <row r="2" spans="1:13" customFormat="1" ht="15">
      <c r="A2" s="159" t="s">
        <v>141</v>
      </c>
      <c r="B2" s="194"/>
      <c r="C2" s="194"/>
      <c r="D2" s="194"/>
      <c r="E2" s="194"/>
      <c r="F2" s="194"/>
      <c r="G2" s="194"/>
      <c r="H2" s="200"/>
      <c r="I2" s="424" t="s">
        <v>590</v>
      </c>
      <c r="J2" s="424"/>
    </row>
    <row r="3" spans="1:13" customFormat="1" ht="15">
      <c r="A3" s="194"/>
      <c r="B3" s="194"/>
      <c r="C3" s="194"/>
      <c r="D3" s="194"/>
      <c r="E3" s="194"/>
      <c r="F3" s="194"/>
      <c r="G3" s="194"/>
      <c r="H3" s="197"/>
      <c r="I3" s="197"/>
      <c r="M3" s="255"/>
    </row>
    <row r="4" spans="1:13" customFormat="1" ht="15">
      <c r="A4" s="115" t="str">
        <f>'ფორმა N2'!A4</f>
        <v>ანგარიშვალდებული პირის დასახელება:</v>
      </c>
      <c r="B4" s="115"/>
      <c r="C4" s="115"/>
      <c r="D4" s="194"/>
      <c r="E4" s="194"/>
      <c r="F4" s="194"/>
      <c r="G4" s="194"/>
      <c r="H4" s="194"/>
      <c r="I4" s="203"/>
    </row>
    <row r="5" spans="1:13" ht="15">
      <c r="A5" s="449" t="s">
        <v>591</v>
      </c>
      <c r="B5" s="119"/>
      <c r="C5" s="119"/>
      <c r="D5" s="294"/>
      <c r="E5" s="294"/>
      <c r="F5" s="294"/>
      <c r="G5" s="294"/>
      <c r="H5" s="294"/>
      <c r="I5" s="293"/>
    </row>
    <row r="6" spans="1:13" customFormat="1" ht="13.5">
      <c r="A6" s="198"/>
      <c r="B6" s="199"/>
      <c r="C6" s="199"/>
      <c r="D6" s="194"/>
      <c r="E6" s="194"/>
      <c r="F6" s="194"/>
      <c r="G6" s="194"/>
      <c r="H6" s="194"/>
      <c r="I6" s="194"/>
    </row>
    <row r="7" spans="1:13" customFormat="1" ht="60">
      <c r="A7" s="206" t="s">
        <v>64</v>
      </c>
      <c r="B7" s="192" t="s">
        <v>391</v>
      </c>
      <c r="C7" s="192" t="s">
        <v>392</v>
      </c>
      <c r="D7" s="192" t="s">
        <v>397</v>
      </c>
      <c r="E7" s="192" t="s">
        <v>399</v>
      </c>
      <c r="F7" s="192" t="s">
        <v>393</v>
      </c>
      <c r="G7" s="192" t="s">
        <v>394</v>
      </c>
      <c r="H7" s="192" t="s">
        <v>406</v>
      </c>
      <c r="I7" s="192" t="s">
        <v>395</v>
      </c>
    </row>
    <row r="8" spans="1:13" customFormat="1" ht="15">
      <c r="A8" s="190">
        <v>1</v>
      </c>
      <c r="B8" s="190">
        <v>2</v>
      </c>
      <c r="C8" s="192">
        <v>3</v>
      </c>
      <c r="D8" s="190">
        <v>6</v>
      </c>
      <c r="E8" s="192">
        <v>7</v>
      </c>
      <c r="F8" s="190">
        <v>8</v>
      </c>
      <c r="G8" s="190">
        <v>9</v>
      </c>
      <c r="H8" s="190">
        <v>10</v>
      </c>
      <c r="I8" s="192">
        <v>11</v>
      </c>
    </row>
    <row r="9" spans="1:13" customFormat="1" ht="15">
      <c r="A9" s="103">
        <v>1</v>
      </c>
      <c r="B9" s="26"/>
      <c r="C9" s="26"/>
      <c r="D9" s="26"/>
      <c r="E9" s="26"/>
      <c r="F9" s="290"/>
      <c r="G9" s="290"/>
      <c r="H9" s="290"/>
      <c r="I9" s="26"/>
    </row>
    <row r="10" spans="1:13" customFormat="1" ht="15">
      <c r="A10" s="103">
        <v>2</v>
      </c>
      <c r="B10" s="26"/>
      <c r="C10" s="26"/>
      <c r="D10" s="26"/>
      <c r="E10" s="26"/>
      <c r="F10" s="290"/>
      <c r="G10" s="290"/>
      <c r="H10" s="290"/>
      <c r="I10" s="26"/>
    </row>
    <row r="11" spans="1:13" customFormat="1" ht="15">
      <c r="A11" s="103">
        <v>3</v>
      </c>
      <c r="B11" s="26"/>
      <c r="C11" s="26"/>
      <c r="D11" s="26"/>
      <c r="E11" s="26"/>
      <c r="F11" s="290"/>
      <c r="G11" s="290"/>
      <c r="H11" s="290"/>
      <c r="I11" s="26"/>
    </row>
    <row r="12" spans="1:13" customFormat="1" ht="15">
      <c r="A12" s="103">
        <v>4</v>
      </c>
      <c r="B12" s="26"/>
      <c r="C12" s="26"/>
      <c r="D12" s="26"/>
      <c r="E12" s="26"/>
      <c r="F12" s="290"/>
      <c r="G12" s="290"/>
      <c r="H12" s="290"/>
      <c r="I12" s="26"/>
    </row>
    <row r="13" spans="1:13" customFormat="1" ht="15">
      <c r="A13" s="103">
        <v>5</v>
      </c>
      <c r="B13" s="26"/>
      <c r="C13" s="26"/>
      <c r="D13" s="26"/>
      <c r="E13" s="26"/>
      <c r="F13" s="290"/>
      <c r="G13" s="290"/>
      <c r="H13" s="290"/>
      <c r="I13" s="26"/>
    </row>
    <row r="14" spans="1:13" customFormat="1" ht="15">
      <c r="A14" s="103">
        <v>6</v>
      </c>
      <c r="B14" s="26"/>
      <c r="C14" s="26"/>
      <c r="D14" s="26"/>
      <c r="E14" s="26"/>
      <c r="F14" s="290"/>
      <c r="G14" s="290"/>
      <c r="H14" s="290"/>
      <c r="I14" s="26"/>
    </row>
    <row r="15" spans="1:13" customFormat="1" ht="15">
      <c r="A15" s="103">
        <v>7</v>
      </c>
      <c r="B15" s="26"/>
      <c r="C15" s="26"/>
      <c r="D15" s="26"/>
      <c r="E15" s="26"/>
      <c r="F15" s="290"/>
      <c r="G15" s="290"/>
      <c r="H15" s="290"/>
      <c r="I15" s="26"/>
    </row>
    <row r="16" spans="1:13" customFormat="1" ht="15">
      <c r="A16" s="103">
        <v>8</v>
      </c>
      <c r="B16" s="26"/>
      <c r="C16" s="26"/>
      <c r="D16" s="26"/>
      <c r="E16" s="26"/>
      <c r="F16" s="290"/>
      <c r="G16" s="290"/>
      <c r="H16" s="290"/>
      <c r="I16" s="26"/>
    </row>
    <row r="17" spans="1:9" customFormat="1" ht="15">
      <c r="A17" s="103">
        <v>9</v>
      </c>
      <c r="B17" s="26"/>
      <c r="C17" s="26"/>
      <c r="D17" s="26"/>
      <c r="E17" s="26"/>
      <c r="F17" s="290"/>
      <c r="G17" s="290"/>
      <c r="H17" s="290"/>
      <c r="I17" s="26"/>
    </row>
    <row r="18" spans="1:9" customFormat="1" ht="15">
      <c r="A18" s="103">
        <v>10</v>
      </c>
      <c r="B18" s="26"/>
      <c r="C18" s="26"/>
      <c r="D18" s="26"/>
      <c r="E18" s="26"/>
      <c r="F18" s="290"/>
      <c r="G18" s="290"/>
      <c r="H18" s="290"/>
      <c r="I18" s="26"/>
    </row>
    <row r="19" spans="1:9" customFormat="1" ht="15">
      <c r="A19" s="103">
        <v>11</v>
      </c>
      <c r="B19" s="26"/>
      <c r="C19" s="26"/>
      <c r="D19" s="26"/>
      <c r="E19" s="26"/>
      <c r="F19" s="290"/>
      <c r="G19" s="290"/>
      <c r="H19" s="290"/>
      <c r="I19" s="26"/>
    </row>
    <row r="20" spans="1:9" customFormat="1" ht="15">
      <c r="A20" s="103">
        <v>12</v>
      </c>
      <c r="B20" s="26"/>
      <c r="C20" s="26"/>
      <c r="D20" s="26"/>
      <c r="E20" s="26"/>
      <c r="F20" s="290"/>
      <c r="G20" s="290"/>
      <c r="H20" s="290"/>
      <c r="I20" s="26"/>
    </row>
    <row r="21" spans="1:9" customFormat="1" ht="15">
      <c r="A21" s="103">
        <v>13</v>
      </c>
      <c r="B21" s="26"/>
      <c r="C21" s="26"/>
      <c r="D21" s="26"/>
      <c r="E21" s="26"/>
      <c r="F21" s="290"/>
      <c r="G21" s="290"/>
      <c r="H21" s="290"/>
      <c r="I21" s="26"/>
    </row>
    <row r="22" spans="1:9" customFormat="1" ht="15">
      <c r="A22" s="103">
        <v>14</v>
      </c>
      <c r="B22" s="26"/>
      <c r="C22" s="26"/>
      <c r="D22" s="26"/>
      <c r="E22" s="26"/>
      <c r="F22" s="290"/>
      <c r="G22" s="290"/>
      <c r="H22" s="290"/>
      <c r="I22" s="26"/>
    </row>
    <row r="23" spans="1:9" customFormat="1" ht="15">
      <c r="A23" s="103">
        <v>15</v>
      </c>
      <c r="B23" s="26"/>
      <c r="C23" s="26"/>
      <c r="D23" s="26"/>
      <c r="E23" s="26"/>
      <c r="F23" s="290"/>
      <c r="G23" s="290"/>
      <c r="H23" s="290"/>
      <c r="I23" s="26"/>
    </row>
    <row r="24" spans="1:9" customFormat="1" ht="15">
      <c r="A24" s="103">
        <v>16</v>
      </c>
      <c r="B24" s="26"/>
      <c r="C24" s="26"/>
      <c r="D24" s="26"/>
      <c r="E24" s="26"/>
      <c r="F24" s="290"/>
      <c r="G24" s="290"/>
      <c r="H24" s="290"/>
      <c r="I24" s="26"/>
    </row>
    <row r="25" spans="1:9" customFormat="1" ht="15">
      <c r="A25" s="103">
        <v>17</v>
      </c>
      <c r="B25" s="26"/>
      <c r="C25" s="26"/>
      <c r="D25" s="26"/>
      <c r="E25" s="26"/>
      <c r="F25" s="290"/>
      <c r="G25" s="290"/>
      <c r="H25" s="290"/>
      <c r="I25" s="26"/>
    </row>
    <row r="26" spans="1:9" customFormat="1" ht="15">
      <c r="A26" s="103">
        <v>18</v>
      </c>
      <c r="B26" s="26"/>
      <c r="C26" s="26"/>
      <c r="D26" s="26"/>
      <c r="E26" s="26"/>
      <c r="F26" s="290"/>
      <c r="G26" s="290"/>
      <c r="H26" s="290"/>
      <c r="I26" s="26"/>
    </row>
    <row r="27" spans="1:9" customFormat="1" ht="15">
      <c r="A27" s="103" t="s">
        <v>284</v>
      </c>
      <c r="B27" s="26"/>
      <c r="C27" s="26"/>
      <c r="D27" s="26"/>
      <c r="E27" s="26"/>
      <c r="F27" s="290"/>
      <c r="G27" s="290"/>
      <c r="H27" s="290"/>
      <c r="I27" s="26"/>
    </row>
    <row r="28" spans="1:9">
      <c r="A28" s="295"/>
      <c r="B28" s="295"/>
      <c r="C28" s="295"/>
      <c r="D28" s="295"/>
      <c r="E28" s="295"/>
      <c r="F28" s="295"/>
      <c r="G28" s="295"/>
      <c r="H28" s="295"/>
      <c r="I28" s="295"/>
    </row>
    <row r="29" spans="1:9">
      <c r="A29" s="295"/>
      <c r="B29" s="295"/>
      <c r="C29" s="295"/>
      <c r="D29" s="295"/>
      <c r="E29" s="295"/>
      <c r="F29" s="295"/>
      <c r="G29" s="295"/>
      <c r="H29" s="295"/>
      <c r="I29" s="295"/>
    </row>
    <row r="30" spans="1:9">
      <c r="A30" s="296"/>
      <c r="B30" s="295"/>
      <c r="C30" s="295"/>
      <c r="D30" s="295"/>
      <c r="E30" s="295"/>
      <c r="F30" s="295"/>
      <c r="G30" s="295"/>
      <c r="H30" s="295"/>
      <c r="I30" s="295"/>
    </row>
    <row r="31" spans="1:9" ht="15">
      <c r="A31" s="254"/>
      <c r="B31" s="256" t="s">
        <v>107</v>
      </c>
      <c r="C31" s="254"/>
      <c r="D31" s="254"/>
      <c r="E31" s="257"/>
      <c r="F31" s="254"/>
      <c r="G31" s="254"/>
      <c r="H31" s="254"/>
      <c r="I31" s="254"/>
    </row>
    <row r="32" spans="1:9" ht="15">
      <c r="A32" s="254"/>
      <c r="B32" s="254"/>
      <c r="C32" s="258"/>
      <c r="D32" s="254"/>
      <c r="F32" s="258"/>
      <c r="G32" s="301"/>
    </row>
    <row r="33" spans="2:6" ht="15">
      <c r="B33" s="254"/>
      <c r="C33" s="260" t="s">
        <v>271</v>
      </c>
      <c r="D33" s="254"/>
      <c r="F33" s="261" t="s">
        <v>276</v>
      </c>
    </row>
    <row r="34" spans="2:6" ht="15">
      <c r="B34" s="254"/>
      <c r="C34" s="262" t="s">
        <v>140</v>
      </c>
      <c r="D34" s="254"/>
      <c r="F34" s="254" t="s">
        <v>272</v>
      </c>
    </row>
    <row r="35" spans="2:6" ht="15">
      <c r="B35" s="254"/>
      <c r="C35" s="262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70" zoomScaleNormal="100" zoomScaleSheetLayoutView="70" workbookViewId="0">
      <selection activeCell="A5" sqref="A5"/>
    </sheetView>
  </sheetViews>
  <sheetFormatPr defaultRowHeight="15"/>
  <cols>
    <col min="1" max="1" width="10" style="254" customWidth="1"/>
    <col min="2" max="2" width="20.28515625" style="254" customWidth="1"/>
    <col min="3" max="3" width="30" style="254" customWidth="1"/>
    <col min="4" max="4" width="29" style="254" customWidth="1"/>
    <col min="5" max="5" width="22.5703125" style="254" customWidth="1"/>
    <col min="6" max="6" width="20" style="254" customWidth="1"/>
    <col min="7" max="7" width="29.28515625" style="254" customWidth="1"/>
    <col min="8" max="8" width="27.140625" style="254" customWidth="1"/>
    <col min="9" max="9" width="26.42578125" style="254" customWidth="1"/>
    <col min="10" max="10" width="0.5703125" style="254" customWidth="1"/>
    <col min="11" max="16384" width="9.140625" style="254"/>
  </cols>
  <sheetData>
    <row r="1" spans="1:10">
      <c r="A1" s="113" t="s">
        <v>411</v>
      </c>
      <c r="B1" s="115"/>
      <c r="C1" s="115"/>
      <c r="D1" s="115"/>
      <c r="E1" s="115"/>
      <c r="F1" s="115"/>
      <c r="G1" s="115"/>
      <c r="H1" s="115"/>
      <c r="I1" s="234" t="s">
        <v>199</v>
      </c>
      <c r="J1" s="235"/>
    </row>
    <row r="2" spans="1:10">
      <c r="A2" s="115" t="s">
        <v>141</v>
      </c>
      <c r="B2" s="115"/>
      <c r="C2" s="115"/>
      <c r="D2" s="115"/>
      <c r="E2" s="115"/>
      <c r="F2" s="115"/>
      <c r="G2" s="115"/>
      <c r="H2" s="115"/>
      <c r="I2" s="424" t="s">
        <v>590</v>
      </c>
      <c r="J2" s="424"/>
    </row>
    <row r="3" spans="1:10">
      <c r="A3" s="115"/>
      <c r="B3" s="115"/>
      <c r="C3" s="115"/>
      <c r="D3" s="115"/>
      <c r="E3" s="115"/>
      <c r="F3" s="115"/>
      <c r="G3" s="115"/>
      <c r="H3" s="115"/>
      <c r="I3" s="156"/>
      <c r="J3" s="235"/>
    </row>
    <row r="4" spans="1:10">
      <c r="A4" s="116" t="str">
        <f>'[2]ფორმა N2'!A4</f>
        <v>ანგარიშვალდებული პირის დასახელება:</v>
      </c>
      <c r="B4" s="115"/>
      <c r="C4" s="115"/>
      <c r="D4" s="115"/>
      <c r="E4" s="115"/>
      <c r="F4" s="115"/>
      <c r="G4" s="115"/>
      <c r="H4" s="115"/>
      <c r="I4" s="115"/>
      <c r="J4" s="158"/>
    </row>
    <row r="5" spans="1:10">
      <c r="A5" s="449" t="s">
        <v>591</v>
      </c>
      <c r="B5" s="292"/>
      <c r="C5" s="292"/>
      <c r="D5" s="292"/>
      <c r="E5" s="292"/>
      <c r="F5" s="292"/>
      <c r="G5" s="292"/>
      <c r="H5" s="292"/>
      <c r="I5" s="292"/>
      <c r="J5" s="261"/>
    </row>
    <row r="6" spans="1:10">
      <c r="A6" s="116"/>
      <c r="B6" s="115"/>
      <c r="C6" s="115"/>
      <c r="D6" s="115"/>
      <c r="E6" s="115"/>
      <c r="F6" s="115"/>
      <c r="G6" s="115"/>
      <c r="H6" s="115"/>
      <c r="I6" s="115"/>
      <c r="J6" s="158"/>
    </row>
    <row r="7" spans="1:10">
      <c r="A7" s="115"/>
      <c r="B7" s="115"/>
      <c r="C7" s="115"/>
      <c r="D7" s="115"/>
      <c r="E7" s="115"/>
      <c r="F7" s="115"/>
      <c r="G7" s="115"/>
      <c r="H7" s="115"/>
      <c r="I7" s="115"/>
      <c r="J7" s="159"/>
    </row>
    <row r="8" spans="1:10" ht="63.75" customHeight="1">
      <c r="A8" s="236" t="s">
        <v>64</v>
      </c>
      <c r="B8" s="236" t="s">
        <v>383</v>
      </c>
      <c r="C8" s="237" t="s">
        <v>445</v>
      </c>
      <c r="D8" s="237" t="s">
        <v>446</v>
      </c>
      <c r="E8" s="237" t="s">
        <v>384</v>
      </c>
      <c r="F8" s="237" t="s">
        <v>403</v>
      </c>
      <c r="G8" s="237" t="s">
        <v>404</v>
      </c>
      <c r="H8" s="237" t="s">
        <v>451</v>
      </c>
      <c r="I8" s="237" t="s">
        <v>405</v>
      </c>
      <c r="J8" s="159"/>
    </row>
    <row r="9" spans="1:10">
      <c r="A9" s="239">
        <v>1</v>
      </c>
      <c r="B9" s="276"/>
      <c r="C9" s="244"/>
      <c r="D9" s="244"/>
      <c r="E9" s="243"/>
      <c r="F9" s="243"/>
      <c r="G9" s="243"/>
      <c r="H9" s="243"/>
      <c r="I9" s="243"/>
      <c r="J9" s="159"/>
    </row>
    <row r="10" spans="1:10">
      <c r="A10" s="239">
        <v>2</v>
      </c>
      <c r="B10" s="276"/>
      <c r="C10" s="244"/>
      <c r="D10" s="244"/>
      <c r="E10" s="243"/>
      <c r="F10" s="243"/>
      <c r="G10" s="243"/>
      <c r="H10" s="243"/>
      <c r="I10" s="243"/>
      <c r="J10" s="159"/>
    </row>
    <row r="11" spans="1:10">
      <c r="A11" s="239">
        <v>3</v>
      </c>
      <c r="B11" s="276"/>
      <c r="C11" s="244"/>
      <c r="D11" s="244"/>
      <c r="E11" s="243"/>
      <c r="F11" s="243"/>
      <c r="G11" s="243"/>
      <c r="H11" s="243"/>
      <c r="I11" s="243"/>
      <c r="J11" s="159"/>
    </row>
    <row r="12" spans="1:10">
      <c r="A12" s="239">
        <v>4</v>
      </c>
      <c r="B12" s="276"/>
      <c r="C12" s="244"/>
      <c r="D12" s="244"/>
      <c r="E12" s="243"/>
      <c r="F12" s="243"/>
      <c r="G12" s="243"/>
      <c r="H12" s="243"/>
      <c r="I12" s="243"/>
      <c r="J12" s="159"/>
    </row>
    <row r="13" spans="1:10">
      <c r="A13" s="239">
        <v>5</v>
      </c>
      <c r="B13" s="276"/>
      <c r="C13" s="244"/>
      <c r="D13" s="244"/>
      <c r="E13" s="243"/>
      <c r="F13" s="243"/>
      <c r="G13" s="243"/>
      <c r="H13" s="243"/>
      <c r="I13" s="243"/>
      <c r="J13" s="159"/>
    </row>
    <row r="14" spans="1:10">
      <c r="A14" s="239">
        <v>6</v>
      </c>
      <c r="B14" s="276"/>
      <c r="C14" s="244"/>
      <c r="D14" s="244"/>
      <c r="E14" s="243"/>
      <c r="F14" s="243"/>
      <c r="G14" s="243"/>
      <c r="H14" s="243"/>
      <c r="I14" s="243"/>
      <c r="J14" s="159"/>
    </row>
    <row r="15" spans="1:10">
      <c r="A15" s="239">
        <v>7</v>
      </c>
      <c r="B15" s="276"/>
      <c r="C15" s="244"/>
      <c r="D15" s="244"/>
      <c r="E15" s="243"/>
      <c r="F15" s="243"/>
      <c r="G15" s="243"/>
      <c r="H15" s="243"/>
      <c r="I15" s="243"/>
      <c r="J15" s="159"/>
    </row>
    <row r="16" spans="1:10">
      <c r="A16" s="239">
        <v>8</v>
      </c>
      <c r="B16" s="276"/>
      <c r="C16" s="244"/>
      <c r="D16" s="244"/>
      <c r="E16" s="243"/>
      <c r="F16" s="243"/>
      <c r="G16" s="243"/>
      <c r="H16" s="243"/>
      <c r="I16" s="243"/>
      <c r="J16" s="159"/>
    </row>
    <row r="17" spans="1:10">
      <c r="A17" s="239">
        <v>9</v>
      </c>
      <c r="B17" s="276"/>
      <c r="C17" s="244"/>
      <c r="D17" s="244"/>
      <c r="E17" s="243"/>
      <c r="F17" s="243"/>
      <c r="G17" s="243"/>
      <c r="H17" s="243"/>
      <c r="I17" s="243"/>
      <c r="J17" s="159"/>
    </row>
    <row r="18" spans="1:10">
      <c r="A18" s="239">
        <v>10</v>
      </c>
      <c r="B18" s="276"/>
      <c r="C18" s="244"/>
      <c r="D18" s="244"/>
      <c r="E18" s="243"/>
      <c r="F18" s="243"/>
      <c r="G18" s="243"/>
      <c r="H18" s="243"/>
      <c r="I18" s="243"/>
      <c r="J18" s="159"/>
    </row>
    <row r="19" spans="1:10">
      <c r="A19" s="239">
        <v>11</v>
      </c>
      <c r="B19" s="276"/>
      <c r="C19" s="244"/>
      <c r="D19" s="244"/>
      <c r="E19" s="243"/>
      <c r="F19" s="243"/>
      <c r="G19" s="243"/>
      <c r="H19" s="243"/>
      <c r="I19" s="243"/>
      <c r="J19" s="159"/>
    </row>
    <row r="20" spans="1:10">
      <c r="A20" s="239">
        <v>12</v>
      </c>
      <c r="B20" s="276"/>
      <c r="C20" s="244"/>
      <c r="D20" s="244"/>
      <c r="E20" s="243"/>
      <c r="F20" s="243"/>
      <c r="G20" s="243"/>
      <c r="H20" s="243"/>
      <c r="I20" s="243"/>
      <c r="J20" s="159"/>
    </row>
    <row r="21" spans="1:10">
      <c r="A21" s="239">
        <v>13</v>
      </c>
      <c r="B21" s="276"/>
      <c r="C21" s="244"/>
      <c r="D21" s="244"/>
      <c r="E21" s="243"/>
      <c r="F21" s="243"/>
      <c r="G21" s="243"/>
      <c r="H21" s="243"/>
      <c r="I21" s="243"/>
      <c r="J21" s="159"/>
    </row>
    <row r="22" spans="1:10">
      <c r="A22" s="239">
        <v>14</v>
      </c>
      <c r="B22" s="276"/>
      <c r="C22" s="244"/>
      <c r="D22" s="244"/>
      <c r="E22" s="243"/>
      <c r="F22" s="243"/>
      <c r="G22" s="243"/>
      <c r="H22" s="243"/>
      <c r="I22" s="243"/>
      <c r="J22" s="159"/>
    </row>
    <row r="23" spans="1:10">
      <c r="A23" s="239">
        <v>15</v>
      </c>
      <c r="B23" s="276"/>
      <c r="C23" s="244"/>
      <c r="D23" s="244"/>
      <c r="E23" s="243"/>
      <c r="F23" s="243"/>
      <c r="G23" s="243"/>
      <c r="H23" s="243"/>
      <c r="I23" s="243"/>
      <c r="J23" s="159"/>
    </row>
    <row r="24" spans="1:10">
      <c r="A24" s="239">
        <v>16</v>
      </c>
      <c r="B24" s="276"/>
      <c r="C24" s="244"/>
      <c r="D24" s="244"/>
      <c r="E24" s="243"/>
      <c r="F24" s="243"/>
      <c r="G24" s="243"/>
      <c r="H24" s="243"/>
      <c r="I24" s="243"/>
      <c r="J24" s="159"/>
    </row>
    <row r="25" spans="1:10">
      <c r="A25" s="239">
        <v>17</v>
      </c>
      <c r="B25" s="276"/>
      <c r="C25" s="244"/>
      <c r="D25" s="244"/>
      <c r="E25" s="243"/>
      <c r="F25" s="243"/>
      <c r="G25" s="243"/>
      <c r="H25" s="243"/>
      <c r="I25" s="243"/>
      <c r="J25" s="159"/>
    </row>
    <row r="26" spans="1:10">
      <c r="A26" s="239">
        <v>18</v>
      </c>
      <c r="B26" s="276"/>
      <c r="C26" s="244"/>
      <c r="D26" s="244"/>
      <c r="E26" s="243"/>
      <c r="F26" s="243"/>
      <c r="G26" s="243"/>
      <c r="H26" s="243"/>
      <c r="I26" s="243"/>
      <c r="J26" s="159"/>
    </row>
    <row r="27" spans="1:10">
      <c r="A27" s="239">
        <v>19</v>
      </c>
      <c r="B27" s="276"/>
      <c r="C27" s="244"/>
      <c r="D27" s="244"/>
      <c r="E27" s="243"/>
      <c r="F27" s="243"/>
      <c r="G27" s="243"/>
      <c r="H27" s="243"/>
      <c r="I27" s="243"/>
      <c r="J27" s="159"/>
    </row>
    <row r="28" spans="1:10">
      <c r="A28" s="239">
        <v>20</v>
      </c>
      <c r="B28" s="276"/>
      <c r="C28" s="244"/>
      <c r="D28" s="244"/>
      <c r="E28" s="243"/>
      <c r="F28" s="243"/>
      <c r="G28" s="243"/>
      <c r="H28" s="243"/>
      <c r="I28" s="243"/>
      <c r="J28" s="159"/>
    </row>
    <row r="29" spans="1:10">
      <c r="A29" s="239">
        <v>21</v>
      </c>
      <c r="B29" s="276"/>
      <c r="C29" s="247"/>
      <c r="D29" s="247"/>
      <c r="E29" s="246"/>
      <c r="F29" s="246"/>
      <c r="G29" s="246"/>
      <c r="H29" s="347"/>
      <c r="I29" s="243"/>
      <c r="J29" s="159"/>
    </row>
    <row r="30" spans="1:10">
      <c r="A30" s="239">
        <v>22</v>
      </c>
      <c r="B30" s="276"/>
      <c r="C30" s="247"/>
      <c r="D30" s="247"/>
      <c r="E30" s="246"/>
      <c r="F30" s="246"/>
      <c r="G30" s="246"/>
      <c r="H30" s="347"/>
      <c r="I30" s="243"/>
      <c r="J30" s="159"/>
    </row>
    <row r="31" spans="1:10">
      <c r="A31" s="239">
        <v>23</v>
      </c>
      <c r="B31" s="276"/>
      <c r="C31" s="247"/>
      <c r="D31" s="247"/>
      <c r="E31" s="246"/>
      <c r="F31" s="246"/>
      <c r="G31" s="246"/>
      <c r="H31" s="347"/>
      <c r="I31" s="243"/>
      <c r="J31" s="159"/>
    </row>
    <row r="32" spans="1:10">
      <c r="A32" s="239">
        <v>24</v>
      </c>
      <c r="B32" s="276"/>
      <c r="C32" s="247"/>
      <c r="D32" s="247"/>
      <c r="E32" s="246"/>
      <c r="F32" s="246"/>
      <c r="G32" s="246"/>
      <c r="H32" s="347"/>
      <c r="I32" s="243"/>
      <c r="J32" s="159"/>
    </row>
    <row r="33" spans="1:12">
      <c r="A33" s="239">
        <v>25</v>
      </c>
      <c r="B33" s="276"/>
      <c r="C33" s="247"/>
      <c r="D33" s="247"/>
      <c r="E33" s="246"/>
      <c r="F33" s="246"/>
      <c r="G33" s="246"/>
      <c r="H33" s="347"/>
      <c r="I33" s="243"/>
      <c r="J33" s="159"/>
    </row>
    <row r="34" spans="1:12">
      <c r="A34" s="239">
        <v>26</v>
      </c>
      <c r="B34" s="276"/>
      <c r="C34" s="247"/>
      <c r="D34" s="247"/>
      <c r="E34" s="246"/>
      <c r="F34" s="246"/>
      <c r="G34" s="246"/>
      <c r="H34" s="347"/>
      <c r="I34" s="243"/>
      <c r="J34" s="159"/>
    </row>
    <row r="35" spans="1:12">
      <c r="A35" s="239">
        <v>27</v>
      </c>
      <c r="B35" s="276"/>
      <c r="C35" s="247"/>
      <c r="D35" s="247"/>
      <c r="E35" s="246"/>
      <c r="F35" s="246"/>
      <c r="G35" s="246"/>
      <c r="H35" s="347"/>
      <c r="I35" s="243"/>
      <c r="J35" s="159"/>
    </row>
    <row r="36" spans="1:12">
      <c r="A36" s="239">
        <v>28</v>
      </c>
      <c r="B36" s="276"/>
      <c r="C36" s="247"/>
      <c r="D36" s="247"/>
      <c r="E36" s="246"/>
      <c r="F36" s="246"/>
      <c r="G36" s="246"/>
      <c r="H36" s="347"/>
      <c r="I36" s="243"/>
      <c r="J36" s="159"/>
    </row>
    <row r="37" spans="1:12">
      <c r="A37" s="239">
        <v>29</v>
      </c>
      <c r="B37" s="276"/>
      <c r="C37" s="247"/>
      <c r="D37" s="247"/>
      <c r="E37" s="246"/>
      <c r="F37" s="246"/>
      <c r="G37" s="246"/>
      <c r="H37" s="347"/>
      <c r="I37" s="243"/>
      <c r="J37" s="159"/>
    </row>
    <row r="38" spans="1:12">
      <c r="A38" s="239" t="s">
        <v>284</v>
      </c>
      <c r="B38" s="276"/>
      <c r="C38" s="247"/>
      <c r="D38" s="247"/>
      <c r="E38" s="246"/>
      <c r="F38" s="246"/>
      <c r="G38" s="349"/>
      <c r="H38" s="361" t="s">
        <v>438</v>
      </c>
      <c r="I38" s="350">
        <f>SUM(I9:I37)</f>
        <v>0</v>
      </c>
      <c r="J38" s="159"/>
    </row>
    <row r="40" spans="1:12">
      <c r="A40" s="254" t="s">
        <v>477</v>
      </c>
    </row>
    <row r="42" spans="1:12">
      <c r="B42" s="256" t="s">
        <v>107</v>
      </c>
      <c r="F42" s="257"/>
    </row>
    <row r="43" spans="1:12">
      <c r="F43" s="255"/>
      <c r="I43" s="255"/>
      <c r="J43" s="255"/>
      <c r="K43" s="255"/>
      <c r="L43" s="255"/>
    </row>
    <row r="44" spans="1:12">
      <c r="C44" s="258"/>
      <c r="F44" s="258"/>
      <c r="G44" s="258"/>
      <c r="H44" s="261"/>
      <c r="I44" s="259"/>
      <c r="J44" s="255"/>
      <c r="K44" s="255"/>
      <c r="L44" s="255"/>
    </row>
    <row r="45" spans="1:12">
      <c r="A45" s="255"/>
      <c r="C45" s="260" t="s">
        <v>271</v>
      </c>
      <c r="F45" s="261" t="s">
        <v>276</v>
      </c>
      <c r="G45" s="260"/>
      <c r="H45" s="260"/>
      <c r="I45" s="259"/>
      <c r="J45" s="255"/>
      <c r="K45" s="255"/>
      <c r="L45" s="255"/>
    </row>
    <row r="46" spans="1:12">
      <c r="A46" s="255"/>
      <c r="C46" s="262" t="s">
        <v>140</v>
      </c>
      <c r="F46" s="254" t="s">
        <v>272</v>
      </c>
      <c r="I46" s="255"/>
      <c r="J46" s="255"/>
      <c r="K46" s="255"/>
      <c r="L46" s="255"/>
    </row>
    <row r="47" spans="1:12" s="255" customFormat="1">
      <c r="B47" s="254"/>
      <c r="C47" s="262"/>
      <c r="G47" s="262"/>
      <c r="H47" s="262"/>
    </row>
    <row r="48" spans="1:12" s="255" customFormat="1" ht="12.75"/>
    <row r="49" s="255" customFormat="1" ht="12.75"/>
    <row r="50" s="255" customFormat="1" ht="12.75"/>
    <row r="51" s="255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43"/>
  <sheetViews>
    <sheetView showGridLines="0" view="pageBreakPreview" zoomScale="70" zoomScaleNormal="100" zoomScaleSheetLayoutView="70" workbookViewId="0">
      <selection activeCell="A5" sqref="A5"/>
    </sheetView>
  </sheetViews>
  <sheetFormatPr defaultRowHeight="12.75"/>
  <cols>
    <col min="1" max="1" width="2.7109375" style="266" customWidth="1"/>
    <col min="2" max="2" width="9" style="266" customWidth="1"/>
    <col min="3" max="3" width="23.42578125" style="266" customWidth="1"/>
    <col min="4" max="4" width="13.28515625" style="266" customWidth="1"/>
    <col min="5" max="5" width="9.5703125" style="266" customWidth="1"/>
    <col min="6" max="6" width="11.5703125" style="266" customWidth="1"/>
    <col min="7" max="7" width="12.28515625" style="266" customWidth="1"/>
    <col min="8" max="8" width="15.28515625" style="266" customWidth="1"/>
    <col min="9" max="9" width="17.5703125" style="266" customWidth="1"/>
    <col min="10" max="11" width="12.42578125" style="266" customWidth="1"/>
    <col min="12" max="12" width="23.5703125" style="266" customWidth="1"/>
    <col min="13" max="13" width="18.5703125" style="266" customWidth="1"/>
    <col min="14" max="14" width="0.85546875" style="266" customWidth="1"/>
    <col min="15" max="16384" width="9.140625" style="266"/>
  </cols>
  <sheetData>
    <row r="1" spans="1:14" ht="13.5">
      <c r="A1" s="263" t="s">
        <v>479</v>
      </c>
      <c r="B1" s="264"/>
      <c r="C1" s="264"/>
      <c r="D1" s="264"/>
      <c r="E1" s="264"/>
      <c r="F1" s="264"/>
      <c r="G1" s="264"/>
      <c r="H1" s="264"/>
      <c r="I1" s="267"/>
      <c r="J1" s="335"/>
      <c r="K1" s="335"/>
      <c r="L1" s="335"/>
      <c r="M1" s="335" t="s">
        <v>427</v>
      </c>
      <c r="N1" s="267"/>
    </row>
    <row r="2" spans="1:14" ht="15">
      <c r="A2" s="267" t="s">
        <v>323</v>
      </c>
      <c r="B2" s="264"/>
      <c r="C2" s="264"/>
      <c r="D2" s="265"/>
      <c r="E2" s="265"/>
      <c r="F2" s="265"/>
      <c r="G2" s="265"/>
      <c r="H2" s="265"/>
      <c r="I2" s="264"/>
      <c r="J2" s="264"/>
      <c r="K2" s="264"/>
      <c r="L2" s="264"/>
      <c r="M2" s="424" t="s">
        <v>590</v>
      </c>
      <c r="N2" s="424"/>
    </row>
    <row r="3" spans="1:14">
      <c r="A3" s="267"/>
      <c r="B3" s="264"/>
      <c r="C3" s="264"/>
      <c r="D3" s="265"/>
      <c r="E3" s="265"/>
      <c r="F3" s="265"/>
      <c r="G3" s="265"/>
      <c r="H3" s="265"/>
      <c r="I3" s="264"/>
      <c r="J3" s="264"/>
      <c r="K3" s="264"/>
      <c r="L3" s="264"/>
      <c r="M3" s="264"/>
      <c r="N3" s="267"/>
    </row>
    <row r="4" spans="1:14" ht="15">
      <c r="A4" s="170" t="s">
        <v>277</v>
      </c>
      <c r="B4" s="264"/>
      <c r="C4" s="264"/>
      <c r="D4" s="268"/>
      <c r="E4" s="336"/>
      <c r="F4" s="268"/>
      <c r="G4" s="265"/>
      <c r="H4" s="265"/>
      <c r="I4" s="265"/>
      <c r="J4" s="265"/>
      <c r="K4" s="265"/>
      <c r="L4" s="264"/>
      <c r="M4" s="265"/>
      <c r="N4" s="267"/>
    </row>
    <row r="5" spans="1:14">
      <c r="A5" s="449" t="s">
        <v>591</v>
      </c>
      <c r="B5" s="269"/>
      <c r="C5" s="269"/>
      <c r="D5" s="269"/>
      <c r="E5" s="270"/>
      <c r="F5" s="270"/>
      <c r="G5" s="270"/>
      <c r="H5" s="270"/>
      <c r="I5" s="270"/>
      <c r="J5" s="270"/>
      <c r="K5" s="270"/>
      <c r="L5" s="270"/>
      <c r="M5" s="270"/>
      <c r="N5" s="267"/>
    </row>
    <row r="6" spans="1:14" ht="13.5" thickBot="1">
      <c r="A6" s="337"/>
      <c r="B6" s="337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267"/>
    </row>
    <row r="7" spans="1:14" ht="51">
      <c r="A7" s="338" t="s">
        <v>64</v>
      </c>
      <c r="B7" s="339" t="s">
        <v>428</v>
      </c>
      <c r="C7" s="339" t="s">
        <v>429</v>
      </c>
      <c r="D7" s="340" t="s">
        <v>430</v>
      </c>
      <c r="E7" s="340" t="s">
        <v>278</v>
      </c>
      <c r="F7" s="340" t="s">
        <v>431</v>
      </c>
      <c r="G7" s="340" t="s">
        <v>432</v>
      </c>
      <c r="H7" s="339" t="s">
        <v>433</v>
      </c>
      <c r="I7" s="341" t="s">
        <v>434</v>
      </c>
      <c r="J7" s="341" t="s">
        <v>435</v>
      </c>
      <c r="K7" s="342" t="s">
        <v>436</v>
      </c>
      <c r="L7" s="342" t="s">
        <v>437</v>
      </c>
      <c r="M7" s="340" t="s">
        <v>427</v>
      </c>
      <c r="N7" s="267"/>
    </row>
    <row r="8" spans="1:14">
      <c r="A8" s="272">
        <v>1</v>
      </c>
      <c r="B8" s="273">
        <v>2</v>
      </c>
      <c r="C8" s="273">
        <v>3</v>
      </c>
      <c r="D8" s="274">
        <v>4</v>
      </c>
      <c r="E8" s="274">
        <v>5</v>
      </c>
      <c r="F8" s="274">
        <v>6</v>
      </c>
      <c r="G8" s="274">
        <v>7</v>
      </c>
      <c r="H8" s="274">
        <v>8</v>
      </c>
      <c r="I8" s="274">
        <v>9</v>
      </c>
      <c r="J8" s="274">
        <v>10</v>
      </c>
      <c r="K8" s="274">
        <v>11</v>
      </c>
      <c r="L8" s="274">
        <v>12</v>
      </c>
      <c r="M8" s="274">
        <v>13</v>
      </c>
      <c r="N8" s="267"/>
    </row>
    <row r="9" spans="1:14" ht="15">
      <c r="A9" s="275">
        <v>1</v>
      </c>
      <c r="B9" s="276"/>
      <c r="C9" s="343"/>
      <c r="D9" s="275"/>
      <c r="E9" s="275"/>
      <c r="F9" s="275"/>
      <c r="G9" s="275"/>
      <c r="H9" s="275"/>
      <c r="I9" s="275"/>
      <c r="J9" s="275"/>
      <c r="K9" s="275"/>
      <c r="L9" s="275"/>
      <c r="M9" s="344" t="str">
        <f t="shared" ref="M9:M33" si="0">IF(ISBLANK(B9),"",$M$2)</f>
        <v/>
      </c>
      <c r="N9" s="267"/>
    </row>
    <row r="10" spans="1:14" ht="15">
      <c r="A10" s="275">
        <v>2</v>
      </c>
      <c r="B10" s="276"/>
      <c r="C10" s="343"/>
      <c r="D10" s="275"/>
      <c r="E10" s="275"/>
      <c r="F10" s="275"/>
      <c r="G10" s="275"/>
      <c r="H10" s="275"/>
      <c r="I10" s="275"/>
      <c r="J10" s="275"/>
      <c r="K10" s="275"/>
      <c r="L10" s="275"/>
      <c r="M10" s="344" t="str">
        <f t="shared" si="0"/>
        <v/>
      </c>
      <c r="N10" s="267"/>
    </row>
    <row r="11" spans="1:14" ht="15">
      <c r="A11" s="275">
        <v>3</v>
      </c>
      <c r="B11" s="276"/>
      <c r="C11" s="343"/>
      <c r="D11" s="275"/>
      <c r="E11" s="275"/>
      <c r="F11" s="275"/>
      <c r="G11" s="275"/>
      <c r="H11" s="275"/>
      <c r="I11" s="275"/>
      <c r="J11" s="275"/>
      <c r="K11" s="275"/>
      <c r="L11" s="275"/>
      <c r="M11" s="344" t="str">
        <f t="shared" si="0"/>
        <v/>
      </c>
      <c r="N11" s="267"/>
    </row>
    <row r="12" spans="1:14" ht="15">
      <c r="A12" s="275">
        <v>4</v>
      </c>
      <c r="B12" s="276"/>
      <c r="C12" s="343"/>
      <c r="D12" s="275"/>
      <c r="E12" s="275"/>
      <c r="F12" s="275"/>
      <c r="G12" s="275"/>
      <c r="H12" s="275"/>
      <c r="I12" s="275"/>
      <c r="J12" s="275"/>
      <c r="K12" s="275"/>
      <c r="L12" s="275"/>
      <c r="M12" s="344" t="str">
        <f t="shared" si="0"/>
        <v/>
      </c>
      <c r="N12" s="267"/>
    </row>
    <row r="13" spans="1:14" ht="15">
      <c r="A13" s="275">
        <v>5</v>
      </c>
      <c r="B13" s="276"/>
      <c r="C13" s="343"/>
      <c r="D13" s="275"/>
      <c r="E13" s="275"/>
      <c r="F13" s="275"/>
      <c r="G13" s="275"/>
      <c r="H13" s="275"/>
      <c r="I13" s="275"/>
      <c r="J13" s="275"/>
      <c r="K13" s="275"/>
      <c r="L13" s="275"/>
      <c r="M13" s="344" t="str">
        <f t="shared" si="0"/>
        <v/>
      </c>
      <c r="N13" s="267"/>
    </row>
    <row r="14" spans="1:14" ht="15">
      <c r="A14" s="275">
        <v>6</v>
      </c>
      <c r="B14" s="276"/>
      <c r="C14" s="343"/>
      <c r="D14" s="275"/>
      <c r="E14" s="275"/>
      <c r="F14" s="275"/>
      <c r="G14" s="275"/>
      <c r="H14" s="275"/>
      <c r="I14" s="275"/>
      <c r="J14" s="275"/>
      <c r="K14" s="275"/>
      <c r="L14" s="275"/>
      <c r="M14" s="344" t="str">
        <f t="shared" si="0"/>
        <v/>
      </c>
      <c r="N14" s="267"/>
    </row>
    <row r="15" spans="1:14" ht="15">
      <c r="A15" s="275">
        <v>7</v>
      </c>
      <c r="B15" s="276"/>
      <c r="C15" s="343"/>
      <c r="D15" s="275"/>
      <c r="E15" s="275"/>
      <c r="F15" s="275"/>
      <c r="G15" s="275"/>
      <c r="H15" s="275"/>
      <c r="I15" s="275"/>
      <c r="J15" s="275"/>
      <c r="K15" s="275"/>
      <c r="L15" s="275"/>
      <c r="M15" s="344" t="str">
        <f t="shared" si="0"/>
        <v/>
      </c>
      <c r="N15" s="267"/>
    </row>
    <row r="16" spans="1:14" ht="15">
      <c r="A16" s="275">
        <v>8</v>
      </c>
      <c r="B16" s="276"/>
      <c r="C16" s="343"/>
      <c r="D16" s="275"/>
      <c r="E16" s="275"/>
      <c r="F16" s="275"/>
      <c r="G16" s="275"/>
      <c r="H16" s="275"/>
      <c r="I16" s="275"/>
      <c r="J16" s="275"/>
      <c r="K16" s="275"/>
      <c r="L16" s="275"/>
      <c r="M16" s="344" t="str">
        <f t="shared" si="0"/>
        <v/>
      </c>
      <c r="N16" s="267"/>
    </row>
    <row r="17" spans="1:14" ht="15">
      <c r="A17" s="275">
        <v>9</v>
      </c>
      <c r="B17" s="276"/>
      <c r="C17" s="343"/>
      <c r="D17" s="275"/>
      <c r="E17" s="275"/>
      <c r="F17" s="275"/>
      <c r="G17" s="275"/>
      <c r="H17" s="275"/>
      <c r="I17" s="275"/>
      <c r="J17" s="275"/>
      <c r="K17" s="275"/>
      <c r="L17" s="275"/>
      <c r="M17" s="344" t="str">
        <f t="shared" si="0"/>
        <v/>
      </c>
      <c r="N17" s="267"/>
    </row>
    <row r="18" spans="1:14" ht="15">
      <c r="A18" s="275">
        <v>10</v>
      </c>
      <c r="B18" s="276"/>
      <c r="C18" s="343"/>
      <c r="D18" s="275"/>
      <c r="E18" s="275"/>
      <c r="F18" s="275"/>
      <c r="G18" s="275"/>
      <c r="H18" s="275"/>
      <c r="I18" s="275"/>
      <c r="J18" s="275"/>
      <c r="K18" s="275"/>
      <c r="L18" s="275"/>
      <c r="M18" s="344" t="str">
        <f t="shared" si="0"/>
        <v/>
      </c>
      <c r="N18" s="267"/>
    </row>
    <row r="19" spans="1:14" ht="15">
      <c r="A19" s="275">
        <v>11</v>
      </c>
      <c r="B19" s="276"/>
      <c r="C19" s="343"/>
      <c r="D19" s="275"/>
      <c r="E19" s="275"/>
      <c r="F19" s="275"/>
      <c r="G19" s="275"/>
      <c r="H19" s="275"/>
      <c r="I19" s="275"/>
      <c r="J19" s="275"/>
      <c r="K19" s="275"/>
      <c r="L19" s="275"/>
      <c r="M19" s="344" t="str">
        <f t="shared" si="0"/>
        <v/>
      </c>
      <c r="N19" s="267"/>
    </row>
    <row r="20" spans="1:14" ht="15">
      <c r="A20" s="275">
        <v>12</v>
      </c>
      <c r="B20" s="276"/>
      <c r="C20" s="343"/>
      <c r="D20" s="275"/>
      <c r="E20" s="275"/>
      <c r="F20" s="275"/>
      <c r="G20" s="275"/>
      <c r="H20" s="275"/>
      <c r="I20" s="275"/>
      <c r="J20" s="275"/>
      <c r="K20" s="275"/>
      <c r="L20" s="275"/>
      <c r="M20" s="344" t="str">
        <f t="shared" si="0"/>
        <v/>
      </c>
      <c r="N20" s="267"/>
    </row>
    <row r="21" spans="1:14" ht="15">
      <c r="A21" s="275">
        <v>13</v>
      </c>
      <c r="B21" s="276"/>
      <c r="C21" s="343"/>
      <c r="D21" s="275"/>
      <c r="E21" s="275"/>
      <c r="F21" s="275"/>
      <c r="G21" s="275"/>
      <c r="H21" s="275"/>
      <c r="I21" s="275"/>
      <c r="J21" s="275"/>
      <c r="K21" s="275"/>
      <c r="L21" s="275"/>
      <c r="M21" s="344" t="str">
        <f t="shared" si="0"/>
        <v/>
      </c>
      <c r="N21" s="267"/>
    </row>
    <row r="22" spans="1:14" ht="15">
      <c r="A22" s="275">
        <v>14</v>
      </c>
      <c r="B22" s="276"/>
      <c r="C22" s="343"/>
      <c r="D22" s="275"/>
      <c r="E22" s="275"/>
      <c r="F22" s="275"/>
      <c r="G22" s="275"/>
      <c r="H22" s="275"/>
      <c r="I22" s="275"/>
      <c r="J22" s="275"/>
      <c r="K22" s="275"/>
      <c r="L22" s="275"/>
      <c r="M22" s="344" t="str">
        <f t="shared" si="0"/>
        <v/>
      </c>
      <c r="N22" s="267"/>
    </row>
    <row r="23" spans="1:14" ht="15">
      <c r="A23" s="275">
        <v>15</v>
      </c>
      <c r="B23" s="276"/>
      <c r="C23" s="343"/>
      <c r="D23" s="275"/>
      <c r="E23" s="275"/>
      <c r="F23" s="275"/>
      <c r="G23" s="275"/>
      <c r="H23" s="275"/>
      <c r="I23" s="275"/>
      <c r="J23" s="275"/>
      <c r="K23" s="275"/>
      <c r="L23" s="275"/>
      <c r="M23" s="344" t="str">
        <f t="shared" si="0"/>
        <v/>
      </c>
      <c r="N23" s="267"/>
    </row>
    <row r="24" spans="1:14" ht="15">
      <c r="A24" s="275">
        <v>16</v>
      </c>
      <c r="B24" s="276"/>
      <c r="C24" s="343"/>
      <c r="D24" s="275"/>
      <c r="E24" s="275"/>
      <c r="F24" s="275"/>
      <c r="G24" s="275"/>
      <c r="H24" s="275"/>
      <c r="I24" s="275"/>
      <c r="J24" s="275"/>
      <c r="K24" s="275"/>
      <c r="L24" s="275"/>
      <c r="M24" s="344" t="str">
        <f t="shared" si="0"/>
        <v/>
      </c>
      <c r="N24" s="267"/>
    </row>
    <row r="25" spans="1:14" ht="15">
      <c r="A25" s="275">
        <v>17</v>
      </c>
      <c r="B25" s="276"/>
      <c r="C25" s="343"/>
      <c r="D25" s="275"/>
      <c r="E25" s="275"/>
      <c r="F25" s="275"/>
      <c r="G25" s="275"/>
      <c r="H25" s="275"/>
      <c r="I25" s="275"/>
      <c r="J25" s="275"/>
      <c r="K25" s="275"/>
      <c r="L25" s="275"/>
      <c r="M25" s="344" t="str">
        <f t="shared" si="0"/>
        <v/>
      </c>
      <c r="N25" s="267"/>
    </row>
    <row r="26" spans="1:14" ht="15">
      <c r="A26" s="275">
        <v>18</v>
      </c>
      <c r="B26" s="276"/>
      <c r="C26" s="343"/>
      <c r="D26" s="275"/>
      <c r="E26" s="275"/>
      <c r="F26" s="275"/>
      <c r="G26" s="275"/>
      <c r="H26" s="275"/>
      <c r="I26" s="275"/>
      <c r="J26" s="275"/>
      <c r="K26" s="275"/>
      <c r="L26" s="275"/>
      <c r="M26" s="344" t="str">
        <f t="shared" si="0"/>
        <v/>
      </c>
      <c r="N26" s="267"/>
    </row>
    <row r="27" spans="1:14" ht="15">
      <c r="A27" s="275">
        <v>19</v>
      </c>
      <c r="B27" s="276"/>
      <c r="C27" s="343"/>
      <c r="D27" s="275"/>
      <c r="E27" s="275"/>
      <c r="F27" s="275"/>
      <c r="G27" s="275"/>
      <c r="H27" s="275"/>
      <c r="I27" s="275"/>
      <c r="J27" s="275"/>
      <c r="K27" s="275"/>
      <c r="L27" s="275"/>
      <c r="M27" s="344" t="str">
        <f t="shared" si="0"/>
        <v/>
      </c>
      <c r="N27" s="267"/>
    </row>
    <row r="28" spans="1:14" ht="15">
      <c r="A28" s="275">
        <v>20</v>
      </c>
      <c r="B28" s="276"/>
      <c r="C28" s="343"/>
      <c r="D28" s="275"/>
      <c r="E28" s="275"/>
      <c r="F28" s="275"/>
      <c r="G28" s="275"/>
      <c r="H28" s="275"/>
      <c r="I28" s="275"/>
      <c r="J28" s="275"/>
      <c r="K28" s="275"/>
      <c r="L28" s="275"/>
      <c r="M28" s="344" t="str">
        <f t="shared" si="0"/>
        <v/>
      </c>
      <c r="N28" s="267"/>
    </row>
    <row r="29" spans="1:14" ht="15">
      <c r="A29" s="275">
        <v>21</v>
      </c>
      <c r="B29" s="276"/>
      <c r="C29" s="343"/>
      <c r="D29" s="275"/>
      <c r="E29" s="275"/>
      <c r="F29" s="275"/>
      <c r="G29" s="275"/>
      <c r="H29" s="275"/>
      <c r="I29" s="275"/>
      <c r="J29" s="275"/>
      <c r="K29" s="275"/>
      <c r="L29" s="275"/>
      <c r="M29" s="344" t="str">
        <f t="shared" si="0"/>
        <v/>
      </c>
      <c r="N29" s="267"/>
    </row>
    <row r="30" spans="1:14" ht="15">
      <c r="A30" s="275">
        <v>22</v>
      </c>
      <c r="B30" s="276"/>
      <c r="C30" s="343"/>
      <c r="D30" s="275"/>
      <c r="E30" s="275"/>
      <c r="F30" s="275"/>
      <c r="G30" s="275"/>
      <c r="H30" s="275"/>
      <c r="I30" s="275"/>
      <c r="J30" s="275"/>
      <c r="K30" s="275"/>
      <c r="L30" s="275"/>
      <c r="M30" s="344" t="str">
        <f t="shared" si="0"/>
        <v/>
      </c>
      <c r="N30" s="267"/>
    </row>
    <row r="31" spans="1:14" ht="15">
      <c r="A31" s="275">
        <v>23</v>
      </c>
      <c r="B31" s="276"/>
      <c r="C31" s="343"/>
      <c r="D31" s="275"/>
      <c r="E31" s="275"/>
      <c r="F31" s="275"/>
      <c r="G31" s="275"/>
      <c r="H31" s="275"/>
      <c r="I31" s="275"/>
      <c r="J31" s="275"/>
      <c r="K31" s="275"/>
      <c r="L31" s="275"/>
      <c r="M31" s="344" t="str">
        <f t="shared" si="0"/>
        <v/>
      </c>
      <c r="N31" s="267"/>
    </row>
    <row r="32" spans="1:14" ht="15">
      <c r="A32" s="275">
        <v>24</v>
      </c>
      <c r="B32" s="276"/>
      <c r="C32" s="343"/>
      <c r="D32" s="275"/>
      <c r="E32" s="275"/>
      <c r="F32" s="275"/>
      <c r="G32" s="275"/>
      <c r="H32" s="275"/>
      <c r="I32" s="275"/>
      <c r="J32" s="275"/>
      <c r="K32" s="275"/>
      <c r="L32" s="275"/>
      <c r="M32" s="344" t="str">
        <f t="shared" si="0"/>
        <v/>
      </c>
      <c r="N32" s="267"/>
    </row>
    <row r="33" spans="1:14" ht="15">
      <c r="A33" s="345" t="s">
        <v>284</v>
      </c>
      <c r="B33" s="276"/>
      <c r="C33" s="343"/>
      <c r="D33" s="275"/>
      <c r="E33" s="275"/>
      <c r="F33" s="275"/>
      <c r="G33" s="275"/>
      <c r="H33" s="275"/>
      <c r="I33" s="275"/>
      <c r="J33" s="275"/>
      <c r="K33" s="275"/>
      <c r="L33" s="275"/>
      <c r="M33" s="344" t="str">
        <f t="shared" si="0"/>
        <v/>
      </c>
      <c r="N33" s="267"/>
    </row>
    <row r="34" spans="1:14" s="282" customFormat="1"/>
    <row r="37" spans="1:14" s="21" customFormat="1" ht="15">
      <c r="B37" s="277" t="s">
        <v>107</v>
      </c>
    </row>
    <row r="38" spans="1:14" s="21" customFormat="1" ht="15">
      <c r="B38" s="277"/>
    </row>
    <row r="39" spans="1:14" s="21" customFormat="1" ht="15">
      <c r="C39" s="279"/>
      <c r="D39" s="278"/>
      <c r="E39" s="278"/>
      <c r="H39" s="279"/>
      <c r="I39" s="279"/>
      <c r="J39" s="278"/>
      <c r="K39" s="278"/>
      <c r="L39" s="278"/>
    </row>
    <row r="40" spans="1:14" s="21" customFormat="1" ht="15">
      <c r="C40" s="280" t="s">
        <v>271</v>
      </c>
      <c r="D40" s="278"/>
      <c r="E40" s="278"/>
      <c r="H40" s="277" t="s">
        <v>325</v>
      </c>
      <c r="M40" s="278"/>
    </row>
    <row r="41" spans="1:14" s="21" customFormat="1" ht="15">
      <c r="C41" s="280" t="s">
        <v>140</v>
      </c>
      <c r="D41" s="278"/>
      <c r="E41" s="278"/>
      <c r="H41" s="281" t="s">
        <v>272</v>
      </c>
      <c r="M41" s="278"/>
    </row>
    <row r="42" spans="1:14" ht="15">
      <c r="C42" s="280"/>
      <c r="F42" s="281"/>
      <c r="J42" s="283"/>
      <c r="K42" s="283"/>
      <c r="L42" s="283"/>
      <c r="M42" s="283"/>
    </row>
    <row r="43" spans="1:14" ht="15">
      <c r="C43" s="280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229</v>
      </c>
      <c r="G1" t="s">
        <v>239</v>
      </c>
    </row>
    <row r="2" spans="1:7" ht="15">
      <c r="A2" s="63">
        <v>40907</v>
      </c>
      <c r="C2" t="s">
        <v>201</v>
      </c>
      <c r="E2" t="s">
        <v>234</v>
      </c>
      <c r="G2" s="97" t="s">
        <v>240</v>
      </c>
    </row>
    <row r="3" spans="1:7" ht="15">
      <c r="A3" s="63">
        <v>40908</v>
      </c>
      <c r="C3" t="s">
        <v>202</v>
      </c>
      <c r="E3" t="s">
        <v>235</v>
      </c>
      <c r="G3" s="97" t="s">
        <v>241</v>
      </c>
    </row>
    <row r="4" spans="1:7" ht="15">
      <c r="A4" s="63">
        <v>40909</v>
      </c>
      <c r="C4" t="s">
        <v>203</v>
      </c>
      <c r="E4" t="s">
        <v>236</v>
      </c>
      <c r="G4" s="97" t="s">
        <v>242</v>
      </c>
    </row>
    <row r="5" spans="1:7">
      <c r="A5" s="63">
        <v>40910</v>
      </c>
      <c r="C5" t="s">
        <v>204</v>
      </c>
      <c r="E5" t="s">
        <v>237</v>
      </c>
    </row>
    <row r="6" spans="1:7">
      <c r="A6" s="63">
        <v>40911</v>
      </c>
      <c r="C6" t="s">
        <v>205</v>
      </c>
    </row>
    <row r="7" spans="1:7">
      <c r="A7" s="63">
        <v>40912</v>
      </c>
      <c r="C7" t="s">
        <v>206</v>
      </c>
    </row>
    <row r="8" spans="1:7">
      <c r="A8" s="63">
        <v>40913</v>
      </c>
      <c r="C8" t="s">
        <v>207</v>
      </c>
    </row>
    <row r="9" spans="1:7">
      <c r="A9" s="63">
        <v>40914</v>
      </c>
      <c r="C9" t="s">
        <v>208</v>
      </c>
    </row>
    <row r="10" spans="1:7">
      <c r="A10" s="63">
        <v>40915</v>
      </c>
      <c r="C10" t="s">
        <v>209</v>
      </c>
    </row>
    <row r="11" spans="1:7">
      <c r="A11" s="63">
        <v>40916</v>
      </c>
      <c r="C11" t="s">
        <v>210</v>
      </c>
    </row>
    <row r="12" spans="1:7">
      <c r="A12" s="63">
        <v>40917</v>
      </c>
      <c r="C12" t="s">
        <v>211</v>
      </c>
    </row>
    <row r="13" spans="1:7">
      <c r="A13" s="63">
        <v>40918</v>
      </c>
      <c r="C13" t="s">
        <v>212</v>
      </c>
    </row>
    <row r="14" spans="1:7">
      <c r="A14" s="63">
        <v>40919</v>
      </c>
      <c r="C14" t="s">
        <v>213</v>
      </c>
    </row>
    <row r="15" spans="1:7">
      <c r="A15" s="63">
        <v>40920</v>
      </c>
      <c r="C15" t="s">
        <v>214</v>
      </c>
    </row>
    <row r="16" spans="1:7">
      <c r="A16" s="63">
        <v>40921</v>
      </c>
      <c r="C16" t="s">
        <v>215</v>
      </c>
    </row>
    <row r="17" spans="1:3">
      <c r="A17" s="63">
        <v>40922</v>
      </c>
      <c r="C17" t="s">
        <v>216</v>
      </c>
    </row>
    <row r="18" spans="1:3">
      <c r="A18" s="63">
        <v>40923</v>
      </c>
      <c r="C18" t="s">
        <v>217</v>
      </c>
    </row>
    <row r="19" spans="1:3">
      <c r="A19" s="63">
        <v>40924</v>
      </c>
      <c r="C19" t="s">
        <v>218</v>
      </c>
    </row>
    <row r="20" spans="1:3">
      <c r="A20" s="63">
        <v>40925</v>
      </c>
      <c r="C20" t="s">
        <v>219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70" zoomScaleNormal="100" zoomScaleSheetLayoutView="70" workbookViewId="0">
      <selection activeCell="A5" sqref="A5"/>
    </sheetView>
  </sheetViews>
  <sheetFormatPr defaultRowHeight="15"/>
  <cols>
    <col min="1" max="1" width="14.28515625" style="21" bestFit="1" customWidth="1"/>
    <col min="2" max="2" width="80" style="32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113" t="s">
        <v>275</v>
      </c>
      <c r="B1" s="324"/>
      <c r="C1" s="426" t="s">
        <v>110</v>
      </c>
      <c r="D1" s="426"/>
      <c r="E1" s="169"/>
    </row>
    <row r="2" spans="1:12" s="6" customFormat="1">
      <c r="A2" s="115" t="s">
        <v>141</v>
      </c>
      <c r="B2" s="324"/>
      <c r="C2" s="427" t="s">
        <v>590</v>
      </c>
      <c r="D2" s="428"/>
      <c r="E2" s="169"/>
    </row>
    <row r="3" spans="1:12" s="6" customFormat="1">
      <c r="A3" s="115"/>
      <c r="B3" s="324"/>
      <c r="C3" s="114"/>
      <c r="D3" s="114"/>
      <c r="E3" s="169"/>
    </row>
    <row r="4" spans="1:12" s="2" customFormat="1">
      <c r="A4" s="116" t="str">
        <f>'ფორმა N2'!A4</f>
        <v>ანგარიშვალდებული პირის დასახელება:</v>
      </c>
      <c r="B4" s="325"/>
      <c r="C4" s="115"/>
      <c r="D4" s="115"/>
      <c r="E4" s="164"/>
      <c r="L4" s="6"/>
    </row>
    <row r="5" spans="1:12" s="2" customFormat="1">
      <c r="A5" s="449" t="s">
        <v>591</v>
      </c>
      <c r="B5" s="326"/>
      <c r="C5" s="60"/>
      <c r="D5" s="60"/>
      <c r="E5" s="164"/>
    </row>
    <row r="6" spans="1:12" s="2" customFormat="1">
      <c r="A6" s="116"/>
      <c r="B6" s="325"/>
      <c r="C6" s="115"/>
      <c r="D6" s="115"/>
      <c r="E6" s="164"/>
    </row>
    <row r="7" spans="1:12" s="6" customFormat="1" ht="18">
      <c r="A7" s="139"/>
      <c r="B7" s="168"/>
      <c r="C7" s="117"/>
      <c r="D7" s="117"/>
      <c r="E7" s="169"/>
    </row>
    <row r="8" spans="1:12" s="6" customFormat="1" ht="30">
      <c r="A8" s="160" t="s">
        <v>64</v>
      </c>
      <c r="B8" s="118" t="s">
        <v>252</v>
      </c>
      <c r="C8" s="118" t="s">
        <v>66</v>
      </c>
      <c r="D8" s="118" t="s">
        <v>67</v>
      </c>
      <c r="E8" s="169"/>
      <c r="F8" s="20"/>
    </row>
    <row r="9" spans="1:12" s="7" customFormat="1">
      <c r="A9" s="311">
        <v>1</v>
      </c>
      <c r="B9" s="311" t="s">
        <v>65</v>
      </c>
      <c r="C9" s="124">
        <f>SUM(C10,C25)</f>
        <v>25665</v>
      </c>
      <c r="D9" s="124">
        <f>SUM(D10,D25)</f>
        <v>25665</v>
      </c>
      <c r="E9" s="169"/>
    </row>
    <row r="10" spans="1:12" s="7" customFormat="1">
      <c r="A10" s="126">
        <v>1.1000000000000001</v>
      </c>
      <c r="B10" s="126" t="s">
        <v>80</v>
      </c>
      <c r="C10" s="124">
        <f>SUM(C11,C12,C15,C18,C24)</f>
        <v>25065</v>
      </c>
      <c r="D10" s="124">
        <f>SUM(D11,D12,D15,D18,D23,D24)</f>
        <v>25065</v>
      </c>
      <c r="E10" s="169"/>
    </row>
    <row r="11" spans="1:12" s="9" customFormat="1" ht="18">
      <c r="A11" s="127" t="s">
        <v>30</v>
      </c>
      <c r="B11" s="127" t="s">
        <v>79</v>
      </c>
      <c r="C11" s="8"/>
      <c r="D11" s="8"/>
      <c r="E11" s="169"/>
    </row>
    <row r="12" spans="1:12" s="10" customFormat="1">
      <c r="A12" s="127" t="s">
        <v>31</v>
      </c>
      <c r="B12" s="127" t="s">
        <v>314</v>
      </c>
      <c r="C12" s="161">
        <f>SUM(C13:C14)</f>
        <v>25065</v>
      </c>
      <c r="D12" s="161">
        <f>SUM(D13:D14)</f>
        <v>25065</v>
      </c>
      <c r="E12" s="169"/>
    </row>
    <row r="13" spans="1:12" s="3" customFormat="1">
      <c r="A13" s="136" t="s">
        <v>81</v>
      </c>
      <c r="B13" s="136" t="s">
        <v>317</v>
      </c>
      <c r="C13" s="8">
        <v>25065</v>
      </c>
      <c r="D13" s="8">
        <v>25065</v>
      </c>
      <c r="E13" s="169"/>
    </row>
    <row r="14" spans="1:12" s="3" customFormat="1">
      <c r="A14" s="136" t="s">
        <v>109</v>
      </c>
      <c r="B14" s="136" t="s">
        <v>97</v>
      </c>
      <c r="C14" s="8"/>
      <c r="D14" s="8"/>
      <c r="E14" s="169"/>
    </row>
    <row r="15" spans="1:12" s="3" customFormat="1">
      <c r="A15" s="127" t="s">
        <v>82</v>
      </c>
      <c r="B15" s="127" t="s">
        <v>83</v>
      </c>
      <c r="C15" s="161">
        <f>SUM(C16:C17)</f>
        <v>0</v>
      </c>
      <c r="D15" s="161">
        <f>SUM(D16:D17)</f>
        <v>0</v>
      </c>
      <c r="E15" s="169"/>
    </row>
    <row r="16" spans="1:12" s="3" customFormat="1">
      <c r="A16" s="136" t="s">
        <v>84</v>
      </c>
      <c r="B16" s="136" t="s">
        <v>86</v>
      </c>
      <c r="C16" s="8"/>
      <c r="D16" s="8"/>
      <c r="E16" s="169"/>
    </row>
    <row r="17" spans="1:5" s="3" customFormat="1" ht="30">
      <c r="A17" s="136" t="s">
        <v>85</v>
      </c>
      <c r="B17" s="136" t="s">
        <v>111</v>
      </c>
      <c r="C17" s="8"/>
      <c r="D17" s="8"/>
      <c r="E17" s="169"/>
    </row>
    <row r="18" spans="1:5" s="3" customFormat="1">
      <c r="A18" s="127" t="s">
        <v>87</v>
      </c>
      <c r="B18" s="127" t="s">
        <v>424</v>
      </c>
      <c r="C18" s="161">
        <f>SUM(C19:C22)</f>
        <v>0</v>
      </c>
      <c r="D18" s="161">
        <f>SUM(D19:D22)</f>
        <v>0</v>
      </c>
      <c r="E18" s="169"/>
    </row>
    <row r="19" spans="1:5" s="3" customFormat="1">
      <c r="A19" s="136" t="s">
        <v>88</v>
      </c>
      <c r="B19" s="136" t="s">
        <v>89</v>
      </c>
      <c r="C19" s="8"/>
      <c r="D19" s="8"/>
      <c r="E19" s="169"/>
    </row>
    <row r="20" spans="1:5" s="3" customFormat="1" ht="30">
      <c r="A20" s="136" t="s">
        <v>92</v>
      </c>
      <c r="B20" s="136" t="s">
        <v>90</v>
      </c>
      <c r="C20" s="8"/>
      <c r="D20" s="8"/>
      <c r="E20" s="169"/>
    </row>
    <row r="21" spans="1:5" s="3" customFormat="1">
      <c r="A21" s="136" t="s">
        <v>93</v>
      </c>
      <c r="B21" s="136" t="s">
        <v>91</v>
      </c>
      <c r="C21" s="8"/>
      <c r="D21" s="8"/>
      <c r="E21" s="169"/>
    </row>
    <row r="22" spans="1:5" s="3" customFormat="1">
      <c r="A22" s="136" t="s">
        <v>94</v>
      </c>
      <c r="B22" s="136" t="s">
        <v>455</v>
      </c>
      <c r="C22" s="8"/>
      <c r="D22" s="8"/>
      <c r="E22" s="169"/>
    </row>
    <row r="23" spans="1:5" s="3" customFormat="1">
      <c r="A23" s="127" t="s">
        <v>95</v>
      </c>
      <c r="B23" s="127" t="s">
        <v>456</v>
      </c>
      <c r="C23" s="351"/>
      <c r="D23" s="8"/>
      <c r="E23" s="169"/>
    </row>
    <row r="24" spans="1:5" s="3" customFormat="1">
      <c r="A24" s="127" t="s">
        <v>254</v>
      </c>
      <c r="B24" s="127" t="s">
        <v>462</v>
      </c>
      <c r="C24" s="8"/>
      <c r="D24" s="8"/>
      <c r="E24" s="169"/>
    </row>
    <row r="25" spans="1:5" s="3" customFormat="1">
      <c r="A25" s="126">
        <v>1.2</v>
      </c>
      <c r="B25" s="311" t="s">
        <v>96</v>
      </c>
      <c r="C25" s="124">
        <f>SUM(C26,C30)</f>
        <v>600</v>
      </c>
      <c r="D25" s="124">
        <f>SUM(D26,D30)</f>
        <v>600</v>
      </c>
      <c r="E25" s="169"/>
    </row>
    <row r="26" spans="1:5">
      <c r="A26" s="127" t="s">
        <v>32</v>
      </c>
      <c r="B26" s="127" t="s">
        <v>317</v>
      </c>
      <c r="C26" s="161">
        <f>SUM(C27:C29)</f>
        <v>600</v>
      </c>
      <c r="D26" s="161">
        <f>SUM(D27:D29)</f>
        <v>600</v>
      </c>
      <c r="E26" s="169"/>
    </row>
    <row r="27" spans="1:5">
      <c r="A27" s="319" t="s">
        <v>98</v>
      </c>
      <c r="B27" s="136" t="s">
        <v>315</v>
      </c>
      <c r="C27" s="8">
        <v>600</v>
      </c>
      <c r="D27" s="8">
        <v>600</v>
      </c>
      <c r="E27" s="169"/>
    </row>
    <row r="28" spans="1:5">
      <c r="A28" s="319" t="s">
        <v>99</v>
      </c>
      <c r="B28" s="136" t="s">
        <v>318</v>
      </c>
      <c r="C28" s="8"/>
      <c r="D28" s="8"/>
      <c r="E28" s="169"/>
    </row>
    <row r="29" spans="1:5">
      <c r="A29" s="319" t="s">
        <v>465</v>
      </c>
      <c r="B29" s="136" t="s">
        <v>316</v>
      </c>
      <c r="C29" s="8"/>
      <c r="D29" s="8"/>
      <c r="E29" s="169"/>
    </row>
    <row r="30" spans="1:5">
      <c r="A30" s="127" t="s">
        <v>33</v>
      </c>
      <c r="B30" s="348" t="s">
        <v>463</v>
      </c>
      <c r="C30" s="8"/>
      <c r="D30" s="8"/>
      <c r="E30" s="169"/>
    </row>
    <row r="31" spans="1:5" s="23" customFormat="1" ht="12.75">
      <c r="B31" s="327"/>
    </row>
    <row r="32" spans="1:5" s="2" customFormat="1">
      <c r="A32" s="1"/>
      <c r="B32" s="328"/>
      <c r="E32" s="5"/>
    </row>
    <row r="33" spans="1:9" s="2" customFormat="1">
      <c r="B33" s="328"/>
      <c r="E33" s="5"/>
    </row>
    <row r="34" spans="1:9">
      <c r="A34" s="1"/>
    </row>
    <row r="35" spans="1:9">
      <c r="A35" s="2"/>
    </row>
    <row r="36" spans="1:9" s="2" customFormat="1">
      <c r="A36" s="105" t="s">
        <v>107</v>
      </c>
      <c r="B36" s="328"/>
      <c r="E36" s="5"/>
    </row>
    <row r="37" spans="1:9" s="2" customFormat="1">
      <c r="B37" s="328"/>
      <c r="E37"/>
      <c r="F37"/>
      <c r="G37"/>
      <c r="H37"/>
      <c r="I37"/>
    </row>
    <row r="38" spans="1:9" s="2" customFormat="1">
      <c r="B38" s="328"/>
      <c r="D38" s="12"/>
      <c r="E38"/>
      <c r="F38"/>
      <c r="G38"/>
      <c r="H38"/>
      <c r="I38"/>
    </row>
    <row r="39" spans="1:9" s="2" customFormat="1">
      <c r="A39"/>
      <c r="B39" s="330" t="s">
        <v>459</v>
      </c>
      <c r="D39" s="12"/>
      <c r="E39"/>
      <c r="F39"/>
      <c r="G39"/>
      <c r="H39"/>
      <c r="I39"/>
    </row>
    <row r="40" spans="1:9" s="2" customFormat="1">
      <c r="A40"/>
      <c r="B40" s="328" t="s">
        <v>273</v>
      </c>
      <c r="D40" s="12"/>
      <c r="E40"/>
      <c r="F40"/>
      <c r="G40"/>
      <c r="H40"/>
      <c r="I40"/>
    </row>
    <row r="41" spans="1:9" customFormat="1" ht="12.75">
      <c r="B41" s="331" t="s">
        <v>140</v>
      </c>
    </row>
    <row r="42" spans="1:9" customFormat="1" ht="12.75">
      <c r="B42" s="33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zoomScaleNormal="100" zoomScaleSheetLayoutView="100" workbookViewId="0">
      <selection activeCell="A7" sqref="A7"/>
    </sheetView>
  </sheetViews>
  <sheetFormatPr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113" t="s">
        <v>412</v>
      </c>
      <c r="B1" s="309"/>
      <c r="C1" s="426" t="s">
        <v>110</v>
      </c>
      <c r="D1" s="426"/>
      <c r="E1" s="130"/>
    </row>
    <row r="2" spans="1:5" s="6" customFormat="1">
      <c r="A2" s="113" t="s">
        <v>413</v>
      </c>
      <c r="B2" s="309"/>
      <c r="C2" s="424" t="s">
        <v>590</v>
      </c>
      <c r="D2" s="425"/>
      <c r="E2" s="130"/>
    </row>
    <row r="3" spans="1:5" s="6" customFormat="1">
      <c r="A3" s="113" t="s">
        <v>414</v>
      </c>
      <c r="B3" s="309"/>
      <c r="C3" s="310"/>
      <c r="D3" s="310"/>
      <c r="E3" s="130"/>
    </row>
    <row r="4" spans="1:5" s="6" customFormat="1">
      <c r="A4" s="115" t="s">
        <v>141</v>
      </c>
      <c r="B4" s="309"/>
      <c r="C4" s="310"/>
      <c r="D4" s="310"/>
      <c r="E4" s="130"/>
    </row>
    <row r="5" spans="1:5" s="6" customFormat="1">
      <c r="A5" s="115"/>
      <c r="B5" s="309"/>
      <c r="C5" s="310"/>
      <c r="D5" s="310"/>
      <c r="E5" s="130"/>
    </row>
    <row r="6" spans="1:5">
      <c r="A6" s="116" t="str">
        <f>'[1]ფორმა N2'!A4</f>
        <v>ანგარიშვალდებული პირის დასახელება:</v>
      </c>
      <c r="B6" s="116"/>
      <c r="C6" s="115"/>
      <c r="D6" s="115"/>
      <c r="E6" s="131"/>
    </row>
    <row r="7" spans="1:5">
      <c r="A7" s="449" t="s">
        <v>591</v>
      </c>
      <c r="B7" s="119"/>
      <c r="C7" s="120"/>
      <c r="D7" s="120"/>
      <c r="E7" s="131"/>
    </row>
    <row r="8" spans="1:5">
      <c r="A8" s="116"/>
      <c r="B8" s="116"/>
      <c r="C8" s="115"/>
      <c r="D8" s="115"/>
      <c r="E8" s="131"/>
    </row>
    <row r="9" spans="1:5" s="6" customFormat="1">
      <c r="A9" s="309"/>
      <c r="B9" s="309"/>
      <c r="C9" s="117"/>
      <c r="D9" s="117"/>
      <c r="E9" s="130"/>
    </row>
    <row r="10" spans="1:5" s="6" customFormat="1" ht="30">
      <c r="A10" s="128" t="s">
        <v>64</v>
      </c>
      <c r="B10" s="129" t="s">
        <v>11</v>
      </c>
      <c r="C10" s="118" t="s">
        <v>10</v>
      </c>
      <c r="D10" s="118" t="s">
        <v>9</v>
      </c>
      <c r="E10" s="130"/>
    </row>
    <row r="11" spans="1:5" s="7" customFormat="1">
      <c r="A11" s="311">
        <v>1</v>
      </c>
      <c r="B11" s="311" t="s">
        <v>57</v>
      </c>
      <c r="C11" s="121">
        <f>SUM(C12,C15,C54,C57,C58,C59,C77)</f>
        <v>102094.32</v>
      </c>
      <c r="D11" s="121">
        <f>SUM(D12,D15,D54,D57,D58,D59,D65,D73,D74)</f>
        <v>102094.82</v>
      </c>
      <c r="E11" s="312"/>
    </row>
    <row r="12" spans="1:5" s="9" customFormat="1" ht="18">
      <c r="A12" s="126">
        <v>1.1000000000000001</v>
      </c>
      <c r="B12" s="126" t="s">
        <v>58</v>
      </c>
      <c r="C12" s="122">
        <f>SUM(C13:C14)</f>
        <v>0</v>
      </c>
      <c r="D12" s="122">
        <f>SUM(D13:D14)</f>
        <v>0</v>
      </c>
      <c r="E12" s="132"/>
    </row>
    <row r="13" spans="1:5" s="10" customFormat="1">
      <c r="A13" s="127" t="s">
        <v>30</v>
      </c>
      <c r="B13" s="127" t="s">
        <v>59</v>
      </c>
      <c r="C13" s="4"/>
      <c r="D13" s="4"/>
      <c r="E13" s="133"/>
    </row>
    <row r="14" spans="1:5" s="3" customFormat="1">
      <c r="A14" s="127" t="s">
        <v>31</v>
      </c>
      <c r="B14" s="127" t="s">
        <v>0</v>
      </c>
      <c r="C14" s="4"/>
      <c r="D14" s="4"/>
      <c r="E14" s="134"/>
    </row>
    <row r="15" spans="1:5" s="7" customFormat="1">
      <c r="A15" s="126">
        <v>1.2</v>
      </c>
      <c r="B15" s="126" t="s">
        <v>60</v>
      </c>
      <c r="C15" s="123">
        <f>SUM(C16,C19,C31,C32,C33,C34,C37,C38,C44:C48,C52,C53)</f>
        <v>101437.32</v>
      </c>
      <c r="D15" s="123">
        <f>SUM(D16,D19,D31,D32,D33,D34,D37,D38,D44:D48,D52,D53)</f>
        <v>101437.82</v>
      </c>
      <c r="E15" s="312"/>
    </row>
    <row r="16" spans="1:5" s="3" customFormat="1">
      <c r="A16" s="127" t="s">
        <v>32</v>
      </c>
      <c r="B16" s="127" t="s">
        <v>1</v>
      </c>
      <c r="C16" s="122">
        <f>SUM(C17:C18)</f>
        <v>12010</v>
      </c>
      <c r="D16" s="122">
        <f>SUM(D17:D18)</f>
        <v>12010</v>
      </c>
      <c r="E16" s="134"/>
    </row>
    <row r="17" spans="1:6" s="3" customFormat="1">
      <c r="A17" s="136" t="s">
        <v>98</v>
      </c>
      <c r="B17" s="136" t="s">
        <v>61</v>
      </c>
      <c r="C17" s="4">
        <v>10810</v>
      </c>
      <c r="D17" s="313">
        <v>10810</v>
      </c>
      <c r="E17" s="134"/>
    </row>
    <row r="18" spans="1:6" s="3" customFormat="1">
      <c r="A18" s="136" t="s">
        <v>99</v>
      </c>
      <c r="B18" s="136" t="s">
        <v>62</v>
      </c>
      <c r="C18" s="4">
        <v>1200</v>
      </c>
      <c r="D18" s="313">
        <v>1200</v>
      </c>
      <c r="E18" s="134"/>
    </row>
    <row r="19" spans="1:6" s="3" customFormat="1">
      <c r="A19" s="127" t="s">
        <v>33</v>
      </c>
      <c r="B19" s="127" t="s">
        <v>2</v>
      </c>
      <c r="C19" s="122">
        <f>SUM(C20:C25,C30)</f>
        <v>22640.959999999999</v>
      </c>
      <c r="D19" s="122">
        <f>SUM(D20:D25,D30)</f>
        <v>22640.959999999999</v>
      </c>
      <c r="E19" s="314"/>
      <c r="F19" s="315"/>
    </row>
    <row r="20" spans="1:6" s="318" customFormat="1" ht="30">
      <c r="A20" s="136" t="s">
        <v>12</v>
      </c>
      <c r="B20" s="136" t="s">
        <v>253</v>
      </c>
      <c r="C20" s="316">
        <v>3290.15</v>
      </c>
      <c r="D20" s="39">
        <v>3290.15</v>
      </c>
      <c r="E20" s="317"/>
    </row>
    <row r="21" spans="1:6" s="318" customFormat="1">
      <c r="A21" s="136" t="s">
        <v>13</v>
      </c>
      <c r="B21" s="136" t="s">
        <v>14</v>
      </c>
      <c r="C21" s="316"/>
      <c r="D21" s="40"/>
      <c r="E21" s="317"/>
    </row>
    <row r="22" spans="1:6" s="318" customFormat="1" ht="30">
      <c r="A22" s="136" t="s">
        <v>287</v>
      </c>
      <c r="B22" s="136" t="s">
        <v>22</v>
      </c>
      <c r="C22" s="316">
        <v>550</v>
      </c>
      <c r="D22" s="41">
        <v>550</v>
      </c>
      <c r="E22" s="317"/>
    </row>
    <row r="23" spans="1:6" s="318" customFormat="1" ht="16.5" customHeight="1">
      <c r="A23" s="136" t="s">
        <v>288</v>
      </c>
      <c r="B23" s="136" t="s">
        <v>15</v>
      </c>
      <c r="C23" s="316">
        <v>3310.35</v>
      </c>
      <c r="D23" s="41">
        <v>3310.35</v>
      </c>
      <c r="E23" s="317"/>
    </row>
    <row r="24" spans="1:6" s="318" customFormat="1" ht="16.5" customHeight="1">
      <c r="A24" s="136" t="s">
        <v>289</v>
      </c>
      <c r="B24" s="136" t="s">
        <v>16</v>
      </c>
      <c r="C24" s="316"/>
      <c r="D24" s="41"/>
      <c r="E24" s="317"/>
    </row>
    <row r="25" spans="1:6" s="318" customFormat="1" ht="16.5" customHeight="1">
      <c r="A25" s="136" t="s">
        <v>290</v>
      </c>
      <c r="B25" s="136" t="s">
        <v>17</v>
      </c>
      <c r="C25" s="122">
        <f>SUM(C26:C29)</f>
        <v>5314.22</v>
      </c>
      <c r="D25" s="122">
        <f>SUM(D26:D29)</f>
        <v>5314.22</v>
      </c>
      <c r="E25" s="317"/>
    </row>
    <row r="26" spans="1:6" s="318" customFormat="1" ht="16.5" customHeight="1">
      <c r="A26" s="319" t="s">
        <v>291</v>
      </c>
      <c r="B26" s="319" t="s">
        <v>18</v>
      </c>
      <c r="C26" s="316">
        <v>3888</v>
      </c>
      <c r="D26" s="41">
        <v>3888</v>
      </c>
      <c r="E26" s="317"/>
    </row>
    <row r="27" spans="1:6" s="318" customFormat="1" ht="16.5" customHeight="1">
      <c r="A27" s="319" t="s">
        <v>292</v>
      </c>
      <c r="B27" s="319" t="s">
        <v>19</v>
      </c>
      <c r="C27" s="316">
        <v>1121.22</v>
      </c>
      <c r="D27" s="41">
        <v>1121.22</v>
      </c>
      <c r="E27" s="317"/>
    </row>
    <row r="28" spans="1:6" s="318" customFormat="1" ht="16.5" customHeight="1">
      <c r="A28" s="319" t="s">
        <v>293</v>
      </c>
      <c r="B28" s="319" t="s">
        <v>20</v>
      </c>
      <c r="C28" s="316"/>
      <c r="D28" s="41"/>
      <c r="E28" s="317"/>
    </row>
    <row r="29" spans="1:6" s="318" customFormat="1" ht="16.5" customHeight="1">
      <c r="A29" s="319" t="s">
        <v>294</v>
      </c>
      <c r="B29" s="319" t="s">
        <v>23</v>
      </c>
      <c r="C29" s="316">
        <v>305</v>
      </c>
      <c r="D29" s="42">
        <v>305</v>
      </c>
      <c r="E29" s="317"/>
    </row>
    <row r="30" spans="1:6" s="318" customFormat="1" ht="16.5" customHeight="1">
      <c r="A30" s="136" t="s">
        <v>295</v>
      </c>
      <c r="B30" s="136" t="s">
        <v>21</v>
      </c>
      <c r="C30" s="316">
        <v>10176.24</v>
      </c>
      <c r="D30" s="42">
        <v>10176.24</v>
      </c>
      <c r="E30" s="317"/>
    </row>
    <row r="31" spans="1:6" s="3" customFormat="1" ht="16.5" customHeight="1">
      <c r="A31" s="127" t="s">
        <v>34</v>
      </c>
      <c r="B31" s="127" t="s">
        <v>3</v>
      </c>
      <c r="C31" s="4">
        <v>600</v>
      </c>
      <c r="D31" s="313">
        <v>600</v>
      </c>
      <c r="E31" s="314"/>
    </row>
    <row r="32" spans="1:6" s="3" customFormat="1" ht="16.5" customHeight="1">
      <c r="A32" s="127" t="s">
        <v>35</v>
      </c>
      <c r="B32" s="127" t="s">
        <v>4</v>
      </c>
      <c r="C32" s="4">
        <v>1545</v>
      </c>
      <c r="D32" s="313">
        <v>1545</v>
      </c>
      <c r="E32" s="134"/>
    </row>
    <row r="33" spans="1:5" s="3" customFormat="1" ht="16.5" customHeight="1">
      <c r="A33" s="127" t="s">
        <v>36</v>
      </c>
      <c r="B33" s="127" t="s">
        <v>5</v>
      </c>
      <c r="C33" s="4"/>
      <c r="D33" s="313"/>
      <c r="E33" s="134"/>
    </row>
    <row r="34" spans="1:5" s="3" customFormat="1">
      <c r="A34" s="127" t="s">
        <v>37</v>
      </c>
      <c r="B34" s="127" t="s">
        <v>63</v>
      </c>
      <c r="C34" s="122">
        <f>SUM(C35:C36)</f>
        <v>14725</v>
      </c>
      <c r="D34" s="122">
        <f>SUM(D35:D36)</f>
        <v>14725</v>
      </c>
      <c r="E34" s="134"/>
    </row>
    <row r="35" spans="1:5" s="3" customFormat="1" ht="16.5" customHeight="1">
      <c r="A35" s="136" t="s">
        <v>296</v>
      </c>
      <c r="B35" s="136" t="s">
        <v>56</v>
      </c>
      <c r="C35" s="4">
        <v>14725</v>
      </c>
      <c r="D35" s="313">
        <v>14725</v>
      </c>
      <c r="E35" s="134"/>
    </row>
    <row r="36" spans="1:5" s="3" customFormat="1" ht="16.5" customHeight="1">
      <c r="A36" s="136" t="s">
        <v>297</v>
      </c>
      <c r="B36" s="136" t="s">
        <v>55</v>
      </c>
      <c r="C36" s="4"/>
      <c r="D36" s="313"/>
      <c r="E36" s="134"/>
    </row>
    <row r="37" spans="1:5" s="3" customFormat="1" ht="16.5" customHeight="1">
      <c r="A37" s="127" t="s">
        <v>38</v>
      </c>
      <c r="B37" s="127" t="s">
        <v>49</v>
      </c>
      <c r="C37" s="4">
        <v>147</v>
      </c>
      <c r="D37" s="313">
        <v>147</v>
      </c>
      <c r="E37" s="134"/>
    </row>
    <row r="38" spans="1:5" s="3" customFormat="1" ht="16.5" customHeight="1">
      <c r="A38" s="127" t="s">
        <v>39</v>
      </c>
      <c r="B38" s="127" t="s">
        <v>415</v>
      </c>
      <c r="C38" s="122">
        <f>SUM(C39:C43)</f>
        <v>34602.86</v>
      </c>
      <c r="D38" s="122">
        <f>SUM(D39:D43)</f>
        <v>34602.86</v>
      </c>
      <c r="E38" s="134"/>
    </row>
    <row r="39" spans="1:5" s="3" customFormat="1" ht="16.5" customHeight="1">
      <c r="A39" s="17" t="s">
        <v>361</v>
      </c>
      <c r="B39" s="17" t="s">
        <v>365</v>
      </c>
      <c r="C39" s="4">
        <v>29981.86</v>
      </c>
      <c r="D39" s="313">
        <v>29981.86</v>
      </c>
      <c r="E39" s="134"/>
    </row>
    <row r="40" spans="1:5" s="3" customFormat="1" ht="16.5" customHeight="1">
      <c r="A40" s="17" t="s">
        <v>362</v>
      </c>
      <c r="B40" s="17" t="s">
        <v>366</v>
      </c>
      <c r="C40" s="4">
        <v>86</v>
      </c>
      <c r="D40" s="313">
        <v>86</v>
      </c>
      <c r="E40" s="134"/>
    </row>
    <row r="41" spans="1:5" s="3" customFormat="1" ht="16.5" customHeight="1">
      <c r="A41" s="17" t="s">
        <v>363</v>
      </c>
      <c r="B41" s="17" t="s">
        <v>369</v>
      </c>
      <c r="C41" s="4">
        <v>4535</v>
      </c>
      <c r="D41" s="313">
        <v>4535</v>
      </c>
      <c r="E41" s="134"/>
    </row>
    <row r="42" spans="1:5" s="3" customFormat="1" ht="16.5" customHeight="1">
      <c r="A42" s="17" t="s">
        <v>368</v>
      </c>
      <c r="B42" s="17" t="s">
        <v>370</v>
      </c>
      <c r="C42" s="4"/>
      <c r="D42" s="313"/>
      <c r="E42" s="134"/>
    </row>
    <row r="43" spans="1:5" s="3" customFormat="1" ht="16.5" customHeight="1">
      <c r="A43" s="17" t="s">
        <v>371</v>
      </c>
      <c r="B43" s="17" t="s">
        <v>367</v>
      </c>
      <c r="C43" s="4"/>
      <c r="D43" s="313"/>
      <c r="E43" s="134"/>
    </row>
    <row r="44" spans="1:5" s="3" customFormat="1" ht="30">
      <c r="A44" s="127" t="s">
        <v>40</v>
      </c>
      <c r="B44" s="127" t="s">
        <v>28</v>
      </c>
      <c r="C44" s="4">
        <v>3170</v>
      </c>
      <c r="D44" s="313">
        <v>3170</v>
      </c>
      <c r="E44" s="134"/>
    </row>
    <row r="45" spans="1:5" s="3" customFormat="1" ht="16.5" customHeight="1">
      <c r="A45" s="127" t="s">
        <v>41</v>
      </c>
      <c r="B45" s="127" t="s">
        <v>24</v>
      </c>
      <c r="C45" s="4">
        <v>36.5</v>
      </c>
      <c r="D45" s="313">
        <v>37</v>
      </c>
      <c r="E45" s="134"/>
    </row>
    <row r="46" spans="1:5" s="3" customFormat="1" ht="16.5" customHeight="1">
      <c r="A46" s="127" t="s">
        <v>42</v>
      </c>
      <c r="B46" s="127" t="s">
        <v>25</v>
      </c>
      <c r="C46" s="4">
        <v>500</v>
      </c>
      <c r="D46" s="313">
        <v>500</v>
      </c>
      <c r="E46" s="134"/>
    </row>
    <row r="47" spans="1:5" s="3" customFormat="1" ht="16.5" customHeight="1">
      <c r="A47" s="127" t="s">
        <v>43</v>
      </c>
      <c r="B47" s="127" t="s">
        <v>26</v>
      </c>
      <c r="C47" s="4"/>
      <c r="D47" s="313"/>
      <c r="E47" s="134"/>
    </row>
    <row r="48" spans="1:5" s="3" customFormat="1" ht="16.5" customHeight="1">
      <c r="A48" s="127" t="s">
        <v>44</v>
      </c>
      <c r="B48" s="127" t="s">
        <v>416</v>
      </c>
      <c r="C48" s="122">
        <f>SUM(C49:C51)</f>
        <v>0</v>
      </c>
      <c r="D48" s="122">
        <f>SUM(D49:D51)</f>
        <v>0</v>
      </c>
      <c r="E48" s="134"/>
    </row>
    <row r="49" spans="1:6" s="3" customFormat="1" ht="16.5" customHeight="1">
      <c r="A49" s="136" t="s">
        <v>377</v>
      </c>
      <c r="B49" s="136" t="s">
        <v>380</v>
      </c>
      <c r="C49" s="4"/>
      <c r="D49" s="313"/>
      <c r="E49" s="134"/>
    </row>
    <row r="50" spans="1:6" s="3" customFormat="1" ht="16.5" customHeight="1">
      <c r="A50" s="136" t="s">
        <v>378</v>
      </c>
      <c r="B50" s="136" t="s">
        <v>379</v>
      </c>
      <c r="C50" s="4"/>
      <c r="D50" s="313"/>
      <c r="E50" s="134"/>
    </row>
    <row r="51" spans="1:6" s="3" customFormat="1" ht="16.5" customHeight="1">
      <c r="A51" s="136" t="s">
        <v>381</v>
      </c>
      <c r="B51" s="136" t="s">
        <v>382</v>
      </c>
      <c r="C51" s="4"/>
      <c r="D51" s="313"/>
      <c r="E51" s="134"/>
    </row>
    <row r="52" spans="1:6" s="3" customFormat="1">
      <c r="A52" s="127" t="s">
        <v>45</v>
      </c>
      <c r="B52" s="127" t="s">
        <v>29</v>
      </c>
      <c r="C52" s="4"/>
      <c r="D52" s="313"/>
      <c r="E52" s="134"/>
    </row>
    <row r="53" spans="1:6" s="3" customFormat="1" ht="16.5" customHeight="1">
      <c r="A53" s="127" t="s">
        <v>46</v>
      </c>
      <c r="B53" s="127" t="s">
        <v>6</v>
      </c>
      <c r="C53" s="4">
        <v>11460</v>
      </c>
      <c r="D53" s="313">
        <v>11460</v>
      </c>
      <c r="E53" s="314"/>
      <c r="F53" s="315"/>
    </row>
    <row r="54" spans="1:6" s="3" customFormat="1" ht="30">
      <c r="A54" s="126">
        <v>1.3</v>
      </c>
      <c r="B54" s="126" t="s">
        <v>421</v>
      </c>
      <c r="C54" s="123">
        <f>SUM(C55:C56)</f>
        <v>0</v>
      </c>
      <c r="D54" s="123">
        <f>SUM(D55:D56)</f>
        <v>0</v>
      </c>
      <c r="E54" s="314"/>
      <c r="F54" s="315"/>
    </row>
    <row r="55" spans="1:6" s="3" customFormat="1" ht="30">
      <c r="A55" s="127" t="s">
        <v>50</v>
      </c>
      <c r="B55" s="127" t="s">
        <v>48</v>
      </c>
      <c r="C55" s="4"/>
      <c r="D55" s="313"/>
      <c r="E55" s="314"/>
      <c r="F55" s="315"/>
    </row>
    <row r="56" spans="1:6" s="3" customFormat="1" ht="16.5" customHeight="1">
      <c r="A56" s="127" t="s">
        <v>51</v>
      </c>
      <c r="B56" s="127" t="s">
        <v>47</v>
      </c>
      <c r="C56" s="4"/>
      <c r="D56" s="313"/>
      <c r="E56" s="314"/>
      <c r="F56" s="315"/>
    </row>
    <row r="57" spans="1:6" s="3" customFormat="1">
      <c r="A57" s="126">
        <v>1.4</v>
      </c>
      <c r="B57" s="126" t="s">
        <v>423</v>
      </c>
      <c r="C57" s="4"/>
      <c r="D57" s="313"/>
      <c r="E57" s="314"/>
      <c r="F57" s="315"/>
    </row>
    <row r="58" spans="1:6" s="318" customFormat="1">
      <c r="A58" s="126">
        <v>1.5</v>
      </c>
      <c r="B58" s="126" t="s">
        <v>7</v>
      </c>
      <c r="C58" s="316"/>
      <c r="D58" s="41"/>
      <c r="E58" s="317"/>
    </row>
    <row r="59" spans="1:6" s="318" customFormat="1">
      <c r="A59" s="126">
        <v>1.6</v>
      </c>
      <c r="B59" s="46" t="s">
        <v>8</v>
      </c>
      <c r="C59" s="124">
        <f>SUM(C60:C64)</f>
        <v>657</v>
      </c>
      <c r="D59" s="125">
        <f>SUM(D60:D64)</f>
        <v>657</v>
      </c>
      <c r="E59" s="317"/>
    </row>
    <row r="60" spans="1:6" s="318" customFormat="1">
      <c r="A60" s="127" t="s">
        <v>303</v>
      </c>
      <c r="B60" s="47" t="s">
        <v>52</v>
      </c>
      <c r="C60" s="316"/>
      <c r="D60" s="41"/>
      <c r="E60" s="317"/>
    </row>
    <row r="61" spans="1:6" s="318" customFormat="1" ht="30">
      <c r="A61" s="127" t="s">
        <v>304</v>
      </c>
      <c r="B61" s="47" t="s">
        <v>54</v>
      </c>
      <c r="C61" s="316"/>
      <c r="D61" s="41"/>
      <c r="E61" s="317"/>
    </row>
    <row r="62" spans="1:6" s="318" customFormat="1">
      <c r="A62" s="127" t="s">
        <v>305</v>
      </c>
      <c r="B62" s="47" t="s">
        <v>53</v>
      </c>
      <c r="C62" s="41"/>
      <c r="D62" s="41"/>
      <c r="E62" s="317"/>
    </row>
    <row r="63" spans="1:6" s="318" customFormat="1">
      <c r="A63" s="127" t="s">
        <v>306</v>
      </c>
      <c r="B63" s="47" t="s">
        <v>27</v>
      </c>
      <c r="C63" s="316">
        <v>657</v>
      </c>
      <c r="D63" s="41">
        <v>657</v>
      </c>
      <c r="E63" s="317"/>
    </row>
    <row r="64" spans="1:6" s="318" customFormat="1">
      <c r="A64" s="127" t="s">
        <v>343</v>
      </c>
      <c r="B64" s="47" t="s">
        <v>344</v>
      </c>
      <c r="C64" s="316"/>
      <c r="D64" s="41"/>
      <c r="E64" s="317"/>
    </row>
    <row r="65" spans="1:5">
      <c r="A65" s="311">
        <v>2</v>
      </c>
      <c r="B65" s="311" t="s">
        <v>417</v>
      </c>
      <c r="C65" s="320"/>
      <c r="D65" s="124">
        <f>SUM(D66:D72)</f>
        <v>0</v>
      </c>
      <c r="E65" s="135"/>
    </row>
    <row r="66" spans="1:5">
      <c r="A66" s="137">
        <v>2.1</v>
      </c>
      <c r="B66" s="321" t="s">
        <v>100</v>
      </c>
      <c r="C66" s="322"/>
      <c r="D66" s="22"/>
      <c r="E66" s="135"/>
    </row>
    <row r="67" spans="1:5">
      <c r="A67" s="137">
        <v>2.2000000000000002</v>
      </c>
      <c r="B67" s="321" t="s">
        <v>418</v>
      </c>
      <c r="C67" s="322"/>
      <c r="D67" s="22"/>
      <c r="E67" s="135"/>
    </row>
    <row r="68" spans="1:5">
      <c r="A68" s="137">
        <v>2.2999999999999998</v>
      </c>
      <c r="B68" s="321" t="s">
        <v>104</v>
      </c>
      <c r="C68" s="322"/>
      <c r="D68" s="22"/>
      <c r="E68" s="135"/>
    </row>
    <row r="69" spans="1:5">
      <c r="A69" s="137">
        <v>2.4</v>
      </c>
      <c r="B69" s="321" t="s">
        <v>103</v>
      </c>
      <c r="C69" s="322"/>
      <c r="D69" s="22"/>
      <c r="E69" s="135"/>
    </row>
    <row r="70" spans="1:5">
      <c r="A70" s="137">
        <v>2.5</v>
      </c>
      <c r="B70" s="321" t="s">
        <v>419</v>
      </c>
      <c r="C70" s="322"/>
      <c r="D70" s="22"/>
      <c r="E70" s="135"/>
    </row>
    <row r="71" spans="1:5">
      <c r="A71" s="137">
        <v>2.6</v>
      </c>
      <c r="B71" s="321" t="s">
        <v>101</v>
      </c>
      <c r="C71" s="322"/>
      <c r="D71" s="22"/>
      <c r="E71" s="135"/>
    </row>
    <row r="72" spans="1:5">
      <c r="A72" s="137">
        <v>2.7</v>
      </c>
      <c r="B72" s="321" t="s">
        <v>102</v>
      </c>
      <c r="C72" s="323"/>
      <c r="D72" s="22"/>
      <c r="E72" s="135"/>
    </row>
    <row r="73" spans="1:5">
      <c r="A73" s="311">
        <v>3</v>
      </c>
      <c r="B73" s="311" t="s">
        <v>460</v>
      </c>
      <c r="C73" s="124"/>
      <c r="D73" s="22"/>
      <c r="E73" s="135"/>
    </row>
    <row r="74" spans="1:5">
      <c r="A74" s="311">
        <v>4</v>
      </c>
      <c r="B74" s="311" t="s">
        <v>255</v>
      </c>
      <c r="C74" s="124"/>
      <c r="D74" s="124">
        <f>SUM(D75:D76)</f>
        <v>0</v>
      </c>
      <c r="E74" s="135"/>
    </row>
    <row r="75" spans="1:5">
      <c r="A75" s="137">
        <v>4.0999999999999996</v>
      </c>
      <c r="B75" s="137" t="s">
        <v>256</v>
      </c>
      <c r="C75" s="322"/>
      <c r="D75" s="8"/>
      <c r="E75" s="135"/>
    </row>
    <row r="76" spans="1:5">
      <c r="A76" s="137">
        <v>4.2</v>
      </c>
      <c r="B76" s="137" t="s">
        <v>257</v>
      </c>
      <c r="C76" s="323"/>
      <c r="D76" s="8"/>
      <c r="E76" s="135"/>
    </row>
    <row r="77" spans="1:5">
      <c r="A77" s="311">
        <v>5</v>
      </c>
      <c r="B77" s="311" t="s">
        <v>285</v>
      </c>
      <c r="C77" s="353"/>
      <c r="D77" s="323"/>
      <c r="E77" s="135"/>
    </row>
    <row r="78" spans="1:5">
      <c r="B78" s="45"/>
    </row>
    <row r="79" spans="1:5">
      <c r="E79" s="5"/>
    </row>
    <row r="80" spans="1:5">
      <c r="B80" s="45"/>
    </row>
    <row r="81" spans="1:9" s="23" customFormat="1" ht="12.75"/>
    <row r="82" spans="1:9">
      <c r="A82" s="105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105" t="s">
        <v>457</v>
      </c>
      <c r="D85" s="12"/>
      <c r="E85"/>
      <c r="F85"/>
      <c r="G85"/>
      <c r="H85"/>
      <c r="I85"/>
    </row>
    <row r="86" spans="1:9">
      <c r="A86"/>
      <c r="B86" s="2" t="s">
        <v>458</v>
      </c>
      <c r="D86" s="12"/>
      <c r="E86"/>
      <c r="F86"/>
      <c r="G86"/>
      <c r="H86"/>
      <c r="I86"/>
    </row>
    <row r="87" spans="1:9" customFormat="1" ht="12.75">
      <c r="B87" s="100" t="s">
        <v>140</v>
      </c>
    </row>
    <row r="8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8"/>
  <sheetViews>
    <sheetView showGridLines="0" view="pageBreakPreview" zoomScale="70" zoomScaleNormal="100" zoomScaleSheetLayoutView="70" workbookViewId="0">
      <selection activeCell="A6" sqref="A6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113" t="s">
        <v>333</v>
      </c>
      <c r="B1" s="116"/>
      <c r="C1" s="426" t="s">
        <v>110</v>
      </c>
      <c r="D1" s="426"/>
      <c r="E1" s="130"/>
    </row>
    <row r="2" spans="1:5" s="6" customFormat="1">
      <c r="A2" s="113" t="s">
        <v>334</v>
      </c>
      <c r="B2" s="116"/>
      <c r="C2" s="424" t="s">
        <v>590</v>
      </c>
      <c r="D2" s="424"/>
      <c r="E2" s="130"/>
    </row>
    <row r="3" spans="1:5" s="6" customFormat="1">
      <c r="A3" s="115" t="s">
        <v>141</v>
      </c>
      <c r="B3" s="113"/>
      <c r="C3" s="231"/>
      <c r="D3" s="231"/>
      <c r="E3" s="130"/>
    </row>
    <row r="4" spans="1:5" s="6" customFormat="1">
      <c r="A4" s="115"/>
      <c r="B4" s="115"/>
      <c r="C4" s="231"/>
      <c r="D4" s="231"/>
      <c r="E4" s="130"/>
    </row>
    <row r="5" spans="1:5">
      <c r="A5" s="116" t="str">
        <f>'ფორმა N2'!A4</f>
        <v>ანგარიშვალდებული პირის დასახელება:</v>
      </c>
      <c r="B5" s="116"/>
      <c r="C5" s="115"/>
      <c r="D5" s="115"/>
      <c r="E5" s="131"/>
    </row>
    <row r="6" spans="1:5">
      <c r="A6" s="449" t="s">
        <v>591</v>
      </c>
      <c r="B6" s="119"/>
      <c r="C6" s="120"/>
      <c r="D6" s="120"/>
      <c r="E6" s="131"/>
    </row>
    <row r="7" spans="1:5">
      <c r="A7" s="116"/>
      <c r="B7" s="116"/>
      <c r="C7" s="115"/>
      <c r="D7" s="115"/>
      <c r="E7" s="131"/>
    </row>
    <row r="8" spans="1:5" s="6" customFormat="1">
      <c r="A8" s="230"/>
      <c r="B8" s="230"/>
      <c r="C8" s="117"/>
      <c r="D8" s="117"/>
      <c r="E8" s="130"/>
    </row>
    <row r="9" spans="1:5" s="6" customFormat="1" ht="30">
      <c r="A9" s="128" t="s">
        <v>64</v>
      </c>
      <c r="B9" s="128" t="s">
        <v>339</v>
      </c>
      <c r="C9" s="118" t="s">
        <v>10</v>
      </c>
      <c r="D9" s="118" t="s">
        <v>9</v>
      </c>
      <c r="E9" s="130"/>
    </row>
    <row r="10" spans="1:5" s="9" customFormat="1" ht="18">
      <c r="A10" s="137" t="s">
        <v>335</v>
      </c>
      <c r="B10" s="433" t="s">
        <v>548</v>
      </c>
      <c r="C10" s="4">
        <v>11460</v>
      </c>
      <c r="D10" s="4">
        <v>11460</v>
      </c>
      <c r="E10" s="132"/>
    </row>
    <row r="11" spans="1:5" s="10" customFormat="1">
      <c r="A11" s="137" t="s">
        <v>336</v>
      </c>
      <c r="B11" s="137"/>
      <c r="C11" s="4"/>
      <c r="D11" s="4"/>
      <c r="E11" s="133"/>
    </row>
    <row r="12" spans="1:5" s="10" customFormat="1">
      <c r="A12" s="126" t="s">
        <v>284</v>
      </c>
      <c r="B12" s="126"/>
      <c r="C12" s="4"/>
      <c r="D12" s="4"/>
      <c r="E12" s="133"/>
    </row>
    <row r="13" spans="1:5" s="10" customFormat="1">
      <c r="A13" s="126" t="s">
        <v>284</v>
      </c>
      <c r="B13" s="126"/>
      <c r="C13" s="4"/>
      <c r="D13" s="4"/>
      <c r="E13" s="133"/>
    </row>
    <row r="14" spans="1:5" s="10" customFormat="1">
      <c r="A14" s="126" t="s">
        <v>284</v>
      </c>
      <c r="B14" s="126"/>
      <c r="C14" s="4"/>
      <c r="D14" s="4"/>
      <c r="E14" s="133"/>
    </row>
    <row r="15" spans="1:5" s="10" customFormat="1">
      <c r="A15" s="126" t="s">
        <v>284</v>
      </c>
      <c r="B15" s="126"/>
      <c r="C15" s="4"/>
      <c r="D15" s="4"/>
      <c r="E15" s="133"/>
    </row>
    <row r="16" spans="1:5" s="10" customFormat="1">
      <c r="A16" s="126" t="s">
        <v>284</v>
      </c>
      <c r="B16" s="126"/>
      <c r="C16" s="4"/>
      <c r="D16" s="4"/>
      <c r="E16" s="133"/>
    </row>
    <row r="17" spans="1:5" s="10" customFormat="1" ht="17.25" customHeight="1">
      <c r="A17" s="137" t="s">
        <v>337</v>
      </c>
      <c r="B17" s="126" t="s">
        <v>549</v>
      </c>
      <c r="C17" s="4">
        <v>300</v>
      </c>
      <c r="D17" s="4">
        <v>300</v>
      </c>
      <c r="E17" s="133"/>
    </row>
    <row r="18" spans="1:5" s="10" customFormat="1" ht="18" customHeight="1">
      <c r="A18" s="137" t="s">
        <v>338</v>
      </c>
      <c r="B18" s="126" t="s">
        <v>547</v>
      </c>
      <c r="C18" s="4">
        <v>216</v>
      </c>
      <c r="D18" s="4">
        <v>216</v>
      </c>
      <c r="E18" s="133"/>
    </row>
    <row r="19" spans="1:5" s="10" customFormat="1">
      <c r="A19" s="126" t="s">
        <v>284</v>
      </c>
      <c r="B19" s="126" t="s">
        <v>546</v>
      </c>
      <c r="C19" s="4">
        <v>141</v>
      </c>
      <c r="D19" s="4">
        <v>141</v>
      </c>
      <c r="E19" s="133"/>
    </row>
    <row r="20" spans="1:5" s="10" customFormat="1">
      <c r="A20" s="126" t="s">
        <v>284</v>
      </c>
      <c r="B20" s="126"/>
      <c r="C20" s="4"/>
      <c r="D20" s="4"/>
      <c r="E20" s="133"/>
    </row>
    <row r="21" spans="1:5" s="10" customFormat="1">
      <c r="A21" s="126" t="s">
        <v>284</v>
      </c>
      <c r="B21" s="126"/>
      <c r="C21" s="4"/>
      <c r="D21" s="4"/>
      <c r="E21" s="133"/>
    </row>
    <row r="22" spans="1:5" s="10" customFormat="1">
      <c r="A22" s="126" t="s">
        <v>284</v>
      </c>
      <c r="B22" s="126"/>
      <c r="C22" s="4"/>
      <c r="D22" s="4"/>
      <c r="E22" s="133"/>
    </row>
    <row r="23" spans="1:5" s="10" customFormat="1">
      <c r="A23" s="126" t="s">
        <v>284</v>
      </c>
      <c r="B23" s="126"/>
      <c r="C23" s="4"/>
      <c r="D23" s="4"/>
      <c r="E23" s="133"/>
    </row>
    <row r="24" spans="1:5">
      <c r="A24" s="138"/>
      <c r="B24" s="138" t="s">
        <v>342</v>
      </c>
      <c r="C24" s="125">
        <f>SUM(C10:C23)</f>
        <v>12117</v>
      </c>
      <c r="D24" s="125">
        <f>SUM(D10:D23)</f>
        <v>12117</v>
      </c>
      <c r="E24" s="135"/>
    </row>
    <row r="25" spans="1:5">
      <c r="A25" s="45"/>
      <c r="B25" s="45"/>
    </row>
    <row r="26" spans="1:5">
      <c r="A26" s="333" t="s">
        <v>448</v>
      </c>
      <c r="E26" s="5"/>
    </row>
    <row r="27" spans="1:5">
      <c r="A27" s="2" t="s">
        <v>449</v>
      </c>
    </row>
    <row r="28" spans="1:5">
      <c r="A28" s="285" t="s">
        <v>450</v>
      </c>
    </row>
    <row r="29" spans="1:5">
      <c r="A29" s="285"/>
    </row>
    <row r="30" spans="1:5">
      <c r="A30" s="285" t="s">
        <v>357</v>
      </c>
    </row>
    <row r="31" spans="1:5" s="23" customFormat="1" ht="12.75"/>
    <row r="32" spans="1:5">
      <c r="A32" s="105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105"/>
      <c r="B35" s="105" t="s">
        <v>274</v>
      </c>
      <c r="D35" s="12"/>
      <c r="E35"/>
      <c r="F35"/>
      <c r="G35"/>
      <c r="H35"/>
      <c r="I35"/>
    </row>
    <row r="36" spans="1:9">
      <c r="B36" s="2" t="s">
        <v>273</v>
      </c>
      <c r="D36" s="12"/>
      <c r="E36"/>
      <c r="F36"/>
      <c r="G36"/>
      <c r="H36"/>
      <c r="I36"/>
    </row>
    <row r="37" spans="1:9" customFormat="1" ht="12.75">
      <c r="A37" s="100"/>
      <c r="B37" s="100" t="s">
        <v>140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Normal="100" zoomScaleSheetLayoutView="70" workbookViewId="0">
      <selection activeCell="A5" sqref="A5"/>
    </sheetView>
  </sheetViews>
  <sheetFormatPr defaultRowHeight="12.75"/>
  <cols>
    <col min="1" max="1" width="5.42578125" style="255" customWidth="1"/>
    <col min="2" max="2" width="20.85546875" style="255" customWidth="1"/>
    <col min="3" max="3" width="26" style="255" customWidth="1"/>
    <col min="4" max="4" width="17" style="255" customWidth="1"/>
    <col min="5" max="5" width="18.140625" style="255" customWidth="1"/>
    <col min="6" max="6" width="14.7109375" style="255" customWidth="1"/>
    <col min="7" max="7" width="15.5703125" style="255" customWidth="1"/>
    <col min="8" max="8" width="14.7109375" style="255" customWidth="1"/>
    <col min="9" max="9" width="29.7109375" style="255" customWidth="1"/>
    <col min="10" max="10" width="0" style="255" hidden="1" customWidth="1"/>
    <col min="11" max="16384" width="9.140625" style="255"/>
  </cols>
  <sheetData>
    <row r="1" spans="1:10" ht="15">
      <c r="A1" s="113" t="s">
        <v>420</v>
      </c>
      <c r="B1" s="113"/>
      <c r="C1" s="116"/>
      <c r="D1" s="116"/>
      <c r="E1" s="116"/>
      <c r="F1" s="116"/>
      <c r="G1" s="297"/>
      <c r="H1" s="297"/>
      <c r="I1" s="426" t="s">
        <v>110</v>
      </c>
      <c r="J1" s="426"/>
    </row>
    <row r="2" spans="1:10" ht="15">
      <c r="A2" s="115" t="s">
        <v>141</v>
      </c>
      <c r="B2" s="113"/>
      <c r="C2" s="116"/>
      <c r="D2" s="116"/>
      <c r="E2" s="116"/>
      <c r="F2" s="116"/>
      <c r="G2" s="297"/>
      <c r="H2" s="297"/>
      <c r="I2" s="424" t="s">
        <v>590</v>
      </c>
      <c r="J2" s="424"/>
    </row>
    <row r="3" spans="1:10" ht="15">
      <c r="A3" s="115"/>
      <c r="B3" s="115"/>
      <c r="C3" s="113"/>
      <c r="D3" s="113"/>
      <c r="E3" s="113"/>
      <c r="F3" s="113"/>
      <c r="G3" s="233"/>
      <c r="H3" s="233"/>
      <c r="I3" s="297"/>
    </row>
    <row r="4" spans="1:10" ht="15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16"/>
      <c r="F4" s="116"/>
      <c r="G4" s="115"/>
      <c r="H4" s="115"/>
      <c r="I4" s="115"/>
    </row>
    <row r="5" spans="1:10" ht="15">
      <c r="A5" s="449" t="s">
        <v>591</v>
      </c>
      <c r="B5" s="119"/>
      <c r="C5" s="119"/>
      <c r="D5" s="119"/>
      <c r="E5" s="119"/>
      <c r="F5" s="119"/>
      <c r="G5" s="120"/>
      <c r="H5" s="120"/>
      <c r="I5" s="120"/>
    </row>
    <row r="6" spans="1:10" ht="15">
      <c r="A6" s="116"/>
      <c r="B6" s="116"/>
      <c r="C6" s="116"/>
      <c r="D6" s="116"/>
      <c r="E6" s="116"/>
      <c r="F6" s="116"/>
      <c r="G6" s="115"/>
      <c r="H6" s="115"/>
      <c r="I6" s="115"/>
    </row>
    <row r="7" spans="1:10" ht="15">
      <c r="A7" s="232"/>
      <c r="B7" s="232"/>
      <c r="C7" s="232"/>
      <c r="D7" s="291"/>
      <c r="E7" s="232"/>
      <c r="F7" s="232"/>
      <c r="G7" s="117"/>
      <c r="H7" s="117"/>
      <c r="I7" s="117"/>
    </row>
    <row r="8" spans="1:10" ht="45">
      <c r="A8" s="129" t="s">
        <v>64</v>
      </c>
      <c r="B8" s="129" t="s">
        <v>346</v>
      </c>
      <c r="C8" s="129" t="s">
        <v>347</v>
      </c>
      <c r="D8" s="129" t="s">
        <v>230</v>
      </c>
      <c r="E8" s="129" t="s">
        <v>351</v>
      </c>
      <c r="F8" s="129" t="s">
        <v>355</v>
      </c>
      <c r="G8" s="118" t="s">
        <v>10</v>
      </c>
      <c r="H8" s="118" t="s">
        <v>9</v>
      </c>
      <c r="I8" s="118" t="s">
        <v>402</v>
      </c>
      <c r="J8" s="300" t="s">
        <v>354</v>
      </c>
    </row>
    <row r="9" spans="1:10" ht="15">
      <c r="A9" s="137">
        <v>1</v>
      </c>
      <c r="B9" s="137"/>
      <c r="C9" s="137"/>
      <c r="D9" s="137"/>
      <c r="E9" s="137"/>
      <c r="F9" s="137"/>
      <c r="G9" s="4"/>
      <c r="H9" s="4"/>
      <c r="I9" s="4"/>
      <c r="J9" s="300" t="s">
        <v>0</v>
      </c>
    </row>
    <row r="10" spans="1:10" ht="15">
      <c r="A10" s="137">
        <v>2</v>
      </c>
      <c r="B10" s="137"/>
      <c r="C10" s="137"/>
      <c r="D10" s="137"/>
      <c r="E10" s="137"/>
      <c r="F10" s="137"/>
      <c r="G10" s="4"/>
      <c r="H10" s="4"/>
      <c r="I10" s="4"/>
    </row>
    <row r="11" spans="1:10" ht="15">
      <c r="A11" s="137">
        <v>3</v>
      </c>
      <c r="B11" s="126"/>
      <c r="C11" s="126"/>
      <c r="D11" s="126"/>
      <c r="E11" s="126"/>
      <c r="F11" s="137"/>
      <c r="G11" s="4"/>
      <c r="H11" s="4"/>
      <c r="I11" s="4"/>
    </row>
    <row r="12" spans="1:10" ht="15">
      <c r="A12" s="137">
        <v>4</v>
      </c>
      <c r="B12" s="126"/>
      <c r="C12" s="126"/>
      <c r="D12" s="126"/>
      <c r="E12" s="126"/>
      <c r="F12" s="137"/>
      <c r="G12" s="4"/>
      <c r="H12" s="4"/>
      <c r="I12" s="4"/>
    </row>
    <row r="13" spans="1:10" ht="15">
      <c r="A13" s="137">
        <v>5</v>
      </c>
      <c r="B13" s="126"/>
      <c r="C13" s="126"/>
      <c r="D13" s="126"/>
      <c r="E13" s="126"/>
      <c r="F13" s="137"/>
      <c r="G13" s="4"/>
      <c r="H13" s="4"/>
      <c r="I13" s="4"/>
    </row>
    <row r="14" spans="1:10" ht="15">
      <c r="A14" s="137">
        <v>6</v>
      </c>
      <c r="B14" s="126"/>
      <c r="C14" s="126"/>
      <c r="D14" s="126"/>
      <c r="E14" s="126"/>
      <c r="F14" s="137"/>
      <c r="G14" s="4"/>
      <c r="H14" s="4"/>
      <c r="I14" s="4"/>
    </row>
    <row r="15" spans="1:10" ht="15">
      <c r="A15" s="137">
        <v>7</v>
      </c>
      <c r="B15" s="126"/>
      <c r="C15" s="126"/>
      <c r="D15" s="126"/>
      <c r="E15" s="126"/>
      <c r="F15" s="137"/>
      <c r="G15" s="4"/>
      <c r="H15" s="4"/>
      <c r="I15" s="4"/>
    </row>
    <row r="16" spans="1:10" ht="15">
      <c r="A16" s="137">
        <v>8</v>
      </c>
      <c r="B16" s="126"/>
      <c r="C16" s="126"/>
      <c r="D16" s="126"/>
      <c r="E16" s="126"/>
      <c r="F16" s="137"/>
      <c r="G16" s="4"/>
      <c r="H16" s="4"/>
      <c r="I16" s="4"/>
    </row>
    <row r="17" spans="1:9" ht="15">
      <c r="A17" s="137">
        <v>9</v>
      </c>
      <c r="B17" s="126"/>
      <c r="C17" s="126"/>
      <c r="D17" s="126"/>
      <c r="E17" s="126"/>
      <c r="F17" s="137"/>
      <c r="G17" s="4"/>
      <c r="H17" s="4"/>
      <c r="I17" s="4"/>
    </row>
    <row r="18" spans="1:9" ht="15">
      <c r="A18" s="137">
        <v>10</v>
      </c>
      <c r="B18" s="126"/>
      <c r="C18" s="126"/>
      <c r="D18" s="126"/>
      <c r="E18" s="126"/>
      <c r="F18" s="137"/>
      <c r="G18" s="4"/>
      <c r="H18" s="4"/>
      <c r="I18" s="4"/>
    </row>
    <row r="19" spans="1:9" ht="15">
      <c r="A19" s="137">
        <v>11</v>
      </c>
      <c r="B19" s="126"/>
      <c r="C19" s="126"/>
      <c r="D19" s="126"/>
      <c r="E19" s="126"/>
      <c r="F19" s="137"/>
      <c r="G19" s="4"/>
      <c r="H19" s="4"/>
      <c r="I19" s="4"/>
    </row>
    <row r="20" spans="1:9" ht="15">
      <c r="A20" s="137">
        <v>12</v>
      </c>
      <c r="B20" s="126"/>
      <c r="C20" s="126"/>
      <c r="D20" s="126"/>
      <c r="E20" s="126"/>
      <c r="F20" s="137"/>
      <c r="G20" s="4"/>
      <c r="H20" s="4"/>
      <c r="I20" s="4"/>
    </row>
    <row r="21" spans="1:9" ht="15">
      <c r="A21" s="137">
        <v>13</v>
      </c>
      <c r="B21" s="126"/>
      <c r="C21" s="126"/>
      <c r="D21" s="126"/>
      <c r="E21" s="126"/>
      <c r="F21" s="137"/>
      <c r="G21" s="4"/>
      <c r="H21" s="4"/>
      <c r="I21" s="4"/>
    </row>
    <row r="22" spans="1:9" ht="15">
      <c r="A22" s="137">
        <v>14</v>
      </c>
      <c r="B22" s="126"/>
      <c r="C22" s="126"/>
      <c r="D22" s="126"/>
      <c r="E22" s="126"/>
      <c r="F22" s="137"/>
      <c r="G22" s="4"/>
      <c r="H22" s="4"/>
      <c r="I22" s="4"/>
    </row>
    <row r="23" spans="1:9" ht="15">
      <c r="A23" s="137">
        <v>15</v>
      </c>
      <c r="B23" s="126"/>
      <c r="C23" s="126"/>
      <c r="D23" s="126"/>
      <c r="E23" s="126"/>
      <c r="F23" s="137"/>
      <c r="G23" s="4"/>
      <c r="H23" s="4"/>
      <c r="I23" s="4"/>
    </row>
    <row r="24" spans="1:9" ht="15">
      <c r="A24" s="137">
        <v>16</v>
      </c>
      <c r="B24" s="126"/>
      <c r="C24" s="126"/>
      <c r="D24" s="126"/>
      <c r="E24" s="126"/>
      <c r="F24" s="137"/>
      <c r="G24" s="4"/>
      <c r="H24" s="4"/>
      <c r="I24" s="4"/>
    </row>
    <row r="25" spans="1:9" ht="15">
      <c r="A25" s="137">
        <v>17</v>
      </c>
      <c r="B25" s="126"/>
      <c r="C25" s="126"/>
      <c r="D25" s="126"/>
      <c r="E25" s="126"/>
      <c r="F25" s="137"/>
      <c r="G25" s="4"/>
      <c r="H25" s="4"/>
      <c r="I25" s="4"/>
    </row>
    <row r="26" spans="1:9" ht="15">
      <c r="A26" s="137">
        <v>18</v>
      </c>
      <c r="B26" s="126"/>
      <c r="C26" s="126"/>
      <c r="D26" s="126"/>
      <c r="E26" s="126"/>
      <c r="F26" s="137"/>
      <c r="G26" s="4"/>
      <c r="H26" s="4"/>
      <c r="I26" s="4"/>
    </row>
    <row r="27" spans="1:9" ht="15">
      <c r="A27" s="137">
        <v>19</v>
      </c>
      <c r="B27" s="126"/>
      <c r="C27" s="126"/>
      <c r="D27" s="126"/>
      <c r="E27" s="126"/>
      <c r="F27" s="137"/>
      <c r="G27" s="4"/>
      <c r="H27" s="4"/>
      <c r="I27" s="4"/>
    </row>
    <row r="28" spans="1:9" ht="15">
      <c r="A28" s="137">
        <v>20</v>
      </c>
      <c r="B28" s="126"/>
      <c r="C28" s="126"/>
      <c r="D28" s="126"/>
      <c r="E28" s="126"/>
      <c r="F28" s="137"/>
      <c r="G28" s="4"/>
      <c r="H28" s="4"/>
      <c r="I28" s="4"/>
    </row>
    <row r="29" spans="1:9" ht="15">
      <c r="A29" s="137">
        <v>21</v>
      </c>
      <c r="B29" s="126"/>
      <c r="C29" s="126"/>
      <c r="D29" s="126"/>
      <c r="E29" s="126"/>
      <c r="F29" s="137"/>
      <c r="G29" s="4"/>
      <c r="H29" s="4"/>
      <c r="I29" s="4"/>
    </row>
    <row r="30" spans="1:9" ht="15">
      <c r="A30" s="137">
        <v>22</v>
      </c>
      <c r="B30" s="126"/>
      <c r="C30" s="126"/>
      <c r="D30" s="126"/>
      <c r="E30" s="126"/>
      <c r="F30" s="137"/>
      <c r="G30" s="4"/>
      <c r="H30" s="4"/>
      <c r="I30" s="4"/>
    </row>
    <row r="31" spans="1:9" ht="15">
      <c r="A31" s="137">
        <v>23</v>
      </c>
      <c r="B31" s="126"/>
      <c r="C31" s="126"/>
      <c r="D31" s="126"/>
      <c r="E31" s="126"/>
      <c r="F31" s="137"/>
      <c r="G31" s="4"/>
      <c r="H31" s="4"/>
      <c r="I31" s="4"/>
    </row>
    <row r="32" spans="1:9" ht="15">
      <c r="A32" s="137">
        <v>24</v>
      </c>
      <c r="B32" s="126"/>
      <c r="C32" s="126"/>
      <c r="D32" s="126"/>
      <c r="E32" s="126"/>
      <c r="F32" s="137"/>
      <c r="G32" s="4"/>
      <c r="H32" s="4"/>
      <c r="I32" s="4"/>
    </row>
    <row r="33" spans="1:9" ht="15">
      <c r="A33" s="126" t="s">
        <v>281</v>
      </c>
      <c r="B33" s="126"/>
      <c r="C33" s="126"/>
      <c r="D33" s="126"/>
      <c r="E33" s="126"/>
      <c r="F33" s="137"/>
      <c r="G33" s="4"/>
      <c r="H33" s="4"/>
      <c r="I33" s="4"/>
    </row>
    <row r="34" spans="1:9" ht="15">
      <c r="A34" s="126"/>
      <c r="B34" s="138"/>
      <c r="C34" s="138"/>
      <c r="D34" s="138"/>
      <c r="E34" s="138"/>
      <c r="F34" s="126" t="s">
        <v>466</v>
      </c>
      <c r="G34" s="125">
        <f>SUM(G9:G33)</f>
        <v>0</v>
      </c>
      <c r="H34" s="125">
        <f>SUM(H9:H33)</f>
        <v>0</v>
      </c>
      <c r="I34" s="125">
        <f>SUM(I9:I33)</f>
        <v>0</v>
      </c>
    </row>
    <row r="35" spans="1:9" ht="15">
      <c r="A35" s="298"/>
      <c r="B35" s="298"/>
      <c r="C35" s="298"/>
      <c r="D35" s="298"/>
      <c r="E35" s="298"/>
      <c r="F35" s="298"/>
      <c r="G35" s="298"/>
      <c r="H35" s="254"/>
      <c r="I35" s="254"/>
    </row>
    <row r="36" spans="1:9" ht="15">
      <c r="A36" s="299" t="s">
        <v>454</v>
      </c>
      <c r="B36" s="299"/>
      <c r="C36" s="298"/>
      <c r="D36" s="298"/>
      <c r="E36" s="298"/>
      <c r="F36" s="298"/>
      <c r="G36" s="298"/>
      <c r="H36" s="254"/>
      <c r="I36" s="254"/>
    </row>
    <row r="37" spans="1:9" ht="15">
      <c r="A37" s="299"/>
      <c r="B37" s="299"/>
      <c r="C37" s="298"/>
      <c r="D37" s="298"/>
      <c r="E37" s="298"/>
      <c r="F37" s="298"/>
      <c r="G37" s="298"/>
      <c r="H37" s="254"/>
      <c r="I37" s="254"/>
    </row>
    <row r="38" spans="1:9" ht="15">
      <c r="A38" s="299"/>
      <c r="B38" s="299"/>
      <c r="C38" s="254"/>
      <c r="D38" s="254"/>
      <c r="E38" s="254"/>
      <c r="F38" s="254"/>
      <c r="G38" s="254"/>
      <c r="H38" s="254"/>
      <c r="I38" s="254"/>
    </row>
    <row r="39" spans="1:9" ht="15">
      <c r="A39" s="299"/>
      <c r="B39" s="299"/>
      <c r="C39" s="254"/>
      <c r="D39" s="254"/>
      <c r="E39" s="254"/>
      <c r="F39" s="254"/>
      <c r="G39" s="254"/>
      <c r="H39" s="254"/>
      <c r="I39" s="254"/>
    </row>
    <row r="40" spans="1:9">
      <c r="A40" s="295"/>
      <c r="B40" s="295"/>
      <c r="C40" s="295"/>
      <c r="D40" s="295"/>
      <c r="E40" s="295"/>
      <c r="F40" s="295"/>
      <c r="G40" s="295"/>
      <c r="H40" s="295"/>
      <c r="I40" s="295"/>
    </row>
    <row r="41" spans="1:9" ht="15">
      <c r="A41" s="260" t="s">
        <v>107</v>
      </c>
      <c r="B41" s="260"/>
      <c r="C41" s="254"/>
      <c r="D41" s="254"/>
      <c r="E41" s="254"/>
      <c r="F41" s="254"/>
      <c r="G41" s="254"/>
      <c r="H41" s="254"/>
      <c r="I41" s="254"/>
    </row>
    <row r="42" spans="1:9" ht="15">
      <c r="A42" s="254"/>
      <c r="B42" s="254"/>
      <c r="C42" s="254"/>
      <c r="D42" s="254"/>
      <c r="E42" s="254"/>
      <c r="F42" s="254"/>
      <c r="G42" s="254"/>
      <c r="H42" s="254"/>
      <c r="I42" s="254"/>
    </row>
    <row r="43" spans="1:9" ht="15">
      <c r="A43" s="254"/>
      <c r="B43" s="254"/>
      <c r="C43" s="254"/>
      <c r="D43" s="254"/>
      <c r="E43" s="258"/>
      <c r="F43" s="258"/>
      <c r="G43" s="258"/>
      <c r="H43" s="254"/>
      <c r="I43" s="254"/>
    </row>
    <row r="44" spans="1:9" ht="15">
      <c r="A44" s="260"/>
      <c r="B44" s="260"/>
      <c r="C44" s="260" t="s">
        <v>401</v>
      </c>
      <c r="D44" s="260"/>
      <c r="E44" s="260"/>
      <c r="F44" s="260"/>
      <c r="G44" s="260"/>
      <c r="H44" s="254"/>
      <c r="I44" s="254"/>
    </row>
    <row r="45" spans="1:9" ht="15">
      <c r="A45" s="254"/>
      <c r="B45" s="254"/>
      <c r="C45" s="254" t="s">
        <v>400</v>
      </c>
      <c r="D45" s="254"/>
      <c r="E45" s="254"/>
      <c r="F45" s="254"/>
      <c r="G45" s="254"/>
      <c r="H45" s="254"/>
      <c r="I45" s="254"/>
    </row>
    <row r="46" spans="1:9">
      <c r="A46" s="262"/>
      <c r="B46" s="262"/>
      <c r="C46" s="262" t="s">
        <v>140</v>
      </c>
      <c r="D46" s="262"/>
      <c r="E46" s="262"/>
      <c r="F46" s="262"/>
      <c r="G46" s="262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9"/>
  <sheetViews>
    <sheetView view="pageBreakPreview" zoomScale="70" zoomScaleNormal="100" zoomScaleSheetLayoutView="70" workbookViewId="0">
      <selection activeCell="A5" sqref="A5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113" t="s">
        <v>372</v>
      </c>
      <c r="B1" s="116"/>
      <c r="C1" s="116"/>
      <c r="D1" s="116"/>
      <c r="E1" s="116"/>
      <c r="F1" s="116"/>
      <c r="G1" s="426" t="s">
        <v>110</v>
      </c>
      <c r="H1" s="426"/>
    </row>
    <row r="2" spans="1:8" ht="15">
      <c r="A2" s="115" t="s">
        <v>141</v>
      </c>
      <c r="B2" s="116"/>
      <c r="C2" s="116"/>
      <c r="D2" s="116"/>
      <c r="E2" s="116"/>
      <c r="F2" s="116"/>
      <c r="G2" s="424" t="s">
        <v>590</v>
      </c>
      <c r="H2" s="424"/>
    </row>
    <row r="3" spans="1:8" ht="15">
      <c r="A3" s="115"/>
      <c r="B3" s="115"/>
      <c r="C3" s="115"/>
      <c r="D3" s="115"/>
      <c r="E3" s="115"/>
      <c r="F3" s="115"/>
      <c r="G3" s="233"/>
      <c r="H3" s="233"/>
    </row>
    <row r="4" spans="1:8" ht="15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16"/>
      <c r="F4" s="116"/>
      <c r="G4" s="115"/>
      <c r="H4" s="115"/>
    </row>
    <row r="5" spans="1:8" ht="15">
      <c r="A5" s="449" t="s">
        <v>591</v>
      </c>
      <c r="B5" s="119"/>
      <c r="C5" s="119"/>
      <c r="D5" s="119"/>
      <c r="E5" s="119"/>
      <c r="F5" s="119"/>
      <c r="G5" s="120"/>
      <c r="H5" s="120"/>
    </row>
    <row r="6" spans="1:8" ht="15">
      <c r="A6" s="116"/>
      <c r="B6" s="116"/>
      <c r="C6" s="116"/>
      <c r="D6" s="116"/>
      <c r="E6" s="116"/>
      <c r="F6" s="116"/>
      <c r="G6" s="115"/>
      <c r="H6" s="115"/>
    </row>
    <row r="7" spans="1:8" ht="15">
      <c r="A7" s="232"/>
      <c r="B7" s="232"/>
      <c r="C7" s="346"/>
      <c r="D7" s="232"/>
      <c r="E7" s="232"/>
      <c r="F7" s="232"/>
      <c r="G7" s="117"/>
      <c r="H7" s="117"/>
    </row>
    <row r="8" spans="1:8" ht="45">
      <c r="A8" s="129" t="s">
        <v>346</v>
      </c>
      <c r="B8" s="129" t="s">
        <v>347</v>
      </c>
      <c r="C8" s="129" t="s">
        <v>230</v>
      </c>
      <c r="D8" s="129" t="s">
        <v>350</v>
      </c>
      <c r="E8" s="129" t="s">
        <v>349</v>
      </c>
      <c r="F8" s="129" t="s">
        <v>396</v>
      </c>
      <c r="G8" s="118" t="s">
        <v>10</v>
      </c>
      <c r="H8" s="118" t="s">
        <v>9</v>
      </c>
    </row>
    <row r="9" spans="1:8" ht="45">
      <c r="A9" s="434" t="s">
        <v>550</v>
      </c>
      <c r="B9" s="434" t="s">
        <v>491</v>
      </c>
      <c r="C9" s="435" t="s">
        <v>492</v>
      </c>
      <c r="D9" s="434" t="s">
        <v>551</v>
      </c>
      <c r="E9" s="434" t="s">
        <v>552</v>
      </c>
      <c r="F9" s="434">
        <v>33</v>
      </c>
      <c r="G9" s="436">
        <v>495</v>
      </c>
      <c r="H9" s="436">
        <v>495</v>
      </c>
    </row>
    <row r="10" spans="1:8" ht="45">
      <c r="A10" s="437" t="s">
        <v>537</v>
      </c>
      <c r="B10" s="437" t="s">
        <v>553</v>
      </c>
      <c r="C10" s="438" t="s">
        <v>554</v>
      </c>
      <c r="D10" s="437" t="s">
        <v>555</v>
      </c>
      <c r="E10" s="437" t="s">
        <v>552</v>
      </c>
      <c r="F10" s="434">
        <v>30</v>
      </c>
      <c r="G10" s="439">
        <v>450</v>
      </c>
      <c r="H10" s="439">
        <v>450</v>
      </c>
    </row>
    <row r="11" spans="1:8" ht="45">
      <c r="A11" s="437" t="s">
        <v>556</v>
      </c>
      <c r="B11" s="437" t="s">
        <v>486</v>
      </c>
      <c r="C11" s="440" t="s">
        <v>488</v>
      </c>
      <c r="D11" s="437" t="s">
        <v>557</v>
      </c>
      <c r="E11" s="441" t="s">
        <v>558</v>
      </c>
      <c r="F11" s="434">
        <v>40</v>
      </c>
      <c r="G11" s="439">
        <v>600</v>
      </c>
      <c r="H11" s="439">
        <v>600</v>
      </c>
    </row>
    <row r="12" spans="1:8" ht="45">
      <c r="A12" s="437" t="s">
        <v>559</v>
      </c>
      <c r="B12" s="437" t="s">
        <v>560</v>
      </c>
      <c r="C12" s="435" t="s">
        <v>561</v>
      </c>
      <c r="D12" s="437" t="s">
        <v>562</v>
      </c>
      <c r="E12" s="441" t="s">
        <v>563</v>
      </c>
      <c r="F12" s="434">
        <v>30</v>
      </c>
      <c r="G12" s="439">
        <v>450</v>
      </c>
      <c r="H12" s="439">
        <v>450</v>
      </c>
    </row>
    <row r="13" spans="1:8" ht="45">
      <c r="A13" s="437" t="s">
        <v>564</v>
      </c>
      <c r="B13" s="437" t="s">
        <v>494</v>
      </c>
      <c r="C13" s="442">
        <v>19001024244</v>
      </c>
      <c r="D13" s="437" t="s">
        <v>565</v>
      </c>
      <c r="E13" s="441" t="s">
        <v>563</v>
      </c>
      <c r="F13" s="434">
        <v>30</v>
      </c>
      <c r="G13" s="439">
        <v>450</v>
      </c>
      <c r="H13" s="439">
        <v>450</v>
      </c>
    </row>
    <row r="14" spans="1:8" ht="45">
      <c r="A14" s="437" t="s">
        <v>482</v>
      </c>
      <c r="B14" s="437" t="s">
        <v>481</v>
      </c>
      <c r="C14" s="435" t="s">
        <v>566</v>
      </c>
      <c r="D14" s="437" t="s">
        <v>551</v>
      </c>
      <c r="E14" s="437" t="s">
        <v>552</v>
      </c>
      <c r="F14" s="434">
        <v>30</v>
      </c>
      <c r="G14" s="439">
        <v>450</v>
      </c>
      <c r="H14" s="439">
        <v>450</v>
      </c>
    </row>
    <row r="15" spans="1:8" ht="45">
      <c r="A15" s="437" t="s">
        <v>567</v>
      </c>
      <c r="B15" s="437" t="s">
        <v>568</v>
      </c>
      <c r="C15" s="435" t="s">
        <v>569</v>
      </c>
      <c r="D15" s="437" t="s">
        <v>555</v>
      </c>
      <c r="E15" s="437" t="s">
        <v>552</v>
      </c>
      <c r="F15" s="434">
        <v>30</v>
      </c>
      <c r="G15" s="439">
        <v>450</v>
      </c>
      <c r="H15" s="439">
        <v>450</v>
      </c>
    </row>
    <row r="16" spans="1:8" ht="45">
      <c r="A16" s="437" t="s">
        <v>570</v>
      </c>
      <c r="B16" s="437" t="s">
        <v>571</v>
      </c>
      <c r="C16" s="435" t="s">
        <v>572</v>
      </c>
      <c r="D16" s="437" t="s">
        <v>562</v>
      </c>
      <c r="E16" s="441" t="s">
        <v>573</v>
      </c>
      <c r="F16" s="434">
        <v>30</v>
      </c>
      <c r="G16" s="439">
        <v>450</v>
      </c>
      <c r="H16" s="439">
        <v>450</v>
      </c>
    </row>
    <row r="17" spans="1:8" ht="45">
      <c r="A17" s="437" t="s">
        <v>499</v>
      </c>
      <c r="B17" s="437" t="s">
        <v>498</v>
      </c>
      <c r="C17" s="443" t="s">
        <v>500</v>
      </c>
      <c r="D17" s="437" t="s">
        <v>557</v>
      </c>
      <c r="E17" s="437" t="s">
        <v>574</v>
      </c>
      <c r="F17" s="437">
        <v>40</v>
      </c>
      <c r="G17" s="439">
        <v>600</v>
      </c>
      <c r="H17" s="439">
        <v>600</v>
      </c>
    </row>
    <row r="18" spans="1:8" ht="45">
      <c r="A18" s="437" t="s">
        <v>556</v>
      </c>
      <c r="B18" s="437" t="s">
        <v>575</v>
      </c>
      <c r="C18" s="444" t="s">
        <v>585</v>
      </c>
      <c r="D18" s="437" t="s">
        <v>555</v>
      </c>
      <c r="E18" s="437" t="s">
        <v>576</v>
      </c>
      <c r="F18" s="437">
        <v>20</v>
      </c>
      <c r="G18" s="439">
        <v>450</v>
      </c>
      <c r="H18" s="439">
        <v>450</v>
      </c>
    </row>
    <row r="19" spans="1:8" ht="63.75">
      <c r="A19" s="446" t="s">
        <v>586</v>
      </c>
      <c r="B19" s="446" t="s">
        <v>498</v>
      </c>
      <c r="C19" s="446"/>
      <c r="D19" s="445" t="s">
        <v>587</v>
      </c>
      <c r="E19" s="447" t="s">
        <v>588</v>
      </c>
      <c r="F19" s="446">
        <v>60</v>
      </c>
      <c r="G19" s="448">
        <v>1200</v>
      </c>
      <c r="H19" s="448">
        <v>1200</v>
      </c>
    </row>
    <row r="20" spans="1:8" ht="45">
      <c r="A20" s="434" t="s">
        <v>550</v>
      </c>
      <c r="B20" s="434" t="s">
        <v>491</v>
      </c>
      <c r="C20" s="435" t="s">
        <v>492</v>
      </c>
      <c r="D20" s="434" t="s">
        <v>551</v>
      </c>
      <c r="E20" s="434" t="s">
        <v>552</v>
      </c>
      <c r="F20" s="434">
        <v>20</v>
      </c>
      <c r="G20" s="436">
        <v>300</v>
      </c>
      <c r="H20" s="436">
        <v>300</v>
      </c>
    </row>
    <row r="21" spans="1:8" ht="45">
      <c r="A21" s="437" t="s">
        <v>537</v>
      </c>
      <c r="B21" s="437" t="s">
        <v>553</v>
      </c>
      <c r="C21" s="438" t="s">
        <v>554</v>
      </c>
      <c r="D21" s="437" t="s">
        <v>555</v>
      </c>
      <c r="E21" s="437" t="s">
        <v>552</v>
      </c>
      <c r="F21" s="437">
        <v>20</v>
      </c>
      <c r="G21" s="439">
        <v>300</v>
      </c>
      <c r="H21" s="439">
        <v>300</v>
      </c>
    </row>
    <row r="22" spans="1:8" ht="45">
      <c r="A22" s="437" t="s">
        <v>556</v>
      </c>
      <c r="B22" s="437" t="s">
        <v>486</v>
      </c>
      <c r="C22" s="440" t="s">
        <v>488</v>
      </c>
      <c r="D22" s="437" t="s">
        <v>562</v>
      </c>
      <c r="E22" s="441" t="s">
        <v>577</v>
      </c>
      <c r="F22" s="437">
        <v>20</v>
      </c>
      <c r="G22" s="439">
        <v>300</v>
      </c>
      <c r="H22" s="439">
        <v>300</v>
      </c>
    </row>
    <row r="23" spans="1:8" ht="45">
      <c r="A23" s="437" t="s">
        <v>559</v>
      </c>
      <c r="B23" s="437" t="s">
        <v>560</v>
      </c>
      <c r="C23" s="435" t="s">
        <v>561</v>
      </c>
      <c r="D23" s="437" t="s">
        <v>562</v>
      </c>
      <c r="E23" s="441" t="s">
        <v>563</v>
      </c>
      <c r="F23" s="437">
        <v>20</v>
      </c>
      <c r="G23" s="439">
        <v>300</v>
      </c>
      <c r="H23" s="439">
        <v>300</v>
      </c>
    </row>
    <row r="24" spans="1:8" ht="45">
      <c r="A24" s="437" t="s">
        <v>564</v>
      </c>
      <c r="B24" s="437" t="s">
        <v>494</v>
      </c>
      <c r="C24" s="442">
        <v>19001024244</v>
      </c>
      <c r="D24" s="437" t="s">
        <v>565</v>
      </c>
      <c r="E24" s="441" t="s">
        <v>563</v>
      </c>
      <c r="F24" s="437">
        <v>20</v>
      </c>
      <c r="G24" s="439">
        <v>300</v>
      </c>
      <c r="H24" s="439">
        <v>300</v>
      </c>
    </row>
    <row r="25" spans="1:8" ht="45">
      <c r="A25" s="437" t="s">
        <v>482</v>
      </c>
      <c r="B25" s="437" t="s">
        <v>481</v>
      </c>
      <c r="C25" s="435" t="s">
        <v>566</v>
      </c>
      <c r="D25" s="437" t="s">
        <v>551</v>
      </c>
      <c r="E25" s="437" t="s">
        <v>552</v>
      </c>
      <c r="F25" s="437">
        <v>14</v>
      </c>
      <c r="G25" s="439">
        <v>210</v>
      </c>
      <c r="H25" s="439">
        <v>210</v>
      </c>
    </row>
    <row r="26" spans="1:8" ht="45">
      <c r="A26" s="437" t="s">
        <v>567</v>
      </c>
      <c r="B26" s="437" t="s">
        <v>568</v>
      </c>
      <c r="C26" s="435" t="s">
        <v>569</v>
      </c>
      <c r="D26" s="437" t="s">
        <v>555</v>
      </c>
      <c r="E26" s="437" t="s">
        <v>552</v>
      </c>
      <c r="F26" s="437">
        <v>14</v>
      </c>
      <c r="G26" s="439">
        <v>210</v>
      </c>
      <c r="H26" s="439">
        <v>210</v>
      </c>
    </row>
    <row r="27" spans="1:8" ht="45">
      <c r="A27" s="437" t="s">
        <v>570</v>
      </c>
      <c r="B27" s="437" t="s">
        <v>571</v>
      </c>
      <c r="C27" s="435" t="s">
        <v>572</v>
      </c>
      <c r="D27" s="437" t="s">
        <v>562</v>
      </c>
      <c r="E27" s="441" t="s">
        <v>573</v>
      </c>
      <c r="F27" s="437">
        <v>20</v>
      </c>
      <c r="G27" s="439">
        <v>300</v>
      </c>
      <c r="H27" s="439">
        <v>300</v>
      </c>
    </row>
    <row r="28" spans="1:8" ht="45">
      <c r="A28" s="437" t="s">
        <v>570</v>
      </c>
      <c r="B28" s="437" t="s">
        <v>571</v>
      </c>
      <c r="C28" s="435" t="s">
        <v>572</v>
      </c>
      <c r="D28" s="437" t="s">
        <v>578</v>
      </c>
      <c r="E28" s="441" t="s">
        <v>573</v>
      </c>
      <c r="F28" s="437">
        <v>30</v>
      </c>
      <c r="G28" s="439">
        <v>450</v>
      </c>
      <c r="H28" s="439">
        <v>450</v>
      </c>
    </row>
    <row r="29" spans="1:8" ht="45">
      <c r="A29" s="437" t="s">
        <v>537</v>
      </c>
      <c r="B29" s="437" t="s">
        <v>553</v>
      </c>
      <c r="C29" s="438" t="s">
        <v>554</v>
      </c>
      <c r="D29" s="437" t="s">
        <v>555</v>
      </c>
      <c r="E29" s="437" t="s">
        <v>552</v>
      </c>
      <c r="F29" s="437">
        <v>30</v>
      </c>
      <c r="G29" s="439">
        <v>450</v>
      </c>
      <c r="H29" s="439">
        <v>450</v>
      </c>
    </row>
    <row r="30" spans="1:8" ht="45">
      <c r="A30" s="437" t="s">
        <v>559</v>
      </c>
      <c r="B30" s="437" t="s">
        <v>560</v>
      </c>
      <c r="C30" s="435" t="s">
        <v>561</v>
      </c>
      <c r="D30" s="437" t="s">
        <v>579</v>
      </c>
      <c r="E30" s="441" t="s">
        <v>563</v>
      </c>
      <c r="F30" s="437">
        <v>30</v>
      </c>
      <c r="G30" s="439">
        <v>450</v>
      </c>
      <c r="H30" s="439">
        <v>450</v>
      </c>
    </row>
    <row r="31" spans="1:8" ht="60">
      <c r="A31" s="437" t="s">
        <v>482</v>
      </c>
      <c r="B31" s="437" t="s">
        <v>481</v>
      </c>
      <c r="C31" s="435" t="s">
        <v>566</v>
      </c>
      <c r="D31" s="437" t="s">
        <v>551</v>
      </c>
      <c r="E31" s="437" t="s">
        <v>580</v>
      </c>
      <c r="F31" s="437">
        <v>30</v>
      </c>
      <c r="G31" s="439">
        <v>450</v>
      </c>
      <c r="H31" s="439">
        <v>450</v>
      </c>
    </row>
    <row r="32" spans="1:8" ht="45">
      <c r="A32" s="437" t="s">
        <v>567</v>
      </c>
      <c r="B32" s="437" t="s">
        <v>568</v>
      </c>
      <c r="C32" s="435" t="s">
        <v>569</v>
      </c>
      <c r="D32" s="437" t="s">
        <v>555</v>
      </c>
      <c r="E32" s="437" t="s">
        <v>576</v>
      </c>
      <c r="F32" s="437">
        <v>20</v>
      </c>
      <c r="G32" s="439">
        <v>300</v>
      </c>
      <c r="H32" s="439">
        <v>300</v>
      </c>
    </row>
    <row r="33" spans="1:8" ht="45">
      <c r="A33" s="437" t="s">
        <v>581</v>
      </c>
      <c r="B33" s="437" t="s">
        <v>582</v>
      </c>
      <c r="C33" s="438" t="s">
        <v>589</v>
      </c>
      <c r="D33" s="437" t="s">
        <v>583</v>
      </c>
      <c r="E33" s="437" t="s">
        <v>552</v>
      </c>
      <c r="F33" s="437">
        <v>24</v>
      </c>
      <c r="G33" s="439">
        <v>345</v>
      </c>
      <c r="H33" s="439">
        <v>345</v>
      </c>
    </row>
    <row r="34" spans="1:8" ht="45">
      <c r="A34" s="437" t="s">
        <v>556</v>
      </c>
      <c r="B34" s="437" t="s">
        <v>486</v>
      </c>
      <c r="C34" s="440" t="s">
        <v>488</v>
      </c>
      <c r="D34" s="437" t="s">
        <v>557</v>
      </c>
      <c r="E34" s="441" t="s">
        <v>584</v>
      </c>
      <c r="F34" s="437">
        <v>36</v>
      </c>
      <c r="G34" s="439">
        <v>500</v>
      </c>
      <c r="H34" s="439">
        <v>500</v>
      </c>
    </row>
    <row r="35" spans="1:8" ht="45">
      <c r="A35" s="437" t="s">
        <v>499</v>
      </c>
      <c r="B35" s="437" t="s">
        <v>498</v>
      </c>
      <c r="C35" s="443" t="s">
        <v>500</v>
      </c>
      <c r="D35" s="437" t="s">
        <v>557</v>
      </c>
      <c r="E35" s="437" t="s">
        <v>574</v>
      </c>
      <c r="F35" s="437">
        <v>36</v>
      </c>
      <c r="G35" s="439">
        <v>500</v>
      </c>
      <c r="H35" s="439">
        <v>500</v>
      </c>
    </row>
    <row r="36" spans="1:8" ht="45">
      <c r="A36" s="437" t="s">
        <v>556</v>
      </c>
      <c r="B36" s="437" t="s">
        <v>575</v>
      </c>
      <c r="C36" s="444" t="s">
        <v>585</v>
      </c>
      <c r="D36" s="437" t="s">
        <v>555</v>
      </c>
      <c r="E36" s="437" t="s">
        <v>576</v>
      </c>
      <c r="F36" s="437">
        <v>20</v>
      </c>
      <c r="G36" s="439">
        <v>300</v>
      </c>
      <c r="H36" s="439">
        <v>300</v>
      </c>
    </row>
    <row r="37" spans="1:8" ht="15">
      <c r="A37" s="138"/>
      <c r="B37" s="138"/>
      <c r="C37" s="138"/>
      <c r="D37" s="138"/>
      <c r="E37" s="138"/>
      <c r="F37" s="138" t="s">
        <v>345</v>
      </c>
      <c r="G37" s="125">
        <f>SUM(G9:G36)</f>
        <v>12010</v>
      </c>
      <c r="H37" s="125">
        <f>SUM(H9:H36)</f>
        <v>12010</v>
      </c>
    </row>
    <row r="38" spans="1:8" ht="15">
      <c r="A38" s="298"/>
      <c r="B38" s="298"/>
      <c r="C38" s="298"/>
      <c r="D38" s="298"/>
      <c r="E38" s="298"/>
      <c r="F38" s="298"/>
      <c r="G38" s="254"/>
      <c r="H38" s="254"/>
    </row>
    <row r="39" spans="1:8" ht="15">
      <c r="A39" s="299" t="s">
        <v>356</v>
      </c>
      <c r="B39" s="298"/>
      <c r="C39" s="298"/>
      <c r="D39" s="298"/>
      <c r="E39" s="298"/>
      <c r="F39" s="298"/>
      <c r="G39" s="254"/>
      <c r="H39" s="254"/>
    </row>
    <row r="40" spans="1:8" ht="15">
      <c r="A40" s="299" t="s">
        <v>359</v>
      </c>
      <c r="B40" s="298"/>
      <c r="C40" s="298"/>
      <c r="D40" s="298"/>
      <c r="E40" s="298"/>
      <c r="F40" s="298"/>
      <c r="G40" s="254"/>
      <c r="H40" s="254"/>
    </row>
    <row r="41" spans="1:8" ht="15">
      <c r="A41" s="299"/>
      <c r="B41" s="254"/>
      <c r="C41" s="254"/>
      <c r="D41" s="254"/>
      <c r="E41" s="254"/>
      <c r="F41" s="254"/>
      <c r="G41" s="254"/>
      <c r="H41" s="254"/>
    </row>
    <row r="42" spans="1:8" ht="15">
      <c r="A42" s="299"/>
      <c r="B42" s="254"/>
      <c r="C42" s="254"/>
      <c r="D42" s="254"/>
      <c r="E42" s="254"/>
      <c r="F42" s="254"/>
      <c r="G42" s="254"/>
      <c r="H42" s="254"/>
    </row>
    <row r="43" spans="1:8">
      <c r="A43" s="295"/>
      <c r="B43" s="295"/>
      <c r="C43" s="295"/>
      <c r="D43" s="295"/>
      <c r="E43" s="295"/>
      <c r="F43" s="295"/>
      <c r="G43" s="295"/>
      <c r="H43" s="295"/>
    </row>
    <row r="44" spans="1:8" ht="15">
      <c r="A44" s="260" t="s">
        <v>107</v>
      </c>
      <c r="B44" s="254"/>
      <c r="C44" s="254"/>
      <c r="D44" s="254"/>
      <c r="E44" s="254"/>
      <c r="F44" s="254"/>
      <c r="G44" s="254"/>
      <c r="H44" s="254"/>
    </row>
    <row r="45" spans="1:8" ht="15">
      <c r="A45" s="254"/>
      <c r="B45" s="254"/>
      <c r="C45" s="254"/>
      <c r="D45" s="254"/>
      <c r="E45" s="254"/>
      <c r="F45" s="254"/>
      <c r="G45" s="254"/>
      <c r="H45" s="254"/>
    </row>
    <row r="46" spans="1:8" ht="15">
      <c r="A46" s="254"/>
      <c r="B46" s="254"/>
      <c r="C46" s="254"/>
      <c r="D46" s="254"/>
      <c r="E46" s="254"/>
      <c r="F46" s="254"/>
      <c r="G46" s="254"/>
      <c r="H46" s="261"/>
    </row>
    <row r="47" spans="1:8" ht="15">
      <c r="A47" s="260"/>
      <c r="B47" s="260" t="s">
        <v>274</v>
      </c>
      <c r="C47" s="260"/>
      <c r="D47" s="260"/>
      <c r="E47" s="260"/>
      <c r="F47" s="260"/>
      <c r="G47" s="254"/>
      <c r="H47" s="261"/>
    </row>
    <row r="48" spans="1:8" ht="15">
      <c r="A48" s="254"/>
      <c r="B48" s="254" t="s">
        <v>273</v>
      </c>
      <c r="C48" s="254"/>
      <c r="D48" s="254"/>
      <c r="E48" s="254"/>
      <c r="F48" s="254"/>
      <c r="G48" s="254"/>
      <c r="H48" s="261"/>
    </row>
    <row r="49" spans="1:8">
      <c r="A49" s="262"/>
      <c r="B49" s="262" t="s">
        <v>140</v>
      </c>
      <c r="C49" s="262"/>
      <c r="D49" s="262"/>
      <c r="E49" s="262"/>
      <c r="F49" s="262"/>
      <c r="G49" s="255"/>
      <c r="H49" s="255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C20:C23 C14:C18 C9:C12 C25:C36">
      <formula1>11</formula1>
    </dataValidation>
  </dataValidations>
  <printOptions gridLines="1"/>
  <pageMargins left="0.25" right="0.25" top="0.75" bottom="0.75" header="0.3" footer="0.3"/>
  <pageSetup scale="4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Normal="100" zoomScaleSheetLayoutView="70" workbookViewId="0">
      <selection activeCell="A5" sqref="A5"/>
    </sheetView>
  </sheetViews>
  <sheetFormatPr defaultRowHeight="12.75"/>
  <cols>
    <col min="1" max="1" width="5.42578125" style="255" customWidth="1"/>
    <col min="2" max="2" width="13.140625" style="255" customWidth="1"/>
    <col min="3" max="3" width="15.140625" style="255" customWidth="1"/>
    <col min="4" max="4" width="18" style="255" customWidth="1"/>
    <col min="5" max="5" width="20.5703125" style="255" customWidth="1"/>
    <col min="6" max="6" width="21.28515625" style="255" customWidth="1"/>
    <col min="7" max="7" width="15.140625" style="255" customWidth="1"/>
    <col min="8" max="8" width="15.5703125" style="255" customWidth="1"/>
    <col min="9" max="9" width="13.42578125" style="255" customWidth="1"/>
    <col min="10" max="10" width="0" style="255" hidden="1" customWidth="1"/>
    <col min="11" max="16384" width="9.140625" style="255"/>
  </cols>
  <sheetData>
    <row r="1" spans="1:10" ht="15">
      <c r="A1" s="113" t="s">
        <v>478</v>
      </c>
      <c r="B1" s="113"/>
      <c r="C1" s="116"/>
      <c r="D1" s="116"/>
      <c r="E1" s="116"/>
      <c r="F1" s="116"/>
      <c r="G1" s="426" t="s">
        <v>110</v>
      </c>
      <c r="H1" s="426"/>
    </row>
    <row r="2" spans="1:10" ht="15">
      <c r="A2" s="115" t="s">
        <v>141</v>
      </c>
      <c r="B2" s="113"/>
      <c r="C2" s="116"/>
      <c r="D2" s="116"/>
      <c r="E2" s="116"/>
      <c r="F2" s="116"/>
      <c r="G2" s="424" t="s">
        <v>590</v>
      </c>
      <c r="H2" s="424"/>
    </row>
    <row r="3" spans="1:10" ht="15">
      <c r="A3" s="115"/>
      <c r="B3" s="115"/>
      <c r="C3" s="115"/>
      <c r="D3" s="115"/>
      <c r="E3" s="115"/>
      <c r="F3" s="115"/>
      <c r="G3" s="289"/>
      <c r="H3" s="289"/>
    </row>
    <row r="4" spans="1:10" ht="15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16"/>
      <c r="F4" s="116"/>
      <c r="G4" s="115"/>
      <c r="H4" s="115"/>
    </row>
    <row r="5" spans="1:10" ht="15">
      <c r="A5" s="449" t="s">
        <v>591</v>
      </c>
      <c r="B5" s="119"/>
      <c r="C5" s="119"/>
      <c r="D5" s="119"/>
      <c r="E5" s="119"/>
      <c r="F5" s="119"/>
      <c r="G5" s="120"/>
      <c r="H5" s="120"/>
    </row>
    <row r="6" spans="1:10" ht="15">
      <c r="A6" s="116"/>
      <c r="B6" s="116"/>
      <c r="C6" s="116"/>
      <c r="D6" s="116"/>
      <c r="E6" s="116"/>
      <c r="F6" s="116"/>
      <c r="G6" s="115"/>
      <c r="H6" s="115"/>
    </row>
    <row r="7" spans="1:10" ht="15">
      <c r="A7" s="288"/>
      <c r="B7" s="288"/>
      <c r="C7" s="288"/>
      <c r="D7" s="291"/>
      <c r="E7" s="288"/>
      <c r="F7" s="288"/>
      <c r="G7" s="117"/>
      <c r="H7" s="117"/>
    </row>
    <row r="8" spans="1:10" ht="30">
      <c r="A8" s="129" t="s">
        <v>64</v>
      </c>
      <c r="B8" s="129" t="s">
        <v>346</v>
      </c>
      <c r="C8" s="129" t="s">
        <v>347</v>
      </c>
      <c r="D8" s="129" t="s">
        <v>230</v>
      </c>
      <c r="E8" s="129" t="s">
        <v>355</v>
      </c>
      <c r="F8" s="129" t="s">
        <v>348</v>
      </c>
      <c r="G8" s="118" t="s">
        <v>10</v>
      </c>
      <c r="H8" s="118" t="s">
        <v>9</v>
      </c>
      <c r="J8" s="300" t="s">
        <v>354</v>
      </c>
    </row>
    <row r="9" spans="1:10" ht="15">
      <c r="A9" s="137"/>
      <c r="B9" s="137"/>
      <c r="C9" s="137"/>
      <c r="D9" s="137"/>
      <c r="E9" s="137"/>
      <c r="F9" s="137"/>
      <c r="G9" s="4"/>
      <c r="H9" s="4"/>
      <c r="J9" s="300" t="s">
        <v>0</v>
      </c>
    </row>
    <row r="10" spans="1:10" ht="15">
      <c r="A10" s="137"/>
      <c r="B10" s="137"/>
      <c r="C10" s="137"/>
      <c r="D10" s="137"/>
      <c r="E10" s="137"/>
      <c r="F10" s="137"/>
      <c r="G10" s="4"/>
      <c r="H10" s="4"/>
    </row>
    <row r="11" spans="1:10" ht="15">
      <c r="A11" s="126"/>
      <c r="B11" s="126"/>
      <c r="C11" s="126"/>
      <c r="D11" s="126"/>
      <c r="E11" s="126"/>
      <c r="F11" s="126"/>
      <c r="G11" s="4"/>
      <c r="H11" s="4"/>
    </row>
    <row r="12" spans="1:10" ht="15">
      <c r="A12" s="126"/>
      <c r="B12" s="126"/>
      <c r="C12" s="126"/>
      <c r="D12" s="126"/>
      <c r="E12" s="126"/>
      <c r="F12" s="126"/>
      <c r="G12" s="4"/>
      <c r="H12" s="4"/>
    </row>
    <row r="13" spans="1:10" ht="15">
      <c r="A13" s="126"/>
      <c r="B13" s="126"/>
      <c r="C13" s="126"/>
      <c r="D13" s="126"/>
      <c r="E13" s="126"/>
      <c r="F13" s="126"/>
      <c r="G13" s="4"/>
      <c r="H13" s="4"/>
    </row>
    <row r="14" spans="1:10" ht="15">
      <c r="A14" s="126"/>
      <c r="B14" s="126"/>
      <c r="C14" s="126"/>
      <c r="D14" s="126"/>
      <c r="E14" s="126"/>
      <c r="F14" s="126"/>
      <c r="G14" s="4"/>
      <c r="H14" s="4"/>
    </row>
    <row r="15" spans="1:10" ht="15">
      <c r="A15" s="126"/>
      <c r="B15" s="126"/>
      <c r="C15" s="126"/>
      <c r="D15" s="126"/>
      <c r="E15" s="126"/>
      <c r="F15" s="126"/>
      <c r="G15" s="4"/>
      <c r="H15" s="4"/>
    </row>
    <row r="16" spans="1:10" ht="15">
      <c r="A16" s="126"/>
      <c r="B16" s="126"/>
      <c r="C16" s="126"/>
      <c r="D16" s="126"/>
      <c r="E16" s="126"/>
      <c r="F16" s="126"/>
      <c r="G16" s="4"/>
      <c r="H16" s="4"/>
    </row>
    <row r="17" spans="1:8" ht="15">
      <c r="A17" s="126"/>
      <c r="B17" s="126"/>
      <c r="C17" s="126"/>
      <c r="D17" s="126"/>
      <c r="E17" s="126"/>
      <c r="F17" s="126"/>
      <c r="G17" s="4"/>
      <c r="H17" s="4"/>
    </row>
    <row r="18" spans="1:8" ht="15">
      <c r="A18" s="126"/>
      <c r="B18" s="126"/>
      <c r="C18" s="126"/>
      <c r="D18" s="126"/>
      <c r="E18" s="126"/>
      <c r="F18" s="126"/>
      <c r="G18" s="4"/>
      <c r="H18" s="4"/>
    </row>
    <row r="19" spans="1:8" ht="15">
      <c r="A19" s="126"/>
      <c r="B19" s="126"/>
      <c r="C19" s="126"/>
      <c r="D19" s="126"/>
      <c r="E19" s="126"/>
      <c r="F19" s="126"/>
      <c r="G19" s="4"/>
      <c r="H19" s="4"/>
    </row>
    <row r="20" spans="1:8" ht="15">
      <c r="A20" s="126"/>
      <c r="B20" s="126"/>
      <c r="C20" s="126"/>
      <c r="D20" s="126"/>
      <c r="E20" s="126"/>
      <c r="F20" s="126"/>
      <c r="G20" s="4"/>
      <c r="H20" s="4"/>
    </row>
    <row r="21" spans="1:8" ht="15">
      <c r="A21" s="126"/>
      <c r="B21" s="126"/>
      <c r="C21" s="126"/>
      <c r="D21" s="126"/>
      <c r="E21" s="126"/>
      <c r="F21" s="126"/>
      <c r="G21" s="4"/>
      <c r="H21" s="4"/>
    </row>
    <row r="22" spans="1:8" ht="15">
      <c r="A22" s="126"/>
      <c r="B22" s="126"/>
      <c r="C22" s="126"/>
      <c r="D22" s="126"/>
      <c r="E22" s="126"/>
      <c r="F22" s="126"/>
      <c r="G22" s="4"/>
      <c r="H22" s="4"/>
    </row>
    <row r="23" spans="1:8" ht="15">
      <c r="A23" s="126"/>
      <c r="B23" s="126"/>
      <c r="C23" s="126"/>
      <c r="D23" s="126"/>
      <c r="E23" s="126"/>
      <c r="F23" s="126"/>
      <c r="G23" s="4"/>
      <c r="H23" s="4"/>
    </row>
    <row r="24" spans="1:8" ht="15">
      <c r="A24" s="126"/>
      <c r="B24" s="126"/>
      <c r="C24" s="126"/>
      <c r="D24" s="126"/>
      <c r="E24" s="126"/>
      <c r="F24" s="126"/>
      <c r="G24" s="4"/>
      <c r="H24" s="4"/>
    </row>
    <row r="25" spans="1:8" ht="15">
      <c r="A25" s="126"/>
      <c r="B25" s="126"/>
      <c r="C25" s="126"/>
      <c r="D25" s="126"/>
      <c r="E25" s="126"/>
      <c r="F25" s="126"/>
      <c r="G25" s="4"/>
      <c r="H25" s="4"/>
    </row>
    <row r="26" spans="1:8" ht="15">
      <c r="A26" s="126"/>
      <c r="B26" s="126"/>
      <c r="C26" s="126"/>
      <c r="D26" s="126"/>
      <c r="E26" s="126"/>
      <c r="F26" s="126"/>
      <c r="G26" s="4"/>
      <c r="H26" s="4"/>
    </row>
    <row r="27" spans="1:8" ht="15">
      <c r="A27" s="126"/>
      <c r="B27" s="126"/>
      <c r="C27" s="126"/>
      <c r="D27" s="126"/>
      <c r="E27" s="126"/>
      <c r="F27" s="126"/>
      <c r="G27" s="4"/>
      <c r="H27" s="4"/>
    </row>
    <row r="28" spans="1:8" ht="15">
      <c r="A28" s="126"/>
      <c r="B28" s="126"/>
      <c r="C28" s="126"/>
      <c r="D28" s="126"/>
      <c r="E28" s="126"/>
      <c r="F28" s="126"/>
      <c r="G28" s="4"/>
      <c r="H28" s="4"/>
    </row>
    <row r="29" spans="1:8" ht="15">
      <c r="A29" s="126"/>
      <c r="B29" s="126"/>
      <c r="C29" s="126"/>
      <c r="D29" s="126"/>
      <c r="E29" s="126"/>
      <c r="F29" s="126"/>
      <c r="G29" s="4"/>
      <c r="H29" s="4"/>
    </row>
    <row r="30" spans="1:8" ht="15">
      <c r="A30" s="126"/>
      <c r="B30" s="126"/>
      <c r="C30" s="126"/>
      <c r="D30" s="126"/>
      <c r="E30" s="126"/>
      <c r="F30" s="126"/>
      <c r="G30" s="4"/>
      <c r="H30" s="4"/>
    </row>
    <row r="31" spans="1:8" ht="15">
      <c r="A31" s="126"/>
      <c r="B31" s="126"/>
      <c r="C31" s="126"/>
      <c r="D31" s="126"/>
      <c r="E31" s="126"/>
      <c r="F31" s="126"/>
      <c r="G31" s="4"/>
      <c r="H31" s="4"/>
    </row>
    <row r="32" spans="1:8" ht="15">
      <c r="A32" s="126"/>
      <c r="B32" s="126"/>
      <c r="C32" s="126"/>
      <c r="D32" s="126"/>
      <c r="E32" s="126"/>
      <c r="F32" s="126"/>
      <c r="G32" s="4"/>
      <c r="H32" s="4"/>
    </row>
    <row r="33" spans="1:9" ht="15">
      <c r="A33" s="126"/>
      <c r="B33" s="126"/>
      <c r="C33" s="126"/>
      <c r="D33" s="126"/>
      <c r="E33" s="126"/>
      <c r="F33" s="126"/>
      <c r="G33" s="4"/>
      <c r="H33" s="4"/>
    </row>
    <row r="34" spans="1:9" ht="15">
      <c r="A34" s="126"/>
      <c r="B34" s="138"/>
      <c r="C34" s="138"/>
      <c r="D34" s="138"/>
      <c r="E34" s="138"/>
      <c r="F34" s="138" t="s">
        <v>353</v>
      </c>
      <c r="G34" s="125">
        <f>SUM(G9:G33)</f>
        <v>0</v>
      </c>
      <c r="H34" s="125">
        <f>SUM(H9:H33)</f>
        <v>0</v>
      </c>
    </row>
    <row r="35" spans="1:9" ht="15">
      <c r="A35" s="298"/>
      <c r="B35" s="298"/>
      <c r="C35" s="298"/>
      <c r="D35" s="298"/>
      <c r="E35" s="298"/>
      <c r="F35" s="298"/>
      <c r="G35" s="298"/>
      <c r="H35" s="254"/>
      <c r="I35" s="254"/>
    </row>
    <row r="36" spans="1:9" ht="15">
      <c r="A36" s="299" t="s">
        <v>407</v>
      </c>
      <c r="B36" s="299"/>
      <c r="C36" s="298"/>
      <c r="D36" s="298"/>
      <c r="E36" s="298"/>
      <c r="F36" s="298"/>
      <c r="G36" s="298"/>
      <c r="H36" s="254"/>
      <c r="I36" s="254"/>
    </row>
    <row r="37" spans="1:9" ht="15">
      <c r="A37" s="299" t="s">
        <v>352</v>
      </c>
      <c r="B37" s="299"/>
      <c r="C37" s="298"/>
      <c r="D37" s="298"/>
      <c r="E37" s="298"/>
      <c r="F37" s="298"/>
      <c r="G37" s="298"/>
      <c r="H37" s="254"/>
      <c r="I37" s="254"/>
    </row>
    <row r="38" spans="1:9" ht="15">
      <c r="A38" s="299"/>
      <c r="B38" s="299"/>
      <c r="C38" s="254"/>
      <c r="D38" s="254"/>
      <c r="E38" s="254"/>
      <c r="F38" s="254"/>
      <c r="G38" s="254"/>
      <c r="H38" s="254"/>
      <c r="I38" s="254"/>
    </row>
    <row r="39" spans="1:9" ht="15">
      <c r="A39" s="299"/>
      <c r="B39" s="299"/>
      <c r="C39" s="254"/>
      <c r="D39" s="254"/>
      <c r="E39" s="254"/>
      <c r="F39" s="254"/>
      <c r="G39" s="254"/>
      <c r="H39" s="254"/>
      <c r="I39" s="254"/>
    </row>
    <row r="40" spans="1:9">
      <c r="A40" s="295"/>
      <c r="B40" s="295"/>
      <c r="C40" s="295"/>
      <c r="D40" s="295"/>
      <c r="E40" s="295"/>
      <c r="F40" s="295"/>
      <c r="G40" s="295"/>
      <c r="H40" s="295"/>
      <c r="I40" s="295"/>
    </row>
    <row r="41" spans="1:9" ht="15">
      <c r="A41" s="260" t="s">
        <v>107</v>
      </c>
      <c r="B41" s="260"/>
      <c r="C41" s="254"/>
      <c r="D41" s="254"/>
      <c r="E41" s="254"/>
      <c r="F41" s="254"/>
      <c r="G41" s="254"/>
      <c r="H41" s="254"/>
      <c r="I41" s="254"/>
    </row>
    <row r="42" spans="1:9" ht="15">
      <c r="A42" s="254"/>
      <c r="B42" s="254"/>
      <c r="C42" s="254"/>
      <c r="D42" s="254"/>
      <c r="E42" s="254"/>
      <c r="F42" s="254"/>
      <c r="G42" s="254"/>
      <c r="H42" s="254"/>
      <c r="I42" s="254"/>
    </row>
    <row r="43" spans="1:9" ht="15">
      <c r="A43" s="254"/>
      <c r="B43" s="254"/>
      <c r="C43" s="254"/>
      <c r="D43" s="254"/>
      <c r="E43" s="254"/>
      <c r="F43" s="254"/>
      <c r="G43" s="254"/>
      <c r="H43" s="254"/>
      <c r="I43" s="261"/>
    </row>
    <row r="44" spans="1:9" ht="15">
      <c r="A44" s="260"/>
      <c r="B44" s="260"/>
      <c r="C44" s="260" t="s">
        <v>440</v>
      </c>
      <c r="D44" s="260"/>
      <c r="E44" s="298"/>
      <c r="F44" s="260"/>
      <c r="G44" s="260"/>
      <c r="H44" s="254"/>
      <c r="I44" s="261"/>
    </row>
    <row r="45" spans="1:9" ht="15">
      <c r="A45" s="254"/>
      <c r="B45" s="254"/>
      <c r="C45" s="254" t="s">
        <v>273</v>
      </c>
      <c r="D45" s="254"/>
      <c r="E45" s="254"/>
      <c r="F45" s="254"/>
      <c r="G45" s="254"/>
      <c r="H45" s="254"/>
      <c r="I45" s="261"/>
    </row>
    <row r="46" spans="1:9">
      <c r="A46" s="262"/>
      <c r="B46" s="262"/>
      <c r="C46" s="262" t="s">
        <v>140</v>
      </c>
      <c r="D46" s="262"/>
      <c r="E46" s="262"/>
      <c r="F46" s="262"/>
      <c r="G46" s="262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4"/>
  <dimension ref="A1:L93"/>
  <sheetViews>
    <sheetView showGridLines="0" view="pageBreakPreview" zoomScale="70" zoomScaleNormal="100" zoomScaleSheetLayoutView="70" workbookViewId="0">
      <selection activeCell="A5" sqref="A5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113" t="s">
        <v>308</v>
      </c>
      <c r="B1" s="170"/>
      <c r="C1" s="426" t="s">
        <v>110</v>
      </c>
      <c r="D1" s="426"/>
      <c r="E1" s="209"/>
    </row>
    <row r="2" spans="1:12">
      <c r="A2" s="115" t="s">
        <v>141</v>
      </c>
      <c r="B2" s="170"/>
      <c r="C2" s="424" t="s">
        <v>590</v>
      </c>
      <c r="D2" s="424"/>
      <c r="E2" s="209"/>
    </row>
    <row r="3" spans="1:12">
      <c r="A3" s="115"/>
      <c r="B3" s="170"/>
      <c r="C3" s="114"/>
      <c r="D3" s="114"/>
      <c r="E3" s="209"/>
    </row>
    <row r="4" spans="1:12" s="2" customFormat="1">
      <c r="A4" s="116" t="str">
        <f>'ფორმა N2'!A4</f>
        <v>ანგარიშვალდებული პირის დასახელება:</v>
      </c>
      <c r="B4" s="116"/>
      <c r="C4" s="115"/>
      <c r="D4" s="115"/>
      <c r="E4" s="164"/>
      <c r="L4" s="21"/>
    </row>
    <row r="5" spans="1:12" s="2" customFormat="1">
      <c r="A5" s="449" t="s">
        <v>591</v>
      </c>
      <c r="B5" s="167"/>
      <c r="C5" s="60"/>
      <c r="D5" s="60"/>
      <c r="E5" s="164"/>
    </row>
    <row r="6" spans="1:12" s="2" customFormat="1">
      <c r="A6" s="116"/>
      <c r="B6" s="116"/>
      <c r="C6" s="115"/>
      <c r="D6" s="115"/>
      <c r="E6" s="164"/>
    </row>
    <row r="7" spans="1:12" s="6" customFormat="1">
      <c r="A7" s="139"/>
      <c r="B7" s="139"/>
      <c r="C7" s="117"/>
      <c r="D7" s="117"/>
      <c r="E7" s="210"/>
    </row>
    <row r="8" spans="1:12" s="6" customFormat="1" ht="30">
      <c r="A8" s="160" t="s">
        <v>64</v>
      </c>
      <c r="B8" s="118" t="s">
        <v>11</v>
      </c>
      <c r="C8" s="118" t="s">
        <v>10</v>
      </c>
      <c r="D8" s="118" t="s">
        <v>9</v>
      </c>
      <c r="E8" s="210"/>
    </row>
    <row r="9" spans="1:12" s="9" customFormat="1" ht="18">
      <c r="A9" s="13">
        <v>1</v>
      </c>
      <c r="B9" s="13" t="s">
        <v>57</v>
      </c>
      <c r="C9" s="121">
        <f>SUM(C10,C13,C52,C55,C56,C57,C74,C75)</f>
        <v>16710.05</v>
      </c>
      <c r="D9" s="121">
        <f>SUM(D10,D13,D52,D55,D56,D57,D63,D70,D71,D75)</f>
        <v>16710.05</v>
      </c>
      <c r="E9" s="211"/>
    </row>
    <row r="10" spans="1:12" s="9" customFormat="1" ht="18">
      <c r="A10" s="14">
        <v>1.1000000000000001</v>
      </c>
      <c r="B10" s="14" t="s">
        <v>58</v>
      </c>
      <c r="C10" s="123">
        <f>SUM(C11:C12)</f>
        <v>0</v>
      </c>
      <c r="D10" s="123">
        <f>SUM(D11:D12)</f>
        <v>0</v>
      </c>
      <c r="E10" s="211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211"/>
    </row>
    <row r="12" spans="1:12" ht="16.5" customHeight="1">
      <c r="A12" s="16" t="s">
        <v>31</v>
      </c>
      <c r="B12" s="16" t="s">
        <v>0</v>
      </c>
      <c r="C12" s="34"/>
      <c r="D12" s="35"/>
      <c r="E12" s="209"/>
    </row>
    <row r="13" spans="1:12">
      <c r="A13" s="14">
        <v>1.2</v>
      </c>
      <c r="B13" s="14" t="s">
        <v>60</v>
      </c>
      <c r="C13" s="123">
        <f>SUM(C14,C17,C29:C32,C35,C36,C42,C43,C44,C45,C46,C50,C51)</f>
        <v>16710.05</v>
      </c>
      <c r="D13" s="123">
        <f>SUM(D14,D17,D29:D32,D35,D36,D42,D43,D44,D45,D46,D50,D51)</f>
        <v>16710.05</v>
      </c>
      <c r="E13" s="209"/>
    </row>
    <row r="14" spans="1:12">
      <c r="A14" s="16" t="s">
        <v>32</v>
      </c>
      <c r="B14" s="16" t="s">
        <v>1</v>
      </c>
      <c r="C14" s="122">
        <f>SUM(C15:C16)</f>
        <v>2220</v>
      </c>
      <c r="D14" s="122">
        <f>SUM(D15:D16)</f>
        <v>2220</v>
      </c>
      <c r="E14" s="209"/>
    </row>
    <row r="15" spans="1:12" ht="17.25" customHeight="1">
      <c r="A15" s="17" t="s">
        <v>98</v>
      </c>
      <c r="B15" s="17" t="s">
        <v>61</v>
      </c>
      <c r="C15" s="36">
        <v>2220</v>
      </c>
      <c r="D15" s="37">
        <v>2220</v>
      </c>
      <c r="E15" s="209"/>
    </row>
    <row r="16" spans="1:12" ht="17.25" customHeight="1">
      <c r="A16" s="17" t="s">
        <v>99</v>
      </c>
      <c r="B16" s="17" t="s">
        <v>62</v>
      </c>
      <c r="C16" s="36"/>
      <c r="D16" s="37"/>
      <c r="E16" s="209"/>
    </row>
    <row r="17" spans="1:5">
      <c r="A17" s="16" t="s">
        <v>33</v>
      </c>
      <c r="B17" s="16" t="s">
        <v>2</v>
      </c>
      <c r="C17" s="122">
        <f>SUM(C18:C23,C28)</f>
        <v>3022.05</v>
      </c>
      <c r="D17" s="122">
        <f>SUM(D18:D23,D28)</f>
        <v>3022.05</v>
      </c>
      <c r="E17" s="209"/>
    </row>
    <row r="18" spans="1:5" ht="30">
      <c r="A18" s="17" t="s">
        <v>12</v>
      </c>
      <c r="B18" s="17" t="s">
        <v>253</v>
      </c>
      <c r="C18" s="38">
        <v>112</v>
      </c>
      <c r="D18" s="39">
        <v>112</v>
      </c>
      <c r="E18" s="209"/>
    </row>
    <row r="19" spans="1:5">
      <c r="A19" s="17" t="s">
        <v>13</v>
      </c>
      <c r="B19" s="17" t="s">
        <v>14</v>
      </c>
      <c r="C19" s="38"/>
      <c r="D19" s="40"/>
      <c r="E19" s="209"/>
    </row>
    <row r="20" spans="1:5" ht="30">
      <c r="A20" s="17" t="s">
        <v>287</v>
      </c>
      <c r="B20" s="17" t="s">
        <v>22</v>
      </c>
      <c r="C20" s="38"/>
      <c r="D20" s="41"/>
      <c r="E20" s="209"/>
    </row>
    <row r="21" spans="1:5">
      <c r="A21" s="17" t="s">
        <v>288</v>
      </c>
      <c r="B21" s="17" t="s">
        <v>15</v>
      </c>
      <c r="C21" s="38">
        <v>1106</v>
      </c>
      <c r="D21" s="41">
        <v>1106</v>
      </c>
      <c r="E21" s="209"/>
    </row>
    <row r="22" spans="1:5">
      <c r="A22" s="17" t="s">
        <v>289</v>
      </c>
      <c r="B22" s="17" t="s">
        <v>16</v>
      </c>
      <c r="C22" s="38"/>
      <c r="D22" s="41"/>
      <c r="E22" s="209"/>
    </row>
    <row r="23" spans="1:5">
      <c r="A23" s="17" t="s">
        <v>290</v>
      </c>
      <c r="B23" s="17" t="s">
        <v>17</v>
      </c>
      <c r="C23" s="173">
        <f>SUM(C24:C27)</f>
        <v>1247.44</v>
      </c>
      <c r="D23" s="173">
        <f>SUM(D24:D27)</f>
        <v>1247.44</v>
      </c>
      <c r="E23" s="209"/>
    </row>
    <row r="24" spans="1:5" ht="16.5" customHeight="1">
      <c r="A24" s="18" t="s">
        <v>291</v>
      </c>
      <c r="B24" s="18" t="s">
        <v>18</v>
      </c>
      <c r="C24" s="38">
        <v>792.64</v>
      </c>
      <c r="D24" s="41">
        <v>792.64</v>
      </c>
      <c r="E24" s="209"/>
    </row>
    <row r="25" spans="1:5" ht="16.5" customHeight="1">
      <c r="A25" s="18" t="s">
        <v>292</v>
      </c>
      <c r="B25" s="18" t="s">
        <v>19</v>
      </c>
      <c r="C25" s="38">
        <v>334.8</v>
      </c>
      <c r="D25" s="41">
        <v>334.8</v>
      </c>
      <c r="E25" s="209"/>
    </row>
    <row r="26" spans="1:5" ht="16.5" customHeight="1">
      <c r="A26" s="18" t="s">
        <v>293</v>
      </c>
      <c r="B26" s="18" t="s">
        <v>20</v>
      </c>
      <c r="C26" s="38"/>
      <c r="D26" s="41"/>
      <c r="E26" s="209"/>
    </row>
    <row r="27" spans="1:5" ht="16.5" customHeight="1">
      <c r="A27" s="18" t="s">
        <v>294</v>
      </c>
      <c r="B27" s="18" t="s">
        <v>23</v>
      </c>
      <c r="C27" s="38">
        <v>120</v>
      </c>
      <c r="D27" s="42">
        <v>120</v>
      </c>
      <c r="E27" s="209"/>
    </row>
    <row r="28" spans="1:5">
      <c r="A28" s="17" t="s">
        <v>295</v>
      </c>
      <c r="B28" s="17" t="s">
        <v>21</v>
      </c>
      <c r="C28" s="38">
        <v>556.61</v>
      </c>
      <c r="D28" s="42">
        <v>556.61</v>
      </c>
      <c r="E28" s="209"/>
    </row>
    <row r="29" spans="1:5">
      <c r="A29" s="16" t="s">
        <v>34</v>
      </c>
      <c r="B29" s="16" t="s">
        <v>3</v>
      </c>
      <c r="C29" s="34"/>
      <c r="D29" s="35"/>
      <c r="E29" s="209"/>
    </row>
    <row r="30" spans="1:5">
      <c r="A30" s="16" t="s">
        <v>35</v>
      </c>
      <c r="B30" s="16" t="s">
        <v>4</v>
      </c>
      <c r="C30" s="34"/>
      <c r="D30" s="35"/>
      <c r="E30" s="209"/>
    </row>
    <row r="31" spans="1:5">
      <c r="A31" s="16" t="s">
        <v>36</v>
      </c>
      <c r="B31" s="16" t="s">
        <v>5</v>
      </c>
      <c r="C31" s="34"/>
      <c r="D31" s="35"/>
      <c r="E31" s="209"/>
    </row>
    <row r="32" spans="1:5" ht="30">
      <c r="A32" s="16" t="s">
        <v>37</v>
      </c>
      <c r="B32" s="16" t="s">
        <v>63</v>
      </c>
      <c r="C32" s="122">
        <f>SUM(C33:C34)</f>
        <v>1359</v>
      </c>
      <c r="D32" s="122">
        <f>SUM(D33:D34)</f>
        <v>1359</v>
      </c>
      <c r="E32" s="209"/>
    </row>
    <row r="33" spans="1:5">
      <c r="A33" s="17" t="s">
        <v>296</v>
      </c>
      <c r="B33" s="17" t="s">
        <v>56</v>
      </c>
      <c r="C33" s="34">
        <v>1359</v>
      </c>
      <c r="D33" s="35">
        <v>1359</v>
      </c>
      <c r="E33" s="209"/>
    </row>
    <row r="34" spans="1:5">
      <c r="A34" s="17" t="s">
        <v>297</v>
      </c>
      <c r="B34" s="17" t="s">
        <v>55</v>
      </c>
      <c r="C34" s="34"/>
      <c r="D34" s="35"/>
      <c r="E34" s="209"/>
    </row>
    <row r="35" spans="1:5">
      <c r="A35" s="16" t="s">
        <v>38</v>
      </c>
      <c r="B35" s="16" t="s">
        <v>49</v>
      </c>
      <c r="C35" s="34">
        <v>23</v>
      </c>
      <c r="D35" s="35">
        <v>23</v>
      </c>
      <c r="E35" s="209"/>
    </row>
    <row r="36" spans="1:5">
      <c r="A36" s="16" t="s">
        <v>39</v>
      </c>
      <c r="B36" s="16" t="s">
        <v>364</v>
      </c>
      <c r="C36" s="122">
        <f>SUM(C37:C41)</f>
        <v>7556</v>
      </c>
      <c r="D36" s="122">
        <f>SUM(D37:D41)</f>
        <v>7556</v>
      </c>
      <c r="E36" s="209"/>
    </row>
    <row r="37" spans="1:5">
      <c r="A37" s="17" t="s">
        <v>361</v>
      </c>
      <c r="B37" s="17" t="s">
        <v>365</v>
      </c>
      <c r="C37" s="34"/>
      <c r="D37" s="34"/>
      <c r="E37" s="209"/>
    </row>
    <row r="38" spans="1:5">
      <c r="A38" s="17" t="s">
        <v>362</v>
      </c>
      <c r="B38" s="17" t="s">
        <v>366</v>
      </c>
      <c r="C38" s="34">
        <v>5698</v>
      </c>
      <c r="D38" s="34">
        <v>5698</v>
      </c>
      <c r="E38" s="209"/>
    </row>
    <row r="39" spans="1:5">
      <c r="A39" s="17" t="s">
        <v>363</v>
      </c>
      <c r="B39" s="17" t="s">
        <v>369</v>
      </c>
      <c r="C39" s="34">
        <v>1858</v>
      </c>
      <c r="D39" s="35">
        <v>1858</v>
      </c>
      <c r="E39" s="209"/>
    </row>
    <row r="40" spans="1:5">
      <c r="A40" s="17" t="s">
        <v>368</v>
      </c>
      <c r="B40" s="17" t="s">
        <v>370</v>
      </c>
      <c r="C40" s="34"/>
      <c r="D40" s="35"/>
      <c r="E40" s="209"/>
    </row>
    <row r="41" spans="1:5">
      <c r="A41" s="17" t="s">
        <v>371</v>
      </c>
      <c r="B41" s="17" t="s">
        <v>367</v>
      </c>
      <c r="C41" s="34"/>
      <c r="D41" s="35"/>
      <c r="E41" s="209"/>
    </row>
    <row r="42" spans="1:5" ht="30">
      <c r="A42" s="16" t="s">
        <v>40</v>
      </c>
      <c r="B42" s="16" t="s">
        <v>28</v>
      </c>
      <c r="C42" s="34"/>
      <c r="D42" s="35"/>
      <c r="E42" s="209"/>
    </row>
    <row r="43" spans="1:5">
      <c r="A43" s="16" t="s">
        <v>41</v>
      </c>
      <c r="B43" s="16" t="s">
        <v>24</v>
      </c>
      <c r="C43" s="34"/>
      <c r="D43" s="35"/>
      <c r="E43" s="209"/>
    </row>
    <row r="44" spans="1:5">
      <c r="A44" s="16" t="s">
        <v>42</v>
      </c>
      <c r="B44" s="16" t="s">
        <v>25</v>
      </c>
      <c r="C44" s="34"/>
      <c r="D44" s="35"/>
      <c r="E44" s="209"/>
    </row>
    <row r="45" spans="1:5">
      <c r="A45" s="16" t="s">
        <v>43</v>
      </c>
      <c r="B45" s="16" t="s">
        <v>26</v>
      </c>
      <c r="C45" s="34"/>
      <c r="D45" s="35"/>
      <c r="E45" s="209"/>
    </row>
    <row r="46" spans="1:5">
      <c r="A46" s="16" t="s">
        <v>44</v>
      </c>
      <c r="B46" s="16" t="s">
        <v>302</v>
      </c>
      <c r="C46" s="122">
        <f>SUM(C47:C49)</f>
        <v>2040</v>
      </c>
      <c r="D46" s="122">
        <f>SUM(D47:D49)</f>
        <v>2040</v>
      </c>
      <c r="E46" s="209"/>
    </row>
    <row r="47" spans="1:5">
      <c r="A47" s="136" t="s">
        <v>377</v>
      </c>
      <c r="B47" s="136" t="s">
        <v>380</v>
      </c>
      <c r="C47" s="34">
        <v>2040</v>
      </c>
      <c r="D47" s="35">
        <v>2040</v>
      </c>
      <c r="E47" s="209"/>
    </row>
    <row r="48" spans="1:5">
      <c r="A48" s="136" t="s">
        <v>378</v>
      </c>
      <c r="B48" s="136" t="s">
        <v>379</v>
      </c>
      <c r="C48" s="34"/>
      <c r="D48" s="35"/>
      <c r="E48" s="209"/>
    </row>
    <row r="49" spans="1:5">
      <c r="A49" s="136" t="s">
        <v>381</v>
      </c>
      <c r="B49" s="136" t="s">
        <v>382</v>
      </c>
      <c r="C49" s="34"/>
      <c r="D49" s="35"/>
      <c r="E49" s="209"/>
    </row>
    <row r="50" spans="1:5" ht="26.25" customHeight="1">
      <c r="A50" s="16" t="s">
        <v>45</v>
      </c>
      <c r="B50" s="16" t="s">
        <v>29</v>
      </c>
      <c r="C50" s="34"/>
      <c r="D50" s="35"/>
      <c r="E50" s="209"/>
    </row>
    <row r="51" spans="1:5">
      <c r="A51" s="16" t="s">
        <v>46</v>
      </c>
      <c r="B51" s="16" t="s">
        <v>6</v>
      </c>
      <c r="C51" s="34">
        <v>490</v>
      </c>
      <c r="D51" s="35">
        <v>490</v>
      </c>
      <c r="E51" s="209"/>
    </row>
    <row r="52" spans="1:5" ht="30">
      <c r="A52" s="14">
        <v>1.3</v>
      </c>
      <c r="B52" s="126" t="s">
        <v>421</v>
      </c>
      <c r="C52" s="123">
        <f>SUM(C53:C54)</f>
        <v>0</v>
      </c>
      <c r="D52" s="123">
        <f>SUM(D53:D54)</f>
        <v>0</v>
      </c>
      <c r="E52" s="209"/>
    </row>
    <row r="53" spans="1:5" ht="30">
      <c r="A53" s="16" t="s">
        <v>50</v>
      </c>
      <c r="B53" s="16" t="s">
        <v>48</v>
      </c>
      <c r="C53" s="34"/>
      <c r="D53" s="35"/>
      <c r="E53" s="209"/>
    </row>
    <row r="54" spans="1:5">
      <c r="A54" s="16" t="s">
        <v>51</v>
      </c>
      <c r="B54" s="16" t="s">
        <v>47</v>
      </c>
      <c r="C54" s="34"/>
      <c r="D54" s="35"/>
      <c r="E54" s="209"/>
    </row>
    <row r="55" spans="1:5">
      <c r="A55" s="14">
        <v>1.4</v>
      </c>
      <c r="B55" s="14" t="s">
        <v>423</v>
      </c>
      <c r="C55" s="34"/>
      <c r="D55" s="35"/>
      <c r="E55" s="209"/>
    </row>
    <row r="56" spans="1:5">
      <c r="A56" s="14">
        <v>1.5</v>
      </c>
      <c r="B56" s="14" t="s">
        <v>7</v>
      </c>
      <c r="C56" s="38"/>
      <c r="D56" s="41"/>
      <c r="E56" s="209"/>
    </row>
    <row r="57" spans="1:5">
      <c r="A57" s="14">
        <v>1.6</v>
      </c>
      <c r="B57" s="46" t="s">
        <v>8</v>
      </c>
      <c r="C57" s="123">
        <f>SUM(C58:C62)</f>
        <v>0</v>
      </c>
      <c r="D57" s="123">
        <f>SUM(D58:D62)</f>
        <v>0</v>
      </c>
      <c r="E57" s="209"/>
    </row>
    <row r="58" spans="1:5">
      <c r="A58" s="16" t="s">
        <v>303</v>
      </c>
      <c r="B58" s="47" t="s">
        <v>52</v>
      </c>
      <c r="C58" s="38"/>
      <c r="D58" s="41"/>
      <c r="E58" s="209"/>
    </row>
    <row r="59" spans="1:5" ht="30">
      <c r="A59" s="16" t="s">
        <v>304</v>
      </c>
      <c r="B59" s="47" t="s">
        <v>54</v>
      </c>
      <c r="C59" s="38"/>
      <c r="D59" s="41"/>
      <c r="E59" s="209"/>
    </row>
    <row r="60" spans="1:5">
      <c r="A60" s="16" t="s">
        <v>305</v>
      </c>
      <c r="B60" s="47" t="s">
        <v>53</v>
      </c>
      <c r="C60" s="41"/>
      <c r="D60" s="41"/>
      <c r="E60" s="209"/>
    </row>
    <row r="61" spans="1:5">
      <c r="A61" s="16" t="s">
        <v>306</v>
      </c>
      <c r="B61" s="47" t="s">
        <v>27</v>
      </c>
      <c r="C61" s="38"/>
      <c r="D61" s="41"/>
      <c r="E61" s="209"/>
    </row>
    <row r="62" spans="1:5">
      <c r="A62" s="16" t="s">
        <v>343</v>
      </c>
      <c r="B62" s="286" t="s">
        <v>344</v>
      </c>
      <c r="C62" s="38"/>
      <c r="D62" s="287"/>
      <c r="E62" s="209"/>
    </row>
    <row r="63" spans="1:5">
      <c r="A63" s="13">
        <v>2</v>
      </c>
      <c r="B63" s="48" t="s">
        <v>106</v>
      </c>
      <c r="C63" s="356"/>
      <c r="D63" s="174">
        <f>SUM(D64:D69)</f>
        <v>0</v>
      </c>
      <c r="E63" s="209"/>
    </row>
    <row r="64" spans="1:5">
      <c r="A64" s="15">
        <v>2.1</v>
      </c>
      <c r="B64" s="49" t="s">
        <v>100</v>
      </c>
      <c r="C64" s="356"/>
      <c r="D64" s="43"/>
      <c r="E64" s="209"/>
    </row>
    <row r="65" spans="1:5">
      <c r="A65" s="15">
        <v>2.2000000000000002</v>
      </c>
      <c r="B65" s="49" t="s">
        <v>104</v>
      </c>
      <c r="C65" s="358"/>
      <c r="D65" s="44"/>
      <c r="E65" s="209"/>
    </row>
    <row r="66" spans="1:5">
      <c r="A66" s="15">
        <v>2.2999999999999998</v>
      </c>
      <c r="B66" s="49" t="s">
        <v>103</v>
      </c>
      <c r="C66" s="358"/>
      <c r="D66" s="44"/>
      <c r="E66" s="209"/>
    </row>
    <row r="67" spans="1:5">
      <c r="A67" s="15">
        <v>2.4</v>
      </c>
      <c r="B67" s="49" t="s">
        <v>105</v>
      </c>
      <c r="C67" s="358"/>
      <c r="D67" s="44"/>
      <c r="E67" s="209"/>
    </row>
    <row r="68" spans="1:5">
      <c r="A68" s="15">
        <v>2.5</v>
      </c>
      <c r="B68" s="49" t="s">
        <v>101</v>
      </c>
      <c r="C68" s="358"/>
      <c r="D68" s="44"/>
      <c r="E68" s="209"/>
    </row>
    <row r="69" spans="1:5">
      <c r="A69" s="15">
        <v>2.6</v>
      </c>
      <c r="B69" s="49" t="s">
        <v>102</v>
      </c>
      <c r="C69" s="358"/>
      <c r="D69" s="44"/>
      <c r="E69" s="209"/>
    </row>
    <row r="70" spans="1:5" s="2" customFormat="1">
      <c r="A70" s="13">
        <v>3</v>
      </c>
      <c r="B70" s="354" t="s">
        <v>460</v>
      </c>
      <c r="C70" s="357"/>
      <c r="D70" s="355"/>
      <c r="E70" s="159"/>
    </row>
    <row r="71" spans="1:5" s="2" customFormat="1">
      <c r="A71" s="13">
        <v>4</v>
      </c>
      <c r="B71" s="13" t="s">
        <v>255</v>
      </c>
      <c r="C71" s="357">
        <f>SUM(C72:C73)</f>
        <v>0</v>
      </c>
      <c r="D71" s="124">
        <f>SUM(D72:D73)</f>
        <v>0</v>
      </c>
      <c r="E71" s="159"/>
    </row>
    <row r="72" spans="1:5" s="2" customFormat="1">
      <c r="A72" s="15">
        <v>4.0999999999999996</v>
      </c>
      <c r="B72" s="15" t="s">
        <v>256</v>
      </c>
      <c r="C72" s="8"/>
      <c r="D72" s="8"/>
      <c r="E72" s="159"/>
    </row>
    <row r="73" spans="1:5" s="2" customFormat="1">
      <c r="A73" s="15">
        <v>4.2</v>
      </c>
      <c r="B73" s="15" t="s">
        <v>257</v>
      </c>
      <c r="C73" s="8"/>
      <c r="D73" s="8"/>
      <c r="E73" s="159"/>
    </row>
    <row r="74" spans="1:5" s="2" customFormat="1">
      <c r="A74" s="13">
        <v>5</v>
      </c>
      <c r="B74" s="352" t="s">
        <v>285</v>
      </c>
      <c r="C74" s="8"/>
      <c r="D74" s="124"/>
      <c r="E74" s="159"/>
    </row>
    <row r="75" spans="1:5" s="2" customFormat="1" ht="30">
      <c r="A75" s="13">
        <v>6</v>
      </c>
      <c r="B75" s="352" t="s">
        <v>471</v>
      </c>
      <c r="C75" s="123">
        <f>SUM(C76:C81)</f>
        <v>0</v>
      </c>
      <c r="D75" s="123">
        <f>SUM(D76:D81)</f>
        <v>0</v>
      </c>
      <c r="E75" s="159"/>
    </row>
    <row r="76" spans="1:5" s="2" customFormat="1">
      <c r="A76" s="15">
        <v>6.1</v>
      </c>
      <c r="B76" s="15" t="s">
        <v>68</v>
      </c>
      <c r="C76" s="8"/>
      <c r="D76" s="8"/>
      <c r="E76" s="159"/>
    </row>
    <row r="77" spans="1:5" s="2" customFormat="1">
      <c r="A77" s="15">
        <v>6.2</v>
      </c>
      <c r="B77" s="15" t="s">
        <v>74</v>
      </c>
      <c r="C77" s="8"/>
      <c r="D77" s="8"/>
      <c r="E77" s="159"/>
    </row>
    <row r="78" spans="1:5" s="2" customFormat="1">
      <c r="A78" s="15">
        <v>6.3</v>
      </c>
      <c r="B78" s="15" t="s">
        <v>69</v>
      </c>
      <c r="C78" s="8"/>
      <c r="D78" s="8"/>
      <c r="E78" s="159"/>
    </row>
    <row r="79" spans="1:5" s="2" customFormat="1">
      <c r="A79" s="15">
        <v>6.4</v>
      </c>
      <c r="B79" s="15" t="s">
        <v>472</v>
      </c>
      <c r="C79" s="8"/>
      <c r="D79" s="8"/>
      <c r="E79" s="159"/>
    </row>
    <row r="80" spans="1:5" s="2" customFormat="1">
      <c r="A80" s="15">
        <v>6.5</v>
      </c>
      <c r="B80" s="15" t="s">
        <v>473</v>
      </c>
      <c r="C80" s="8"/>
      <c r="D80" s="8"/>
      <c r="E80" s="159"/>
    </row>
    <row r="81" spans="1:9" s="2" customFormat="1">
      <c r="A81" s="15">
        <v>6.6</v>
      </c>
      <c r="B81" s="15" t="s">
        <v>8</v>
      </c>
      <c r="C81" s="8"/>
      <c r="D81" s="8"/>
      <c r="E81" s="159"/>
    </row>
    <row r="82" spans="1:9" s="23" customFormat="1" ht="12.75"/>
    <row r="83" spans="1:9" s="23" customFormat="1" ht="12.75"/>
    <row r="84" spans="1:9" s="23" customFormat="1" ht="12.75"/>
    <row r="85" spans="1:9" s="2" customFormat="1">
      <c r="A85" s="105" t="s">
        <v>107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105" t="s">
        <v>274</v>
      </c>
      <c r="D88" s="12"/>
      <c r="E88"/>
      <c r="F88"/>
      <c r="G88"/>
      <c r="H88"/>
      <c r="I88"/>
    </row>
    <row r="89" spans="1:9" s="2" customFormat="1">
      <c r="A89"/>
      <c r="B89" s="2" t="s">
        <v>273</v>
      </c>
      <c r="D89" s="12"/>
      <c r="E89"/>
      <c r="F89"/>
      <c r="G89"/>
      <c r="H89"/>
      <c r="I89"/>
    </row>
    <row r="90" spans="1:9" customFormat="1" ht="12.75">
      <c r="B90" s="100" t="s">
        <v>140</v>
      </c>
    </row>
    <row r="91" spans="1:9" s="2" customFormat="1">
      <c r="A91" s="11"/>
    </row>
    <row r="92" spans="1:9" s="23" customFormat="1" ht="12.75"/>
    <row r="93" spans="1:9" s="23" customFormat="1" ht="12.75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zura</cp:lastModifiedBy>
  <cp:lastPrinted>2012-08-17T14:08:30Z</cp:lastPrinted>
  <dcterms:created xsi:type="dcterms:W3CDTF">2011-12-27T13:20:18Z</dcterms:created>
  <dcterms:modified xsi:type="dcterms:W3CDTF">2013-01-31T15:16:11Z</dcterms:modified>
</cp:coreProperties>
</file>