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46" firstSheet="9" activeTab="9"/>
  </bookViews>
  <sheets>
    <sheet name="ფორმა N1" sheetId="15" r:id="rId1"/>
    <sheet name="ფორმა N2" sheetId="3" r:id="rId2"/>
    <sheet name="ფორმა N3" sheetId="7" r:id="rId3"/>
    <sheet name="ფორმა N 4" sheetId="45" r:id="rId4"/>
    <sheet name="ფორმა N4.1" sheetId="44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7" sheetId="12" r:id="rId11"/>
    <sheet name="ფორმა N8" sheetId="9" r:id="rId12"/>
    <sheet name="ფორმა N 8.1" sheetId="18" r:id="rId13"/>
    <sheet name="ფორმა N9" sheetId="47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 " sheetId="46" r:id="rId21"/>
    <sheet name="ფორმა N9.7.1" sheetId="41" r:id="rId22"/>
    <sheet name="Validation" sheetId="13" state="veryHidden" r:id="rId23"/>
    <sheet name="Sheet2" sheetId="50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5.2'!$A$8:$J$37</definedName>
    <definedName name="_xlnm._FilterDatabase" localSheetId="3" hidden="1">'ფორმა N 4'!$A$10:$J$10</definedName>
    <definedName name="_xlnm._FilterDatabase" localSheetId="20" hidden="1">'ფორმა N 9.7 '!$A$8:$L$880</definedName>
    <definedName name="_xlnm._FilterDatabase" localSheetId="0" hidden="1">'ფორმა N1'!$A$9:$M$17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N4.1'!$B$9:$D$17</definedName>
    <definedName name="_xlnm._FilterDatabase" localSheetId="5" hidden="1">'ფორმა N5'!$A$8:$D$11</definedName>
    <definedName name="_xlnm._FilterDatabase" localSheetId="6" hidden="1">'ფორმა N5.1'!$B$9:$D$20</definedName>
    <definedName name="_xlnm._FilterDatabase" localSheetId="8" hidden="1">'ფორმა N5.3'!$A$8:$I$8</definedName>
    <definedName name="_xlnm._FilterDatabase" localSheetId="11" hidden="1">'ფორმა N8'!$A$9:$L$27</definedName>
    <definedName name="Date" localSheetId="9">#REF!</definedName>
    <definedName name="Date" localSheetId="16">#REF!</definedName>
    <definedName name="Date" localSheetId="19">#REF!</definedName>
    <definedName name="Date" localSheetId="3">#REF!</definedName>
    <definedName name="Date" localSheetId="20">#REF!</definedName>
    <definedName name="Date" localSheetId="4">#REF!</definedName>
    <definedName name="Date" localSheetId="6">#REF!</definedName>
    <definedName name="Date" localSheetId="13">#REF!</definedName>
    <definedName name="Date" localSheetId="21">#REF!</definedName>
    <definedName name="Date">#REF!</definedName>
    <definedName name="_xlnm.Print_Area" localSheetId="9">'ფორმა 5.4'!$A$1:$H$46</definedName>
    <definedName name="_xlnm.Print_Area" localSheetId="18">'ფორმა 9.5'!$A$1:$L$21</definedName>
    <definedName name="_xlnm.Print_Area" localSheetId="19">'ფორმა 9.6'!$A$1:$I$21</definedName>
    <definedName name="_xlnm.Print_Area" localSheetId="3">'ფორმა N 4'!$A$1:$D$92</definedName>
    <definedName name="_xlnm.Print_Area" localSheetId="12">'ფორმა N 8.1'!$A$1:$H$34</definedName>
    <definedName name="_xlnm.Print_Area" localSheetId="20">'ფორმა N 9.7 '!$A$1:$I$888</definedName>
    <definedName name="_xlnm.Print_Area" localSheetId="0">'ფორმა N1'!$A$1:$M$34</definedName>
    <definedName name="_xlnm.Print_Area" localSheetId="1">'ფორმა N2'!$A$1:$E$41</definedName>
    <definedName name="_xlnm.Print_Area" localSheetId="2">'ფორმა N3'!$A$1:$E$42</definedName>
    <definedName name="_xlnm.Print_Area" localSheetId="4">'ფორმა N4.1'!$A$1:$E$32</definedName>
    <definedName name="_xlnm.Print_Area" localSheetId="5">'ფორმა N5'!$A$1:$D$90</definedName>
    <definedName name="_xlnm.Print_Area" localSheetId="8">'ფორმა N5.3'!$A$1:$I$82</definedName>
    <definedName name="_xlnm.Print_Area" localSheetId="10">'ფორმა N7'!$A$1:$E$93</definedName>
    <definedName name="_xlnm.Print_Area" localSheetId="14">'ფორმა N9.1'!$A$1:$I$35</definedName>
    <definedName name="_xlnm.Print_Area" localSheetId="15">'ფორმა N9.2'!$A$1:$J$36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4" i="50" l="1"/>
  <c r="D10" i="47"/>
  <c r="E10" i="47"/>
  <c r="F10" i="47"/>
  <c r="G10" i="47"/>
  <c r="F27" i="9"/>
  <c r="C11" i="12"/>
  <c r="C10" i="12"/>
  <c r="C34" i="12"/>
  <c r="C45" i="12"/>
  <c r="C64" i="12"/>
  <c r="C44" i="12"/>
  <c r="C63" i="8"/>
  <c r="G20" i="29"/>
  <c r="G19" i="29"/>
  <c r="G17" i="29"/>
  <c r="G16" i="29"/>
  <c r="G15" i="29"/>
  <c r="G14" i="29"/>
  <c r="G13" i="29"/>
  <c r="G12" i="29"/>
  <c r="H9" i="29"/>
  <c r="H10" i="29"/>
  <c r="G11" i="29"/>
  <c r="G10" i="29"/>
  <c r="G9" i="29"/>
  <c r="D31" i="45"/>
  <c r="C31" i="45"/>
  <c r="D79" i="45"/>
  <c r="D77" i="45"/>
  <c r="C79" i="45"/>
  <c r="C77" i="45"/>
  <c r="I67" i="30"/>
  <c r="H67" i="30"/>
  <c r="D68" i="12"/>
  <c r="D64" i="12"/>
  <c r="D49" i="45"/>
  <c r="C49" i="45"/>
  <c r="I22" i="9"/>
  <c r="I23" i="9"/>
  <c r="I24" i="9"/>
  <c r="I25" i="9"/>
  <c r="H21" i="9"/>
  <c r="I21" i="9" s="1"/>
  <c r="I17" i="9"/>
  <c r="H13" i="9"/>
  <c r="I13" i="9"/>
  <c r="H12" i="9"/>
  <c r="G12" i="9"/>
  <c r="G27" i="9"/>
  <c r="I11" i="9"/>
  <c r="I14" i="9"/>
  <c r="I15" i="9"/>
  <c r="I16" i="9"/>
  <c r="I18" i="9"/>
  <c r="I19" i="9"/>
  <c r="I20" i="9"/>
  <c r="D47" i="12"/>
  <c r="D27" i="12"/>
  <c r="D11" i="12" s="1"/>
  <c r="D10" i="12" s="1"/>
  <c r="E44" i="12" s="1"/>
  <c r="J13" i="47"/>
  <c r="J11" i="47"/>
  <c r="J12" i="47"/>
  <c r="J16" i="47"/>
  <c r="I16" i="47"/>
  <c r="I13" i="47"/>
  <c r="I11" i="47"/>
  <c r="I12" i="47"/>
  <c r="H14" i="47"/>
  <c r="I30" i="47"/>
  <c r="J30" i="47"/>
  <c r="I29" i="47"/>
  <c r="G24" i="47"/>
  <c r="J43" i="47"/>
  <c r="J42" i="47"/>
  <c r="J41" i="47"/>
  <c r="G40" i="47"/>
  <c r="G37" i="47"/>
  <c r="F40" i="47"/>
  <c r="F37" i="47"/>
  <c r="E40" i="47"/>
  <c r="J40" i="47"/>
  <c r="D40" i="47"/>
  <c r="D37" i="47"/>
  <c r="J39" i="47"/>
  <c r="J38" i="47"/>
  <c r="J36" i="47"/>
  <c r="J35" i="47"/>
  <c r="J34" i="47"/>
  <c r="G33" i="47"/>
  <c r="F33" i="47"/>
  <c r="E33" i="47"/>
  <c r="J33" i="47" s="1"/>
  <c r="D33" i="47"/>
  <c r="J32" i="47"/>
  <c r="I32" i="47"/>
  <c r="J31" i="47"/>
  <c r="I31" i="47"/>
  <c r="J29" i="47"/>
  <c r="J28" i="47"/>
  <c r="I28" i="47"/>
  <c r="J27" i="47"/>
  <c r="I27" i="47"/>
  <c r="J26" i="47"/>
  <c r="D24" i="47"/>
  <c r="J25" i="47"/>
  <c r="J24" i="47" s="1"/>
  <c r="I25" i="47"/>
  <c r="J23" i="47"/>
  <c r="I23" i="47"/>
  <c r="J22" i="47"/>
  <c r="I22" i="47"/>
  <c r="J21" i="47"/>
  <c r="I21" i="47"/>
  <c r="J20" i="47"/>
  <c r="I20" i="47"/>
  <c r="J19" i="47"/>
  <c r="I19" i="47"/>
  <c r="J18" i="47"/>
  <c r="I18" i="47"/>
  <c r="J17" i="47"/>
  <c r="I17" i="47"/>
  <c r="J15" i="47"/>
  <c r="J14" i="47" s="1"/>
  <c r="J9" i="47" s="1"/>
  <c r="I15" i="47"/>
  <c r="I14" i="47" s="1"/>
  <c r="G14" i="47"/>
  <c r="F14" i="47"/>
  <c r="F9" i="47" s="1"/>
  <c r="E14" i="47"/>
  <c r="E9" i="47"/>
  <c r="D14" i="47"/>
  <c r="D9" i="47"/>
  <c r="H10" i="47"/>
  <c r="H9" i="47" s="1"/>
  <c r="G9" i="47"/>
  <c r="A4" i="47"/>
  <c r="I880" i="46"/>
  <c r="A4" i="46"/>
  <c r="I10" i="9"/>
  <c r="C73" i="45"/>
  <c r="C65" i="45"/>
  <c r="C59" i="45"/>
  <c r="C54" i="45"/>
  <c r="C53" i="45"/>
  <c r="C48" i="45"/>
  <c r="C38" i="45"/>
  <c r="C37" i="45"/>
  <c r="C34" i="45"/>
  <c r="C25" i="45"/>
  <c r="C20" i="45"/>
  <c r="C19" i="45" s="1"/>
  <c r="C15" i="45" s="1"/>
  <c r="C11" i="45" s="1"/>
  <c r="C16" i="45"/>
  <c r="C12" i="45"/>
  <c r="D24" i="7"/>
  <c r="C24" i="7"/>
  <c r="D37" i="45"/>
  <c r="D20" i="45"/>
  <c r="D53" i="45"/>
  <c r="D34" i="45"/>
  <c r="D73" i="45"/>
  <c r="D65" i="45"/>
  <c r="D59" i="45"/>
  <c r="D54" i="45"/>
  <c r="D48" i="45"/>
  <c r="D38" i="45"/>
  <c r="D25" i="45"/>
  <c r="D16" i="45"/>
  <c r="D12" i="45"/>
  <c r="A6" i="45"/>
  <c r="D18" i="44"/>
  <c r="C18" i="44"/>
  <c r="A5" i="44"/>
  <c r="D75" i="8"/>
  <c r="C75" i="8"/>
  <c r="D26" i="7"/>
  <c r="D25" i="7"/>
  <c r="C26" i="7"/>
  <c r="C25" i="7" s="1"/>
  <c r="D26" i="3"/>
  <c r="C26" i="3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18" i="7"/>
  <c r="D15" i="7"/>
  <c r="C15" i="7"/>
  <c r="D12" i="7"/>
  <c r="D10" i="7" s="1"/>
  <c r="D9" i="7" s="1"/>
  <c r="C12" i="7"/>
  <c r="C10" i="7" s="1"/>
  <c r="C9" i="7" s="1"/>
  <c r="C46" i="8"/>
  <c r="C36" i="8"/>
  <c r="A4" i="39"/>
  <c r="D14" i="8"/>
  <c r="D46" i="8"/>
  <c r="D36" i="8"/>
  <c r="H34" i="34"/>
  <c r="G34" i="34"/>
  <c r="A4" i="34"/>
  <c r="A4" i="33"/>
  <c r="A4" i="32"/>
  <c r="A4" i="30"/>
  <c r="H37" i="29"/>
  <c r="G37" i="29"/>
  <c r="A4" i="29"/>
  <c r="D57" i="8"/>
  <c r="C57" i="8"/>
  <c r="D21" i="27"/>
  <c r="C21" i="27"/>
  <c r="A5" i="27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D10" i="8"/>
  <c r="C10" i="8"/>
  <c r="A4" i="17"/>
  <c r="A4" i="16"/>
  <c r="A4" i="9"/>
  <c r="A4" i="12"/>
  <c r="A4" i="8"/>
  <c r="A4" i="7"/>
  <c r="D71" i="8"/>
  <c r="C71" i="8"/>
  <c r="D45" i="12"/>
  <c r="D34" i="12"/>
  <c r="D63" i="8"/>
  <c r="D32" i="8"/>
  <c r="C32" i="8"/>
  <c r="D23" i="8"/>
  <c r="D17" i="8"/>
  <c r="D13" i="8" s="1"/>
  <c r="D9" i="8" s="1"/>
  <c r="C23" i="8"/>
  <c r="C17" i="8" s="1"/>
  <c r="C14" i="8"/>
  <c r="C13" i="8" s="1"/>
  <c r="C9" i="8" s="1"/>
  <c r="D18" i="3"/>
  <c r="C18" i="3"/>
  <c r="D15" i="3"/>
  <c r="D10" i="3" s="1"/>
  <c r="D9" i="3" s="1"/>
  <c r="C15" i="3"/>
  <c r="C10" i="3" s="1"/>
  <c r="C9" i="3" s="1"/>
  <c r="D12" i="3"/>
  <c r="C25" i="3"/>
  <c r="D25" i="3"/>
  <c r="D19" i="45"/>
  <c r="D15" i="45" s="1"/>
  <c r="D11" i="45" s="1"/>
  <c r="F24" i="47"/>
  <c r="E24" i="47"/>
  <c r="I26" i="47"/>
  <c r="I24" i="47"/>
  <c r="H24" i="47"/>
  <c r="D44" i="12"/>
  <c r="E37" i="47"/>
  <c r="J37" i="47" s="1"/>
  <c r="J10" i="47"/>
  <c r="I10" i="47"/>
  <c r="I9" i="47" s="1"/>
  <c r="H27" i="9"/>
  <c r="I12" i="9"/>
  <c r="I27" i="9" s="1"/>
  <c r="I37" i="29"/>
</calcChain>
</file>

<file path=xl/sharedStrings.xml><?xml version="1.0" encoding="utf-8"?>
<sst xmlns="http://schemas.openxmlformats.org/spreadsheetml/2006/main" count="4097" uniqueCount="2325">
  <si>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</si>
  <si>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</si>
  <si>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</si>
  <si>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</si>
  <si>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</si>
  <si>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</si>
  <si>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</si>
  <si>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</si>
  <si>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</si>
  <si>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</si>
  <si>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</si>
  <si>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</si>
  <si>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</si>
  <si>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</si>
  <si>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</si>
  <si>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</si>
  <si>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</si>
  <si>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</si>
  <si>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</si>
  <si>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</si>
  <si>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</si>
  <si>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</si>
  <si>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</si>
  <si>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</si>
  <si>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</si>
  <si>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</si>
  <si>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</si>
  <si>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</si>
  <si>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</si>
  <si>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</si>
  <si>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</si>
  <si>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</si>
  <si>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</si>
  <si>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</si>
  <si>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</si>
  <si>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</si>
  <si>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</si>
  <si>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</si>
  <si>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</si>
  <si>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</si>
  <si>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</si>
  <si>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</si>
  <si>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</si>
  <si>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</si>
  <si>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</si>
  <si>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</si>
  <si>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</si>
  <si>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</si>
  <si>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</si>
  <si>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</si>
  <si>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</si>
  <si>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</si>
  <si>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</si>
  <si>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</si>
  <si>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</si>
  <si>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</si>
  <si>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</si>
  <si>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</si>
  <si>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</si>
  <si>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</si>
  <si>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</si>
  <si>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</si>
  <si>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</si>
  <si>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</si>
  <si>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</si>
  <si>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</si>
  <si>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</si>
  <si>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</si>
  <si>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</si>
  <si>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</si>
  <si>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</si>
  <si>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</si>
  <si>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</si>
  <si>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</si>
  <si>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</si>
  <si>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</si>
  <si>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</si>
  <si>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</si>
  <si>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</si>
  <si>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</si>
  <si>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</si>
  <si>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</si>
  <si>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</si>
  <si>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</si>
  <si>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</si>
  <si>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</si>
  <si>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</si>
  <si>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</si>
  <si>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</si>
  <si>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</si>
  <si>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</si>
  <si>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</si>
  <si>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</si>
  <si>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</si>
  <si>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</si>
  <si>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</si>
  <si>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</si>
  <si>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</si>
  <si>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</si>
  <si>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</si>
  <si>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</si>
  <si>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</si>
  <si>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</si>
  <si>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</si>
  <si>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</si>
  <si>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</si>
  <si>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</si>
  <si>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</si>
  <si>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</si>
  <si>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</si>
  <si>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</si>
  <si>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</si>
  <si>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</si>
  <si>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</si>
  <si>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</si>
  <si>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</si>
  <si>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</si>
  <si>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</si>
  <si>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</si>
  <si>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</si>
  <si>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</si>
  <si>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</si>
  <si>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</si>
  <si>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</si>
  <si>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</si>
  <si>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</si>
  <si>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</si>
  <si>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</si>
  <si>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</si>
  <si>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</si>
  <si>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</si>
  <si>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</si>
  <si>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</si>
  <si>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</si>
  <si>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</si>
  <si>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</si>
  <si>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</si>
  <si>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</si>
  <si>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</si>
  <si>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</si>
  <si>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</si>
  <si>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</si>
  <si>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</si>
  <si>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</si>
  <si>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</si>
  <si>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</si>
  <si>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</si>
  <si>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</si>
  <si>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</si>
  <si>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</si>
  <si>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</si>
  <si>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</si>
  <si>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</si>
  <si>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</si>
  <si>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</si>
  <si>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</si>
  <si>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</si>
  <si>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</si>
  <si>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</si>
  <si>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</si>
  <si>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</si>
  <si>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</si>
  <si>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</si>
  <si>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</si>
  <si>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</si>
  <si>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</si>
  <si>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</si>
  <si>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</si>
  <si>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</si>
  <si>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</si>
  <si>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</si>
  <si>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</si>
  <si>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</si>
  <si>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</si>
  <si>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</si>
  <si>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</si>
  <si>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</si>
  <si>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</si>
  <si>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</si>
  <si>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</si>
  <si>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</si>
  <si>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</si>
  <si>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</si>
  <si>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</si>
  <si>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</si>
  <si>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</si>
  <si>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</si>
  <si>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</si>
  <si>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</si>
  <si>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</si>
  <si>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</si>
  <si>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</si>
  <si>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</si>
  <si>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</si>
  <si>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</si>
  <si>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</si>
  <si>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</si>
  <si>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</si>
  <si>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</si>
  <si>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</si>
  <si>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</si>
  <si>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</si>
  <si>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</si>
  <si>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</si>
  <si>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</si>
  <si>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</si>
  <si>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</si>
  <si>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</si>
  <si>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</si>
  <si>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</si>
  <si>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</si>
  <si>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</si>
  <si>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</si>
  <si>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</si>
  <si>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</si>
  <si>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</si>
  <si>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</si>
  <si>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</si>
  <si>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</si>
  <si>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</si>
  <si>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</si>
  <si>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</si>
  <si>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</si>
  <si>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</si>
  <si>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</si>
  <si>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</si>
  <si>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</si>
  <si>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</si>
  <si>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</si>
  <si>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</si>
  <si>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</si>
  <si>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</si>
  <si>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</si>
  <si>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</si>
  <si>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</si>
  <si>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</si>
  <si>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</si>
  <si>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</si>
  <si>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</si>
  <si>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</si>
  <si>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</si>
  <si>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</si>
  <si>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</si>
  <si>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</si>
  <si>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</si>
  <si>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</si>
  <si>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</si>
  <si>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</si>
  <si>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</si>
  <si>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</si>
  <si>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</si>
  <si>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</si>
  <si>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</si>
  <si>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</si>
  <si>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</si>
  <si>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</si>
  <si>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</si>
  <si>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</si>
  <si>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</si>
  <si>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</si>
  <si>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</si>
  <si>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</si>
  <si>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</si>
  <si>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</si>
  <si>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</si>
  <si>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</si>
  <si>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</si>
  <si>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</si>
  <si>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</si>
  <si>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</si>
  <si>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</si>
  <si>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</si>
  <si>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</si>
  <si>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</si>
  <si>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</si>
  <si>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</si>
  <si>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</si>
  <si>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</si>
  <si>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</si>
  <si>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</si>
  <si>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</si>
  <si>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</si>
  <si>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</si>
  <si>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</si>
  <si>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</si>
  <si>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</si>
  <si>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</si>
  <si>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</si>
  <si>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</si>
  <si>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</si>
  <si>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</si>
  <si>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</si>
  <si>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</si>
  <si>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</si>
  <si>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</si>
  <si>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</si>
  <si>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</si>
  <si>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</si>
  <si>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</si>
  <si>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</si>
  <si>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</si>
  <si>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</si>
  <si>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</si>
  <si>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</si>
  <si>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</si>
  <si>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</si>
  <si>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</si>
  <si>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</si>
  <si>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</si>
  <si>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</si>
  <si>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</si>
  <si>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</si>
  <si>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</si>
  <si>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</si>
  <si>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</si>
  <si>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</si>
  <si>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</si>
  <si>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</si>
  <si>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</si>
  <si>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</si>
  <si>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</si>
  <si>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</si>
  <si>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</si>
  <si>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</si>
  <si>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</si>
  <si>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</si>
  <si>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</si>
  <si>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</si>
  <si>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</si>
  <si>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</si>
  <si>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</si>
  <si>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</si>
  <si>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</si>
  <si>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</si>
  <si>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</si>
  <si>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</si>
  <si>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</si>
  <si>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</si>
  <si>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</si>
  <si>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</si>
  <si>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</si>
  <si>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</si>
  <si>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</si>
  <si>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</si>
  <si>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</si>
  <si>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</si>
  <si>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</si>
  <si>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</si>
  <si>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</si>
  <si>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</si>
  <si>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</si>
  <si>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</si>
  <si>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</si>
  <si>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</si>
  <si>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</si>
  <si>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</si>
  <si>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</si>
  <si>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</si>
  <si>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</si>
  <si>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</si>
  <si>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</si>
  <si>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</si>
  <si>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</si>
  <si>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</si>
  <si>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</si>
  <si>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</si>
  <si>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</si>
  <si>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</si>
  <si>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</si>
  <si>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</si>
  <si>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</si>
  <si>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</si>
  <si>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</si>
  <si>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</si>
  <si>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</si>
  <si>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</si>
  <si>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</si>
  <si>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</si>
  <si>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</si>
  <si>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</si>
  <si>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</si>
  <si>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</si>
  <si>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</si>
  <si>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</si>
  <si>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</si>
  <si>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</si>
  <si>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</si>
  <si>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</si>
  <si>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</si>
  <si>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</si>
  <si>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</si>
  <si>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</si>
  <si>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</si>
  <si>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</si>
  <si>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</si>
  <si>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</si>
  <si>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</si>
  <si>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</si>
  <si>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</si>
  <si>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</si>
  <si>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</si>
  <si>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</si>
  <si>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</si>
  <si>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</si>
  <si>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</si>
  <si>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</si>
  <si>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</si>
  <si>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</si>
  <si>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</si>
  <si>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</si>
  <si>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</si>
  <si>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</si>
  <si>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</si>
  <si>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</si>
  <si>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</si>
  <si>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</si>
  <si>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</si>
  <si>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</si>
  <si>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</si>
  <si>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</si>
  <si>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</si>
  <si>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</si>
  <si>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</si>
  <si>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</si>
  <si>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</si>
  <si>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</si>
  <si>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</si>
  <si>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</si>
  <si>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</si>
  <si>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</si>
  <si>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</si>
  <si>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</si>
  <si>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</si>
  <si>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</si>
  <si>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</si>
  <si>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</si>
  <si>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</si>
  <si>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</si>
  <si>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</si>
  <si>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</si>
  <si>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</si>
  <si>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</si>
  <si>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</si>
  <si>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</si>
  <si>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</si>
  <si>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ამონაწერის განახლება: საჯარო რეესტრის ეროვნული სააგენტო</t>
  </si>
  <si>
    <t>საარჩევნო სიების დაზუსტების მომსახურების ანაზღაურება - 2012 წლის ძველი დავალიანების გასტუმრება: ნინო მარტიაშვილი</t>
  </si>
  <si>
    <t>საარქივო მომსახურება: საქათველოს ერვოვნული არქივი</t>
  </si>
  <si>
    <t>NAPR;n/a;თანხა:205.00;საკ:1.00:  საჯარო რეესტრის სარეგისტრაციო მომსახურების საფასურ</t>
  </si>
  <si>
    <t>მიწის ნაკვეთის საკადასტრო აზომვა და შენობის შიდა აზომვა ხელშეკრულება 107 10.09.2014: შპს როსი</t>
  </si>
  <si>
    <t>01.01.2014-31.12.2014</t>
  </si>
  <si>
    <t>ქ. თბილისი ფასანაურის  ქ. #13</t>
  </si>
  <si>
    <t>01.15.03.008.017</t>
  </si>
  <si>
    <t>232.00 კვ.მ.</t>
  </si>
  <si>
    <t>შენობა-ნაგებობა #1 საერთო ფართობი 369.25 კვ.მ.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</si>
  <si>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</si>
  <si>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</si>
  <si>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</si>
  <si>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</si>
  <si>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</si>
  <si>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</si>
  <si>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</si>
  <si>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</si>
  <si>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</si>
  <si>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</si>
  <si>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</si>
  <si>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</si>
  <si>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</si>
  <si>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</si>
  <si>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</si>
  <si>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>ქ. ახალქალაქი თამარ მეფის #40ა</t>
  </si>
  <si>
    <t xml:space="preserve">უძრავი ქონება 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</si>
  <si>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</si>
  <si>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</si>
  <si>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</si>
  <si>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</si>
  <si>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</si>
  <si>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</si>
  <si>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</si>
  <si>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</si>
  <si>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</si>
  <si>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</si>
  <si>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</si>
  <si>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>13001017845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</si>
  <si>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</si>
  <si>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</si>
  <si>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</si>
  <si>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</si>
  <si>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</si>
  <si>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</si>
  <si>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ნინო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</si>
  <si>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</si>
  <si>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</si>
  <si>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</si>
  <si>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</si>
  <si>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</si>
  <si>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ალექსანდრე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</si>
  <si>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</si>
  <si>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</si>
  <si>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</si>
  <si>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</si>
  <si>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</si>
  <si>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</si>
  <si>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</si>
  <si>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</si>
  <si>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</si>
  <si>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</si>
  <si>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მზია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</si>
  <si>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</si>
  <si>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</si>
  <si>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</si>
  <si>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</si>
  <si>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>დავით</t>
  </si>
  <si>
    <t xml:space="preserve">დოლიძე </t>
  </si>
  <si>
    <t>ხონი</t>
  </si>
  <si>
    <t>04.03.2014-04.07.2014</t>
  </si>
  <si>
    <t xml:space="preserve">50 კვ/მ </t>
  </si>
  <si>
    <t>55001001161</t>
  </si>
  <si>
    <t>რიჩარდ</t>
  </si>
  <si>
    <t>გახოკიძე</t>
  </si>
  <si>
    <t xml:space="preserve">ქ.ბათუმი, მელაშვილის ქ.22 </t>
  </si>
  <si>
    <t>01.10.2014-01.10.2015</t>
  </si>
  <si>
    <t>54.12 კვ/მ</t>
  </si>
  <si>
    <t xml:space="preserve">კრისტინე </t>
  </si>
  <si>
    <t>რზგოევა</t>
  </si>
  <si>
    <t xml:space="preserve">JEEP </t>
  </si>
  <si>
    <t>Toyota 2.7 AT</t>
  </si>
  <si>
    <t>Land cruiser prado</t>
  </si>
  <si>
    <t>ZZU395</t>
  </si>
  <si>
    <t>31001007010</t>
  </si>
  <si>
    <t>გიორგი</t>
  </si>
  <si>
    <t>მამაიაშვილი</t>
  </si>
  <si>
    <t>ზურაბ ჯულაყიძე</t>
  </si>
  <si>
    <t>17001018716</t>
  </si>
  <si>
    <t>სიების დაზუსტება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</si>
  <si>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</si>
  <si>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</si>
  <si>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</si>
  <si>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</si>
  <si>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</si>
  <si>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</si>
  <si>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</si>
  <si>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</si>
  <si>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</si>
  <si>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</si>
  <si>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</si>
  <si>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</si>
  <si>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</si>
  <si>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</si>
  <si>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</si>
  <si>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</si>
  <si>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</si>
  <si>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</si>
  <si>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</si>
  <si>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</si>
  <si>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</si>
  <si>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</si>
  <si>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</si>
  <si>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</si>
  <si>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</si>
  <si>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</si>
  <si>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</si>
  <si>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</si>
  <si>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</si>
  <si>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</si>
  <si>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</si>
  <si>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</si>
  <si>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</si>
  <si>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</si>
  <si>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</si>
  <si>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</si>
  <si>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</si>
  <si>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</si>
  <si>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</si>
  <si>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</si>
  <si>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</si>
  <si>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</si>
  <si>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</si>
  <si>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</si>
  <si>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</si>
  <si>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</si>
  <si>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</si>
  <si>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</si>
  <si>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</si>
  <si>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</si>
  <si>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</si>
  <si>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</si>
  <si>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</si>
  <si>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</si>
  <si>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</si>
  <si>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</si>
  <si>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</si>
  <si>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</si>
  <si>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</si>
  <si>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</si>
  <si>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</si>
  <si>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</si>
  <si>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</si>
  <si>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</si>
  <si>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</si>
  <si>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</si>
  <si>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</si>
  <si>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</si>
  <si>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</si>
  <si>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</si>
  <si>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</si>
  <si>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</si>
  <si>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</si>
  <si>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</si>
  <si>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</si>
  <si>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</si>
  <si>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</si>
  <si>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</si>
  <si>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</si>
  <si>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</si>
  <si>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</si>
  <si>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</si>
  <si>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</si>
  <si>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</si>
  <si>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</si>
  <si>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</si>
  <si>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</si>
  <si>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</si>
  <si>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</si>
  <si>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</si>
  <si>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</si>
  <si>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</si>
  <si>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</si>
  <si>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</si>
  <si>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</si>
  <si>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</si>
  <si>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</si>
  <si>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</si>
  <si>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</si>
  <si>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</si>
  <si>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</si>
  <si>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</si>
  <si>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</si>
  <si>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</si>
  <si>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</si>
  <si>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</si>
  <si>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</si>
  <si>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</si>
  <si>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</si>
  <si>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</si>
  <si>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</si>
  <si>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</si>
  <si>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</si>
  <si>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</si>
  <si>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</si>
  <si>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</si>
  <si>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</si>
  <si>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</si>
  <si>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</si>
  <si>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</si>
  <si>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</si>
  <si>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</si>
  <si>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</si>
  <si>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</si>
  <si>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</si>
  <si>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</si>
  <si>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</si>
  <si>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</si>
  <si>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</si>
  <si>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</si>
  <si>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</si>
  <si>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</si>
  <si>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</si>
  <si>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</si>
  <si>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</si>
  <si>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</si>
  <si>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</si>
  <si>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</si>
  <si>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</si>
  <si>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</si>
  <si>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</si>
  <si>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</si>
  <si>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</si>
  <si>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</si>
  <si>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</si>
  <si>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</si>
  <si>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</si>
  <si>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</si>
  <si>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</si>
  <si>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</si>
  <si>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</si>
  <si>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</si>
  <si>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</si>
  <si>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</si>
  <si>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</si>
  <si>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</si>
  <si>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</si>
  <si>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</si>
  <si>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</si>
  <si>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</si>
  <si>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</si>
  <si>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</si>
  <si>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</si>
  <si>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</si>
  <si>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</si>
  <si>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</si>
  <si>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</si>
  <si>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</si>
  <si>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</si>
  <si>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</si>
  <si>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</si>
  <si>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</si>
  <si>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</si>
  <si>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</si>
  <si>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</si>
  <si>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</si>
  <si>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</si>
  <si>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</si>
  <si>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</si>
  <si>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</si>
  <si>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</si>
  <si>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</si>
  <si>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</si>
  <si>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</si>
  <si>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</si>
  <si>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</si>
  <si>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</si>
  <si>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</si>
  <si>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</si>
  <si>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</si>
  <si>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</si>
  <si>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</si>
  <si>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</si>
  <si>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</si>
  <si>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</si>
  <si>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</si>
  <si>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</si>
  <si>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</si>
  <si>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</si>
  <si>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</si>
  <si>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</si>
  <si>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</si>
  <si>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</si>
  <si>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</si>
  <si>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</si>
  <si>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</si>
  <si>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</si>
  <si>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</si>
  <si>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</si>
  <si>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</si>
  <si>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</si>
  <si>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</si>
  <si>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</si>
  <si>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</si>
  <si>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</si>
  <si>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</si>
  <si>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</si>
  <si>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</si>
  <si>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</si>
  <si>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</si>
  <si>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</si>
  <si>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</si>
  <si>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</si>
  <si>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</si>
  <si>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</si>
  <si>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</si>
  <si>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</si>
  <si>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</si>
  <si>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</si>
  <si>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</si>
  <si>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</si>
  <si>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</si>
  <si>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</si>
  <si>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</si>
  <si>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</si>
  <si>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</si>
  <si>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</si>
  <si>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</si>
  <si>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</si>
  <si>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</si>
  <si>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</si>
  <si>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</si>
  <si>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</si>
  <si>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</si>
  <si>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</si>
  <si>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</si>
  <si>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</si>
  <si>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</si>
  <si>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</si>
  <si>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</si>
  <si>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</si>
  <si>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</si>
  <si>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</si>
  <si>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</si>
  <si>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</si>
  <si>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</si>
  <si>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</si>
  <si>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</si>
  <si>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</si>
  <si>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</si>
  <si>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</si>
  <si>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</si>
  <si>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</si>
  <si>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</si>
  <si>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</si>
  <si>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</si>
  <si>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</si>
  <si>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</si>
  <si>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</si>
  <si>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</si>
  <si>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</si>
  <si>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</si>
  <si>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</si>
  <si>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</si>
  <si>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</si>
  <si>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</si>
  <si>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</si>
  <si>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</si>
  <si>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</si>
  <si>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</si>
  <si>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</si>
  <si>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</si>
  <si>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</si>
  <si>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</si>
  <si>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</si>
  <si>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</si>
  <si>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</si>
  <si>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</si>
  <si>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</si>
  <si>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</si>
  <si>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</si>
  <si>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</si>
  <si>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</si>
  <si>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</si>
  <si>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</si>
  <si>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</si>
  <si>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</si>
  <si>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</si>
  <si>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</si>
  <si>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</si>
  <si>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</si>
  <si>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</si>
  <si>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</si>
  <si>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</si>
  <si>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</si>
  <si>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</si>
  <si>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</si>
  <si>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</si>
  <si>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</si>
  <si>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</si>
  <si>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</si>
  <si>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</si>
  <si>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</si>
  <si>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</si>
  <si>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</si>
  <si>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</si>
  <si>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</si>
  <si>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</si>
  <si>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</si>
  <si>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</si>
  <si>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</si>
  <si>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</si>
  <si>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</si>
  <si>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</si>
  <si>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</si>
  <si>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</si>
  <si>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</si>
  <si>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</si>
  <si>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</si>
  <si>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</si>
  <si>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</si>
  <si>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</si>
  <si>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</si>
  <si>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</si>
  <si>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</si>
  <si>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</si>
  <si>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</si>
  <si>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</si>
  <si>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</si>
  <si>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</si>
  <si>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</si>
  <si>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</si>
  <si>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</si>
  <si>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</si>
  <si>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</si>
  <si>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</si>
  <si>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</si>
  <si>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</si>
  <si>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</si>
  <si>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</si>
  <si>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</si>
  <si>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</si>
  <si>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</si>
  <si>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</si>
  <si>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</si>
  <si>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</si>
  <si>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</si>
  <si>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</si>
  <si>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</si>
  <si>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</si>
  <si>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</si>
  <si>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</si>
  <si>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</si>
  <si>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</si>
  <si>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</si>
  <si>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</si>
  <si>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</si>
  <si>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</si>
  <si>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</si>
  <si>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</si>
  <si>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</si>
  <si>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</si>
  <si>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</si>
  <si>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</si>
  <si>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</si>
  <si>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</si>
  <si>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</si>
  <si>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</si>
  <si>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</si>
  <si>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</si>
  <si>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</si>
  <si>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</si>
  <si>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</si>
  <si>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</si>
  <si>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</si>
  <si>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</si>
  <si>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</si>
  <si>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</si>
  <si>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</si>
  <si>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</si>
  <si>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</si>
  <si>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</si>
  <si>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</si>
  <si>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</si>
  <si>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</si>
  <si>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</si>
  <si>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</si>
  <si>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</si>
  <si>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</si>
  <si>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</si>
  <si>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</si>
  <si>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</si>
  <si>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</si>
  <si>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</si>
  <si>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</si>
  <si>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</si>
  <si>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</si>
  <si>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</si>
  <si>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</si>
  <si>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</si>
  <si>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</si>
  <si>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</si>
  <si>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</si>
  <si>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</si>
  <si>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</si>
  <si>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</si>
  <si>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</si>
  <si>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</si>
  <si>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</si>
  <si>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</si>
  <si>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</si>
  <si>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</si>
  <si>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</si>
  <si>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</si>
  <si>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</si>
  <si>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</si>
  <si>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</si>
  <si>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</si>
  <si>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</si>
  <si>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</si>
  <si>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</si>
  <si>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</si>
  <si>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</si>
  <si>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</si>
  <si>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</si>
  <si>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</si>
  <si>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</si>
  <si>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</si>
  <si>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</si>
  <si>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</si>
  <si>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</si>
  <si>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</si>
  <si>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</si>
  <si>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</si>
  <si>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</si>
  <si>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</si>
  <si>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</si>
  <si>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</si>
  <si>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</si>
  <si>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</si>
  <si>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</si>
  <si>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</si>
  <si>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</si>
  <si>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</si>
  <si>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</si>
  <si>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</si>
  <si>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</si>
  <si>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</si>
  <si>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</si>
  <si>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</si>
  <si>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</si>
  <si>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</si>
  <si>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</si>
  <si>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</si>
  <si>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</si>
  <si>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</si>
  <si>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</si>
  <si>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</si>
  <si>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</si>
  <si>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</si>
  <si>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</si>
  <si>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</si>
  <si>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</si>
  <si>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</si>
  <si>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</si>
  <si>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</si>
  <si>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</si>
  <si>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</si>
  <si>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</si>
  <si>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</si>
  <si>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</si>
  <si>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</si>
  <si>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</si>
  <si>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</si>
  <si>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</si>
  <si>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</si>
  <si>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</si>
  <si>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</si>
  <si>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</si>
  <si>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</si>
  <si>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</si>
  <si>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</si>
  <si>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</si>
  <si>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</si>
  <si>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</si>
  <si>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</si>
  <si>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</si>
  <si>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</si>
  <si>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</si>
  <si>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</si>
  <si>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</si>
  <si>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</si>
  <si>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</si>
  <si>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</si>
  <si>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</si>
  <si>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</si>
  <si>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</si>
  <si>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</si>
  <si>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</si>
  <si>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</si>
  <si>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</si>
  <si>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</si>
  <si>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</si>
  <si>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</si>
  <si>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</si>
  <si>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</si>
  <si>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</si>
  <si>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</si>
  <si>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</si>
  <si>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</si>
  <si>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</si>
  <si>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</si>
  <si>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</si>
  <si>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</si>
  <si>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</si>
  <si>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</si>
  <si>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</si>
  <si>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</si>
  <si>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</si>
  <si>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</si>
  <si>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</si>
  <si>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</si>
  <si>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</si>
  <si>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</si>
  <si>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</si>
  <si>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</si>
  <si>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</si>
  <si>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</si>
  <si>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</si>
  <si>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</si>
  <si>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</si>
  <si>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</si>
  <si>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</si>
  <si>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</si>
  <si>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</si>
  <si>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</si>
  <si>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</si>
  <si>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</si>
  <si>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</si>
  <si>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</si>
  <si>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</si>
  <si>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</si>
  <si>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</si>
  <si>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</si>
  <si>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</si>
  <si>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</si>
  <si>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</si>
  <si>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</si>
  <si>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</si>
  <si>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</si>
  <si>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</si>
  <si>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</si>
  <si>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</si>
  <si>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</si>
  <si>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</si>
  <si>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</si>
  <si>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</si>
  <si>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</si>
  <si>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</si>
  <si>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</si>
  <si>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</si>
  <si>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</si>
  <si>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</si>
  <si>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</si>
  <si>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</si>
  <si>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</si>
  <si>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</si>
  <si>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</si>
  <si>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</si>
  <si>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</si>
  <si>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</si>
  <si>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</si>
  <si>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</si>
  <si>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</si>
  <si>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</si>
  <si>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</si>
  <si>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</si>
  <si>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</si>
  <si>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</si>
  <si>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</si>
  <si>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</si>
  <si>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</si>
  <si>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</si>
  <si>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</si>
  <si>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</si>
  <si>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</si>
  <si>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</si>
  <si>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</si>
  <si>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</si>
  <si>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</si>
  <si>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</si>
  <si>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</si>
  <si>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</si>
  <si>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</si>
  <si>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</si>
  <si>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</si>
  <si>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</si>
  <si>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</si>
  <si>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</si>
  <si>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</si>
  <si>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</si>
  <si>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</si>
  <si>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</si>
  <si>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</si>
  <si>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</si>
  <si>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</si>
  <si>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</si>
  <si>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</si>
  <si>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</si>
  <si>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</si>
  <si>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</si>
  <si>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</si>
  <si>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</si>
  <si>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</si>
  <si>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</si>
  <si>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</si>
  <si>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</si>
  <si>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</si>
  <si>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</si>
  <si>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</si>
  <si>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</si>
  <si>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</si>
  <si>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</si>
  <si>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</si>
  <si>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</si>
  <si>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</si>
  <si>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</si>
  <si>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</si>
  <si>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</si>
  <si>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</si>
  <si>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</si>
  <si>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</si>
  <si>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</si>
  <si>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</si>
  <si>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</si>
  <si>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</si>
  <si>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</si>
  <si>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</si>
  <si>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</si>
  <si>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</si>
  <si>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</si>
  <si>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</si>
  <si>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</si>
  <si>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</si>
  <si>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</si>
  <si>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</si>
  <si>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</si>
  <si>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</si>
  <si>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</si>
  <si>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</si>
  <si>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</si>
  <si>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</si>
  <si>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</si>
  <si>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</si>
  <si>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</si>
  <si>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</si>
  <si>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</si>
  <si>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</si>
  <si>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</si>
  <si>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</si>
  <si>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</si>
  <si>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</si>
  <si>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</si>
  <si>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</si>
  <si>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</si>
  <si>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</si>
  <si>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</si>
  <si>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</si>
  <si>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</si>
  <si>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</si>
  <si>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</si>
  <si>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</si>
  <si>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</si>
  <si>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</si>
  <si>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</si>
  <si>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</si>
  <si>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</si>
  <si>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</si>
  <si>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</si>
  <si>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</si>
  <si>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</si>
  <si>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</si>
  <si>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</si>
  <si>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</si>
  <si>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</si>
  <si>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</si>
  <si>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</si>
  <si>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</si>
  <si>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</si>
  <si>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</si>
  <si>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</si>
  <si>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</si>
  <si>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</si>
  <si>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</si>
  <si>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</si>
  <si>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</si>
  <si>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</si>
  <si>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</si>
  <si>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</si>
  <si>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</si>
  <si>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</si>
  <si>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</si>
  <si>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</si>
  <si>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</si>
  <si>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</si>
  <si>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</si>
  <si>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</si>
  <si>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</si>
  <si>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</si>
  <si>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</si>
  <si>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</si>
  <si>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</si>
  <si>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</si>
  <si>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</si>
  <si>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</si>
  <si>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</si>
  <si>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</si>
  <si>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</si>
  <si>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</si>
  <si>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</si>
  <si>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</si>
  <si>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</si>
  <si>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</si>
  <si>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</si>
  <si>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</si>
  <si>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</si>
  <si>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</si>
  <si>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</si>
  <si>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</si>
  <si>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</si>
  <si>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</si>
  <si>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</si>
  <si>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</si>
  <si>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</si>
  <si>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</si>
  <si>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</si>
  <si>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</si>
  <si>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</si>
  <si>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</si>
  <si>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</si>
  <si>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</si>
  <si>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</si>
  <si>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</si>
  <si>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</si>
  <si>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</si>
  <si>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</si>
  <si>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</si>
  <si>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</si>
  <si>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</si>
  <si>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</si>
  <si>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</si>
  <si>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</si>
  <si>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</si>
  <si>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</si>
  <si>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</si>
  <si>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</si>
  <si>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</si>
  <si>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</si>
  <si>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</si>
  <si>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</si>
  <si>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</si>
  <si>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</si>
  <si>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</si>
  <si>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</si>
  <si>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</si>
  <si>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</si>
  <si>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</si>
  <si>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</si>
  <si>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</si>
  <si>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</si>
  <si>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</si>
  <si>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</si>
  <si>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</si>
  <si>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</si>
  <si>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</si>
  <si>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</si>
  <si>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</si>
  <si>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</si>
  <si>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</si>
  <si>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</si>
  <si>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</si>
  <si>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</si>
  <si>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</si>
  <si>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</si>
  <si>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</si>
  <si>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</si>
  <si>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</si>
  <si>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</si>
  <si>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</si>
  <si>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</si>
  <si>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</si>
  <si>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</si>
  <si>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</si>
  <si>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</si>
  <si>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</si>
  <si>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</si>
  <si>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</si>
  <si>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</si>
  <si>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</si>
  <si>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</si>
  <si>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</si>
  <si>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</si>
  <si>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</si>
  <si>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</si>
  <si>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</si>
  <si>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</si>
  <si>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</si>
  <si>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</si>
  <si>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</si>
  <si>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</si>
  <si>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</si>
  <si>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</si>
  <si>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</si>
  <si>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</si>
  <si>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</si>
  <si>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</si>
  <si>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</si>
  <si>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</si>
  <si>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</si>
  <si>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</si>
  <si>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</si>
  <si>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</si>
  <si>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</si>
  <si>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</si>
  <si>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</si>
  <si>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</si>
  <si>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</si>
  <si>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</si>
  <si>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</si>
  <si>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</si>
  <si>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</si>
  <si>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</si>
  <si>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</si>
  <si>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</si>
  <si>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</si>
  <si>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</si>
  <si>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</si>
  <si>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</si>
  <si>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</si>
  <si>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</si>
  <si>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</si>
  <si>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</si>
  <si>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</si>
  <si>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</si>
  <si>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</si>
  <si>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</si>
  <si>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</si>
  <si>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</si>
  <si>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</si>
  <si>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</si>
  <si>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</si>
  <si>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</si>
  <si>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</si>
  <si>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</si>
  <si>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</si>
  <si>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</si>
  <si>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</si>
  <si>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</si>
  <si>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</si>
  <si>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</si>
  <si>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</si>
  <si>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</si>
  <si>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</si>
  <si>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</si>
  <si>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</si>
  <si>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</si>
  <si>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</si>
  <si>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</si>
  <si>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</si>
  <si>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</si>
  <si>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</si>
  <si>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</si>
  <si>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</si>
  <si>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</si>
  <si>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</si>
  <si>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</si>
  <si>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</si>
  <si>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</si>
  <si>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</si>
  <si>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</si>
  <si>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</si>
  <si>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</si>
  <si>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</si>
  <si>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</si>
  <si>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</si>
  <si>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</si>
  <si>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</si>
  <si>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</si>
  <si>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</si>
  <si>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</si>
  <si>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</si>
  <si>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</si>
  <si>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</si>
  <si>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</si>
  <si>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</si>
  <si>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</si>
  <si>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</si>
  <si>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</si>
  <si>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</si>
  <si>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</si>
  <si>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</si>
  <si>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</si>
  <si>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</si>
  <si>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</si>
  <si>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</si>
  <si>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</si>
  <si>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</si>
  <si>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</si>
  <si>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</si>
  <si>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</si>
  <si>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</si>
  <si>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</si>
  <si>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</si>
  <si>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</si>
  <si>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</si>
  <si>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</si>
  <si>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</si>
  <si>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</si>
  <si>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</si>
  <si>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</si>
  <si>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</si>
  <si>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</si>
  <si>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</si>
  <si>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</si>
  <si>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</si>
  <si>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</si>
  <si>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</si>
  <si>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</si>
  <si>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</si>
  <si>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</si>
  <si>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</si>
  <si>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</si>
  <si>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</si>
  <si>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</si>
  <si>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</si>
  <si>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</si>
  <si>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</si>
  <si>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</si>
  <si>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</si>
  <si>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</si>
  <si>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</si>
  <si>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</si>
  <si>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</si>
  <si>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</si>
  <si>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</si>
  <si>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</si>
  <si>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</si>
  <si>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</si>
  <si>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</si>
  <si>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</si>
  <si>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</si>
  <si>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</si>
  <si>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</si>
  <si>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</si>
  <si>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</si>
  <si>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</si>
  <si>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</si>
  <si>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</si>
  <si>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</si>
  <si>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</si>
  <si>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</si>
  <si>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</si>
  <si>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</si>
  <si>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</si>
  <si>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</si>
  <si>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</si>
  <si>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</si>
  <si>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</si>
  <si>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</si>
  <si>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</si>
  <si>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</si>
  <si>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</si>
  <si>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</si>
  <si>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</si>
  <si>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</si>
  <si>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</si>
  <si>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</si>
  <si>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</si>
  <si>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</si>
  <si>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</si>
  <si>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</si>
  <si>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</si>
  <si>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</si>
  <si>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</si>
  <si>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</si>
  <si>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</si>
  <si>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</si>
  <si>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</si>
  <si>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</si>
  <si>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</si>
  <si>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</si>
  <si>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</si>
  <si>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</si>
  <si>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</si>
  <si>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</si>
  <si>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</si>
  <si>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</si>
  <si>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</si>
  <si>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</si>
  <si>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</si>
  <si>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</si>
  <si>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</si>
  <si>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</si>
  <si>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</si>
  <si>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</si>
  <si>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</si>
  <si>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</si>
  <si>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</si>
  <si>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</si>
  <si>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</si>
  <si>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</si>
  <si>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</si>
  <si>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</si>
  <si>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</si>
  <si>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</si>
  <si>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</si>
  <si>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</si>
  <si>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</si>
  <si>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</si>
  <si>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</si>
  <si>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</si>
  <si>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</si>
  <si>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</si>
  <si>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</si>
  <si>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</si>
  <si>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</si>
  <si>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</si>
  <si>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</si>
  <si>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</si>
  <si>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</si>
  <si>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</si>
  <si>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</si>
  <si>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</si>
  <si>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</si>
  <si>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</si>
  <si>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</si>
  <si>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</si>
  <si>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</si>
  <si>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</si>
  <si>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</si>
  <si>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</si>
  <si>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</si>
  <si>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</si>
  <si>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</si>
  <si>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</si>
  <si>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</si>
  <si>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</si>
  <si>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</si>
  <si>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</si>
  <si>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</si>
  <si>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</si>
  <si>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</si>
  <si>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</si>
  <si>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</si>
  <si>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</si>
  <si>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</si>
  <si>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</si>
  <si>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</si>
  <si>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</si>
  <si>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</si>
  <si>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</si>
  <si>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</si>
  <si>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</si>
  <si>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</si>
  <si>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</si>
  <si>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</si>
  <si>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</si>
  <si>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</si>
  <si>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</si>
  <si>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</si>
  <si>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</si>
  <si>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</si>
  <si>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</si>
  <si>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</si>
  <si>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</si>
  <si>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</si>
  <si>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</si>
  <si>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</si>
  <si>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</si>
  <si>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</si>
  <si>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</si>
  <si>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</si>
  <si>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</si>
  <si>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</si>
  <si>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</si>
  <si>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</si>
  <si>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</si>
  <si>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</si>
  <si>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</si>
  <si>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</si>
  <si>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</si>
  <si>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</si>
  <si>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</si>
  <si>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</si>
  <si>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</si>
  <si>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</si>
  <si>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</si>
  <si>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</si>
  <si>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</si>
  <si>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</si>
  <si>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</si>
  <si>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</si>
  <si>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</si>
  <si>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</si>
  <si>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</si>
  <si>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</si>
  <si>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</si>
  <si>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</si>
  <si>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</si>
  <si>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</si>
  <si>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</si>
  <si>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</si>
  <si>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</si>
  <si>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</si>
  <si>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</si>
  <si>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</si>
  <si>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</si>
  <si>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</si>
  <si>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</si>
  <si>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</si>
  <si>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</si>
  <si>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</si>
  <si>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</si>
  <si>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</si>
  <si>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</si>
  <si>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</si>
  <si>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</si>
  <si>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</si>
  <si>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</si>
  <si>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</si>
  <si>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</si>
  <si>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</si>
  <si>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</si>
  <si>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</si>
  <si>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</si>
  <si>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</si>
  <si>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</si>
  <si>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</si>
  <si>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</si>
  <si>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</si>
  <si>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</si>
  <si>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</si>
  <si>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</si>
  <si>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</si>
  <si>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</si>
  <si>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</si>
  <si>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</si>
  <si>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</si>
  <si>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</si>
  <si>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</si>
  <si>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</si>
  <si>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</si>
  <si>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</si>
  <si>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</si>
  <si>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</si>
  <si>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</si>
  <si>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</si>
  <si>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</si>
  <si>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</si>
  <si>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</si>
  <si>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</si>
  <si>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</si>
  <si>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</si>
  <si>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</si>
  <si>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</si>
  <si>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</si>
  <si>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</si>
  <si>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</si>
  <si>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</si>
  <si>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</si>
  <si>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</si>
  <si>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</si>
  <si>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</si>
  <si>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</si>
  <si>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</si>
  <si>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</si>
  <si>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</si>
  <si>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</si>
  <si>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</si>
  <si>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</si>
  <si>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</si>
  <si>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</si>
  <si>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</si>
  <si>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</si>
  <si>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</si>
  <si>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</si>
  <si>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</si>
  <si>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</si>
  <si>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</si>
  <si>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</si>
  <si>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</si>
  <si>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</si>
  <si>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</si>
  <si>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</si>
  <si>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</si>
  <si>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</si>
  <si>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</si>
  <si>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</si>
  <si>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</si>
  <si>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</si>
  <si>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</si>
  <si>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</si>
  <si>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</si>
  <si>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</si>
  <si>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</si>
  <si>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</si>
  <si>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</si>
  <si>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</si>
  <si>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</si>
  <si>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</si>
  <si>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</si>
  <si>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</si>
  <si>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</si>
  <si>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</si>
  <si>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</si>
  <si>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</si>
  <si>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</si>
  <si>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</si>
  <si>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</si>
  <si>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</si>
  <si>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</si>
  <si>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</si>
  <si>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</si>
  <si>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</si>
  <si>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</si>
  <si>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</si>
  <si>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</si>
  <si>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</si>
  <si>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</si>
  <si>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</si>
  <si>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</si>
  <si>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</si>
  <si>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</si>
  <si>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</si>
  <si>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</si>
  <si>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</si>
  <si>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</si>
  <si>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</si>
  <si>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</si>
  <si>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</si>
  <si>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</si>
  <si>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</si>
  <si>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</si>
  <si>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</si>
  <si>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</si>
  <si>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</si>
  <si>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</si>
  <si>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</si>
  <si>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</si>
  <si>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</si>
  <si>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</si>
  <si>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</si>
  <si>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</si>
  <si>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</si>
  <si>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</si>
  <si>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</si>
  <si>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</si>
  <si>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</si>
  <si>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</si>
  <si>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</si>
  <si>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</si>
  <si>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</si>
  <si>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</si>
  <si>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</si>
  <si>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</si>
  <si>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</si>
  <si>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</si>
  <si>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</si>
  <si>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</si>
  <si>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</si>
  <si>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</si>
  <si>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</si>
  <si>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</si>
  <si>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</si>
  <si>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</si>
  <si>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</si>
  <si>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</si>
  <si>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</si>
  <si>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</si>
  <si>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</si>
  <si>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</si>
  <si>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</si>
  <si>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</si>
  <si>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</si>
  <si>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</si>
  <si>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</si>
  <si>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</si>
  <si>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</si>
  <si>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</si>
  <si>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</si>
  <si>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</si>
  <si>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</si>
  <si>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</si>
  <si>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</si>
  <si>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</si>
  <si>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</si>
  <si>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</si>
  <si>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</si>
  <si>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</si>
  <si>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</si>
  <si>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</si>
  <si>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</si>
  <si>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</si>
  <si>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</si>
  <si>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</si>
  <si>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</si>
  <si>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</si>
  <si>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</si>
  <si>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</si>
  <si>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</si>
  <si>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</si>
  <si>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</si>
  <si>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</si>
  <si>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</si>
  <si>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</si>
  <si>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</si>
  <si>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</si>
  <si>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</si>
  <si>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</si>
  <si>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</si>
  <si>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</si>
  <si>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</si>
  <si>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</si>
  <si>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</si>
  <si>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</si>
  <si>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</si>
  <si>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</si>
  <si>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</si>
  <si>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</si>
  <si>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</si>
  <si>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</si>
  <si>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</si>
  <si>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</si>
  <si>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</si>
  <si>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</si>
  <si>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</si>
  <si>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</si>
  <si>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</si>
  <si>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</si>
  <si>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</si>
  <si>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</si>
  <si>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</si>
  <si>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</si>
  <si>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</si>
  <si>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</si>
  <si>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</si>
  <si>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</si>
  <si>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</si>
  <si>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</si>
  <si>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</si>
  <si>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</si>
  <si>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</si>
  <si>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</si>
  <si>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</si>
  <si>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</si>
  <si>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</si>
  <si>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</si>
  <si>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</si>
  <si>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</si>
  <si>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</si>
  <si>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</si>
  <si>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</si>
  <si>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</si>
  <si>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</si>
  <si>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</si>
  <si>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</si>
  <si>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</si>
  <si>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</si>
  <si>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</si>
  <si>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</si>
  <si>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</si>
  <si>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</si>
  <si>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</si>
  <si>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</si>
  <si>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</si>
  <si>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</si>
  <si>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</si>
  <si>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</si>
  <si>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</si>
  <si>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</si>
  <si>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</si>
  <si>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</si>
  <si>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</si>
  <si>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</si>
  <si>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</si>
  <si>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</si>
  <si>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</si>
  <si>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</si>
  <si>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</si>
  <si>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</si>
  <si>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</si>
  <si>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</si>
  <si>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</si>
  <si>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</si>
  <si>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</si>
  <si>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</si>
  <si>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</si>
  <si>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</si>
  <si>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</si>
  <si>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</si>
  <si>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</si>
  <si>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</si>
  <si>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</si>
  <si>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</si>
  <si>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</si>
  <si>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</si>
  <si>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</si>
  <si>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</si>
  <si>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</si>
  <si>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</si>
  <si>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</si>
  <si>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</si>
  <si>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</si>
  <si>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</si>
  <si>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</si>
  <si>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</si>
  <si>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</si>
  <si>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</si>
  <si>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</si>
  <si>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</si>
  <si>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</si>
  <si>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</si>
  <si>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</si>
  <si>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</si>
  <si>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</si>
  <si>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</si>
  <si>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</si>
  <si>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</si>
  <si>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</si>
  <si>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</si>
  <si>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</si>
  <si>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</si>
  <si>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</si>
  <si>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</si>
  <si>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</si>
  <si>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</si>
  <si>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</si>
  <si>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</si>
  <si>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</si>
  <si>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</si>
  <si>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</si>
  <si>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</si>
  <si>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</si>
  <si>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</si>
  <si>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</si>
  <si>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</si>
  <si>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</si>
  <si>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</si>
  <si>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</si>
  <si>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</si>
  <si>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</si>
  <si>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</si>
  <si>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</si>
  <si>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</si>
  <si>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</si>
  <si>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</si>
  <si>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</si>
  <si>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</si>
  <si>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</si>
  <si>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</si>
  <si>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</si>
  <si>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</si>
  <si>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</si>
  <si>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</si>
  <si>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</si>
  <si>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</si>
  <si>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</si>
  <si>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</si>
  <si>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</si>
  <si>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</si>
  <si>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</si>
  <si>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</si>
  <si>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</si>
  <si>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</si>
  <si>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</si>
  <si>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</si>
  <si>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</si>
  <si>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</si>
  <si>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</si>
  <si>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</si>
  <si>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</si>
  <si>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</si>
  <si>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</si>
  <si>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</si>
  <si>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</si>
  <si>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</si>
  <si>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</si>
  <si>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</si>
  <si>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</si>
  <si>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</si>
  <si>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</si>
  <si>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</si>
  <si>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</si>
  <si>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</si>
  <si>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</si>
  <si>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</si>
  <si>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</si>
  <si>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</si>
  <si>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</si>
  <si>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</si>
  <si>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</si>
  <si>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</si>
  <si>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</si>
  <si>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</si>
  <si>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</si>
  <si>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</si>
  <si>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</si>
  <si>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</si>
  <si>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</si>
  <si>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</si>
  <si>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</si>
  <si>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</si>
  <si>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</si>
  <si>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</si>
  <si>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</si>
  <si>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</si>
  <si>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</si>
  <si>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</si>
  <si>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</si>
  <si>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</si>
  <si>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</si>
  <si>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</si>
  <si>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</si>
  <si>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</si>
  <si>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</si>
  <si>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</si>
  <si>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</si>
  <si>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</si>
  <si>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</si>
  <si>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</si>
  <si>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</si>
  <si>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</si>
  <si>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</si>
  <si>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</si>
  <si>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</si>
  <si>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</si>
  <si>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</si>
  <si>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</si>
  <si>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</si>
  <si>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</si>
  <si>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</si>
  <si>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</si>
  <si>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</si>
  <si>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</si>
  <si>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</si>
  <si>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</si>
  <si>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</si>
  <si>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</si>
  <si>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</si>
  <si>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</si>
  <si>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</si>
  <si>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</si>
  <si>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</si>
  <si>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</si>
  <si>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</si>
  <si>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</si>
  <si>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</si>
  <si>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</si>
  <si>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</si>
  <si>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</si>
  <si>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</si>
  <si>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</si>
  <si>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</si>
  <si>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</si>
  <si>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</si>
  <si>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</si>
  <si>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</si>
  <si>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</si>
  <si>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</si>
  <si>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</si>
  <si>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</si>
  <si>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</si>
  <si>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</si>
  <si>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</si>
  <si>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</si>
  <si>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</si>
  <si>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</si>
  <si>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</si>
  <si>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</si>
  <si>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</si>
  <si>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</si>
  <si>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</si>
  <si>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</si>
  <si>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</si>
  <si>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</si>
  <si>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</si>
  <si>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</si>
  <si>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</si>
  <si>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</si>
  <si>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</si>
  <si>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</si>
  <si>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</si>
  <si>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</si>
  <si>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</si>
  <si>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</si>
  <si>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</si>
  <si>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</si>
  <si>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</si>
  <si>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</si>
  <si>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</si>
  <si>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</si>
  <si>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</si>
  <si>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</si>
  <si>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</si>
  <si>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</si>
  <si>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</si>
  <si>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</si>
  <si>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</si>
  <si>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</si>
  <si>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მენეჯმენტ სერვისი</t>
  </si>
  <si>
    <t>205177057</t>
  </si>
  <si>
    <t>იჯარა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</si>
  <si>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</si>
  <si>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</si>
  <si>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</si>
  <si>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</si>
  <si>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</si>
  <si>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</si>
  <si>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</si>
  <si>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</si>
  <si>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</si>
  <si>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</si>
  <si>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</si>
  <si>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</si>
  <si>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</si>
  <si>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</si>
  <si>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</si>
  <si>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</si>
  <si>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</si>
  <si>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</si>
  <si>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</si>
  <si>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</si>
  <si>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</si>
  <si>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</si>
  <si>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</si>
  <si>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</si>
  <si>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</si>
  <si>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</si>
  <si>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</si>
  <si>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</si>
  <si>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</si>
  <si>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</si>
  <si>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</si>
  <si>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</si>
  <si>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</si>
  <si>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</si>
  <si>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</si>
  <si>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</si>
  <si>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</si>
  <si>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</si>
  <si>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</si>
  <si>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</si>
  <si>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</si>
  <si>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ი.მ. გულო ზუმბაძე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</si>
  <si>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</si>
  <si>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</si>
  <si>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</si>
  <si>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</si>
  <si>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</si>
  <si>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</si>
  <si>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</si>
  <si>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</si>
  <si>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</si>
  <si>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</si>
  <si>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2.7 სათადარიგო ნაწილები</t>
  </si>
  <si>
    <t xml:space="preserve">   2.8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</si>
  <si>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</si>
  <si>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GE88TB7004991365800001</t>
  </si>
  <si>
    <t>01.02.214</t>
  </si>
  <si>
    <t>01.03.214</t>
  </si>
  <si>
    <t>05.03.2014</t>
  </si>
  <si>
    <t>არაფულადი შემოწირულობა</t>
  </si>
  <si>
    <t>იური</t>
  </si>
  <si>
    <t>ლურსმანაშვილი</t>
  </si>
  <si>
    <t>56001005811</t>
  </si>
  <si>
    <t>(დ.ხარაგაული, ს.მეფის N4 , ა(ა)იპ კულტურის ცენტრის(ს/კ 243573361) დარბაზი 180 კვ.მ.</t>
  </si>
  <si>
    <t>დარბაზის ორი საათით უსასყიდლოდ სარგებლობის უფლება</t>
  </si>
  <si>
    <t xml:space="preserve">ხათუნა </t>
  </si>
  <si>
    <t>სამნიძე</t>
  </si>
  <si>
    <t>61001001701</t>
  </si>
  <si>
    <t xml:space="preserve">პარტიის თავმჯდომარე </t>
  </si>
  <si>
    <t>ნანა</t>
  </si>
  <si>
    <t>მახარაშვილი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</si>
  <si>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</si>
  <si>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</si>
  <si>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</si>
  <si>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</si>
  <si>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</si>
  <si>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</si>
  <si>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</si>
  <si>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</si>
  <si>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</si>
  <si>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</si>
  <si>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</si>
  <si>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</si>
  <si>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</si>
  <si>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</si>
  <si>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</si>
  <si>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 xml:space="preserve">მერაბ </t>
  </si>
  <si>
    <t>ქათამაძე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</si>
  <si>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</si>
  <si>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</si>
  <si>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</si>
  <si>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>62001025434</t>
  </si>
  <si>
    <t>რეგიონალური და საარჩევნო-ინფრასტრუქტურის მდივანის თანაშემწე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</si>
  <si>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</si>
  <si>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</si>
  <si>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</si>
  <si>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</si>
  <si>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</si>
  <si>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გაგნიძე</t>
  </si>
  <si>
    <t>01026017437</t>
  </si>
  <si>
    <t xml:space="preserve">ოფისის კომპიუტერული მომსახურება </t>
  </si>
  <si>
    <t xml:space="preserve">მარიამ </t>
  </si>
  <si>
    <t>ონეზაშვილი</t>
  </si>
  <si>
    <t>24001015398</t>
  </si>
  <si>
    <t>პრეს მდივანი</t>
  </si>
  <si>
    <t>ლეთოდიანი</t>
  </si>
  <si>
    <t>თეა</t>
  </si>
  <si>
    <t>პარტიის თავმჯდომარე თანაშემწე</t>
  </si>
  <si>
    <t>გაუნაწილებელი მოგება</t>
  </si>
  <si>
    <t xml:space="preserve">ლევან </t>
  </si>
  <si>
    <t>ქობალია</t>
  </si>
  <si>
    <t>ინფორმაციული ტექნოლოგიების სპეციალისტი</t>
  </si>
  <si>
    <t xml:space="preserve">ქეთევან </t>
  </si>
  <si>
    <t>ფეიქრიშვილი</t>
  </si>
  <si>
    <t xml:space="preserve">ანა </t>
  </si>
  <si>
    <t>ბარბაქაძე</t>
  </si>
  <si>
    <t>პრესსამსახურის სპეციალისტი</t>
  </si>
  <si>
    <t xml:space="preserve">თათია </t>
  </si>
  <si>
    <t>ლომთაძე</t>
  </si>
  <si>
    <t>პრესსამსახურის უფროსი</t>
  </si>
  <si>
    <t xml:space="preserve">ოთარ </t>
  </si>
  <si>
    <t>დალაქიშვილი</t>
  </si>
  <si>
    <t>01009014239</t>
  </si>
  <si>
    <t>01011066789</t>
  </si>
  <si>
    <t>01024076728</t>
  </si>
  <si>
    <t>01007015680</t>
  </si>
  <si>
    <t>36001009520</t>
  </si>
  <si>
    <t>36001020196</t>
  </si>
  <si>
    <t>გიორგი მამაიაშვილი</t>
  </si>
  <si>
    <t>ხათუნა სამნიძე</t>
  </si>
  <si>
    <t>ნათია ლეთოდიანი</t>
  </si>
  <si>
    <t>თამარ რომელაშვილი</t>
  </si>
  <si>
    <t>ნათია</t>
  </si>
  <si>
    <t>მერაბ</t>
  </si>
  <si>
    <t>მივლინება საგარეჯო-გურჯაანი-თელავი-ახმეტა-ყვარელი-სიღნაღი-დედოფლისწყარო განკარგულება #1  10.11,12 იანვარი 2014 წელი</t>
  </si>
  <si>
    <t>მივლინება საგარეჯო-გურჯაანი-თელავი-ახმეტა-ყვარელი-სიღნაღი-დედოფლისწყარო განკარგულება #1  10,11,12 იანვარი 2014 წელი</t>
  </si>
  <si>
    <t>მივლინება ბორჯომში, განკარგულება #2 17.01.2013</t>
  </si>
  <si>
    <t>მივლინება ბორჯომში განკარგულება # 2 17.01.2014</t>
  </si>
  <si>
    <t>მივლინება ბორჯომში განკარგულება #2 17.01.2013</t>
  </si>
  <si>
    <t>მივლინება ბათუმი  ზუგდიდი ფოთი  განკარგულება # 3 25-28.2014</t>
  </si>
  <si>
    <t>მივლინება განკარგულება # 4 31.01.2014 მარნეული</t>
  </si>
  <si>
    <t>მივლინება განკარგულება #4 31.01.2014 მარნეული</t>
  </si>
  <si>
    <t>განკარგულება #4 31.01.2014 მარნეული</t>
  </si>
  <si>
    <t>მივლინება მარნეულში განკარგულება # 4 31.01.2014</t>
  </si>
  <si>
    <t>მივლინება წალკაში განკარგულება # 4 05.02.2014</t>
  </si>
  <si>
    <t>მივლინება განკარგულება # 5 05.02.2014</t>
  </si>
  <si>
    <t>მივლინება წალკაში განკარგულება # 5 05.02.2014</t>
  </si>
  <si>
    <t>მივლინება წალკაში განკარგულება #5 05.02.2014</t>
  </si>
  <si>
    <t>მივლინება განკარგულება #6 06.02.2014 დუშეთი</t>
  </si>
  <si>
    <t>მივლინება განკარგულება # 6 06.02.2014 დუშეთი</t>
  </si>
  <si>
    <t>მივლინება განკარგულება 7 იმერეთის რეგიონი 14,15,16 თებერვალი 2014 წელი</t>
  </si>
  <si>
    <t>მივლინება განკარგულება 8 სამცხე-ჯავახეთის რეგიონი 18,19 თEბერვალი</t>
  </si>
  <si>
    <t>მივლინება განკარგულება 8 სამცხე-ჯავახეთის რეგიონი 18,19 თებერვალი</t>
  </si>
  <si>
    <t>მივლინება განკარგულება 9 5,6,7 მარტი 2014 წელი ხარაგაული-თერჯოლა</t>
  </si>
  <si>
    <t>მივლინება განკარგულება 9 5,6,7 მარტი 2014 წელი ხარაგაულითერჯოლა</t>
  </si>
  <si>
    <t>მივლინება განკარგულება 9 5,6,7 მარტი 2014 წელი ხარაგაული  თერჯოლა</t>
  </si>
  <si>
    <t>მივლინება განკარგულება 10 წალენჯიხა აბაშა 16.03.2014</t>
  </si>
  <si>
    <t>მივლინება განკარგულება # 11/2014 ბათუმუ-ქედა-ხულო-შუახევი</t>
  </si>
  <si>
    <t>სასტუმროს მომსახურება ა/ფ ეა-06 5727137 შპს"სტარი"</t>
  </si>
  <si>
    <t>სასტუმრო ბინადრობის მომსახურება ინვოისი #0703 შპს "სასტუმროების ქსელი რჩეული"</t>
  </si>
  <si>
    <t>სასტუმრო ბინადრობის მომსახურება 1 ადგილი - 3 დღე ს/ზ #058 28.01.2014 შპს "ჩაო"</t>
  </si>
  <si>
    <t>სასტუმრო ბინადრობის მომსახურება - გიორგი მამაიაშვილი ინვოისი 86 ი.მ. ზაზა კოპალეიშვილი</t>
  </si>
  <si>
    <t>სასტუმრო ბინადრობის მომსახურება ინვოისი 44 18.02.2014 შპს მზე 2008</t>
  </si>
  <si>
    <t>სასტუმრო ბინადრობის მომსახურება ინვოისი 125 07.03.2014 ი.მ. ზაზა კოპალეიშვილი</t>
  </si>
  <si>
    <t>სასტუმრო ბინადრობის მომსახურება 2 ადგილი 2 დღით ინვოისი 305 შპს ჩაო</t>
  </si>
  <si>
    <t>....</t>
  </si>
  <si>
    <t>პ/გ ”საქართველოს რესპუბლიკური პარტია”</t>
  </si>
  <si>
    <t>დაუფარავი დეფიციტი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</si>
</sst>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dd/mm/yy;@"/>
    <numFmt numFmtId="167" formatCode="0.0"/>
    <numFmt numFmtId="168" formatCode="#,##0.0"/>
    <numFmt numFmtId="176" formatCode="0.00_);\(0.00\)"/>
  </numFmts>
  <fonts count="40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Sylfaen"/>
      <family val="1"/>
      <charset val="204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name val="Sylfaen"/>
      <family val="1"/>
      <charset val="204"/>
    </font>
    <font>
      <b/>
      <sz val="10"/>
      <color indexed="18"/>
      <name val="Sylfae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9"/>
      <color theme="1"/>
      <name val="Arial Unicode MS"/>
      <family val="2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43" fontId="18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</cellStyleXfs>
  <cellXfs count="543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9" applyFont="1" applyAlignment="1" applyProtection="1">
      <alignment horizontal="center" vertical="center"/>
      <protection locked="0"/>
    </xf>
    <xf numFmtId="3" fontId="8" fillId="2" borderId="1" xfId="19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9" applyFont="1" applyProtection="1">
      <protection locked="0"/>
    </xf>
    <xf numFmtId="0" fontId="8" fillId="0" borderId="0" xfId="19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9" applyFont="1" applyAlignment="1" applyProtection="1">
      <alignment horizontal="center" vertical="center" wrapText="1"/>
      <protection locked="0"/>
    </xf>
    <xf numFmtId="0" fontId="7" fillId="0" borderId="0" xfId="19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9" applyFont="1" applyFill="1" applyBorder="1" applyAlignment="1" applyProtection="1">
      <alignment horizontal="left" vertical="center" wrapText="1"/>
    </xf>
    <xf numFmtId="0" fontId="8" fillId="2" borderId="1" xfId="19" applyFont="1" applyFill="1" applyBorder="1" applyAlignment="1" applyProtection="1">
      <alignment horizontal="left" vertical="center" wrapText="1" indent="1"/>
    </xf>
    <xf numFmtId="0" fontId="7" fillId="2" borderId="1" xfId="19" applyFont="1" applyFill="1" applyBorder="1" applyAlignment="1" applyProtection="1">
      <alignment horizontal="left" vertical="center" wrapText="1" indent="1"/>
    </xf>
    <xf numFmtId="0" fontId="7" fillId="2" borderId="1" xfId="19" applyFont="1" applyFill="1" applyBorder="1" applyAlignment="1" applyProtection="1">
      <alignment horizontal="left" vertical="center" wrapText="1" indent="2"/>
    </xf>
    <xf numFmtId="0" fontId="7" fillId="2" borderId="1" xfId="19" applyFont="1" applyFill="1" applyBorder="1" applyAlignment="1" applyProtection="1">
      <alignment horizontal="left" vertical="center" wrapText="1" indent="3"/>
    </xf>
    <xf numFmtId="0" fontId="7" fillId="2" borderId="1" xfId="19" applyFont="1" applyFill="1" applyBorder="1" applyAlignment="1" applyProtection="1">
      <alignment horizontal="left" vertical="center" wrapText="1" indent="4"/>
    </xf>
    <xf numFmtId="0" fontId="7" fillId="0" borderId="0" xfId="6" applyFont="1" applyAlignment="1" applyProtection="1">
      <alignment horizontal="center" vertical="center"/>
      <protection locked="0"/>
    </xf>
    <xf numFmtId="0" fontId="26" fillId="0" borderId="0" xfId="6" applyFont="1" applyAlignment="1" applyProtection="1">
      <alignment horizontal="center" vertical="center"/>
      <protection locked="0"/>
    </xf>
    <xf numFmtId="0" fontId="7" fillId="0" borderId="0" xfId="6" applyFont="1" applyProtection="1">
      <protection locked="0"/>
    </xf>
    <xf numFmtId="0" fontId="0" fillId="0" borderId="0" xfId="0" applyProtection="1">
      <protection locked="0"/>
    </xf>
    <xf numFmtId="0" fontId="27" fillId="0" borderId="0" xfId="7" applyFont="1" applyProtection="1">
      <protection locked="0"/>
    </xf>
    <xf numFmtId="0" fontId="28" fillId="0" borderId="1" xfId="7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4" fontId="7" fillId="0" borderId="1" xfId="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2" applyFont="1" applyFill="1" applyBorder="1" applyAlignment="1" applyProtection="1">
      <alignment horizontal="left" vertical="top" indent="1"/>
    </xf>
    <xf numFmtId="0" fontId="7" fillId="0" borderId="1" xfId="2" applyFont="1" applyFill="1" applyBorder="1" applyAlignment="1" applyProtection="1">
      <alignment horizontal="left" vertical="center" wrapText="1" indent="2"/>
    </xf>
    <xf numFmtId="0" fontId="8" fillId="2" borderId="2" xfId="19" applyFont="1" applyFill="1" applyBorder="1" applyAlignment="1" applyProtection="1">
      <alignment horizontal="left" vertical="center" wrapText="1"/>
    </xf>
    <xf numFmtId="0" fontId="7" fillId="0" borderId="2" xfId="6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 inden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29" fillId="0" borderId="0" xfId="10" applyFont="1" applyProtection="1"/>
    <xf numFmtId="0" fontId="29" fillId="0" borderId="0" xfId="10" applyFont="1" applyProtection="1">
      <protection locked="0"/>
    </xf>
    <xf numFmtId="0" fontId="30" fillId="3" borderId="3" xfId="10" applyFont="1" applyFill="1" applyBorder="1" applyAlignment="1" applyProtection="1">
      <alignment horizontal="center" vertical="top" wrapText="1"/>
    </xf>
    <xf numFmtId="0" fontId="30" fillId="3" borderId="4" xfId="10" applyFont="1" applyFill="1" applyBorder="1" applyAlignment="1" applyProtection="1">
      <alignment horizontal="center" vertical="top" wrapText="1"/>
    </xf>
    <xf numFmtId="49" fontId="30" fillId="3" borderId="4" xfId="10" applyNumberFormat="1" applyFont="1" applyFill="1" applyBorder="1" applyAlignment="1" applyProtection="1">
      <alignment horizontal="center" vertical="top" wrapText="1"/>
    </xf>
    <xf numFmtId="0" fontId="30" fillId="3" borderId="5" xfId="10" applyFont="1" applyFill="1" applyBorder="1" applyAlignment="1" applyProtection="1">
      <alignment horizontal="center" vertical="top" wrapText="1"/>
    </xf>
    <xf numFmtId="0" fontId="30" fillId="3" borderId="6" xfId="10" applyFont="1" applyFill="1" applyBorder="1" applyAlignment="1" applyProtection="1">
      <alignment horizontal="center" vertical="top" wrapText="1"/>
    </xf>
    <xf numFmtId="0" fontId="30" fillId="4" borderId="3" xfId="10" applyFont="1" applyFill="1" applyBorder="1" applyAlignment="1" applyProtection="1">
      <alignment horizontal="center" vertical="top" wrapText="1"/>
    </xf>
    <xf numFmtId="0" fontId="30" fillId="4" borderId="4" xfId="10" applyFont="1" applyFill="1" applyBorder="1" applyAlignment="1" applyProtection="1">
      <alignment horizontal="center" vertical="top" wrapText="1"/>
    </xf>
    <xf numFmtId="0" fontId="30" fillId="0" borderId="0" xfId="10" applyFont="1" applyAlignment="1" applyProtection="1">
      <alignment horizontal="center" vertical="top" wrapText="1"/>
      <protection locked="0"/>
    </xf>
    <xf numFmtId="0" fontId="29" fillId="0" borderId="7" xfId="10" applyFont="1" applyBorder="1" applyAlignment="1" applyProtection="1">
      <alignment horizontal="center"/>
      <protection locked="0"/>
    </xf>
    <xf numFmtId="0" fontId="29" fillId="0" borderId="8" xfId="10" applyFont="1" applyBorder="1" applyAlignment="1" applyProtection="1">
      <alignment wrapText="1"/>
      <protection locked="0"/>
    </xf>
    <xf numFmtId="0" fontId="29" fillId="4" borderId="9" xfId="10" applyFont="1" applyFill="1" applyBorder="1" applyAlignment="1" applyProtection="1">
      <alignment wrapText="1"/>
      <protection locked="0"/>
    </xf>
    <xf numFmtId="0" fontId="29" fillId="4" borderId="9" xfId="10" applyFont="1" applyFill="1" applyBorder="1" applyProtection="1">
      <protection locked="0"/>
    </xf>
    <xf numFmtId="0" fontId="29" fillId="0" borderId="10" xfId="10" applyFont="1" applyBorder="1" applyAlignment="1" applyProtection="1">
      <alignment horizontal="center"/>
      <protection locked="0"/>
    </xf>
    <xf numFmtId="0" fontId="29" fillId="0" borderId="11" xfId="10" applyFont="1" applyBorder="1" applyAlignment="1" applyProtection="1">
      <alignment wrapText="1"/>
      <protection locked="0"/>
    </xf>
    <xf numFmtId="0" fontId="29" fillId="4" borderId="1" xfId="10" applyFont="1" applyFill="1" applyBorder="1" applyAlignment="1" applyProtection="1">
      <alignment wrapText="1"/>
      <protection locked="0"/>
    </xf>
    <xf numFmtId="0" fontId="29" fillId="4" borderId="1" xfId="10" applyFont="1" applyFill="1" applyBorder="1" applyProtection="1">
      <protection locked="0"/>
    </xf>
    <xf numFmtId="0" fontId="29" fillId="0" borderId="12" xfId="10" applyFont="1" applyBorder="1" applyAlignment="1" applyProtection="1">
      <alignment horizontal="center"/>
      <protection locked="0"/>
    </xf>
    <xf numFmtId="0" fontId="29" fillId="0" borderId="13" xfId="10" applyFont="1" applyBorder="1" applyAlignment="1" applyProtection="1">
      <alignment wrapText="1"/>
      <protection locked="0"/>
    </xf>
    <xf numFmtId="0" fontId="29" fillId="0" borderId="12" xfId="10" applyFont="1" applyBorder="1" applyAlignment="1" applyProtection="1">
      <alignment wrapText="1"/>
      <protection locked="0"/>
    </xf>
    <xf numFmtId="49" fontId="29" fillId="0" borderId="13" xfId="10" applyNumberFormat="1" applyFont="1" applyBorder="1" applyProtection="1">
      <protection locked="0"/>
    </xf>
    <xf numFmtId="0" fontId="29" fillId="0" borderId="14" xfId="10" applyFont="1" applyBorder="1" applyAlignment="1" applyProtection="1">
      <alignment wrapText="1"/>
      <protection locked="0"/>
    </xf>
    <xf numFmtId="0" fontId="29" fillId="4" borderId="12" xfId="10" applyFont="1" applyFill="1" applyBorder="1" applyAlignment="1" applyProtection="1">
      <alignment wrapText="1"/>
      <protection locked="0"/>
    </xf>
    <xf numFmtId="0" fontId="29" fillId="4" borderId="13" xfId="10" applyFont="1" applyFill="1" applyBorder="1" applyAlignment="1" applyProtection="1">
      <alignment wrapText="1"/>
      <protection locked="0"/>
    </xf>
    <xf numFmtId="0" fontId="29" fillId="4" borderId="13" xfId="10" applyFont="1" applyFill="1" applyBorder="1" applyProtection="1">
      <protection locked="0"/>
    </xf>
    <xf numFmtId="49" fontId="29" fillId="0" borderId="0" xfId="10" applyNumberFormat="1" applyFont="1" applyProtection="1">
      <protection locked="0"/>
    </xf>
    <xf numFmtId="0" fontId="28" fillId="0" borderId="0" xfId="7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7" fillId="0" borderId="0" xfId="7" applyFont="1" applyBorder="1" applyProtection="1">
      <protection locked="0"/>
    </xf>
    <xf numFmtId="0" fontId="6" fillId="0" borderId="0" xfId="0" applyFont="1"/>
    <xf numFmtId="0" fontId="29" fillId="0" borderId="0" xfId="10" applyFont="1" applyAlignment="1" applyProtection="1">
      <alignment horizontal="center"/>
      <protection locked="0"/>
    </xf>
    <xf numFmtId="0" fontId="7" fillId="0" borderId="0" xfId="19" applyFont="1" applyBorder="1" applyAlignment="1" applyProtection="1">
      <alignment vertical="center"/>
      <protection locked="0"/>
    </xf>
    <xf numFmtId="0" fontId="28" fillId="0" borderId="1" xfId="7" applyFont="1" applyBorder="1" applyAlignment="1" applyProtection="1">
      <alignment horizontal="center" vertical="center" wrapText="1"/>
      <protection locked="0"/>
    </xf>
    <xf numFmtId="3" fontId="7" fillId="0" borderId="0" xfId="19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5" xfId="0" applyBorder="1"/>
    <xf numFmtId="0" fontId="28" fillId="0" borderId="0" xfId="10" applyFont="1" applyProtection="1">
      <protection locked="0"/>
    </xf>
    <xf numFmtId="0" fontId="28" fillId="0" borderId="0" xfId="10" applyFont="1" applyProtection="1"/>
    <xf numFmtId="49" fontId="28" fillId="0" borderId="0" xfId="10" applyNumberFormat="1" applyFont="1" applyProtection="1">
      <protection locked="0"/>
    </xf>
    <xf numFmtId="0" fontId="8" fillId="5" borderId="0" xfId="0" applyFont="1" applyFill="1" applyProtection="1"/>
    <xf numFmtId="0" fontId="7" fillId="5" borderId="0" xfId="19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19" applyFont="1" applyFill="1" applyAlignment="1" applyProtection="1">
      <alignment vertical="center"/>
    </xf>
    <xf numFmtId="3" fontId="8" fillId="5" borderId="1" xfId="19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19" applyFont="1" applyFill="1" applyBorder="1" applyAlignment="1" applyProtection="1">
      <alignment horizontal="left" vertical="center" wrapText="1" indent="1"/>
    </xf>
    <xf numFmtId="0" fontId="7" fillId="0" borderId="1" xfId="19" applyFont="1" applyFill="1" applyBorder="1" applyAlignment="1" applyProtection="1">
      <alignment horizontal="left" vertical="center" wrapText="1" indent="2"/>
    </xf>
    <xf numFmtId="3" fontId="8" fillId="6" borderId="1" xfId="19" applyNumberFormat="1" applyFont="1" applyFill="1" applyBorder="1" applyAlignment="1" applyProtection="1">
      <alignment horizontal="left" vertical="center" wrapText="1"/>
    </xf>
    <xf numFmtId="3" fontId="8" fillId="6" borderId="1" xfId="19" applyNumberFormat="1" applyFont="1" applyFill="1" applyBorder="1" applyAlignment="1" applyProtection="1">
      <alignment horizontal="center" vertical="center" wrapText="1"/>
    </xf>
    <xf numFmtId="0" fontId="7" fillId="6" borderId="0" xfId="19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19" applyFont="1" applyFill="1" applyAlignment="1" applyProtection="1">
      <alignment horizontal="center" vertical="center" wrapText="1"/>
      <protection locked="0"/>
    </xf>
    <xf numFmtId="0" fontId="7" fillId="6" borderId="0" xfId="19" applyFont="1" applyFill="1" applyAlignment="1" applyProtection="1">
      <alignment horizontal="center" vertical="center" wrapText="1"/>
      <protection locked="0"/>
    </xf>
    <xf numFmtId="0" fontId="7" fillId="6" borderId="0" xfId="19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19" applyFont="1" applyFill="1" applyBorder="1" applyAlignment="1" applyProtection="1">
      <alignment horizontal="left" vertical="center" wrapText="1" indent="3"/>
    </xf>
    <xf numFmtId="0" fontId="7" fillId="0" borderId="1" xfId="19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19" applyFont="1" applyFill="1" applyAlignment="1" applyProtection="1">
      <alignment horizontal="center" vertical="center"/>
    </xf>
    <xf numFmtId="0" fontId="28" fillId="5" borderId="0" xfId="10" applyFont="1" applyFill="1" applyProtection="1"/>
    <xf numFmtId="0" fontId="28" fillId="5" borderId="0" xfId="10" applyFont="1" applyFill="1" applyProtection="1">
      <protection locked="0"/>
    </xf>
    <xf numFmtId="0" fontId="0" fillId="5" borderId="0" xfId="0" applyFill="1"/>
    <xf numFmtId="0" fontId="31" fillId="5" borderId="0" xfId="10" applyFont="1" applyFill="1" applyBorder="1" applyAlignment="1" applyProtection="1">
      <alignment horizontal="right"/>
    </xf>
    <xf numFmtId="0" fontId="1" fillId="5" borderId="0" xfId="0" applyFont="1" applyFill="1"/>
    <xf numFmtId="166" fontId="28" fillId="5" borderId="0" xfId="10" applyNumberFormat="1" applyFont="1" applyFill="1" applyBorder="1" applyProtection="1"/>
    <xf numFmtId="14" fontId="28" fillId="5" borderId="0" xfId="10" applyNumberFormat="1" applyFont="1" applyFill="1" applyBorder="1" applyProtection="1"/>
    <xf numFmtId="0" fontId="31" fillId="5" borderId="0" xfId="10" applyFont="1" applyFill="1" applyBorder="1" applyAlignment="1" applyProtection="1">
      <alignment horizontal="right"/>
      <protection locked="0"/>
    </xf>
    <xf numFmtId="49" fontId="28" fillId="5" borderId="0" xfId="10" applyNumberFormat="1" applyFont="1" applyFill="1" applyProtection="1">
      <protection locked="0"/>
    </xf>
    <xf numFmtId="0" fontId="7" fillId="5" borderId="0" xfId="19" applyFont="1" applyFill="1" applyAlignment="1" applyProtection="1">
      <alignment horizontal="left" vertical="center"/>
    </xf>
    <xf numFmtId="166" fontId="28" fillId="5" borderId="0" xfId="10" applyNumberFormat="1" applyFont="1" applyFill="1" applyBorder="1" applyProtection="1">
      <protection locked="0"/>
    </xf>
    <xf numFmtId="0" fontId="29" fillId="5" borderId="0" xfId="10" applyFont="1" applyFill="1" applyProtection="1"/>
    <xf numFmtId="0" fontId="32" fillId="5" borderId="0" xfId="10" applyFont="1" applyFill="1" applyProtection="1"/>
    <xf numFmtId="0" fontId="29" fillId="5" borderId="0" xfId="10" applyFont="1" applyFill="1" applyBorder="1" applyAlignment="1" applyProtection="1"/>
    <xf numFmtId="0" fontId="28" fillId="5" borderId="0" xfId="10" applyFont="1" applyFill="1" applyBorder="1" applyProtection="1">
      <protection locked="0"/>
    </xf>
    <xf numFmtId="0" fontId="0" fillId="5" borderId="0" xfId="0" applyFill="1" applyBorder="1"/>
    <xf numFmtId="0" fontId="7" fillId="5" borderId="0" xfId="19" applyFont="1" applyFill="1" applyBorder="1" applyAlignment="1" applyProtection="1">
      <alignment horizontal="right" vertical="center"/>
    </xf>
    <xf numFmtId="0" fontId="7" fillId="5" borderId="0" xfId="19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19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28" fillId="5" borderId="0" xfId="10" applyFont="1" applyFill="1" applyAlignment="1" applyProtection="1">
      <alignment horizontal="left"/>
    </xf>
    <xf numFmtId="14" fontId="31" fillId="5" borderId="0" xfId="10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6" fillId="5" borderId="0" xfId="6" applyFont="1" applyFill="1" applyAlignment="1" applyProtection="1">
      <alignment horizontal="center" vertical="center" wrapText="1"/>
    </xf>
    <xf numFmtId="0" fontId="7" fillId="5" borderId="0" xfId="6" applyFont="1" applyFill="1" applyAlignment="1" applyProtection="1">
      <alignment horizontal="center" vertical="center"/>
      <protection locked="0"/>
    </xf>
    <xf numFmtId="0" fontId="7" fillId="5" borderId="0" xfId="6" applyFont="1" applyFill="1" applyProtection="1"/>
    <xf numFmtId="0" fontId="7" fillId="0" borderId="0" xfId="0" applyFont="1" applyFill="1" applyBorder="1" applyProtection="1"/>
    <xf numFmtId="0" fontId="7" fillId="5" borderId="15" xfId="0" applyFont="1" applyFill="1" applyBorder="1" applyProtection="1"/>
    <xf numFmtId="0" fontId="7" fillId="5" borderId="0" xfId="0" applyFont="1" applyFill="1" applyAlignment="1" applyProtection="1">
      <alignment horizontal="center" vertical="center"/>
    </xf>
    <xf numFmtId="0" fontId="7" fillId="5" borderId="15" xfId="19" applyFont="1" applyFill="1" applyBorder="1" applyAlignment="1" applyProtection="1">
      <alignment horizontal="left" vertical="center"/>
    </xf>
    <xf numFmtId="0" fontId="10" fillId="5" borderId="16" xfId="2" applyFont="1" applyFill="1" applyBorder="1" applyAlignment="1" applyProtection="1">
      <alignment horizontal="center" vertical="top" wrapText="1"/>
    </xf>
    <xf numFmtId="0" fontId="10" fillId="5" borderId="17" xfId="2" applyFont="1" applyFill="1" applyBorder="1" applyAlignment="1" applyProtection="1">
      <alignment horizontal="center" vertical="top" wrapText="1"/>
    </xf>
    <xf numFmtId="1" fontId="10" fillId="5" borderId="17" xfId="2" applyNumberFormat="1" applyFont="1" applyFill="1" applyBorder="1" applyAlignment="1" applyProtection="1">
      <alignment horizontal="center" vertical="top" wrapText="1"/>
    </xf>
    <xf numFmtId="1" fontId="10" fillId="5" borderId="16" xfId="2" applyNumberFormat="1" applyFont="1" applyFill="1" applyBorder="1" applyAlignment="1" applyProtection="1">
      <alignment horizontal="center" vertical="top" wrapText="1"/>
    </xf>
    <xf numFmtId="0" fontId="31" fillId="5" borderId="2" xfId="7" applyFont="1" applyFill="1" applyBorder="1" applyAlignment="1" applyProtection="1">
      <alignment horizontal="center" vertical="center" wrapText="1"/>
    </xf>
    <xf numFmtId="0" fontId="31" fillId="5" borderId="1" xfId="7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19" applyNumberFormat="1" applyFont="1" applyFill="1" applyBorder="1" applyAlignment="1" applyProtection="1">
      <alignment vertical="center"/>
    </xf>
    <xf numFmtId="0" fontId="7" fillId="5" borderId="0" xfId="19" applyFont="1" applyFill="1" applyBorder="1" applyAlignment="1" applyProtection="1">
      <alignment vertical="center"/>
    </xf>
    <xf numFmtId="14" fontId="7" fillId="5" borderId="0" xfId="19" applyNumberFormat="1" applyFont="1" applyFill="1" applyBorder="1" applyAlignment="1" applyProtection="1">
      <alignment horizontal="center" vertical="center"/>
    </xf>
    <xf numFmtId="0" fontId="2" fillId="5" borderId="0" xfId="19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31" fillId="5" borderId="2" xfId="7" applyFont="1" applyFill="1" applyBorder="1" applyAlignment="1" applyProtection="1">
      <alignment horizontal="left" vertical="center" wrapText="1"/>
    </xf>
    <xf numFmtId="0" fontId="7" fillId="5" borderId="0" xfId="19" applyFont="1" applyFill="1" applyBorder="1" applyAlignment="1" applyProtection="1">
      <alignment vertical="center"/>
      <protection locked="0"/>
    </xf>
    <xf numFmtId="0" fontId="27" fillId="5" borderId="0" xfId="7" applyFont="1" applyFill="1" applyBorder="1" applyProtection="1">
      <protection locked="0"/>
    </xf>
    <xf numFmtId="0" fontId="7" fillId="5" borderId="0" xfId="6" applyFont="1" applyFill="1" applyProtection="1">
      <protection locked="0"/>
    </xf>
    <xf numFmtId="0" fontId="7" fillId="5" borderId="0" xfId="19" applyFont="1" applyFill="1" applyProtection="1">
      <protection locked="0"/>
    </xf>
    <xf numFmtId="0" fontId="9" fillId="5" borderId="0" xfId="19" applyFont="1" applyFill="1" applyAlignment="1" applyProtection="1">
      <alignment horizontal="center" vertical="center" wrapText="1"/>
      <protection locked="0"/>
    </xf>
    <xf numFmtId="14" fontId="29" fillId="0" borderId="9" xfId="10" applyNumberFormat="1" applyFont="1" applyBorder="1" applyAlignment="1" applyProtection="1">
      <alignment wrapText="1"/>
      <protection locked="0"/>
    </xf>
    <xf numFmtId="0" fontId="30" fillId="5" borderId="3" xfId="10" applyFont="1" applyFill="1" applyBorder="1" applyAlignment="1" applyProtection="1">
      <alignment horizontal="center" vertical="center"/>
    </xf>
    <xf numFmtId="0" fontId="30" fillId="5" borderId="4" xfId="10" applyFont="1" applyFill="1" applyBorder="1" applyAlignment="1" applyProtection="1">
      <alignment horizontal="center"/>
    </xf>
    <xf numFmtId="0" fontId="30" fillId="5" borderId="18" xfId="10" applyFont="1" applyFill="1" applyBorder="1" applyAlignment="1" applyProtection="1">
      <alignment horizontal="center"/>
    </xf>
    <xf numFmtId="0" fontId="30" fillId="5" borderId="3" xfId="10" applyFont="1" applyFill="1" applyBorder="1" applyAlignment="1" applyProtection="1">
      <alignment horizontal="center"/>
    </xf>
    <xf numFmtId="0" fontId="30" fillId="5" borderId="6" xfId="10" applyFont="1" applyFill="1" applyBorder="1" applyAlignment="1" applyProtection="1">
      <alignment horizontal="center"/>
    </xf>
    <xf numFmtId="0" fontId="30" fillId="5" borderId="4" xfId="10" applyNumberFormat="1" applyFont="1" applyFill="1" applyBorder="1" applyAlignment="1" applyProtection="1">
      <alignment horizontal="center"/>
    </xf>
    <xf numFmtId="0" fontId="30" fillId="5" borderId="5" xfId="10" applyFont="1" applyFill="1" applyBorder="1" applyAlignment="1" applyProtection="1">
      <alignment horizontal="center"/>
    </xf>
    <xf numFmtId="0" fontId="30" fillId="5" borderId="3" xfId="10" applyFont="1" applyFill="1" applyBorder="1" applyAlignment="1" applyProtection="1">
      <alignment horizontal="center" vertical="top" wrapText="1"/>
    </xf>
    <xf numFmtId="0" fontId="30" fillId="5" borderId="4" xfId="10" applyFont="1" applyFill="1" applyBorder="1" applyAlignment="1" applyProtection="1">
      <alignment horizontal="center" vertical="top" wrapText="1"/>
    </xf>
    <xf numFmtId="0" fontId="30" fillId="5" borderId="18" xfId="10" applyFont="1" applyFill="1" applyBorder="1" applyAlignment="1" applyProtection="1">
      <alignment horizontal="center" vertical="top" wrapText="1"/>
    </xf>
    <xf numFmtId="0" fontId="30" fillId="5" borderId="6" xfId="10" applyFont="1" applyFill="1" applyBorder="1" applyAlignment="1" applyProtection="1">
      <alignment horizontal="center" vertical="top" wrapText="1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1" fillId="5" borderId="1" xfId="2" applyFont="1" applyFill="1" applyBorder="1" applyAlignment="1" applyProtection="1">
      <alignment horizontal="center" vertical="top" wrapText="1"/>
    </xf>
    <xf numFmtId="1" fontId="11" fillId="5" borderId="1" xfId="2" applyNumberFormat="1" applyFont="1" applyFill="1" applyBorder="1" applyAlignment="1" applyProtection="1">
      <alignment horizontal="center" vertical="top" wrapText="1"/>
    </xf>
    <xf numFmtId="14" fontId="29" fillId="0" borderId="13" xfId="10" applyNumberFormat="1" applyFont="1" applyBorder="1" applyAlignment="1" applyProtection="1">
      <alignment wrapText="1"/>
      <protection locked="0"/>
    </xf>
    <xf numFmtId="0" fontId="7" fillId="5" borderId="0" xfId="19" applyFont="1" applyFill="1" applyAlignment="1" applyProtection="1">
      <alignment horizontal="center" vertical="center"/>
    </xf>
    <xf numFmtId="0" fontId="7" fillId="5" borderId="0" xfId="19" applyFont="1" applyFill="1" applyBorder="1" applyAlignment="1" applyProtection="1">
      <alignment horizontal="center" vertical="center"/>
    </xf>
    <xf numFmtId="0" fontId="7" fillId="5" borderId="0" xfId="19" applyFont="1" applyFill="1" applyAlignment="1" applyProtection="1">
      <alignment horizontal="center" vertical="center"/>
    </xf>
    <xf numFmtId="0" fontId="7" fillId="5" borderId="0" xfId="19" applyFont="1" applyFill="1" applyBorder="1" applyAlignment="1" applyProtection="1">
      <alignment horizontal="center" vertical="center"/>
    </xf>
    <xf numFmtId="0" fontId="7" fillId="5" borderId="0" xfId="19" applyFont="1" applyFill="1" applyAlignment="1" applyProtection="1">
      <alignment horizontal="right" vertical="center"/>
    </xf>
    <xf numFmtId="0" fontId="7" fillId="5" borderId="0" xfId="19" applyFont="1" applyFill="1" applyBorder="1" applyAlignment="1" applyProtection="1">
      <alignment horizontal="center" vertical="center"/>
      <protection locked="0"/>
    </xf>
    <xf numFmtId="0" fontId="11" fillId="5" borderId="19" xfId="2" applyFont="1" applyFill="1" applyBorder="1" applyAlignment="1" applyProtection="1">
      <alignment horizontal="center" vertical="top" wrapText="1"/>
    </xf>
    <xf numFmtId="1" fontId="11" fillId="5" borderId="19" xfId="2" applyNumberFormat="1" applyFont="1" applyFill="1" applyBorder="1" applyAlignment="1" applyProtection="1">
      <alignment horizontal="center" vertical="top" wrapText="1"/>
    </xf>
    <xf numFmtId="0" fontId="11" fillId="0" borderId="19" xfId="2" applyFont="1" applyFill="1" applyBorder="1" applyAlignment="1" applyProtection="1">
      <alignment horizontal="left" vertical="top"/>
    </xf>
    <xf numFmtId="0" fontId="10" fillId="0" borderId="19" xfId="2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 applyBorder="1" applyAlignment="1" applyProtection="1">
      <alignment horizontal="center" vertical="top" wrapText="1"/>
      <protection locked="0"/>
    </xf>
    <xf numFmtId="1" fontId="10" fillId="0" borderId="0" xfId="2" applyNumberFormat="1" applyFont="1" applyFill="1" applyBorder="1" applyAlignment="1" applyProtection="1">
      <alignment horizontal="center" vertical="top" wrapText="1"/>
      <protection locked="0"/>
    </xf>
    <xf numFmtId="0" fontId="10" fillId="0" borderId="19" xfId="2" applyFont="1" applyFill="1" applyBorder="1" applyAlignment="1" applyProtection="1">
      <alignment horizontal="left" vertical="top" wrapText="1"/>
      <protection locked="0"/>
    </xf>
    <xf numFmtId="1" fontId="10" fillId="0" borderId="19" xfId="2" applyNumberFormat="1" applyFont="1" applyFill="1" applyBorder="1" applyAlignment="1" applyProtection="1">
      <alignment horizontal="left" vertical="top" wrapText="1"/>
      <protection locked="0"/>
    </xf>
    <xf numFmtId="0" fontId="10" fillId="0" borderId="20" xfId="2" applyFont="1" applyFill="1" applyBorder="1" applyAlignment="1" applyProtection="1">
      <alignment horizontal="left" vertical="top" wrapText="1"/>
      <protection locked="0"/>
    </xf>
    <xf numFmtId="1" fontId="10" fillId="0" borderId="20" xfId="2" applyNumberFormat="1" applyFont="1" applyFill="1" applyBorder="1" applyAlignment="1" applyProtection="1">
      <alignment horizontal="left" vertical="top" wrapText="1"/>
      <protection locked="0"/>
    </xf>
    <xf numFmtId="0" fontId="11" fillId="5" borderId="21" xfId="2" applyFont="1" applyFill="1" applyBorder="1" applyAlignment="1" applyProtection="1">
      <alignment horizontal="left" vertical="top"/>
      <protection locked="0"/>
    </xf>
    <xf numFmtId="0" fontId="10" fillId="5" borderId="21" xfId="2" applyFont="1" applyFill="1" applyBorder="1" applyAlignment="1" applyProtection="1">
      <alignment horizontal="left" vertical="top" wrapText="1"/>
      <protection locked="0"/>
    </xf>
    <xf numFmtId="0" fontId="10" fillId="5" borderId="22" xfId="2" applyFont="1" applyFill="1" applyBorder="1" applyAlignment="1" applyProtection="1">
      <alignment horizontal="left" vertical="top" wrapText="1"/>
      <protection locked="0"/>
    </xf>
    <xf numFmtId="1" fontId="10" fillId="5" borderId="22" xfId="2" applyNumberFormat="1" applyFont="1" applyFill="1" applyBorder="1" applyAlignment="1" applyProtection="1">
      <alignment horizontal="left" vertical="top" wrapText="1"/>
      <protection locked="0"/>
    </xf>
    <xf numFmtId="1" fontId="10" fillId="5" borderId="23" xfId="2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5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6" applyFont="1" applyFill="1" applyProtection="1"/>
    <xf numFmtId="0" fontId="1" fillId="5" borderId="0" xfId="6" applyFill="1" applyProtection="1"/>
    <xf numFmtId="0" fontId="1" fillId="5" borderId="0" xfId="6" applyFill="1" applyBorder="1" applyProtection="1"/>
    <xf numFmtId="0" fontId="1" fillId="0" borderId="0" xfId="6" applyProtection="1">
      <protection locked="0"/>
    </xf>
    <xf numFmtId="0" fontId="1" fillId="5" borderId="0" xfId="6" applyFill="1" applyProtection="1">
      <protection locked="0"/>
    </xf>
    <xf numFmtId="0" fontId="1" fillId="5" borderId="0" xfId="6" applyFill="1" applyBorder="1" applyProtection="1">
      <protection locked="0"/>
    </xf>
    <xf numFmtId="0" fontId="1" fillId="5" borderId="15" xfId="6" applyFill="1" applyBorder="1" applyProtection="1"/>
    <xf numFmtId="0" fontId="6" fillId="5" borderId="1" xfId="6" applyFont="1" applyFill="1" applyBorder="1" applyAlignment="1" applyProtection="1">
      <alignment horizontal="center" vertical="center"/>
    </xf>
    <xf numFmtId="0" fontId="6" fillId="5" borderId="1" xfId="6" applyFont="1" applyFill="1" applyBorder="1" applyAlignment="1" applyProtection="1">
      <alignment horizontal="center" vertical="center" wrapText="1"/>
    </xf>
    <xf numFmtId="0" fontId="6" fillId="5" borderId="9" xfId="6" applyFont="1" applyFill="1" applyBorder="1" applyAlignment="1" applyProtection="1">
      <alignment horizontal="center" vertical="center" wrapText="1"/>
    </xf>
    <xf numFmtId="0" fontId="1" fillId="0" borderId="1" xfId="6" applyBorder="1" applyProtection="1">
      <protection locked="0"/>
    </xf>
    <xf numFmtId="14" fontId="1" fillId="0" borderId="1" xfId="6" applyNumberFormat="1" applyBorder="1" applyProtection="1">
      <protection locked="0"/>
    </xf>
    <xf numFmtId="0" fontId="8" fillId="0" borderId="0" xfId="6" applyFont="1" applyProtection="1">
      <protection locked="0"/>
    </xf>
    <xf numFmtId="0" fontId="7" fillId="0" borderId="0" xfId="6" applyFont="1" applyBorder="1" applyProtection="1">
      <protection locked="0"/>
    </xf>
    <xf numFmtId="0" fontId="7" fillId="0" borderId="15" xfId="6" applyFont="1" applyBorder="1" applyProtection="1">
      <protection locked="0"/>
    </xf>
    <xf numFmtId="0" fontId="8" fillId="0" borderId="0" xfId="6" applyFont="1" applyAlignment="1" applyProtection="1">
      <alignment horizontal="left"/>
      <protection locked="0"/>
    </xf>
    <xf numFmtId="0" fontId="7" fillId="0" borderId="0" xfId="6" applyFont="1" applyAlignment="1" applyProtection="1">
      <alignment horizontal="left"/>
      <protection locked="0"/>
    </xf>
    <xf numFmtId="0" fontId="1" fillId="0" borderId="0" xfId="6"/>
    <xf numFmtId="0" fontId="1" fillId="0" borderId="0" xfId="6" applyBorder="1" applyProtection="1">
      <protection locked="0"/>
    </xf>
    <xf numFmtId="0" fontId="1" fillId="0" borderId="1" xfId="6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2" xfId="2" applyFont="1" applyFill="1" applyBorder="1" applyAlignment="1" applyProtection="1">
      <alignment horizontal="left" vertical="center" wrapText="1" indent="2"/>
    </xf>
    <xf numFmtId="0" fontId="7" fillId="5" borderId="0" xfId="19" applyFont="1" applyFill="1" applyAlignment="1" applyProtection="1">
      <alignment horizontal="center" vertical="center"/>
    </xf>
    <xf numFmtId="0" fontId="7" fillId="5" borderId="0" xfId="19" applyFont="1" applyFill="1" applyBorder="1" applyAlignment="1" applyProtection="1">
      <alignment horizontal="center" vertical="center"/>
    </xf>
    <xf numFmtId="0" fontId="28" fillId="0" borderId="9" xfId="7" applyFont="1" applyBorder="1" applyAlignment="1" applyProtection="1">
      <alignment vertical="center" wrapText="1"/>
      <protection locked="0"/>
    </xf>
    <xf numFmtId="0" fontId="7" fillId="5" borderId="0" xfId="19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27" fillId="2" borderId="0" xfId="7" applyFont="1" applyFill="1" applyProtection="1">
      <protection locked="0"/>
    </xf>
    <xf numFmtId="0" fontId="7" fillId="5" borderId="0" xfId="19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5" xfId="0" applyFill="1" applyBorder="1"/>
    <xf numFmtId="0" fontId="6" fillId="5" borderId="9" xfId="6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33" fillId="5" borderId="0" xfId="0" applyFont="1" applyFill="1" applyBorder="1" applyProtection="1"/>
    <xf numFmtId="0" fontId="33" fillId="5" borderId="0" xfId="0" applyFont="1" applyFill="1" applyBorder="1" applyAlignment="1" applyProtection="1">
      <alignment horizontal="center" vertical="center"/>
    </xf>
    <xf numFmtId="0" fontId="8" fillId="0" borderId="1" xfId="19" applyFont="1" applyFill="1" applyBorder="1" applyAlignment="1" applyProtection="1">
      <alignment horizontal="left" vertical="center" wrapText="1"/>
    </xf>
    <xf numFmtId="0" fontId="7" fillId="0" borderId="1" xfId="19" applyFont="1" applyFill="1" applyBorder="1" applyAlignment="1" applyProtection="1">
      <alignment horizontal="left" vertical="center" wrapText="1" indent="4"/>
    </xf>
    <xf numFmtId="0" fontId="7" fillId="5" borderId="0" xfId="19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6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5" borderId="0" xfId="19" applyFont="1" applyFill="1" applyAlignment="1" applyProtection="1">
      <alignment horizontal="right" vertical="center"/>
    </xf>
    <xf numFmtId="0" fontId="1" fillId="5" borderId="24" xfId="6" applyFill="1" applyBorder="1" applyProtection="1"/>
    <xf numFmtId="0" fontId="1" fillId="5" borderId="1" xfId="6" applyFont="1" applyFill="1" applyBorder="1" applyAlignment="1" applyProtection="1">
      <alignment horizontal="center" vertical="center"/>
    </xf>
    <xf numFmtId="0" fontId="1" fillId="5" borderId="1" xfId="6" applyFill="1" applyBorder="1" applyAlignment="1" applyProtection="1">
      <alignment horizontal="center" vertical="center" wrapText="1"/>
    </xf>
    <xf numFmtId="0" fontId="1" fillId="5" borderId="9" xfId="6" applyFill="1" applyBorder="1" applyAlignment="1" applyProtection="1">
      <alignment horizontal="center" vertical="center" wrapText="1"/>
    </xf>
    <xf numFmtId="0" fontId="1" fillId="5" borderId="1" xfId="6" applyFont="1" applyFill="1" applyBorder="1" applyAlignment="1" applyProtection="1">
      <alignment horizontal="center" vertical="center" wrapText="1"/>
    </xf>
    <xf numFmtId="0" fontId="1" fillId="5" borderId="9" xfId="6" applyFont="1" applyFill="1" applyBorder="1" applyAlignment="1" applyProtection="1">
      <alignment horizontal="center" vertical="center" wrapText="1"/>
    </xf>
    <xf numFmtId="0" fontId="29" fillId="0" borderId="1" xfId="12" applyFont="1" applyBorder="1" applyAlignment="1" applyProtection="1">
      <alignment wrapText="1"/>
      <protection locked="0"/>
    </xf>
    <xf numFmtId="14" fontId="1" fillId="5" borderId="1" xfId="6" applyNumberFormat="1" applyFill="1" applyBorder="1" applyProtection="1"/>
    <xf numFmtId="0" fontId="1" fillId="0" borderId="1" xfId="6" applyBorder="1" applyAlignment="1" applyProtection="1">
      <alignment horizontal="left" vertical="center"/>
      <protection locked="0"/>
    </xf>
    <xf numFmtId="0" fontId="7" fillId="5" borderId="0" xfId="19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5" xfId="2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Protection="1">
      <protection locked="0"/>
    </xf>
    <xf numFmtId="0" fontId="8" fillId="2" borderId="1" xfId="19" applyFont="1" applyFill="1" applyBorder="1" applyAlignment="1" applyProtection="1">
      <alignment vertical="center" wrapText="1"/>
    </xf>
    <xf numFmtId="0" fontId="8" fillId="0" borderId="2" xfId="19" applyFont="1" applyFill="1" applyBorder="1" applyAlignment="1" applyProtection="1">
      <alignment horizontal="left" vertical="center" wrapText="1"/>
    </xf>
    <xf numFmtId="14" fontId="28" fillId="0" borderId="0" xfId="10" applyNumberFormat="1" applyFont="1" applyBorder="1" applyProtection="1">
      <protection locked="0"/>
    </xf>
    <xf numFmtId="0" fontId="28" fillId="5" borderId="0" xfId="10" applyFont="1" applyFill="1" applyBorder="1" applyAlignment="1" applyProtection="1">
      <alignment horizontal="right"/>
    </xf>
    <xf numFmtId="0" fontId="11" fillId="0" borderId="1" xfId="2" applyFont="1" applyFill="1" applyBorder="1" applyAlignment="1" applyProtection="1">
      <alignment horizontal="left" vertical="top" wrapText="1"/>
      <protection locked="0"/>
    </xf>
    <xf numFmtId="0" fontId="7" fillId="5" borderId="15" xfId="0" applyFont="1" applyFill="1" applyBorder="1" applyProtection="1">
      <protection locked="0"/>
    </xf>
    <xf numFmtId="0" fontId="0" fillId="5" borderId="15" xfId="0" applyFill="1" applyBorder="1"/>
    <xf numFmtId="0" fontId="29" fillId="4" borderId="26" xfId="10" applyFont="1" applyFill="1" applyBorder="1" applyProtection="1">
      <protection locked="0"/>
    </xf>
    <xf numFmtId="0" fontId="29" fillId="0" borderId="27" xfId="10" applyFont="1" applyBorder="1" applyAlignment="1" applyProtection="1">
      <alignment wrapText="1"/>
      <protection locked="0"/>
    </xf>
    <xf numFmtId="49" fontId="34" fillId="0" borderId="36" xfId="0" applyNumberFormat="1" applyFont="1" applyBorder="1" applyAlignment="1">
      <alignment horizontal="left" wrapText="1"/>
    </xf>
    <xf numFmtId="0" fontId="34" fillId="0" borderId="36" xfId="0" applyNumberFormat="1" applyFont="1" applyBorder="1" applyAlignment="1">
      <alignment horizontal="left" wrapText="1"/>
    </xf>
    <xf numFmtId="1" fontId="10" fillId="0" borderId="1" xfId="2" applyNumberFormat="1" applyFont="1" applyFill="1" applyBorder="1" applyAlignment="1" applyProtection="1">
      <alignment horizontal="left" vertical="top" wrapText="1"/>
      <protection locked="0"/>
    </xf>
    <xf numFmtId="167" fontId="11" fillId="5" borderId="1" xfId="2" applyNumberFormat="1" applyFont="1" applyFill="1" applyBorder="1" applyAlignment="1" applyProtection="1">
      <alignment horizontal="center" vertical="top" wrapText="1"/>
    </xf>
    <xf numFmtId="4" fontId="35" fillId="0" borderId="1" xfId="0" applyNumberFormat="1" applyFont="1" applyFill="1" applyBorder="1" applyAlignment="1">
      <alignment wrapText="1"/>
    </xf>
    <xf numFmtId="0" fontId="28" fillId="0" borderId="1" xfId="8" applyFont="1" applyFill="1" applyBorder="1" applyAlignment="1" applyProtection="1">
      <alignment vertical="center" wrapText="1"/>
      <protection locked="0"/>
    </xf>
    <xf numFmtId="0" fontId="10" fillId="0" borderId="1" xfId="8" applyFont="1" applyFill="1" applyBorder="1" applyAlignment="1" applyProtection="1">
      <alignment horizontal="center" vertical="center" wrapText="1"/>
      <protection locked="0"/>
    </xf>
    <xf numFmtId="14" fontId="10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8" applyFont="1" applyBorder="1" applyAlignment="1" applyProtection="1">
      <alignment vertical="center" wrapText="1"/>
      <protection locked="0"/>
    </xf>
    <xf numFmtId="0" fontId="15" fillId="0" borderId="1" xfId="0" applyFont="1" applyBorder="1"/>
    <xf numFmtId="0" fontId="10" fillId="0" borderId="1" xfId="8" applyFont="1" applyBorder="1" applyAlignment="1" applyProtection="1">
      <alignment vertical="center" wrapText="1"/>
      <protection locked="0"/>
    </xf>
    <xf numFmtId="0" fontId="10" fillId="0" borderId="9" xfId="8" applyFont="1" applyBorder="1" applyAlignment="1" applyProtection="1">
      <alignment vertical="center" wrapText="1"/>
      <protection locked="0"/>
    </xf>
    <xf numFmtId="49" fontId="28" fillId="0" borderId="1" xfId="8" applyNumberFormat="1" applyFont="1" applyBorder="1" applyAlignment="1" applyProtection="1">
      <alignment vertical="center" wrapText="1"/>
      <protection locked="0"/>
    </xf>
    <xf numFmtId="3" fontId="7" fillId="0" borderId="0" xfId="6" applyNumberFormat="1" applyFont="1" applyProtection="1">
      <protection locked="0"/>
    </xf>
    <xf numFmtId="4" fontId="7" fillId="0" borderId="0" xfId="6" applyNumberFormat="1" applyFont="1" applyProtection="1">
      <protection locked="0"/>
    </xf>
    <xf numFmtId="0" fontId="17" fillId="0" borderId="1" xfId="0" applyFont="1" applyFill="1" applyBorder="1"/>
    <xf numFmtId="0" fontId="36" fillId="0" borderId="1" xfId="7" applyFont="1" applyFill="1" applyBorder="1" applyAlignment="1" applyProtection="1">
      <alignment horizontal="center" vertical="center" wrapText="1"/>
      <protection locked="0"/>
    </xf>
    <xf numFmtId="0" fontId="28" fillId="0" borderId="1" xfId="7" applyFont="1" applyFill="1" applyBorder="1" applyAlignment="1" applyProtection="1">
      <alignment vertical="center" wrapText="1"/>
      <protection locked="0"/>
    </xf>
    <xf numFmtId="0" fontId="28" fillId="5" borderId="2" xfId="7" applyFont="1" applyFill="1" applyBorder="1" applyAlignment="1" applyProtection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29" fillId="0" borderId="9" xfId="10" applyFont="1" applyFill="1" applyBorder="1" applyAlignment="1" applyProtection="1">
      <alignment wrapText="1"/>
      <protection locked="0"/>
    </xf>
    <xf numFmtId="0" fontId="14" fillId="5" borderId="0" xfId="19" applyFont="1" applyFill="1" applyAlignment="1" applyProtection="1">
      <alignment horizontal="left" vertical="center"/>
    </xf>
    <xf numFmtId="0" fontId="28" fillId="5" borderId="2" xfId="7" applyFont="1" applyFill="1" applyBorder="1" applyAlignment="1" applyProtection="1">
      <alignment horizontal="left" vertical="center" wrapText="1"/>
    </xf>
    <xf numFmtId="0" fontId="1" fillId="0" borderId="0" xfId="0" applyFont="1" applyProtection="1">
      <protection locked="0"/>
    </xf>
    <xf numFmtId="0" fontId="1" fillId="0" borderId="0" xfId="0" applyFont="1"/>
    <xf numFmtId="1" fontId="7" fillId="0" borderId="0" xfId="19" applyNumberFormat="1" applyFont="1" applyAlignment="1" applyProtection="1">
      <alignment horizontal="center" vertical="center"/>
      <protection locked="0"/>
    </xf>
    <xf numFmtId="1" fontId="10" fillId="0" borderId="28" xfId="2" applyNumberFormat="1" applyFont="1" applyFill="1" applyBorder="1" applyAlignment="1" applyProtection="1">
      <alignment horizontal="left" vertical="top" wrapText="1"/>
      <protection locked="0"/>
    </xf>
    <xf numFmtId="3" fontId="7" fillId="0" borderId="0" xfId="0" applyNumberFormat="1" applyFont="1" applyProtection="1">
      <protection locked="0"/>
    </xf>
    <xf numFmtId="0" fontId="37" fillId="0" borderId="0" xfId="0" applyFont="1"/>
    <xf numFmtId="0" fontId="0" fillId="0" borderId="1" xfId="0" applyFill="1" applyBorder="1" applyAlignment="1">
      <alignment horizontal="center" vertical="center"/>
    </xf>
    <xf numFmtId="0" fontId="1" fillId="0" borderId="1" xfId="6" applyBorder="1" applyAlignment="1" applyProtection="1">
      <alignment horizontal="center" vertical="center" wrapText="1"/>
      <protection locked="0"/>
    </xf>
    <xf numFmtId="1" fontId="7" fillId="0" borderId="0" xfId="6" applyNumberFormat="1" applyFont="1" applyProtection="1">
      <protection locked="0"/>
    </xf>
    <xf numFmtId="49" fontId="34" fillId="0" borderId="37" xfId="0" applyNumberFormat="1" applyFont="1" applyBorder="1" applyAlignment="1">
      <alignment horizontal="left" wrapText="1"/>
    </xf>
    <xf numFmtId="49" fontId="34" fillId="0" borderId="1" xfId="0" applyNumberFormat="1" applyFont="1" applyBorder="1" applyAlignment="1">
      <alignment horizontal="left" wrapText="1"/>
    </xf>
    <xf numFmtId="14" fontId="29" fillId="0" borderId="9" xfId="10" applyNumberFormat="1" applyFont="1" applyBorder="1" applyAlignment="1" applyProtection="1">
      <alignment horizontal="left" wrapText="1"/>
      <protection locked="0"/>
    </xf>
    <xf numFmtId="0" fontId="36" fillId="0" borderId="9" xfId="7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/>
    </xf>
    <xf numFmtId="0" fontId="31" fillId="0" borderId="1" xfId="7" applyFont="1" applyFill="1" applyBorder="1" applyAlignment="1" applyProtection="1">
      <alignment horizontal="center" vertical="center" wrapText="1"/>
    </xf>
    <xf numFmtId="0" fontId="31" fillId="0" borderId="2" xfId="7" applyFont="1" applyFill="1" applyBorder="1" applyAlignment="1" applyProtection="1">
      <alignment horizontal="center" vertical="center" wrapText="1"/>
    </xf>
    <xf numFmtId="0" fontId="31" fillId="0" borderId="26" xfId="7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6" fillId="0" borderId="1" xfId="7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/>
    </xf>
    <xf numFmtId="49" fontId="17" fillId="0" borderId="1" xfId="0" applyNumberFormat="1" applyFont="1" applyFill="1" applyBorder="1"/>
    <xf numFmtId="0" fontId="10" fillId="0" borderId="1" xfId="2" applyFont="1" applyFill="1" applyBorder="1" applyAlignment="1" applyProtection="1">
      <alignment horizontal="left" vertical="top" wrapText="1"/>
      <protection locked="0"/>
    </xf>
    <xf numFmtId="0" fontId="10" fillId="0" borderId="1" xfId="8" applyFont="1" applyBorder="1" applyAlignment="1" applyProtection="1">
      <alignment wrapText="1"/>
      <protection locked="0"/>
    </xf>
    <xf numFmtId="0" fontId="7" fillId="5" borderId="0" xfId="19" applyFont="1" applyFill="1" applyAlignment="1" applyProtection="1">
      <alignment horizontal="center" vertical="center"/>
    </xf>
    <xf numFmtId="0" fontId="7" fillId="5" borderId="0" xfId="19" applyFont="1" applyFill="1" applyBorder="1" applyAlignment="1" applyProtection="1">
      <alignment horizontal="center" vertical="center"/>
    </xf>
    <xf numFmtId="0" fontId="7" fillId="0" borderId="0" xfId="0" applyFont="1"/>
    <xf numFmtId="0" fontId="7" fillId="0" borderId="0" xfId="19" applyFont="1" applyFill="1" applyBorder="1" applyAlignment="1" applyProtection="1">
      <alignment horizontal="center" vertical="center"/>
    </xf>
    <xf numFmtId="0" fontId="7" fillId="5" borderId="0" xfId="19" applyFont="1" applyFill="1" applyAlignment="1" applyProtection="1">
      <alignment horizontal="center" vertical="center"/>
    </xf>
    <xf numFmtId="0" fontId="7" fillId="5" borderId="0" xfId="19" applyFont="1" applyFill="1" applyAlignment="1" applyProtection="1">
      <alignment horizontal="right" vertical="center"/>
    </xf>
    <xf numFmtId="4" fontId="8" fillId="5" borderId="1" xfId="0" applyNumberFormat="1" applyFont="1" applyFill="1" applyBorder="1" applyProtection="1"/>
    <xf numFmtId="2" fontId="8" fillId="5" borderId="1" xfId="0" applyNumberFormat="1" applyFont="1" applyFill="1" applyBorder="1" applyProtection="1"/>
    <xf numFmtId="2" fontId="7" fillId="0" borderId="1" xfId="0" applyNumberFormat="1" applyFont="1" applyFill="1" applyBorder="1" applyProtection="1">
      <protection locked="0"/>
    </xf>
    <xf numFmtId="2" fontId="7" fillId="0" borderId="1" xfId="0" applyNumberFormat="1" applyFont="1" applyBorder="1" applyProtection="1">
      <protection locked="0"/>
    </xf>
    <xf numFmtId="2" fontId="7" fillId="5" borderId="1" xfId="0" applyNumberFormat="1" applyFont="1" applyFill="1" applyBorder="1" applyProtection="1"/>
    <xf numFmtId="2" fontId="7" fillId="5" borderId="1" xfId="0" applyNumberFormat="1" applyFont="1" applyFill="1" applyBorder="1" applyProtection="1">
      <protection locked="0"/>
    </xf>
    <xf numFmtId="0" fontId="19" fillId="0" borderId="1" xfId="0" applyFont="1" applyBorder="1" applyAlignment="1">
      <alignment horizontal="left" vertical="center" wrapText="1" shrinkToFit="1"/>
    </xf>
    <xf numFmtId="4" fontId="19" fillId="0" borderId="1" xfId="0" applyNumberFormat="1" applyFont="1" applyBorder="1" applyAlignment="1">
      <alignment horizontal="right"/>
    </xf>
    <xf numFmtId="4" fontId="8" fillId="2" borderId="1" xfId="1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Protection="1"/>
    <xf numFmtId="0" fontId="7" fillId="0" borderId="0" xfId="19" applyFont="1" applyFill="1" applyAlignment="1" applyProtection="1">
      <alignment horizontal="center" vertical="center"/>
    </xf>
    <xf numFmtId="0" fontId="7" fillId="0" borderId="0" xfId="6" applyFont="1" applyFill="1" applyProtection="1">
      <protection locked="0"/>
    </xf>
    <xf numFmtId="0" fontId="7" fillId="0" borderId="0" xfId="6" applyFont="1" applyFill="1" applyProtection="1"/>
    <xf numFmtId="0" fontId="7" fillId="0" borderId="0" xfId="19" applyFont="1" applyFill="1" applyAlignment="1" applyProtection="1">
      <alignment vertical="center"/>
    </xf>
    <xf numFmtId="0" fontId="7" fillId="0" borderId="0" xfId="19" applyFont="1" applyFill="1" applyProtection="1">
      <protection locked="0"/>
    </xf>
    <xf numFmtId="3" fontId="8" fillId="0" borderId="1" xfId="19" applyNumberFormat="1" applyFont="1" applyFill="1" applyBorder="1" applyAlignment="1" applyProtection="1">
      <alignment horizontal="left" vertical="center" wrapText="1"/>
    </xf>
    <xf numFmtId="3" fontId="8" fillId="0" borderId="1" xfId="19" applyNumberFormat="1" applyFont="1" applyFill="1" applyBorder="1" applyAlignment="1" applyProtection="1">
      <alignment horizontal="center" vertical="center" wrapText="1"/>
    </xf>
    <xf numFmtId="4" fontId="8" fillId="0" borderId="1" xfId="19" applyNumberFormat="1" applyFont="1" applyFill="1" applyBorder="1" applyAlignment="1" applyProtection="1">
      <alignment horizontal="right" vertical="center"/>
    </xf>
    <xf numFmtId="0" fontId="9" fillId="0" borderId="0" xfId="19" applyFont="1" applyFill="1" applyAlignment="1" applyProtection="1">
      <alignment horizontal="center" vertical="center" wrapText="1"/>
      <protection locked="0"/>
    </xf>
    <xf numFmtId="4" fontId="8" fillId="0" borderId="1" xfId="19" applyNumberFormat="1" applyFont="1" applyFill="1" applyBorder="1" applyAlignment="1" applyProtection="1">
      <alignment horizontal="right" vertical="center" wrapText="1"/>
    </xf>
    <xf numFmtId="4" fontId="8" fillId="0" borderId="1" xfId="19" applyNumberFormat="1" applyFont="1" applyFill="1" applyBorder="1" applyAlignment="1" applyProtection="1">
      <alignment horizontal="right" vertical="center"/>
      <protection locked="0"/>
    </xf>
    <xf numFmtId="4" fontId="7" fillId="0" borderId="1" xfId="19" applyNumberFormat="1" applyFont="1" applyFill="1" applyBorder="1" applyAlignment="1" applyProtection="1">
      <alignment horizontal="right" vertical="center" wrapText="1"/>
      <protection locked="0"/>
    </xf>
    <xf numFmtId="4" fontId="7" fillId="0" borderId="1" xfId="19" applyNumberFormat="1" applyFont="1" applyFill="1" applyBorder="1" applyAlignment="1" applyProtection="1">
      <alignment horizontal="right" vertical="center"/>
      <protection locked="0"/>
    </xf>
    <xf numFmtId="4" fontId="7" fillId="0" borderId="0" xfId="6" applyNumberFormat="1" applyFont="1" applyFill="1" applyProtection="1">
      <protection locked="0"/>
    </xf>
    <xf numFmtId="4" fontId="8" fillId="0" borderId="1" xfId="0" applyNumberFormat="1" applyFont="1" applyFill="1" applyBorder="1" applyProtection="1"/>
    <xf numFmtId="4" fontId="7" fillId="0" borderId="1" xfId="0" applyNumberFormat="1" applyFont="1" applyFill="1" applyBorder="1" applyProtection="1">
      <protection locked="0"/>
    </xf>
    <xf numFmtId="0" fontId="8" fillId="0" borderId="1" xfId="19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7" fillId="0" borderId="0" xfId="0" applyFont="1" applyFill="1" applyAlignment="1" applyProtection="1">
      <alignment horizontal="right"/>
      <protection locked="0"/>
    </xf>
    <xf numFmtId="4" fontId="8" fillId="0" borderId="1" xfId="2" applyNumberFormat="1" applyFont="1" applyFill="1" applyBorder="1" applyAlignment="1" applyProtection="1">
      <alignment horizontal="right" vertical="center"/>
      <protection locked="0"/>
    </xf>
    <xf numFmtId="4" fontId="8" fillId="0" borderId="1" xfId="2" applyNumberFormat="1" applyFont="1" applyFill="1" applyBorder="1" applyAlignment="1" applyProtection="1">
      <alignment horizontal="right" vertical="top"/>
    </xf>
    <xf numFmtId="4" fontId="9" fillId="0" borderId="0" xfId="19" applyNumberFormat="1" applyFont="1" applyFill="1" applyAlignment="1" applyProtection="1">
      <alignment horizontal="center" vertical="center" wrapText="1"/>
      <protection locked="0"/>
    </xf>
    <xf numFmtId="0" fontId="28" fillId="0" borderId="1" xfId="9" applyFont="1" applyFill="1" applyBorder="1" applyAlignment="1" applyProtection="1">
      <alignment vertical="center" wrapText="1"/>
      <protection locked="0"/>
    </xf>
    <xf numFmtId="0" fontId="10" fillId="0" borderId="1" xfId="9" applyFont="1" applyFill="1" applyBorder="1" applyAlignment="1" applyProtection="1">
      <alignment vertical="center" wrapText="1"/>
      <protection locked="0"/>
    </xf>
    <xf numFmtId="2" fontId="10" fillId="0" borderId="1" xfId="9" applyNumberFormat="1" applyFont="1" applyFill="1" applyBorder="1" applyAlignment="1" applyProtection="1">
      <alignment vertical="center" wrapText="1"/>
      <protection locked="0"/>
    </xf>
    <xf numFmtId="49" fontId="10" fillId="0" borderId="1" xfId="9" applyNumberFormat="1" applyFont="1" applyFill="1" applyBorder="1" applyAlignment="1" applyProtection="1">
      <alignment vertical="center" wrapText="1"/>
      <protection locked="0"/>
    </xf>
    <xf numFmtId="0" fontId="10" fillId="0" borderId="9" xfId="9" applyFont="1" applyFill="1" applyBorder="1" applyAlignment="1" applyProtection="1">
      <alignment vertical="center" wrapText="1"/>
      <protection locked="0"/>
    </xf>
    <xf numFmtId="49" fontId="28" fillId="0" borderId="1" xfId="9" applyNumberFormat="1" applyFont="1" applyFill="1" applyBorder="1" applyAlignment="1" applyProtection="1">
      <alignment vertical="center" wrapText="1"/>
      <protection locked="0"/>
    </xf>
    <xf numFmtId="2" fontId="28" fillId="0" borderId="1" xfId="9" applyNumberFormat="1" applyFont="1" applyFill="1" applyBorder="1" applyAlignment="1" applyProtection="1">
      <alignment vertical="center" wrapText="1"/>
      <protection locked="0"/>
    </xf>
    <xf numFmtId="0" fontId="28" fillId="0" borderId="9" xfId="9" applyFont="1" applyFill="1" applyBorder="1" applyAlignment="1" applyProtection="1">
      <alignment vertical="center" wrapText="1"/>
      <protection locked="0"/>
    </xf>
    <xf numFmtId="49" fontId="28" fillId="0" borderId="9" xfId="9" applyNumberFormat="1" applyFont="1" applyFill="1" applyBorder="1" applyAlignment="1" applyProtection="1">
      <alignment vertical="center" wrapText="1"/>
      <protection locked="0"/>
    </xf>
    <xf numFmtId="2" fontId="28" fillId="0" borderId="1" xfId="9" applyNumberFormat="1" applyFont="1" applyFill="1" applyBorder="1" applyAlignment="1" applyProtection="1">
      <alignment horizontal="left" vertical="center" wrapText="1"/>
      <protection locked="0"/>
    </xf>
    <xf numFmtId="0" fontId="7" fillId="0" borderId="0" xfId="6" applyFont="1" applyFill="1" applyBorder="1" applyProtection="1">
      <protection locked="0"/>
    </xf>
    <xf numFmtId="0" fontId="11" fillId="0" borderId="1" xfId="2" applyFont="1" applyFill="1" applyBorder="1" applyAlignment="1" applyProtection="1">
      <alignment horizontal="center" vertical="top" wrapText="1"/>
    </xf>
    <xf numFmtId="1" fontId="11" fillId="0" borderId="1" xfId="2" applyNumberFormat="1" applyFont="1" applyFill="1" applyBorder="1" applyAlignment="1" applyProtection="1">
      <alignment horizontal="center" vertical="top" wrapText="1"/>
    </xf>
    <xf numFmtId="166" fontId="10" fillId="0" borderId="1" xfId="16" applyNumberFormat="1" applyFont="1" applyFill="1" applyBorder="1" applyAlignment="1" applyProtection="1">
      <alignment horizontal="left"/>
      <protection locked="0"/>
    </xf>
    <xf numFmtId="49" fontId="10" fillId="0" borderId="1" xfId="2" applyNumberFormat="1" applyFont="1" applyFill="1" applyBorder="1" applyAlignment="1" applyProtection="1">
      <alignment horizontal="left" vertical="top" wrapText="1"/>
      <protection locked="0"/>
    </xf>
    <xf numFmtId="2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11" fillId="0" borderId="9" xfId="2" applyFont="1" applyFill="1" applyBorder="1" applyAlignment="1" applyProtection="1">
      <alignment horizontal="center" vertical="top" wrapText="1"/>
    </xf>
    <xf numFmtId="166" fontId="10" fillId="0" borderId="9" xfId="16" applyNumberFormat="1" applyFont="1" applyFill="1" applyBorder="1" applyAlignment="1" applyProtection="1">
      <alignment horizontal="left"/>
      <protection locked="0"/>
    </xf>
    <xf numFmtId="1" fontId="10" fillId="0" borderId="16" xfId="2" applyNumberFormat="1" applyFont="1" applyFill="1" applyBorder="1" applyAlignment="1" applyProtection="1">
      <alignment horizontal="left" vertical="top" wrapText="1"/>
      <protection locked="0"/>
    </xf>
    <xf numFmtId="49" fontId="10" fillId="0" borderId="30" xfId="2" applyNumberFormat="1" applyFont="1" applyFill="1" applyBorder="1" applyAlignment="1" applyProtection="1">
      <alignment horizontal="left" vertical="top" wrapText="1"/>
      <protection locked="0"/>
    </xf>
    <xf numFmtId="0" fontId="10" fillId="0" borderId="9" xfId="2" applyFont="1" applyFill="1" applyBorder="1" applyAlignment="1" applyProtection="1">
      <alignment horizontal="left" vertical="top" wrapText="1"/>
      <protection locked="0"/>
    </xf>
    <xf numFmtId="2" fontId="10" fillId="0" borderId="9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29" xfId="2" applyNumberFormat="1" applyFont="1" applyFill="1" applyBorder="1" applyAlignment="1" applyProtection="1">
      <alignment horizontal="left" vertical="top" wrapText="1"/>
      <protection locked="0"/>
    </xf>
    <xf numFmtId="49" fontId="10" fillId="0" borderId="25" xfId="2" applyNumberFormat="1" applyFont="1" applyFill="1" applyBorder="1" applyAlignment="1" applyProtection="1">
      <alignment horizontal="left" vertical="top" wrapText="1"/>
      <protection locked="0"/>
    </xf>
    <xf numFmtId="0" fontId="7" fillId="0" borderId="0" xfId="2" applyFont="1" applyFill="1" applyProtection="1">
      <protection locked="0"/>
    </xf>
    <xf numFmtId="14" fontId="7" fillId="0" borderId="1" xfId="2" applyNumberFormat="1" applyFont="1" applyFill="1" applyBorder="1" applyAlignment="1" applyProtection="1">
      <alignment horizontal="left"/>
      <protection locked="0"/>
    </xf>
    <xf numFmtId="49" fontId="7" fillId="0" borderId="2" xfId="2" applyNumberFormat="1" applyFont="1" applyFill="1" applyBorder="1" applyProtection="1">
      <protection locked="0"/>
    </xf>
    <xf numFmtId="0" fontId="7" fillId="0" borderId="1" xfId="2" applyFont="1" applyFill="1" applyBorder="1" applyProtection="1">
      <protection locked="0"/>
    </xf>
    <xf numFmtId="166" fontId="28" fillId="0" borderId="1" xfId="16" applyNumberFormat="1" applyFont="1" applyFill="1" applyBorder="1" applyAlignment="1" applyProtection="1">
      <alignment horizontal="left"/>
      <protection locked="0"/>
    </xf>
    <xf numFmtId="49" fontId="7" fillId="0" borderId="1" xfId="2" applyNumberFormat="1" applyFont="1" applyFill="1" applyBorder="1" applyProtection="1">
      <protection locked="0"/>
    </xf>
    <xf numFmtId="0" fontId="16" fillId="0" borderId="1" xfId="2" applyFont="1" applyFill="1" applyBorder="1" applyAlignment="1">
      <alignment horizontal="left" vertical="top" wrapText="1"/>
    </xf>
    <xf numFmtId="0" fontId="17" fillId="0" borderId="1" xfId="2" applyFont="1" applyFill="1" applyBorder="1" applyAlignment="1">
      <alignment horizontal="left" vertical="top" wrapText="1"/>
    </xf>
    <xf numFmtId="0" fontId="3" fillId="0" borderId="1" xfId="2" applyFill="1" applyBorder="1" applyAlignment="1">
      <alignment vertical="top"/>
    </xf>
    <xf numFmtId="0" fontId="21" fillId="0" borderId="1" xfId="2" applyFont="1" applyFill="1" applyBorder="1" applyAlignment="1">
      <alignment horizontal="left"/>
    </xf>
    <xf numFmtId="0" fontId="17" fillId="0" borderId="2" xfId="2" applyFont="1" applyFill="1" applyBorder="1" applyAlignment="1">
      <alignment horizontal="left" vertical="top" wrapText="1"/>
    </xf>
    <xf numFmtId="0" fontId="3" fillId="0" borderId="1" xfId="2" applyFont="1" applyFill="1" applyBorder="1" applyAlignment="1">
      <alignment vertical="top"/>
    </xf>
    <xf numFmtId="0" fontId="22" fillId="0" borderId="1" xfId="5" applyFont="1" applyFill="1" applyBorder="1" applyAlignment="1">
      <alignment horizontal="left" vertical="top" wrapText="1"/>
    </xf>
    <xf numFmtId="0" fontId="22" fillId="0" borderId="2" xfId="5" applyFont="1" applyFill="1" applyBorder="1" applyAlignment="1">
      <alignment horizontal="left" vertical="top" wrapText="1"/>
    </xf>
    <xf numFmtId="0" fontId="1" fillId="0" borderId="0" xfId="5" applyFill="1" applyAlignment="1">
      <alignment horizontal="left"/>
    </xf>
    <xf numFmtId="0" fontId="7" fillId="0" borderId="1" xfId="2" applyFont="1" applyFill="1" applyBorder="1" applyAlignment="1" applyProtection="1">
      <alignment horizontal="left"/>
      <protection locked="0"/>
    </xf>
    <xf numFmtId="0" fontId="7" fillId="0" borderId="2" xfId="2" applyFont="1" applyFill="1" applyBorder="1" applyProtection="1">
      <protection locked="0"/>
    </xf>
    <xf numFmtId="14" fontId="1" fillId="0" borderId="31" xfId="6" applyNumberFormat="1" applyFill="1" applyBorder="1" applyProtection="1">
      <protection locked="0"/>
    </xf>
    <xf numFmtId="2" fontId="20" fillId="0" borderId="32" xfId="2" applyNumberFormat="1" applyFont="1" applyFill="1" applyBorder="1" applyAlignment="1" applyProtection="1">
      <alignment horizontal="center" vertical="top" wrapText="1"/>
      <protection locked="0"/>
    </xf>
    <xf numFmtId="0" fontId="8" fillId="0" borderId="0" xfId="6" applyFont="1" applyFill="1" applyAlignment="1" applyProtection="1">
      <alignment horizontal="center"/>
      <protection locked="0"/>
    </xf>
    <xf numFmtId="0" fontId="7" fillId="0" borderId="0" xfId="6" applyFont="1" applyFill="1" applyAlignment="1" applyProtection="1">
      <alignment horizontal="center" vertical="center"/>
      <protection locked="0"/>
    </xf>
    <xf numFmtId="0" fontId="1" fillId="0" borderId="0" xfId="6" applyFill="1"/>
    <xf numFmtId="0" fontId="7" fillId="0" borderId="15" xfId="6" applyFont="1" applyFill="1" applyBorder="1" applyProtection="1">
      <protection locked="0"/>
    </xf>
    <xf numFmtId="0" fontId="1" fillId="0" borderId="0" xfId="6" applyFill="1" applyBorder="1"/>
    <xf numFmtId="0" fontId="8" fillId="0" borderId="0" xfId="6" applyFont="1" applyFill="1" applyProtection="1">
      <protection locked="0"/>
    </xf>
    <xf numFmtId="0" fontId="6" fillId="0" borderId="0" xfId="6" applyFont="1" applyFill="1"/>
    <xf numFmtId="0" fontId="8" fillId="5" borderId="0" xfId="6" applyFont="1" applyFill="1" applyProtection="1"/>
    <xf numFmtId="0" fontId="7" fillId="5" borderId="0" xfId="6" applyFont="1" applyFill="1" applyBorder="1" applyProtection="1"/>
    <xf numFmtId="0" fontId="7" fillId="5" borderId="0" xfId="6" applyFont="1" applyFill="1" applyBorder="1" applyProtection="1">
      <protection locked="0"/>
    </xf>
    <xf numFmtId="0" fontId="8" fillId="5" borderId="0" xfId="6" applyFont="1" applyFill="1" applyBorder="1" applyAlignment="1" applyProtection="1">
      <alignment horizontal="left"/>
    </xf>
    <xf numFmtId="0" fontId="7" fillId="0" borderId="1" xfId="6" applyFont="1" applyFill="1" applyBorder="1" applyAlignment="1" applyProtection="1">
      <alignment horizontal="left" vertical="center" indent="1"/>
    </xf>
    <xf numFmtId="4" fontId="7" fillId="0" borderId="1" xfId="6" applyNumberFormat="1" applyFont="1" applyFill="1" applyBorder="1" applyAlignment="1" applyProtection="1">
      <alignment horizontal="right"/>
      <protection locked="0"/>
    </xf>
    <xf numFmtId="4" fontId="8" fillId="0" borderId="1" xfId="6" applyNumberFormat="1" applyFont="1" applyFill="1" applyBorder="1" applyAlignment="1" applyProtection="1">
      <alignment horizontal="right"/>
    </xf>
    <xf numFmtId="0" fontId="7" fillId="5" borderId="0" xfId="19" applyFont="1" applyFill="1" applyBorder="1" applyAlignment="1" applyProtection="1">
      <alignment horizontal="center" vertical="center"/>
    </xf>
    <xf numFmtId="4" fontId="8" fillId="5" borderId="1" xfId="19" applyNumberFormat="1" applyFont="1" applyFill="1" applyBorder="1" applyAlignment="1" applyProtection="1">
      <alignment horizontal="center" vertical="center" wrapText="1"/>
    </xf>
    <xf numFmtId="4" fontId="8" fillId="5" borderId="1" xfId="19" applyNumberFormat="1" applyFont="1" applyFill="1" applyBorder="1" applyAlignment="1" applyProtection="1">
      <alignment horizontal="right" vertical="center"/>
    </xf>
    <xf numFmtId="4" fontId="8" fillId="5" borderId="1" xfId="19" applyNumberFormat="1" applyFont="1" applyFill="1" applyBorder="1" applyAlignment="1" applyProtection="1">
      <alignment horizontal="right" vertical="center" wrapText="1"/>
    </xf>
    <xf numFmtId="4" fontId="8" fillId="2" borderId="1" xfId="19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19" applyNumberFormat="1" applyFont="1" applyFill="1" applyBorder="1" applyAlignment="1" applyProtection="1">
      <alignment horizontal="right" vertical="center"/>
      <protection locked="0"/>
    </xf>
    <xf numFmtId="4" fontId="7" fillId="5" borderId="1" xfId="19" applyNumberFormat="1" applyFont="1" applyFill="1" applyBorder="1" applyAlignment="1" applyProtection="1">
      <alignment horizontal="right" vertical="center" wrapText="1"/>
    </xf>
    <xf numFmtId="4" fontId="7" fillId="2" borderId="1" xfId="19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9" applyNumberFormat="1" applyFont="1" applyFill="1" applyBorder="1" applyAlignment="1" applyProtection="1">
      <alignment horizontal="right" vertical="center"/>
      <protection locked="0"/>
    </xf>
    <xf numFmtId="4" fontId="7" fillId="0" borderId="1" xfId="2" applyNumberFormat="1" applyFont="1" applyFill="1" applyBorder="1" applyAlignment="1" applyProtection="1">
      <alignment horizontal="right" vertical="top"/>
      <protection locked="0"/>
    </xf>
    <xf numFmtId="4" fontId="7" fillId="5" borderId="1" xfId="2" applyNumberFormat="1" applyFont="1" applyFill="1" applyBorder="1" applyAlignment="1" applyProtection="1">
      <alignment horizontal="right" vertical="top"/>
    </xf>
    <xf numFmtId="4" fontId="7" fillId="0" borderId="1" xfId="0" applyNumberFormat="1" applyFont="1" applyBorder="1" applyProtection="1">
      <protection locked="0"/>
    </xf>
    <xf numFmtId="4" fontId="8" fillId="5" borderId="1" xfId="6" applyNumberFormat="1" applyFont="1" applyFill="1" applyBorder="1" applyAlignment="1" applyProtection="1">
      <alignment horizontal="right"/>
    </xf>
    <xf numFmtId="0" fontId="7" fillId="0" borderId="0" xfId="0" applyFont="1" applyAlignment="1" applyProtection="1">
      <protection locked="0"/>
    </xf>
    <xf numFmtId="3" fontId="8" fillId="5" borderId="1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 wrapText="1"/>
    </xf>
    <xf numFmtId="14" fontId="28" fillId="0" borderId="0" xfId="10" applyNumberFormat="1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/>
    </xf>
    <xf numFmtId="0" fontId="7" fillId="0" borderId="15" xfId="0" applyFont="1" applyFill="1" applyBorder="1" applyAlignment="1" applyProtection="1">
      <alignment horizontal="left"/>
    </xf>
    <xf numFmtId="0" fontId="7" fillId="0" borderId="15" xfId="0" applyFont="1" applyFill="1" applyBorder="1" applyAlignment="1" applyProtection="1">
      <alignment horizontal="left" wrapText="1"/>
    </xf>
    <xf numFmtId="0" fontId="7" fillId="0" borderId="15" xfId="0" applyFont="1" applyFill="1" applyBorder="1" applyProtection="1"/>
    <xf numFmtId="0" fontId="8" fillId="0" borderId="0" xfId="0" applyFont="1" applyFill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wrapText="1"/>
    </xf>
    <xf numFmtId="2" fontId="8" fillId="0" borderId="1" xfId="0" applyNumberFormat="1" applyFont="1" applyFill="1" applyBorder="1" applyProtection="1"/>
    <xf numFmtId="2" fontId="8" fillId="0" borderId="1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Protection="1">
      <protection locked="0"/>
    </xf>
    <xf numFmtId="0" fontId="6" fillId="5" borderId="0" xfId="5" applyFont="1" applyFill="1" applyProtection="1"/>
    <xf numFmtId="0" fontId="1" fillId="5" borderId="0" xfId="5" applyFill="1" applyProtection="1"/>
    <xf numFmtId="0" fontId="1" fillId="0" borderId="0" xfId="5" applyProtection="1">
      <protection locked="0"/>
    </xf>
    <xf numFmtId="0" fontId="7" fillId="5" borderId="0" xfId="5" applyFont="1" applyFill="1" applyProtection="1">
      <protection locked="0"/>
    </xf>
    <xf numFmtId="0" fontId="7" fillId="5" borderId="0" xfId="5" applyFont="1" applyFill="1" applyProtection="1"/>
    <xf numFmtId="0" fontId="7" fillId="5" borderId="0" xfId="5" applyFont="1" applyFill="1" applyBorder="1" applyProtection="1"/>
    <xf numFmtId="0" fontId="7" fillId="5" borderId="0" xfId="5" applyFont="1" applyFill="1" applyAlignment="1" applyProtection="1">
      <alignment horizontal="center" vertical="center"/>
    </xf>
    <xf numFmtId="0" fontId="7" fillId="0" borderId="0" xfId="5" applyFont="1" applyProtection="1">
      <protection locked="0"/>
    </xf>
    <xf numFmtId="0" fontId="8" fillId="2" borderId="0" xfId="5" applyFont="1" applyFill="1" applyBorder="1" applyAlignment="1" applyProtection="1">
      <alignment horizontal="left"/>
    </xf>
    <xf numFmtId="0" fontId="7" fillId="0" borderId="0" xfId="5" applyFont="1" applyFill="1" applyBorder="1" applyProtection="1"/>
    <xf numFmtId="0" fontId="7" fillId="0" borderId="0" xfId="5" applyFont="1" applyFill="1" applyProtection="1"/>
    <xf numFmtId="0" fontId="7" fillId="0" borderId="0" xfId="5" applyFont="1" applyFill="1" applyAlignment="1" applyProtection="1">
      <alignment horizontal="center" vertical="center"/>
    </xf>
    <xf numFmtId="0" fontId="1" fillId="5" borderId="0" xfId="5" applyFont="1" applyFill="1" applyProtection="1"/>
    <xf numFmtId="0" fontId="36" fillId="5" borderId="1" xfId="8" applyFont="1" applyFill="1" applyBorder="1" applyAlignment="1" applyProtection="1">
      <alignment vertical="center" wrapText="1"/>
    </xf>
    <xf numFmtId="0" fontId="36" fillId="5" borderId="1" xfId="8" applyFont="1" applyFill="1" applyBorder="1" applyAlignment="1" applyProtection="1">
      <alignment horizontal="center" vertical="center" wrapText="1"/>
    </xf>
    <xf numFmtId="0" fontId="36" fillId="0" borderId="0" xfId="8" applyFont="1" applyProtection="1">
      <protection locked="0"/>
    </xf>
    <xf numFmtId="0" fontId="38" fillId="5" borderId="2" xfId="8" applyFont="1" applyFill="1" applyBorder="1" applyAlignment="1" applyProtection="1">
      <alignment horizontal="center" vertical="center" wrapText="1"/>
    </xf>
    <xf numFmtId="0" fontId="38" fillId="5" borderId="31" xfId="8" applyFont="1" applyFill="1" applyBorder="1" applyAlignment="1" applyProtection="1">
      <alignment horizontal="center" vertical="center" wrapText="1"/>
    </xf>
    <xf numFmtId="0" fontId="38" fillId="5" borderId="1" xfId="8" applyFont="1" applyFill="1" applyBorder="1" applyAlignment="1" applyProtection="1">
      <alignment horizontal="center" vertical="center" wrapText="1"/>
    </xf>
    <xf numFmtId="0" fontId="38" fillId="0" borderId="1" xfId="8" applyFont="1" applyBorder="1" applyAlignment="1" applyProtection="1">
      <alignment vertical="center" wrapText="1"/>
    </xf>
    <xf numFmtId="4" fontId="23" fillId="5" borderId="1" xfId="19" applyNumberFormat="1" applyFont="1" applyFill="1" applyBorder="1" applyAlignment="1" applyProtection="1">
      <alignment horizontal="right" vertical="center"/>
    </xf>
    <xf numFmtId="0" fontId="36" fillId="0" borderId="1" xfId="8" applyFont="1" applyBorder="1" applyAlignment="1" applyProtection="1">
      <alignment vertical="center" wrapText="1"/>
    </xf>
    <xf numFmtId="0" fontId="36" fillId="0" borderId="1" xfId="8" applyFont="1" applyFill="1" applyBorder="1" applyAlignment="1" applyProtection="1">
      <alignment vertical="center" wrapText="1"/>
    </xf>
    <xf numFmtId="168" fontId="36" fillId="0" borderId="0" xfId="8" applyNumberFormat="1" applyFont="1" applyFill="1" applyProtection="1">
      <protection locked="0"/>
    </xf>
    <xf numFmtId="0" fontId="36" fillId="0" borderId="0" xfId="8" applyFont="1" applyFill="1" applyProtection="1">
      <protection locked="0"/>
    </xf>
    <xf numFmtId="4" fontId="36" fillId="0" borderId="1" xfId="8" applyNumberFormat="1" applyFont="1" applyFill="1" applyBorder="1" applyAlignment="1" applyProtection="1">
      <alignment vertical="center" wrapText="1"/>
      <protection locked="0"/>
    </xf>
    <xf numFmtId="4" fontId="36" fillId="0" borderId="1" xfId="8" applyNumberFormat="1" applyFont="1" applyFill="1" applyBorder="1" applyAlignment="1" applyProtection="1">
      <alignment vertical="center" wrapText="1"/>
    </xf>
    <xf numFmtId="0" fontId="38" fillId="0" borderId="1" xfId="8" applyFont="1" applyFill="1" applyBorder="1" applyAlignment="1" applyProtection="1">
      <alignment vertical="center" wrapText="1"/>
    </xf>
    <xf numFmtId="4" fontId="1" fillId="0" borderId="1" xfId="5" applyNumberFormat="1" applyFill="1" applyBorder="1" applyAlignment="1">
      <alignment vertical="top"/>
    </xf>
    <xf numFmtId="4" fontId="36" fillId="0" borderId="0" xfId="8" applyNumberFormat="1" applyFont="1" applyProtection="1">
      <protection locked="0"/>
    </xf>
    <xf numFmtId="0" fontId="28" fillId="0" borderId="0" xfId="8" applyFont="1" applyAlignment="1" applyProtection="1">
      <alignment vertical="center" wrapText="1"/>
      <protection locked="0"/>
    </xf>
    <xf numFmtId="0" fontId="27" fillId="0" borderId="0" xfId="8" applyFont="1" applyProtection="1">
      <protection locked="0"/>
    </xf>
    <xf numFmtId="0" fontId="8" fillId="0" borderId="0" xfId="5" applyFont="1" applyAlignment="1" applyProtection="1">
      <alignment horizont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0" fontId="1" fillId="0" borderId="0" xfId="5"/>
    <xf numFmtId="0" fontId="7" fillId="0" borderId="15" xfId="5" applyFont="1" applyBorder="1" applyProtection="1">
      <protection locked="0"/>
    </xf>
    <xf numFmtId="0" fontId="1" fillId="0" borderId="15" xfId="5" applyBorder="1"/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1" fillId="0" borderId="0" xfId="5" applyBorder="1"/>
    <xf numFmtId="0" fontId="6" fillId="0" borderId="0" xfId="5" applyFont="1"/>
    <xf numFmtId="0" fontId="7" fillId="0" borderId="0" xfId="5" applyFont="1" applyAlignment="1" applyProtection="1">
      <alignment horizontal="right"/>
      <protection locked="0"/>
    </xf>
    <xf numFmtId="4" fontId="36" fillId="5" borderId="1" xfId="8" applyNumberFormat="1" applyFont="1" applyFill="1" applyBorder="1" applyAlignment="1" applyProtection="1">
      <alignment vertical="center" wrapText="1"/>
    </xf>
    <xf numFmtId="4" fontId="36" fillId="0" borderId="1" xfId="8" applyNumberFormat="1" applyFont="1" applyBorder="1" applyAlignment="1" applyProtection="1">
      <alignment vertical="center" wrapText="1"/>
      <protection locked="0"/>
    </xf>
    <xf numFmtId="4" fontId="31" fillId="5" borderId="1" xfId="8" applyNumberFormat="1" applyFont="1" applyFill="1" applyBorder="1" applyAlignment="1" applyProtection="1">
      <alignment vertical="center" wrapText="1"/>
    </xf>
    <xf numFmtId="4" fontId="23" fillId="0" borderId="1" xfId="19" applyNumberFormat="1" applyFont="1" applyFill="1" applyBorder="1" applyAlignment="1" applyProtection="1">
      <alignment horizontal="right" vertical="center"/>
    </xf>
    <xf numFmtId="2" fontId="11" fillId="5" borderId="1" xfId="2" applyNumberFormat="1" applyFont="1" applyFill="1" applyBorder="1" applyAlignment="1" applyProtection="1">
      <alignment horizontal="center" vertical="top" wrapText="1"/>
    </xf>
    <xf numFmtId="2" fontId="7" fillId="5" borderId="0" xfId="0" applyNumberFormat="1" applyFont="1" applyFill="1" applyBorder="1" applyProtection="1">
      <protection locked="0"/>
    </xf>
    <xf numFmtId="49" fontId="3" fillId="0" borderId="1" xfId="0" applyNumberFormat="1" applyFont="1" applyBorder="1" applyAlignment="1">
      <alignment horizontal="center" vertical="center" wrapText="1"/>
    </xf>
    <xf numFmtId="43" fontId="0" fillId="0" borderId="1" xfId="1" applyFont="1" applyBorder="1" applyAlignment="1"/>
    <xf numFmtId="43" fontId="1" fillId="2" borderId="1" xfId="1" applyFont="1" applyFill="1" applyBorder="1"/>
    <xf numFmtId="3" fontId="8" fillId="6" borderId="0" xfId="19" applyNumberFormat="1" applyFont="1" applyFill="1" applyBorder="1" applyAlignment="1" applyProtection="1">
      <alignment horizontal="center" vertical="center" wrapText="1"/>
    </xf>
    <xf numFmtId="0" fontId="23" fillId="5" borderId="0" xfId="0" applyFont="1" applyFill="1" applyBorder="1" applyProtection="1"/>
    <xf numFmtId="3" fontId="17" fillId="0" borderId="1" xfId="19" applyNumberFormat="1" applyFont="1" applyFill="1" applyBorder="1" applyAlignment="1" applyProtection="1">
      <alignment horizontal="center" vertical="center" wrapText="1"/>
    </xf>
    <xf numFmtId="4" fontId="8" fillId="0" borderId="1" xfId="19" applyNumberFormat="1" applyFont="1" applyFill="1" applyBorder="1" applyAlignment="1" applyProtection="1">
      <alignment horizontal="center" vertical="center" wrapText="1"/>
    </xf>
    <xf numFmtId="0" fontId="39" fillId="5" borderId="0" xfId="10" applyFont="1" applyFill="1" applyProtection="1"/>
    <xf numFmtId="0" fontId="23" fillId="5" borderId="0" xfId="0" applyFont="1" applyFill="1" applyProtection="1"/>
    <xf numFmtId="0" fontId="23" fillId="0" borderId="0" xfId="0" applyFont="1" applyFill="1" applyBorder="1" applyProtection="1"/>
    <xf numFmtId="2" fontId="20" fillId="5" borderId="19" xfId="2" applyNumberFormat="1" applyFont="1" applyFill="1" applyBorder="1" applyAlignment="1" applyProtection="1">
      <alignment horizontal="center" vertical="top" wrapText="1"/>
      <protection locked="0"/>
    </xf>
    <xf numFmtId="2" fontId="24" fillId="5" borderId="19" xfId="2" applyNumberFormat="1" applyFont="1" applyFill="1" applyBorder="1" applyAlignment="1" applyProtection="1">
      <alignment horizontal="right" vertical="top" wrapText="1"/>
      <protection locked="0"/>
    </xf>
    <xf numFmtId="0" fontId="23" fillId="5" borderId="0" xfId="6" applyFont="1" applyFill="1" applyProtection="1"/>
    <xf numFmtId="0" fontId="23" fillId="0" borderId="0" xfId="0" applyFont="1" applyFill="1" applyProtection="1"/>
    <xf numFmtId="176" fontId="7" fillId="0" borderId="1" xfId="0" applyNumberFormat="1" applyFont="1" applyFill="1" applyBorder="1" applyProtection="1">
      <protection locked="0"/>
    </xf>
    <xf numFmtId="0" fontId="30" fillId="4" borderId="33" xfId="10" applyFont="1" applyFill="1" applyBorder="1" applyAlignment="1" applyProtection="1">
      <alignment horizontal="center"/>
    </xf>
    <xf numFmtId="0" fontId="30" fillId="4" borderId="34" xfId="10" applyFont="1" applyFill="1" applyBorder="1" applyAlignment="1" applyProtection="1">
      <alignment horizontal="center"/>
    </xf>
    <xf numFmtId="0" fontId="30" fillId="4" borderId="35" xfId="10" applyFont="1" applyFill="1" applyBorder="1" applyAlignment="1" applyProtection="1">
      <alignment horizontal="center"/>
    </xf>
    <xf numFmtId="14" fontId="7" fillId="0" borderId="0" xfId="19" applyNumberFormat="1" applyFont="1" applyFill="1" applyBorder="1" applyAlignment="1" applyProtection="1">
      <alignment horizontal="center" vertical="center"/>
    </xf>
    <xf numFmtId="0" fontId="7" fillId="0" borderId="0" xfId="19" applyFont="1" applyFill="1" applyBorder="1" applyAlignment="1" applyProtection="1">
      <alignment horizontal="center" vertical="center"/>
    </xf>
    <xf numFmtId="0" fontId="7" fillId="5" borderId="0" xfId="19" applyFont="1" applyFill="1" applyAlignment="1" applyProtection="1">
      <alignment horizontal="center" vertical="center"/>
    </xf>
    <xf numFmtId="14" fontId="7" fillId="0" borderId="0" xfId="19" applyNumberFormat="1" applyFont="1" applyBorder="1" applyAlignment="1" applyProtection="1">
      <alignment horizontal="center" vertical="center"/>
    </xf>
    <xf numFmtId="0" fontId="7" fillId="0" borderId="0" xfId="19" applyFont="1" applyBorder="1" applyAlignment="1" applyProtection="1">
      <alignment horizontal="center" vertical="center"/>
    </xf>
    <xf numFmtId="0" fontId="23" fillId="5" borderId="0" xfId="19" applyFont="1" applyFill="1" applyAlignment="1" applyProtection="1">
      <alignment horizontal="left" vertical="center"/>
    </xf>
    <xf numFmtId="0" fontId="7" fillId="0" borderId="0" xfId="19" applyFont="1" applyFill="1" applyAlignment="1" applyProtection="1">
      <alignment horizontal="center" vertical="center"/>
    </xf>
    <xf numFmtId="0" fontId="7" fillId="5" borderId="0" xfId="19" applyFont="1" applyFill="1" applyAlignment="1" applyProtection="1">
      <alignment horizontal="left" vertical="center"/>
    </xf>
    <xf numFmtId="14" fontId="7" fillId="0" borderId="0" xfId="19" applyNumberFormat="1" applyFont="1" applyBorder="1" applyAlignment="1" applyProtection="1">
      <alignment horizontal="left" vertical="center"/>
    </xf>
    <xf numFmtId="0" fontId="7" fillId="0" borderId="0" xfId="19" applyFont="1" applyBorder="1" applyAlignment="1" applyProtection="1">
      <alignment horizontal="left" vertical="center"/>
    </xf>
    <xf numFmtId="0" fontId="7" fillId="0" borderId="0" xfId="19" applyFont="1" applyFill="1" applyAlignment="1" applyProtection="1">
      <alignment horizontal="right" vertical="center"/>
    </xf>
    <xf numFmtId="0" fontId="7" fillId="5" borderId="0" xfId="19" applyFont="1" applyFill="1" applyBorder="1" applyAlignment="1" applyProtection="1">
      <alignment horizontal="center" vertical="center"/>
    </xf>
    <xf numFmtId="0" fontId="36" fillId="5" borderId="1" xfId="8" applyFont="1" applyFill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/>
      <protection locked="0"/>
    </xf>
    <xf numFmtId="14" fontId="7" fillId="5" borderId="0" xfId="19" applyNumberFormat="1" applyFont="1" applyFill="1" applyBorder="1" applyAlignment="1" applyProtection="1">
      <alignment horizontal="left" vertical="center"/>
    </xf>
  </cellXfs>
  <cellStyles count="20">
    <cellStyle name="Comma" xfId="1" builtinId="3"/>
    <cellStyle name="Normal" xfId="0" builtinId="0"/>
    <cellStyle name="Normal 2" xfId="2"/>
    <cellStyle name="Normal 2 2" xfId="3"/>
    <cellStyle name="Normal 2 2 2" xfId="4"/>
    <cellStyle name="Normal 2 3" xfId="5"/>
    <cellStyle name="Normal 3" xfId="6"/>
    <cellStyle name="Normal 4" xfId="7"/>
    <cellStyle name="Normal 4 2" xfId="8"/>
    <cellStyle name="Normal 4 3" xfId="9"/>
    <cellStyle name="Normal 5" xfId="10"/>
    <cellStyle name="Normal 5 2" xfId="11"/>
    <cellStyle name="Normal 5 2 2" xfId="12"/>
    <cellStyle name="Normal 5 2 2 2" xfId="13"/>
    <cellStyle name="Normal 5 2 3" xfId="14"/>
    <cellStyle name="Normal 5 2 3 2" xfId="15"/>
    <cellStyle name="Normal 5 3" xfId="16"/>
    <cellStyle name="Normal 5 4" xfId="17"/>
    <cellStyle name="Normal 6" xfId="18"/>
    <cellStyle name="Normal_FORMEBI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171450</xdr:rowOff>
    </xdr:from>
    <xdr:to>
      <xdr:col>2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171450</xdr:rowOff>
    </xdr:from>
    <xdr:to>
      <xdr:col>2</xdr:col>
      <xdr:colOff>1495425</xdr:colOff>
      <xdr:row>75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76</xdr:row>
      <xdr:rowOff>4082</xdr:rowOff>
    </xdr:from>
    <xdr:to>
      <xdr:col>6</xdr:col>
      <xdr:colOff>110219</xdr:colOff>
      <xdr:row>76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P%2031.10.2014-04.11.2014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4_annual-2016-03-30%20(1)/2014_annual/1&#4332;&#4314;&#4312;&#4323;&#4320;&#4312;%20&#4324;&#4317;&#4320;&#4315;&#4308;&#4305;&#4312;%202013%20par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 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 "/>
      <sheetName val="ფორმა 5.4"/>
      <sheetName val="ფორმა N6 ცესკო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N9.7"/>
      <sheetName val="ფორმა N9.7.1"/>
      <sheetName val="Validation"/>
      <sheetName val="ფორმა N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M39"/>
  <sheetViews>
    <sheetView showGridLines="0" view="pageBreakPreview" zoomScale="80" zoomScaleNormal="100" zoomScaleSheetLayoutView="80" workbookViewId="0">
      <selection activeCell="F10" sqref="F10"/>
    </sheetView>
  </sheetViews>
  <sheetFormatPr defaultRowHeight="15"/>
  <cols>
    <col min="1" max="1" width="6.28515625" style="47" bestFit="1" customWidth="1"/>
    <col min="2" max="2" width="13.140625" style="47" customWidth="1"/>
    <col min="3" max="3" width="17.5703125" style="47" bestFit="1" customWidth="1"/>
    <col min="4" max="4" width="15.140625" style="47" customWidth="1"/>
    <col min="5" max="6" width="18.5703125" style="47" customWidth="1"/>
    <col min="7" max="9" width="19.140625" style="72" customWidth="1"/>
    <col min="10" max="10" width="26.5703125" style="47" customWidth="1"/>
    <col min="11" max="11" width="17.42578125" style="47" customWidth="1"/>
    <col min="12" max="12" width="16.7109375" style="47" customWidth="1"/>
    <col min="13" max="13" width="28.140625" style="47" customWidth="1"/>
    <col min="14" max="16384" width="9.140625" style="47"/>
  </cols>
  <sheetData>
    <row r="1" spans="1:13" s="86" customFormat="1">
      <c r="A1" s="89" t="s">
        <v>295</v>
      </c>
      <c r="B1" s="111"/>
      <c r="C1" s="111"/>
      <c r="D1" s="111"/>
      <c r="E1" s="112"/>
      <c r="F1" s="113"/>
      <c r="G1" s="115"/>
      <c r="H1" s="125"/>
      <c r="I1" s="89"/>
      <c r="J1" s="111"/>
      <c r="K1" s="112"/>
      <c r="L1" s="112"/>
      <c r="M1" s="282" t="s">
        <v>100</v>
      </c>
    </row>
    <row r="2" spans="1:13" s="86" customFormat="1">
      <c r="A2" s="91" t="s">
        <v>130</v>
      </c>
      <c r="B2" s="111"/>
      <c r="C2" s="111"/>
      <c r="D2" s="111"/>
      <c r="E2" s="112"/>
      <c r="F2" s="113"/>
      <c r="G2" s="115"/>
      <c r="H2" s="125"/>
      <c r="I2" s="91"/>
      <c r="J2" s="111"/>
      <c r="K2" s="112"/>
      <c r="L2" s="112"/>
      <c r="M2" s="281" t="s">
        <v>450</v>
      </c>
    </row>
    <row r="3" spans="1:13" s="86" customFormat="1">
      <c r="A3" s="111"/>
      <c r="B3" s="111"/>
      <c r="C3" s="114"/>
      <c r="D3" s="116"/>
      <c r="E3" s="112"/>
      <c r="F3" s="112"/>
      <c r="G3" s="117"/>
      <c r="H3" s="112"/>
      <c r="I3" s="112"/>
      <c r="J3" s="113"/>
      <c r="K3" s="111"/>
      <c r="L3" s="111"/>
      <c r="M3" s="112"/>
    </row>
    <row r="4" spans="1:13" s="86" customFormat="1">
      <c r="A4" s="113" t="s">
        <v>259</v>
      </c>
      <c r="B4" s="126"/>
      <c r="C4" s="126"/>
      <c r="D4" s="126" t="s">
        <v>262</v>
      </c>
      <c r="E4" s="134"/>
      <c r="F4" s="112"/>
      <c r="G4" s="119"/>
      <c r="H4" s="112"/>
      <c r="I4" s="133"/>
      <c r="J4" s="134"/>
      <c r="K4" s="111"/>
      <c r="L4" s="112"/>
      <c r="M4" s="112"/>
    </row>
    <row r="5" spans="1:13" s="86" customFormat="1" ht="15.75">
      <c r="A5" s="517" t="s">
        <v>2323</v>
      </c>
      <c r="B5" s="113"/>
      <c r="C5" s="113"/>
      <c r="D5" s="126"/>
      <c r="E5" s="112"/>
      <c r="F5" s="112"/>
      <c r="G5" s="119"/>
      <c r="H5" s="119"/>
      <c r="I5" s="119"/>
      <c r="J5" s="118"/>
      <c r="K5" s="125"/>
      <c r="L5" s="111"/>
      <c r="M5" s="112"/>
    </row>
    <row r="6" spans="1:13" s="86" customFormat="1" ht="15.75" thickBot="1">
      <c r="A6" s="120"/>
      <c r="B6" s="112"/>
      <c r="C6" s="118"/>
      <c r="D6" s="121"/>
      <c r="E6" s="112"/>
      <c r="F6" s="112"/>
      <c r="G6" s="119"/>
      <c r="H6" s="119"/>
      <c r="I6" s="119"/>
      <c r="J6" s="112"/>
      <c r="K6" s="111"/>
      <c r="L6" s="111"/>
      <c r="M6" s="112"/>
    </row>
    <row r="7" spans="1:13" ht="15.75" thickBot="1">
      <c r="A7" s="122"/>
      <c r="B7" s="123"/>
      <c r="C7" s="122"/>
      <c r="D7" s="122"/>
      <c r="E7" s="124"/>
      <c r="F7" s="124"/>
      <c r="G7" s="113"/>
      <c r="H7" s="113"/>
      <c r="I7" s="113"/>
      <c r="J7" s="525" t="s">
        <v>403</v>
      </c>
      <c r="K7" s="526"/>
      <c r="L7" s="527"/>
      <c r="M7" s="122"/>
    </row>
    <row r="8" spans="1:13" s="55" customFormat="1" ht="39" thickBot="1">
      <c r="A8" s="176" t="s">
        <v>63</v>
      </c>
      <c r="B8" s="177" t="s">
        <v>131</v>
      </c>
      <c r="C8" s="177" t="s">
        <v>261</v>
      </c>
      <c r="D8" s="178" t="s">
        <v>268</v>
      </c>
      <c r="E8" s="48" t="s">
        <v>216</v>
      </c>
      <c r="F8" s="49" t="s">
        <v>215</v>
      </c>
      <c r="G8" s="50" t="s">
        <v>219</v>
      </c>
      <c r="H8" s="51" t="s">
        <v>220</v>
      </c>
      <c r="I8" s="52" t="s">
        <v>217</v>
      </c>
      <c r="J8" s="53" t="s">
        <v>264</v>
      </c>
      <c r="K8" s="54" t="s">
        <v>265</v>
      </c>
      <c r="L8" s="54" t="s">
        <v>221</v>
      </c>
      <c r="M8" s="179" t="s">
        <v>222</v>
      </c>
    </row>
    <row r="9" spans="1:13" s="77" customFormat="1" ht="15.75" thickBot="1">
      <c r="A9" s="169">
        <v>1</v>
      </c>
      <c r="B9" s="170">
        <v>2</v>
      </c>
      <c r="C9" s="170">
        <v>3</v>
      </c>
      <c r="D9" s="171">
        <v>4</v>
      </c>
      <c r="E9" s="172">
        <v>7</v>
      </c>
      <c r="F9" s="170">
        <v>8</v>
      </c>
      <c r="G9" s="174">
        <v>9</v>
      </c>
      <c r="H9" s="175">
        <v>12</v>
      </c>
      <c r="I9" s="173">
        <v>13</v>
      </c>
      <c r="J9" s="172">
        <v>14</v>
      </c>
      <c r="K9" s="170">
        <v>15</v>
      </c>
      <c r="L9" s="170">
        <v>16</v>
      </c>
      <c r="M9" s="173">
        <v>17</v>
      </c>
    </row>
    <row r="10" spans="1:13" ht="95.25" customHeight="1">
      <c r="A10" s="56">
        <v>1</v>
      </c>
      <c r="B10" s="288" t="s">
        <v>2215</v>
      </c>
      <c r="C10" s="308" t="s">
        <v>2216</v>
      </c>
      <c r="D10" s="289">
        <v>30</v>
      </c>
      <c r="E10" s="288" t="s">
        <v>2217</v>
      </c>
      <c r="F10" s="288" t="s">
        <v>2218</v>
      </c>
      <c r="G10" s="288" t="s">
        <v>2219</v>
      </c>
      <c r="H10" s="288"/>
      <c r="I10" s="288"/>
      <c r="J10" s="58" t="s">
        <v>2220</v>
      </c>
      <c r="K10" s="58" t="s">
        <v>2221</v>
      </c>
      <c r="L10" s="59"/>
      <c r="M10" s="57"/>
    </row>
    <row r="11" spans="1:13" ht="27" customHeight="1">
      <c r="A11" s="60">
        <v>2</v>
      </c>
      <c r="B11" s="288"/>
      <c r="C11" s="308"/>
      <c r="D11" s="289"/>
      <c r="E11" s="288"/>
      <c r="F11" s="288"/>
      <c r="G11" s="288"/>
      <c r="H11" s="288"/>
      <c r="I11" s="288"/>
      <c r="J11" s="58"/>
      <c r="K11" s="62"/>
      <c r="L11" s="63"/>
      <c r="M11" s="61"/>
    </row>
    <row r="12" spans="1:13" ht="27" customHeight="1">
      <c r="A12" s="56">
        <v>3</v>
      </c>
      <c r="B12" s="288"/>
      <c r="C12" s="308"/>
      <c r="D12" s="289"/>
      <c r="E12" s="288"/>
      <c r="F12" s="288"/>
      <c r="G12" s="288"/>
      <c r="H12" s="288"/>
      <c r="I12" s="288"/>
      <c r="J12" s="58"/>
      <c r="K12" s="62"/>
      <c r="L12" s="63"/>
      <c r="M12" s="61"/>
    </row>
    <row r="13" spans="1:13" ht="30" customHeight="1">
      <c r="A13" s="60">
        <v>4</v>
      </c>
      <c r="B13" s="288"/>
      <c r="C13" s="308"/>
      <c r="D13" s="289"/>
      <c r="E13" s="288"/>
      <c r="F13" s="288"/>
      <c r="G13" s="288"/>
      <c r="H13" s="288"/>
      <c r="I13" s="288"/>
      <c r="J13" s="58"/>
      <c r="K13" s="62"/>
      <c r="L13" s="63"/>
      <c r="M13" s="61"/>
    </row>
    <row r="14" spans="1:13" ht="30" customHeight="1">
      <c r="A14" s="56">
        <v>5</v>
      </c>
      <c r="B14" s="288"/>
      <c r="C14" s="308"/>
      <c r="D14" s="289"/>
      <c r="E14" s="288"/>
      <c r="F14" s="288"/>
      <c r="G14" s="288"/>
      <c r="H14" s="288"/>
      <c r="I14" s="320"/>
      <c r="J14" s="321"/>
      <c r="K14" s="321"/>
      <c r="L14" s="286"/>
      <c r="M14" s="287"/>
    </row>
    <row r="15" spans="1:13" ht="30" customHeight="1">
      <c r="A15" s="60">
        <v>6</v>
      </c>
      <c r="B15" s="288"/>
      <c r="C15" s="308"/>
      <c r="D15" s="289"/>
      <c r="E15" s="288"/>
      <c r="F15" s="288"/>
      <c r="G15" s="288"/>
      <c r="H15" s="288"/>
      <c r="I15" s="320"/>
      <c r="J15" s="321"/>
      <c r="K15" s="321"/>
      <c r="L15" s="286"/>
      <c r="M15" s="287"/>
    </row>
    <row r="16" spans="1:13" ht="30" customHeight="1">
      <c r="A16" s="56">
        <v>7</v>
      </c>
      <c r="B16" s="288"/>
      <c r="C16" s="308"/>
      <c r="D16" s="288"/>
      <c r="E16" s="288"/>
      <c r="F16" s="288"/>
      <c r="G16" s="288"/>
      <c r="H16" s="288"/>
      <c r="I16" s="320"/>
      <c r="J16" s="321"/>
      <c r="K16" s="321"/>
      <c r="L16" s="286"/>
      <c r="M16" s="287"/>
    </row>
    <row r="17" spans="1:13" ht="15.75" thickBot="1">
      <c r="A17" s="64" t="s">
        <v>263</v>
      </c>
      <c r="B17" s="183"/>
      <c r="C17" s="65"/>
      <c r="D17" s="65"/>
      <c r="E17" s="66"/>
      <c r="F17" s="65"/>
      <c r="G17" s="67"/>
      <c r="H17" s="67"/>
      <c r="I17" s="67"/>
      <c r="J17" s="69"/>
      <c r="K17" s="70"/>
      <c r="L17" s="71"/>
      <c r="M17" s="68"/>
    </row>
    <row r="21" spans="1:13" s="86" customFormat="1">
      <c r="A21" s="87" t="s">
        <v>398</v>
      </c>
      <c r="G21" s="88"/>
      <c r="H21" s="88"/>
      <c r="I21" s="88"/>
    </row>
    <row r="22" spans="1:13" s="86" customFormat="1">
      <c r="A22" s="87" t="s">
        <v>406</v>
      </c>
      <c r="G22" s="88"/>
      <c r="H22" s="88"/>
      <c r="I22" s="88"/>
    </row>
    <row r="23" spans="1:13" s="86" customFormat="1">
      <c r="A23" s="87" t="s">
        <v>405</v>
      </c>
      <c r="G23" s="88"/>
      <c r="H23" s="88"/>
      <c r="I23" s="88"/>
    </row>
    <row r="24" spans="1:13" s="86" customFormat="1">
      <c r="B24" s="87"/>
      <c r="G24" s="88"/>
      <c r="H24" s="88"/>
      <c r="I24" s="88"/>
    </row>
    <row r="25" spans="1:13" s="86" customFormat="1">
      <c r="B25" s="87"/>
      <c r="G25" s="88"/>
      <c r="H25" s="88"/>
      <c r="I25" s="88"/>
    </row>
    <row r="26" spans="1:13" s="86" customFormat="1">
      <c r="B26" s="87"/>
      <c r="G26" s="88"/>
      <c r="H26" s="88"/>
      <c r="I26" s="88"/>
    </row>
    <row r="27" spans="1:13" s="86" customFormat="1">
      <c r="B27" s="87"/>
      <c r="G27" s="88"/>
      <c r="H27" s="88"/>
      <c r="I27" s="88"/>
    </row>
    <row r="28" spans="1:13" s="86" customFormat="1">
      <c r="B28" s="87"/>
      <c r="G28" s="88"/>
      <c r="H28" s="88"/>
      <c r="I28" s="88"/>
    </row>
    <row r="29" spans="1:13">
      <c r="B29" s="46"/>
      <c r="G29" s="47"/>
      <c r="H29" s="47"/>
    </row>
    <row r="30" spans="1:13" s="2" customFormat="1">
      <c r="B30" s="83" t="s">
        <v>98</v>
      </c>
    </row>
    <row r="31" spans="1:13" s="2" customFormat="1">
      <c r="C31" s="82"/>
      <c r="G31" s="82"/>
      <c r="H31" s="85"/>
      <c r="I31"/>
    </row>
    <row r="32" spans="1:13" s="2" customFormat="1">
      <c r="A32"/>
      <c r="C32" s="81" t="s">
        <v>253</v>
      </c>
      <c r="G32" s="12" t="s">
        <v>258</v>
      </c>
      <c r="H32" s="84"/>
      <c r="I32"/>
      <c r="K32" s="12"/>
    </row>
    <row r="33" spans="1:11" s="2" customFormat="1">
      <c r="A33"/>
      <c r="G33" s="2" t="s">
        <v>254</v>
      </c>
      <c r="H33"/>
      <c r="I33"/>
    </row>
    <row r="34" spans="1:11" customFormat="1" ht="15.75">
      <c r="B34" s="2"/>
      <c r="C34" s="76" t="s">
        <v>129</v>
      </c>
      <c r="E34" s="47"/>
      <c r="F34" s="47"/>
      <c r="K34" s="47"/>
    </row>
    <row r="35" spans="1:11" customFormat="1">
      <c r="E35" s="47"/>
      <c r="F35" s="47"/>
    </row>
    <row r="36" spans="1:11" customFormat="1">
      <c r="E36" s="47"/>
      <c r="F36" s="47"/>
    </row>
    <row r="37" spans="1:11" customFormat="1">
      <c r="E37" s="47"/>
      <c r="F37" s="47"/>
    </row>
    <row r="38" spans="1:11" customFormat="1">
      <c r="E38" s="47"/>
      <c r="F38" s="47"/>
    </row>
    <row r="39" spans="1:11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17">
      <formula1>11</formula1>
    </dataValidation>
    <dataValidation allowBlank="1" showInputMessage="1" showErrorMessage="1" error="თვე/დღე/წელი" prompt="თვე/დღე/წელი" sqref="B10:B1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7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J46"/>
  <sheetViews>
    <sheetView tabSelected="1" view="pageBreakPreview" zoomScale="70" zoomScaleNormal="100" zoomScaleSheetLayoutView="70" workbookViewId="0">
      <selection activeCell="F17" sqref="F17"/>
    </sheetView>
  </sheetViews>
  <sheetFormatPr defaultRowHeight="12.75"/>
  <cols>
    <col min="1" max="1" width="5.42578125" style="206" customWidth="1"/>
    <col min="2" max="2" width="13.140625" style="206" customWidth="1"/>
    <col min="3" max="3" width="15.140625" style="206" customWidth="1"/>
    <col min="4" max="4" width="18" style="206" customWidth="1"/>
    <col min="5" max="5" width="20.5703125" style="206" customWidth="1"/>
    <col min="6" max="6" width="21.28515625" style="206" customWidth="1"/>
    <col min="7" max="7" width="15.140625" style="206" customWidth="1"/>
    <col min="8" max="8" width="15.5703125" style="206" customWidth="1"/>
    <col min="9" max="9" width="13.42578125" style="206" customWidth="1"/>
    <col min="10" max="10" width="0" style="206" hidden="1" customWidth="1"/>
    <col min="11" max="16384" width="9.140625" style="206"/>
  </cols>
  <sheetData>
    <row r="1" spans="1:10" ht="15">
      <c r="A1" s="89" t="s">
        <v>433</v>
      </c>
      <c r="B1" s="89"/>
      <c r="C1" s="92"/>
      <c r="D1" s="92"/>
      <c r="E1" s="92"/>
      <c r="F1" s="92"/>
      <c r="G1" s="530" t="s">
        <v>100</v>
      </c>
      <c r="H1" s="530"/>
    </row>
    <row r="2" spans="1:10" ht="15">
      <c r="A2" s="91" t="s">
        <v>130</v>
      </c>
      <c r="B2" s="89"/>
      <c r="C2" s="92"/>
      <c r="D2" s="92"/>
      <c r="E2" s="92"/>
      <c r="F2" s="92"/>
      <c r="G2" s="528" t="s">
        <v>450</v>
      </c>
      <c r="H2" s="528"/>
    </row>
    <row r="3" spans="1:10" ht="15">
      <c r="A3" s="91"/>
      <c r="B3" s="91"/>
      <c r="C3" s="91"/>
      <c r="D3" s="91"/>
      <c r="E3" s="91"/>
      <c r="F3" s="91"/>
      <c r="G3" s="237"/>
      <c r="H3" s="237"/>
    </row>
    <row r="4" spans="1:10" ht="15">
      <c r="A4" s="92" t="str">
        <f>'ფორმა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1"/>
      <c r="H4" s="91"/>
    </row>
    <row r="5" spans="1:10" ht="15">
      <c r="A5" s="514" t="s">
        <v>2323</v>
      </c>
      <c r="B5" s="92"/>
      <c r="C5" s="92"/>
      <c r="D5" s="92"/>
      <c r="E5" s="92"/>
      <c r="F5" s="92"/>
      <c r="G5" s="92"/>
      <c r="H5" s="92"/>
    </row>
    <row r="6" spans="1:10" ht="15">
      <c r="A6" s="92"/>
      <c r="B6" s="92"/>
      <c r="C6" s="92"/>
      <c r="D6" s="92"/>
      <c r="E6" s="92"/>
      <c r="F6" s="92"/>
      <c r="G6" s="91"/>
      <c r="H6" s="91"/>
    </row>
    <row r="7" spans="1:10" ht="15">
      <c r="A7" s="236"/>
      <c r="B7" s="236"/>
      <c r="C7" s="236"/>
      <c r="D7" s="239"/>
      <c r="E7" s="236"/>
      <c r="F7" s="236"/>
      <c r="G7" s="93"/>
      <c r="H7" s="93"/>
    </row>
    <row r="8" spans="1:10" ht="30">
      <c r="A8" s="100" t="s">
        <v>63</v>
      </c>
      <c r="B8" s="100" t="s">
        <v>322</v>
      </c>
      <c r="C8" s="100" t="s">
        <v>323</v>
      </c>
      <c r="D8" s="100" t="s">
        <v>219</v>
      </c>
      <c r="E8" s="100" t="s">
        <v>330</v>
      </c>
      <c r="F8" s="100" t="s">
        <v>324</v>
      </c>
      <c r="G8" s="94" t="s">
        <v>10</v>
      </c>
      <c r="H8" s="94" t="s">
        <v>9</v>
      </c>
      <c r="J8" s="245" t="s">
        <v>329</v>
      </c>
    </row>
    <row r="9" spans="1:10" ht="15">
      <c r="A9" s="108"/>
      <c r="B9" s="108"/>
      <c r="C9" s="108"/>
      <c r="D9" s="108"/>
      <c r="E9" s="108"/>
      <c r="F9" s="108"/>
      <c r="G9" s="4"/>
      <c r="H9" s="4"/>
      <c r="J9" s="245" t="s">
        <v>0</v>
      </c>
    </row>
    <row r="10" spans="1:10" ht="15">
      <c r="A10" s="108"/>
      <c r="B10" s="108"/>
      <c r="C10" s="108"/>
      <c r="D10" s="108"/>
      <c r="E10" s="108"/>
      <c r="F10" s="108"/>
      <c r="G10" s="4"/>
      <c r="H10" s="4"/>
    </row>
    <row r="11" spans="1:10" ht="15">
      <c r="A11" s="97"/>
      <c r="B11" s="97"/>
      <c r="C11" s="97"/>
      <c r="D11" s="97"/>
      <c r="E11" s="97"/>
      <c r="F11" s="97"/>
      <c r="G11" s="4"/>
      <c r="H11" s="4"/>
    </row>
    <row r="12" spans="1:10" ht="15">
      <c r="A12" s="97"/>
      <c r="B12" s="97"/>
      <c r="C12" s="97"/>
      <c r="D12" s="97"/>
      <c r="E12" s="97"/>
      <c r="F12" s="97"/>
      <c r="G12" s="4"/>
      <c r="H12" s="4"/>
    </row>
    <row r="13" spans="1:10" ht="15">
      <c r="A13" s="97"/>
      <c r="B13" s="97"/>
      <c r="C13" s="97"/>
      <c r="D13" s="97"/>
      <c r="E13" s="97"/>
      <c r="F13" s="97"/>
      <c r="G13" s="4"/>
      <c r="H13" s="4"/>
    </row>
    <row r="14" spans="1:10" ht="15">
      <c r="A14" s="97"/>
      <c r="B14" s="97"/>
      <c r="C14" s="97"/>
      <c r="D14" s="97"/>
      <c r="E14" s="97"/>
      <c r="F14" s="97"/>
      <c r="G14" s="4"/>
      <c r="H14" s="4"/>
    </row>
    <row r="15" spans="1:10" ht="15">
      <c r="A15" s="97"/>
      <c r="B15" s="97"/>
      <c r="C15" s="97"/>
      <c r="D15" s="97"/>
      <c r="E15" s="97"/>
      <c r="F15" s="97"/>
      <c r="G15" s="4"/>
      <c r="H15" s="4"/>
    </row>
    <row r="16" spans="1:10" ht="15">
      <c r="A16" s="97"/>
      <c r="B16" s="97"/>
      <c r="C16" s="97"/>
      <c r="D16" s="97"/>
      <c r="E16" s="97"/>
      <c r="F16" s="97"/>
      <c r="G16" s="4"/>
      <c r="H16" s="4"/>
    </row>
    <row r="17" spans="1:8" ht="15">
      <c r="A17" s="97"/>
      <c r="B17" s="97"/>
      <c r="C17" s="97"/>
      <c r="D17" s="97"/>
      <c r="E17" s="97"/>
      <c r="F17" s="97"/>
      <c r="G17" s="4"/>
      <c r="H17" s="4"/>
    </row>
    <row r="18" spans="1:8" ht="15">
      <c r="A18" s="97"/>
      <c r="B18" s="97"/>
      <c r="C18" s="97"/>
      <c r="D18" s="97"/>
      <c r="E18" s="97"/>
      <c r="F18" s="97"/>
      <c r="G18" s="4"/>
      <c r="H18" s="4"/>
    </row>
    <row r="19" spans="1:8" ht="15">
      <c r="A19" s="97"/>
      <c r="B19" s="97"/>
      <c r="C19" s="97"/>
      <c r="D19" s="97"/>
      <c r="E19" s="97"/>
      <c r="F19" s="97"/>
      <c r="G19" s="4"/>
      <c r="H19" s="4"/>
    </row>
    <row r="20" spans="1:8" ht="15">
      <c r="A20" s="97"/>
      <c r="B20" s="97"/>
      <c r="C20" s="97"/>
      <c r="D20" s="97"/>
      <c r="E20" s="97"/>
      <c r="F20" s="97"/>
      <c r="G20" s="4"/>
      <c r="H20" s="4"/>
    </row>
    <row r="21" spans="1:8" ht="15">
      <c r="A21" s="97"/>
      <c r="B21" s="97"/>
      <c r="C21" s="97"/>
      <c r="D21" s="97"/>
      <c r="E21" s="97"/>
      <c r="F21" s="97"/>
      <c r="G21" s="4"/>
      <c r="H21" s="4"/>
    </row>
    <row r="22" spans="1:8" ht="15">
      <c r="A22" s="97"/>
      <c r="B22" s="97"/>
      <c r="C22" s="97"/>
      <c r="D22" s="97"/>
      <c r="E22" s="97"/>
      <c r="F22" s="97"/>
      <c r="G22" s="4"/>
      <c r="H22" s="4"/>
    </row>
    <row r="23" spans="1:8" ht="15">
      <c r="A23" s="97"/>
      <c r="B23" s="97"/>
      <c r="C23" s="97"/>
      <c r="D23" s="97"/>
      <c r="E23" s="97"/>
      <c r="F23" s="97"/>
      <c r="G23" s="4"/>
      <c r="H23" s="4"/>
    </row>
    <row r="24" spans="1:8" ht="15">
      <c r="A24" s="97"/>
      <c r="B24" s="97"/>
      <c r="C24" s="97"/>
      <c r="D24" s="97"/>
      <c r="E24" s="97"/>
      <c r="F24" s="97"/>
      <c r="G24" s="4"/>
      <c r="H24" s="4"/>
    </row>
    <row r="25" spans="1:8" ht="15">
      <c r="A25" s="97"/>
      <c r="B25" s="97"/>
      <c r="C25" s="97"/>
      <c r="D25" s="97"/>
      <c r="E25" s="97"/>
      <c r="F25" s="97"/>
      <c r="G25" s="4"/>
      <c r="H25" s="4"/>
    </row>
    <row r="26" spans="1:8" ht="15">
      <c r="A26" s="97"/>
      <c r="B26" s="97"/>
      <c r="C26" s="97"/>
      <c r="D26" s="97"/>
      <c r="E26" s="97"/>
      <c r="F26" s="97"/>
      <c r="G26" s="4"/>
      <c r="H26" s="4"/>
    </row>
    <row r="27" spans="1:8" ht="15">
      <c r="A27" s="97"/>
      <c r="B27" s="97"/>
      <c r="C27" s="97"/>
      <c r="D27" s="97"/>
      <c r="E27" s="97"/>
      <c r="F27" s="97"/>
      <c r="G27" s="4"/>
      <c r="H27" s="4"/>
    </row>
    <row r="28" spans="1:8" ht="15">
      <c r="A28" s="97"/>
      <c r="B28" s="97"/>
      <c r="C28" s="97"/>
      <c r="D28" s="97"/>
      <c r="E28" s="97"/>
      <c r="F28" s="97"/>
      <c r="G28" s="4"/>
      <c r="H28" s="4"/>
    </row>
    <row r="29" spans="1:8" ht="15">
      <c r="A29" s="97"/>
      <c r="B29" s="97"/>
      <c r="C29" s="97"/>
      <c r="D29" s="97"/>
      <c r="E29" s="97"/>
      <c r="F29" s="97"/>
      <c r="G29" s="4"/>
      <c r="H29" s="4"/>
    </row>
    <row r="30" spans="1:8" ht="15">
      <c r="A30" s="97"/>
      <c r="B30" s="97"/>
      <c r="C30" s="97"/>
      <c r="D30" s="97"/>
      <c r="E30" s="97"/>
      <c r="F30" s="97"/>
      <c r="G30" s="4"/>
      <c r="H30" s="4"/>
    </row>
    <row r="31" spans="1:8" ht="15">
      <c r="A31" s="97"/>
      <c r="B31" s="97"/>
      <c r="C31" s="97"/>
      <c r="D31" s="97"/>
      <c r="E31" s="97"/>
      <c r="F31" s="97"/>
      <c r="G31" s="4"/>
      <c r="H31" s="4"/>
    </row>
    <row r="32" spans="1:8" ht="15">
      <c r="A32" s="97"/>
      <c r="B32" s="97"/>
      <c r="C32" s="97"/>
      <c r="D32" s="97"/>
      <c r="E32" s="97"/>
      <c r="F32" s="97"/>
      <c r="G32" s="4"/>
      <c r="H32" s="4"/>
    </row>
    <row r="33" spans="1:9" ht="15">
      <c r="A33" s="97"/>
      <c r="B33" s="97"/>
      <c r="C33" s="97"/>
      <c r="D33" s="97"/>
      <c r="E33" s="97"/>
      <c r="F33" s="97"/>
      <c r="G33" s="4"/>
      <c r="H33" s="4"/>
    </row>
    <row r="34" spans="1:9" ht="15">
      <c r="A34" s="97"/>
      <c r="B34" s="109"/>
      <c r="C34" s="109"/>
      <c r="D34" s="109"/>
      <c r="E34" s="109"/>
      <c r="F34" s="109" t="s">
        <v>328</v>
      </c>
      <c r="G34" s="96">
        <f>SUM(G9:G33)</f>
        <v>0</v>
      </c>
      <c r="H34" s="96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5"/>
      <c r="I35" s="205"/>
    </row>
    <row r="36" spans="1:9" ht="15">
      <c r="A36" s="244" t="s">
        <v>429</v>
      </c>
      <c r="B36" s="244"/>
      <c r="C36" s="243"/>
      <c r="D36" s="243"/>
      <c r="E36" s="243"/>
      <c r="F36" s="243"/>
      <c r="G36" s="243"/>
      <c r="H36" s="205"/>
      <c r="I36" s="205"/>
    </row>
    <row r="37" spans="1:9" ht="15">
      <c r="A37" s="244" t="s">
        <v>430</v>
      </c>
      <c r="B37" s="244"/>
      <c r="C37" s="243"/>
      <c r="D37" s="243"/>
      <c r="E37" s="243"/>
      <c r="F37" s="243"/>
      <c r="G37" s="243"/>
      <c r="H37" s="205"/>
      <c r="I37" s="205"/>
    </row>
    <row r="38" spans="1:9" ht="15">
      <c r="A38" s="244"/>
      <c r="B38" s="244"/>
      <c r="C38" s="205"/>
      <c r="D38" s="205"/>
      <c r="E38" s="205"/>
      <c r="F38" s="205"/>
      <c r="G38" s="205"/>
      <c r="H38" s="205"/>
      <c r="I38" s="205"/>
    </row>
    <row r="39" spans="1:9" ht="15">
      <c r="A39" s="244"/>
      <c r="B39" s="244"/>
      <c r="C39" s="205"/>
      <c r="D39" s="205"/>
      <c r="E39" s="205"/>
      <c r="F39" s="205"/>
      <c r="G39" s="205"/>
      <c r="H39" s="205"/>
      <c r="I39" s="205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11" t="s">
        <v>98</v>
      </c>
      <c r="B41" s="211"/>
      <c r="C41" s="205"/>
      <c r="D41" s="205"/>
      <c r="E41" s="205"/>
      <c r="F41" s="205"/>
      <c r="G41" s="205"/>
      <c r="H41" s="205"/>
      <c r="I41" s="205"/>
    </row>
    <row r="42" spans="1:9" ht="15">
      <c r="A42" s="205"/>
      <c r="B42" s="205"/>
      <c r="C42" s="205"/>
      <c r="D42" s="205"/>
      <c r="E42" s="205"/>
      <c r="F42" s="205"/>
      <c r="G42" s="205"/>
      <c r="H42" s="205"/>
      <c r="I42" s="205"/>
    </row>
    <row r="43" spans="1:9" ht="15">
      <c r="A43" s="205"/>
      <c r="B43" s="205"/>
      <c r="C43" s="205"/>
      <c r="D43" s="205"/>
      <c r="E43" s="205"/>
      <c r="F43" s="205"/>
      <c r="G43" s="205"/>
      <c r="H43" s="205"/>
      <c r="I43" s="212"/>
    </row>
    <row r="44" spans="1:9" ht="15">
      <c r="A44" s="211"/>
      <c r="B44" s="211"/>
      <c r="C44" s="211" t="s">
        <v>399</v>
      </c>
      <c r="D44" s="211"/>
      <c r="E44" s="243"/>
      <c r="F44" s="211"/>
      <c r="G44" s="211"/>
      <c r="H44" s="205"/>
      <c r="I44" s="212"/>
    </row>
    <row r="45" spans="1:9" ht="15">
      <c r="A45" s="205"/>
      <c r="B45" s="205"/>
      <c r="C45" s="205" t="s">
        <v>255</v>
      </c>
      <c r="D45" s="205"/>
      <c r="E45" s="205"/>
      <c r="F45" s="205"/>
      <c r="G45" s="205"/>
      <c r="H45" s="205"/>
      <c r="I45" s="212"/>
    </row>
    <row r="46" spans="1:9">
      <c r="A46" s="213"/>
      <c r="B46" s="213"/>
      <c r="C46" s="213" t="s">
        <v>129</v>
      </c>
      <c r="D46" s="213"/>
      <c r="E46" s="213"/>
      <c r="F46" s="213"/>
      <c r="G46" s="21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E96"/>
  <sheetViews>
    <sheetView showGridLines="0" zoomScaleNormal="100" zoomScaleSheetLayoutView="70" workbookViewId="0">
      <selection activeCell="E43" sqref="E1:E65536"/>
    </sheetView>
  </sheetViews>
  <sheetFormatPr defaultRowHeight="15"/>
  <cols>
    <col min="1" max="1" width="12.85546875" style="27" customWidth="1"/>
    <col min="2" max="2" width="65.5703125" style="26" customWidth="1"/>
    <col min="3" max="3" width="14.85546875" style="25" customWidth="1"/>
    <col min="4" max="4" width="18.28515625" style="25" customWidth="1"/>
    <col min="5" max="5" width="3.28515625" style="25" customWidth="1"/>
    <col min="6" max="16384" width="9.140625" style="25"/>
  </cols>
  <sheetData>
    <row r="1" spans="1:5">
      <c r="A1" s="353" t="s">
        <v>214</v>
      </c>
      <c r="B1" s="450"/>
      <c r="C1" s="538" t="s">
        <v>188</v>
      </c>
      <c r="D1" s="538"/>
    </row>
    <row r="2" spans="1:5">
      <c r="A2" s="44" t="s">
        <v>130</v>
      </c>
      <c r="B2" s="450"/>
      <c r="C2" s="142"/>
      <c r="D2" s="451" t="s">
        <v>450</v>
      </c>
    </row>
    <row r="3" spans="1:5">
      <c r="A3" s="452"/>
      <c r="B3" s="450"/>
      <c r="C3" s="142"/>
      <c r="D3" s="142"/>
    </row>
    <row r="4" spans="1:5">
      <c r="A4" s="44" t="str">
        <f>'ფორმა N2'!A4</f>
        <v>ანგარიშვალდებული პირის დასახელება:</v>
      </c>
      <c r="B4" s="44"/>
      <c r="C4" s="44"/>
      <c r="D4" s="44"/>
      <c r="E4" s="136"/>
    </row>
    <row r="5" spans="1:5">
      <c r="A5" s="523" t="s">
        <v>2323</v>
      </c>
      <c r="B5" s="44"/>
      <c r="C5" s="44"/>
      <c r="D5" s="44"/>
      <c r="E5" s="136"/>
    </row>
    <row r="6" spans="1:5">
      <c r="A6" s="142"/>
      <c r="B6" s="44"/>
      <c r="C6" s="44"/>
      <c r="D6" s="44"/>
      <c r="E6" s="136"/>
    </row>
    <row r="7" spans="1:5">
      <c r="A7" s="453"/>
      <c r="B7" s="454"/>
      <c r="C7" s="455"/>
      <c r="D7" s="455"/>
    </row>
    <row r="8" spans="1:5" ht="45">
      <c r="A8" s="457" t="s">
        <v>104</v>
      </c>
      <c r="B8" s="457" t="s">
        <v>180</v>
      </c>
      <c r="C8" s="457" t="s">
        <v>291</v>
      </c>
      <c r="D8" s="457" t="s">
        <v>249</v>
      </c>
    </row>
    <row r="9" spans="1:5">
      <c r="A9" s="37"/>
      <c r="B9" s="456"/>
      <c r="C9" s="180"/>
      <c r="D9" s="180"/>
    </row>
    <row r="10" spans="1:5">
      <c r="A10" s="38" t="s">
        <v>181</v>
      </c>
      <c r="B10" s="457"/>
      <c r="C10" s="460">
        <f>SUM(C11,C34)</f>
        <v>1043463.2740000001</v>
      </c>
      <c r="D10" s="460">
        <f>SUM(D11,D34)</f>
        <v>1414193.7699999998</v>
      </c>
    </row>
    <row r="11" spans="1:5">
      <c r="A11" s="39" t="s">
        <v>182</v>
      </c>
      <c r="B11" s="458"/>
      <c r="C11" s="459">
        <f>SUM(C12:C32)</f>
        <v>146267.63999999998</v>
      </c>
      <c r="D11" s="459">
        <f>SUM(D12:D32)</f>
        <v>163293.81999999998</v>
      </c>
    </row>
    <row r="12" spans="1:5">
      <c r="A12" s="42">
        <v>1110</v>
      </c>
      <c r="B12" s="41" t="s">
        <v>132</v>
      </c>
      <c r="C12" s="346">
        <v>418.19</v>
      </c>
      <c r="D12" s="346">
        <v>418.19</v>
      </c>
    </row>
    <row r="13" spans="1:5">
      <c r="A13" s="42">
        <v>1120</v>
      </c>
      <c r="B13" s="41" t="s">
        <v>133</v>
      </c>
      <c r="C13" s="346">
        <v>0</v>
      </c>
      <c r="D13" s="346">
        <v>0</v>
      </c>
    </row>
    <row r="14" spans="1:5">
      <c r="A14" s="42">
        <v>1211</v>
      </c>
      <c r="B14" s="41" t="s">
        <v>134</v>
      </c>
      <c r="C14" s="346">
        <v>116836.12</v>
      </c>
      <c r="D14" s="346">
        <v>148101.21</v>
      </c>
    </row>
    <row r="15" spans="1:5">
      <c r="A15" s="42">
        <v>1212</v>
      </c>
      <c r="B15" s="41" t="s">
        <v>135</v>
      </c>
      <c r="C15" s="346">
        <v>24053.93</v>
      </c>
      <c r="D15" s="346">
        <v>6646.9</v>
      </c>
    </row>
    <row r="16" spans="1:5">
      <c r="A16" s="42">
        <v>1213</v>
      </c>
      <c r="B16" s="41" t="s">
        <v>136</v>
      </c>
      <c r="C16" s="346">
        <v>0</v>
      </c>
      <c r="D16" s="346">
        <v>0</v>
      </c>
    </row>
    <row r="17" spans="1:4">
      <c r="A17" s="42">
        <v>1214</v>
      </c>
      <c r="B17" s="41" t="s">
        <v>137</v>
      </c>
      <c r="C17" s="346">
        <v>0</v>
      </c>
      <c r="D17" s="346">
        <v>0</v>
      </c>
    </row>
    <row r="18" spans="1:4">
      <c r="A18" s="42">
        <v>1215</v>
      </c>
      <c r="B18" s="41" t="s">
        <v>138</v>
      </c>
      <c r="C18" s="346">
        <v>0</v>
      </c>
      <c r="D18" s="346">
        <v>0</v>
      </c>
    </row>
    <row r="19" spans="1:4">
      <c r="A19" s="42">
        <v>1300</v>
      </c>
      <c r="B19" s="41" t="s">
        <v>139</v>
      </c>
      <c r="C19" s="346">
        <v>0</v>
      </c>
      <c r="D19" s="346">
        <v>0</v>
      </c>
    </row>
    <row r="20" spans="1:4">
      <c r="A20" s="42">
        <v>1410</v>
      </c>
      <c r="B20" s="41" t="s">
        <v>140</v>
      </c>
      <c r="C20" s="346">
        <v>0</v>
      </c>
      <c r="D20" s="346">
        <v>0</v>
      </c>
    </row>
    <row r="21" spans="1:4">
      <c r="A21" s="42">
        <v>1421</v>
      </c>
      <c r="B21" s="41" t="s">
        <v>141</v>
      </c>
      <c r="C21" s="346">
        <v>0</v>
      </c>
      <c r="D21" s="346">
        <v>0</v>
      </c>
    </row>
    <row r="22" spans="1:4">
      <c r="A22" s="42">
        <v>1422</v>
      </c>
      <c r="B22" s="41" t="s">
        <v>142</v>
      </c>
      <c r="C22" s="346">
        <v>0</v>
      </c>
      <c r="D22" s="346">
        <v>0</v>
      </c>
    </row>
    <row r="23" spans="1:4">
      <c r="A23" s="42">
        <v>1423</v>
      </c>
      <c r="B23" s="41" t="s">
        <v>143</v>
      </c>
      <c r="C23" s="346">
        <v>0</v>
      </c>
      <c r="D23" s="346">
        <v>0</v>
      </c>
    </row>
    <row r="24" spans="1:4">
      <c r="A24" s="42">
        <v>1431</v>
      </c>
      <c r="B24" s="41" t="s">
        <v>144</v>
      </c>
      <c r="C24" s="346">
        <v>0</v>
      </c>
      <c r="D24" s="346">
        <v>0</v>
      </c>
    </row>
    <row r="25" spans="1:4">
      <c r="A25" s="42">
        <v>1432</v>
      </c>
      <c r="B25" s="41" t="s">
        <v>145</v>
      </c>
      <c r="C25" s="346">
        <v>0</v>
      </c>
      <c r="D25" s="346">
        <v>0</v>
      </c>
    </row>
    <row r="26" spans="1:4">
      <c r="A26" s="42">
        <v>1433</v>
      </c>
      <c r="B26" s="41" t="s">
        <v>146</v>
      </c>
      <c r="C26" s="346">
        <v>0</v>
      </c>
      <c r="D26" s="346">
        <v>0</v>
      </c>
    </row>
    <row r="27" spans="1:4">
      <c r="A27" s="42">
        <v>1441</v>
      </c>
      <c r="B27" s="41" t="s">
        <v>147</v>
      </c>
      <c r="C27" s="346">
        <v>2887.5</v>
      </c>
      <c r="D27" s="346">
        <f>C27+3168.12</f>
        <v>6055.62</v>
      </c>
    </row>
    <row r="28" spans="1:4">
      <c r="A28" s="42">
        <v>1442</v>
      </c>
      <c r="B28" s="41" t="s">
        <v>148</v>
      </c>
      <c r="C28" s="346">
        <v>0</v>
      </c>
      <c r="D28" s="346">
        <v>0</v>
      </c>
    </row>
    <row r="29" spans="1:4">
      <c r="A29" s="42">
        <v>1443</v>
      </c>
      <c r="B29" s="41" t="s">
        <v>149</v>
      </c>
      <c r="C29" s="346">
        <v>0</v>
      </c>
      <c r="D29" s="346">
        <v>0</v>
      </c>
    </row>
    <row r="30" spans="1:4">
      <c r="A30" s="42">
        <v>1444</v>
      </c>
      <c r="B30" s="41" t="s">
        <v>150</v>
      </c>
      <c r="C30" s="346">
        <v>0</v>
      </c>
      <c r="D30" s="346">
        <v>0</v>
      </c>
    </row>
    <row r="31" spans="1:4">
      <c r="A31" s="42">
        <v>1445</v>
      </c>
      <c r="B31" s="41" t="s">
        <v>151</v>
      </c>
      <c r="C31" s="346">
        <v>0</v>
      </c>
      <c r="D31" s="346">
        <v>0</v>
      </c>
    </row>
    <row r="32" spans="1:4">
      <c r="A32" s="42">
        <v>1446</v>
      </c>
      <c r="B32" s="41" t="s">
        <v>152</v>
      </c>
      <c r="C32" s="346">
        <v>2071.9</v>
      </c>
      <c r="D32" s="346">
        <v>2071.9</v>
      </c>
    </row>
    <row r="33" spans="1:5">
      <c r="A33" s="28"/>
      <c r="C33" s="461"/>
      <c r="D33" s="461"/>
    </row>
    <row r="34" spans="1:5">
      <c r="A34" s="43" t="s">
        <v>183</v>
      </c>
      <c r="B34" s="41"/>
      <c r="C34" s="459">
        <f>SUM(C35:C42)</f>
        <v>897195.63400000008</v>
      </c>
      <c r="D34" s="459">
        <f>SUM(D35:D42)</f>
        <v>1250899.9499999997</v>
      </c>
    </row>
    <row r="35" spans="1:5">
      <c r="A35" s="42">
        <v>2110</v>
      </c>
      <c r="B35" s="41" t="s">
        <v>91</v>
      </c>
      <c r="C35" s="346">
        <v>0</v>
      </c>
      <c r="D35" s="346">
        <v>617406.23208333342</v>
      </c>
    </row>
    <row r="36" spans="1:5">
      <c r="A36" s="42">
        <v>2120</v>
      </c>
      <c r="B36" s="41" t="s">
        <v>153</v>
      </c>
      <c r="C36" s="346">
        <v>200919.24999999997</v>
      </c>
      <c r="D36" s="346">
        <v>172999.93333333329</v>
      </c>
    </row>
    <row r="37" spans="1:5">
      <c r="A37" s="42">
        <v>2130</v>
      </c>
      <c r="B37" s="41" t="s">
        <v>92</v>
      </c>
      <c r="C37" s="346">
        <v>0</v>
      </c>
      <c r="D37" s="346">
        <v>0</v>
      </c>
    </row>
    <row r="38" spans="1:5">
      <c r="A38" s="42">
        <v>2140</v>
      </c>
      <c r="B38" s="41" t="s">
        <v>379</v>
      </c>
      <c r="C38" s="346">
        <v>0</v>
      </c>
      <c r="D38" s="346">
        <v>0</v>
      </c>
    </row>
    <row r="39" spans="1:5">
      <c r="A39" s="42">
        <v>2150</v>
      </c>
      <c r="B39" s="41" t="s">
        <v>381</v>
      </c>
      <c r="C39" s="346">
        <v>0</v>
      </c>
      <c r="D39" s="346">
        <v>0</v>
      </c>
    </row>
    <row r="40" spans="1:5">
      <c r="A40" s="42">
        <v>2220</v>
      </c>
      <c r="B40" s="41" t="s">
        <v>93</v>
      </c>
      <c r="C40" s="346">
        <v>850.5</v>
      </c>
      <c r="D40" s="346">
        <v>462.69999999999982</v>
      </c>
    </row>
    <row r="41" spans="1:5">
      <c r="A41" s="42">
        <v>2300</v>
      </c>
      <c r="B41" s="41" t="s">
        <v>154</v>
      </c>
      <c r="C41" s="346">
        <v>0</v>
      </c>
      <c r="D41" s="346">
        <v>0</v>
      </c>
    </row>
    <row r="42" spans="1:5">
      <c r="A42" s="42">
        <v>2400</v>
      </c>
      <c r="B42" s="41" t="s">
        <v>155</v>
      </c>
      <c r="C42" s="346">
        <v>695425.88400000008</v>
      </c>
      <c r="D42" s="524">
        <v>460031.08458333299</v>
      </c>
    </row>
    <row r="43" spans="1:5">
      <c r="A43" s="29"/>
      <c r="C43" s="461"/>
      <c r="D43" s="461"/>
    </row>
    <row r="44" spans="1:5">
      <c r="A44" s="40" t="s">
        <v>187</v>
      </c>
      <c r="B44" s="41"/>
      <c r="C44" s="459">
        <f>SUM(C45,C64)</f>
        <v>1043463.274</v>
      </c>
      <c r="D44" s="459">
        <f>SUM(D45,D64)</f>
        <v>1414193.77</v>
      </c>
      <c r="E44" s="461">
        <f>D10-D44</f>
        <v>0</v>
      </c>
    </row>
    <row r="45" spans="1:5">
      <c r="A45" s="43" t="s">
        <v>184</v>
      </c>
      <c r="B45" s="41"/>
      <c r="C45" s="459">
        <f>SUM(C46:C61)</f>
        <v>306052.85399999999</v>
      </c>
      <c r="D45" s="459">
        <f>SUM(D46:D61)</f>
        <v>727883.66999999993</v>
      </c>
    </row>
    <row r="46" spans="1:5">
      <c r="A46" s="42">
        <v>3100</v>
      </c>
      <c r="B46" s="41" t="s">
        <v>156</v>
      </c>
      <c r="C46" s="346">
        <v>0</v>
      </c>
      <c r="D46" s="346">
        <v>365628.97</v>
      </c>
    </row>
    <row r="47" spans="1:5">
      <c r="A47" s="42">
        <v>3210</v>
      </c>
      <c r="B47" s="41" t="s">
        <v>157</v>
      </c>
      <c r="C47" s="346">
        <v>305472.57399999996</v>
      </c>
      <c r="D47" s="346">
        <f>306340.85-580</f>
        <v>305760.84999999998</v>
      </c>
    </row>
    <row r="48" spans="1:5">
      <c r="A48" s="42">
        <v>3221</v>
      </c>
      <c r="B48" s="41" t="s">
        <v>158</v>
      </c>
      <c r="C48" s="346">
        <v>0</v>
      </c>
      <c r="D48" s="346">
        <v>0</v>
      </c>
    </row>
    <row r="49" spans="1:4">
      <c r="A49" s="42">
        <v>3222</v>
      </c>
      <c r="B49" s="41" t="s">
        <v>159</v>
      </c>
      <c r="C49" s="346">
        <v>0</v>
      </c>
      <c r="D49" s="346">
        <v>0</v>
      </c>
    </row>
    <row r="50" spans="1:4">
      <c r="A50" s="42">
        <v>3223</v>
      </c>
      <c r="B50" s="41" t="s">
        <v>160</v>
      </c>
      <c r="C50" s="346">
        <v>0</v>
      </c>
      <c r="D50" s="346">
        <v>0</v>
      </c>
    </row>
    <row r="51" spans="1:4">
      <c r="A51" s="42">
        <v>3224</v>
      </c>
      <c r="B51" s="41" t="s">
        <v>161</v>
      </c>
      <c r="C51" s="346">
        <v>0</v>
      </c>
      <c r="D51" s="346">
        <v>0</v>
      </c>
    </row>
    <row r="52" spans="1:4">
      <c r="A52" s="42">
        <v>3231</v>
      </c>
      <c r="B52" s="41" t="s">
        <v>162</v>
      </c>
      <c r="C52" s="346">
        <v>0</v>
      </c>
      <c r="D52" s="346">
        <v>0</v>
      </c>
    </row>
    <row r="53" spans="1:4">
      <c r="A53" s="42">
        <v>3232</v>
      </c>
      <c r="B53" s="41" t="s">
        <v>163</v>
      </c>
      <c r="C53" s="346">
        <v>0</v>
      </c>
      <c r="D53" s="346">
        <v>0</v>
      </c>
    </row>
    <row r="54" spans="1:4">
      <c r="A54" s="42">
        <v>3234</v>
      </c>
      <c r="B54" s="41" t="s">
        <v>164</v>
      </c>
      <c r="C54" s="346">
        <v>580.28</v>
      </c>
      <c r="D54" s="346">
        <v>580</v>
      </c>
    </row>
    <row r="55" spans="1:4" ht="30">
      <c r="A55" s="42">
        <v>3236</v>
      </c>
      <c r="B55" s="41" t="s">
        <v>179</v>
      </c>
      <c r="C55" s="346">
        <v>0</v>
      </c>
      <c r="D55" s="346">
        <v>0</v>
      </c>
    </row>
    <row r="56" spans="1:4" ht="45">
      <c r="A56" s="42">
        <v>3237</v>
      </c>
      <c r="B56" s="41" t="s">
        <v>165</v>
      </c>
      <c r="C56" s="346">
        <v>0</v>
      </c>
      <c r="D56" s="346">
        <v>0</v>
      </c>
    </row>
    <row r="57" spans="1:4">
      <c r="A57" s="42">
        <v>3241</v>
      </c>
      <c r="B57" s="41" t="s">
        <v>166</v>
      </c>
      <c r="C57" s="346">
        <v>0</v>
      </c>
      <c r="D57" s="346">
        <v>0</v>
      </c>
    </row>
    <row r="58" spans="1:4">
      <c r="A58" s="42">
        <v>3242</v>
      </c>
      <c r="B58" s="41" t="s">
        <v>167</v>
      </c>
      <c r="C58" s="346">
        <v>0</v>
      </c>
      <c r="D58" s="346">
        <v>0</v>
      </c>
    </row>
    <row r="59" spans="1:4">
      <c r="A59" s="42">
        <v>3243</v>
      </c>
      <c r="B59" s="41" t="s">
        <v>168</v>
      </c>
      <c r="C59" s="346">
        <v>0</v>
      </c>
      <c r="D59" s="346">
        <v>55913.85</v>
      </c>
    </row>
    <row r="60" spans="1:4">
      <c r="A60" s="42">
        <v>3245</v>
      </c>
      <c r="B60" s="41" t="s">
        <v>169</v>
      </c>
      <c r="C60" s="346">
        <v>0</v>
      </c>
      <c r="D60" s="346">
        <v>0</v>
      </c>
    </row>
    <row r="61" spans="1:4">
      <c r="A61" s="42">
        <v>3246</v>
      </c>
      <c r="B61" s="41" t="s">
        <v>170</v>
      </c>
      <c r="C61" s="346">
        <v>0</v>
      </c>
      <c r="D61" s="346">
        <v>0</v>
      </c>
    </row>
    <row r="62" spans="1:4">
      <c r="A62" s="29"/>
      <c r="C62" s="461"/>
      <c r="D62" s="461"/>
    </row>
    <row r="63" spans="1:4">
      <c r="A63" s="30"/>
      <c r="C63" s="461"/>
      <c r="D63" s="461"/>
    </row>
    <row r="64" spans="1:4">
      <c r="A64" s="43" t="s">
        <v>185</v>
      </c>
      <c r="B64" s="41"/>
      <c r="C64" s="459">
        <f>SUM(C65:C70)</f>
        <v>737410.42</v>
      </c>
      <c r="D64" s="459">
        <f>D65+D66+D67+D68+D70</f>
        <v>686310.1</v>
      </c>
    </row>
    <row r="65" spans="1:4">
      <c r="A65" s="42">
        <v>5100</v>
      </c>
      <c r="B65" s="41" t="s">
        <v>247</v>
      </c>
      <c r="C65" s="459">
        <v>0</v>
      </c>
      <c r="D65" s="459">
        <v>0</v>
      </c>
    </row>
    <row r="66" spans="1:4">
      <c r="A66" s="42">
        <v>54110</v>
      </c>
      <c r="B66" s="41" t="s">
        <v>2199</v>
      </c>
      <c r="C66" s="459">
        <v>0</v>
      </c>
      <c r="D66" s="459">
        <v>0</v>
      </c>
    </row>
    <row r="67" spans="1:4" ht="30">
      <c r="A67" s="42">
        <v>5120</v>
      </c>
      <c r="B67" s="41" t="s">
        <v>2200</v>
      </c>
      <c r="C67" s="346">
        <v>61119.76</v>
      </c>
      <c r="D67" s="346">
        <v>80836.28</v>
      </c>
    </row>
    <row r="68" spans="1:4">
      <c r="A68" s="42">
        <v>5130</v>
      </c>
      <c r="B68" s="41" t="s">
        <v>2201</v>
      </c>
      <c r="C68" s="346">
        <v>676290.66</v>
      </c>
      <c r="D68" s="346">
        <f>605443.82+30</f>
        <v>605473.81999999995</v>
      </c>
    </row>
    <row r="69" spans="1:4">
      <c r="A69" s="42">
        <v>5220</v>
      </c>
      <c r="B69" s="41" t="s">
        <v>2265</v>
      </c>
      <c r="C69" s="346">
        <v>0</v>
      </c>
      <c r="D69" s="346">
        <v>0</v>
      </c>
    </row>
    <row r="70" spans="1:4">
      <c r="A70" s="42">
        <v>5230</v>
      </c>
      <c r="B70" s="41" t="s">
        <v>2324</v>
      </c>
      <c r="C70" s="346">
        <v>0</v>
      </c>
      <c r="D70" s="524">
        <v>0</v>
      </c>
    </row>
    <row r="71" spans="1:4">
      <c r="A71" s="29"/>
      <c r="C71" s="461"/>
      <c r="D71" s="461"/>
    </row>
    <row r="72" spans="1:4">
      <c r="A72" s="25"/>
      <c r="C72" s="461"/>
      <c r="D72" s="461"/>
    </row>
    <row r="73" spans="1:4">
      <c r="A73" s="40" t="s">
        <v>186</v>
      </c>
      <c r="B73" s="41"/>
      <c r="C73" s="346"/>
      <c r="D73" s="346"/>
    </row>
    <row r="74" spans="1:4" ht="30">
      <c r="A74" s="42">
        <v>1</v>
      </c>
      <c r="B74" s="41" t="s">
        <v>171</v>
      </c>
      <c r="C74" s="346"/>
      <c r="D74" s="346"/>
    </row>
    <row r="75" spans="1:4">
      <c r="A75" s="42">
        <v>2</v>
      </c>
      <c r="B75" s="41" t="s">
        <v>172</v>
      </c>
      <c r="C75" s="346"/>
      <c r="D75" s="346"/>
    </row>
    <row r="76" spans="1:4">
      <c r="A76" s="42">
        <v>3</v>
      </c>
      <c r="B76" s="41" t="s">
        <v>173</v>
      </c>
      <c r="C76" s="346"/>
      <c r="D76" s="346"/>
    </row>
    <row r="77" spans="1:4">
      <c r="A77" s="42">
        <v>4</v>
      </c>
      <c r="B77" s="41" t="s">
        <v>344</v>
      </c>
      <c r="C77" s="346"/>
      <c r="D77" s="346"/>
    </row>
    <row r="78" spans="1:4">
      <c r="A78" s="42">
        <v>5</v>
      </c>
      <c r="B78" s="41" t="s">
        <v>174</v>
      </c>
      <c r="C78" s="346"/>
      <c r="D78" s="346"/>
    </row>
    <row r="79" spans="1:4">
      <c r="A79" s="42">
        <v>6</v>
      </c>
      <c r="B79" s="41" t="s">
        <v>175</v>
      </c>
      <c r="C79" s="346"/>
      <c r="D79" s="346"/>
    </row>
    <row r="80" spans="1:4">
      <c r="A80" s="42">
        <v>7</v>
      </c>
      <c r="B80" s="41" t="s">
        <v>176</v>
      </c>
      <c r="C80" s="346"/>
      <c r="D80" s="346"/>
    </row>
    <row r="81" spans="1:5">
      <c r="A81" s="42">
        <v>8</v>
      </c>
      <c r="B81" s="41" t="s">
        <v>177</v>
      </c>
      <c r="C81" s="346"/>
      <c r="D81" s="346"/>
    </row>
    <row r="82" spans="1:5">
      <c r="A82" s="42">
        <v>9</v>
      </c>
      <c r="B82" s="41" t="s">
        <v>178</v>
      </c>
      <c r="C82" s="346"/>
      <c r="D82" s="346"/>
    </row>
    <row r="86" spans="1:5">
      <c r="A86" s="25"/>
      <c r="B86" s="25"/>
    </row>
    <row r="87" spans="1:5">
      <c r="A87" s="372" t="s">
        <v>98</v>
      </c>
      <c r="B87" s="25"/>
      <c r="E87" s="136"/>
    </row>
    <row r="88" spans="1:5">
      <c r="A88" s="25"/>
      <c r="B88" s="25"/>
      <c r="E88" s="137"/>
    </row>
    <row r="89" spans="1:5">
      <c r="A89" s="25"/>
      <c r="B89" s="25"/>
      <c r="D89" s="138"/>
      <c r="E89" s="137"/>
    </row>
    <row r="90" spans="1:5">
      <c r="A90" s="137"/>
      <c r="B90" s="372" t="s">
        <v>409</v>
      </c>
      <c r="D90" s="138"/>
      <c r="E90" s="137"/>
    </row>
    <row r="91" spans="1:5">
      <c r="A91" s="137"/>
      <c r="B91" s="25" t="s">
        <v>410</v>
      </c>
      <c r="D91" s="138"/>
      <c r="E91" s="137"/>
    </row>
    <row r="92" spans="1:5" s="137" customFormat="1" ht="12.75">
      <c r="B92" s="373" t="s">
        <v>129</v>
      </c>
    </row>
    <row r="93" spans="1:5" s="137" customFormat="1" ht="12.75"/>
    <row r="94" spans="1:5" s="137" customFormat="1" ht="12.75"/>
    <row r="95" spans="1:5" s="137" customFormat="1" ht="12.75"/>
    <row r="96" spans="1:5" s="137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L42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/>
  <cols>
    <col min="1" max="1" width="4.85546875" style="2" customWidth="1"/>
    <col min="2" max="2" width="24.140625" style="2" customWidth="1"/>
    <col min="3" max="3" width="32.28515625" style="2" customWidth="1"/>
    <col min="4" max="4" width="19.140625" style="2" customWidth="1"/>
    <col min="5" max="5" width="13.5703125" style="2" customWidth="1"/>
    <col min="6" max="6" width="12.710937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9" t="s">
        <v>416</v>
      </c>
      <c r="B1" s="91"/>
      <c r="C1" s="91"/>
      <c r="D1" s="91"/>
      <c r="E1" s="91"/>
      <c r="F1" s="91"/>
      <c r="G1" s="91"/>
      <c r="H1" s="91"/>
      <c r="I1" s="530" t="s">
        <v>100</v>
      </c>
      <c r="J1" s="530"/>
      <c r="K1" s="130"/>
    </row>
    <row r="2" spans="1:11">
      <c r="A2" s="91" t="s">
        <v>130</v>
      </c>
      <c r="B2" s="91"/>
      <c r="C2" s="91"/>
      <c r="D2" s="91"/>
      <c r="E2" s="91"/>
      <c r="F2" s="91"/>
      <c r="G2" s="91"/>
      <c r="H2" s="91"/>
      <c r="I2" s="528" t="s">
        <v>450</v>
      </c>
      <c r="J2" s="529"/>
      <c r="K2" s="130"/>
    </row>
    <row r="3" spans="1:11">
      <c r="A3" s="91"/>
      <c r="B3" s="91"/>
      <c r="C3" s="91"/>
      <c r="D3" s="91"/>
      <c r="E3" s="91"/>
      <c r="F3" s="91"/>
      <c r="G3" s="91"/>
      <c r="H3" s="91"/>
      <c r="I3" s="90"/>
      <c r="J3" s="90"/>
      <c r="K3" s="130"/>
    </row>
    <row r="4" spans="1:11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1"/>
      <c r="F4" s="144"/>
      <c r="G4" s="91"/>
      <c r="H4" s="91"/>
      <c r="I4" s="91"/>
      <c r="J4" s="91"/>
      <c r="K4" s="130"/>
    </row>
    <row r="5" spans="1:11">
      <c r="A5" s="523" t="s">
        <v>2323</v>
      </c>
      <c r="B5" s="91"/>
      <c r="C5" s="91"/>
      <c r="D5" s="252"/>
      <c r="E5" s="252"/>
      <c r="F5" s="253"/>
      <c r="G5" s="252"/>
      <c r="H5" s="252"/>
      <c r="I5" s="252"/>
      <c r="J5" s="252"/>
      <c r="K5" s="130"/>
    </row>
    <row r="6" spans="1:11">
      <c r="A6" s="92"/>
      <c r="B6" s="92"/>
      <c r="C6" s="91"/>
      <c r="D6" s="91"/>
      <c r="E6" s="91"/>
      <c r="F6" s="144"/>
      <c r="G6" s="91"/>
      <c r="H6" s="91"/>
      <c r="I6" s="91"/>
      <c r="J6" s="91"/>
      <c r="K6" s="130"/>
    </row>
    <row r="7" spans="1:11">
      <c r="A7" s="145"/>
      <c r="B7" s="143"/>
      <c r="C7" s="143"/>
      <c r="D7" s="143"/>
      <c r="E7" s="143"/>
      <c r="F7" s="143"/>
      <c r="G7" s="143"/>
      <c r="H7" s="143"/>
      <c r="I7" s="143"/>
      <c r="J7" s="143"/>
      <c r="K7" s="130"/>
    </row>
    <row r="8" spans="1:11" s="25" customFormat="1" ht="45">
      <c r="A8" s="147" t="s">
        <v>63</v>
      </c>
      <c r="B8" s="147" t="s">
        <v>102</v>
      </c>
      <c r="C8" s="148" t="s">
        <v>104</v>
      </c>
      <c r="D8" s="148" t="s">
        <v>260</v>
      </c>
      <c r="E8" s="148" t="s">
        <v>103</v>
      </c>
      <c r="F8" s="146" t="s">
        <v>248</v>
      </c>
      <c r="G8" s="146" t="s">
        <v>282</v>
      </c>
      <c r="H8" s="146" t="s">
        <v>283</v>
      </c>
      <c r="I8" s="146" t="s">
        <v>249</v>
      </c>
      <c r="J8" s="149" t="s">
        <v>105</v>
      </c>
      <c r="K8" s="130"/>
    </row>
    <row r="9" spans="1:11" s="25" customFormat="1">
      <c r="A9" s="181">
        <v>1</v>
      </c>
      <c r="B9" s="181">
        <v>2</v>
      </c>
      <c r="C9" s="182">
        <v>3</v>
      </c>
      <c r="D9" s="182">
        <v>4</v>
      </c>
      <c r="E9" s="182">
        <v>5</v>
      </c>
      <c r="F9" s="182">
        <v>6</v>
      </c>
      <c r="G9" s="182">
        <v>7</v>
      </c>
      <c r="H9" s="182">
        <v>8</v>
      </c>
      <c r="I9" s="182">
        <v>9</v>
      </c>
      <c r="J9" s="182">
        <v>10</v>
      </c>
      <c r="K9" s="130"/>
    </row>
    <row r="10" spans="1:11" s="25" customFormat="1">
      <c r="A10" s="181">
        <v>1</v>
      </c>
      <c r="B10" s="181" t="s">
        <v>455</v>
      </c>
      <c r="C10" s="181" t="s">
        <v>456</v>
      </c>
      <c r="D10" s="181" t="s">
        <v>211</v>
      </c>
      <c r="E10" s="181" t="s">
        <v>457</v>
      </c>
      <c r="F10" s="508">
        <v>116836.12</v>
      </c>
      <c r="G10" s="508">
        <v>1412402.58</v>
      </c>
      <c r="H10" s="508">
        <v>1526725.4</v>
      </c>
      <c r="I10" s="508">
        <f>F10+G10-H10</f>
        <v>2513.3000000002794</v>
      </c>
      <c r="J10" s="181"/>
      <c r="K10" s="130"/>
    </row>
    <row r="11" spans="1:11" s="25" customFormat="1">
      <c r="A11" s="181">
        <v>2</v>
      </c>
      <c r="B11" s="181" t="s">
        <v>455</v>
      </c>
      <c r="C11" s="181" t="s">
        <v>458</v>
      </c>
      <c r="D11" s="181" t="s">
        <v>459</v>
      </c>
      <c r="E11" s="181" t="s">
        <v>460</v>
      </c>
      <c r="F11" s="508">
        <v>362.38000000000011</v>
      </c>
      <c r="G11" s="508">
        <v>18.170000000000002</v>
      </c>
      <c r="H11" s="508">
        <v>380.55</v>
      </c>
      <c r="I11" s="508">
        <f>F11+G11-H11</f>
        <v>0</v>
      </c>
      <c r="J11" s="181"/>
      <c r="K11" s="130"/>
    </row>
    <row r="12" spans="1:11" s="25" customFormat="1">
      <c r="A12" s="181">
        <v>3</v>
      </c>
      <c r="B12" s="181" t="s">
        <v>455</v>
      </c>
      <c r="C12" s="181" t="s">
        <v>458</v>
      </c>
      <c r="D12" s="181" t="s">
        <v>461</v>
      </c>
      <c r="E12" s="181" t="s">
        <v>462</v>
      </c>
      <c r="F12" s="508">
        <v>2.4900000000000091</v>
      </c>
      <c r="G12" s="508">
        <f>6120.41</f>
        <v>6120.41</v>
      </c>
      <c r="H12" s="508">
        <f>5593.83+0.19</f>
        <v>5594.0199999999995</v>
      </c>
      <c r="I12" s="508">
        <f t="shared" ref="I12:I25" si="0">F12+G12-H12</f>
        <v>528.88000000000011</v>
      </c>
      <c r="J12" s="181"/>
      <c r="K12" s="130"/>
    </row>
    <row r="13" spans="1:11" s="25" customFormat="1">
      <c r="A13" s="181">
        <v>4</v>
      </c>
      <c r="B13" s="181" t="s">
        <v>455</v>
      </c>
      <c r="C13" s="181" t="s">
        <v>458</v>
      </c>
      <c r="D13" s="181" t="s">
        <v>463</v>
      </c>
      <c r="E13" s="181" t="s">
        <v>464</v>
      </c>
      <c r="F13" s="508">
        <v>22262.030000000002</v>
      </c>
      <c r="G13" s="508">
        <v>4613.1400000000003</v>
      </c>
      <c r="H13" s="508">
        <f>25860.46+0.65</f>
        <v>25861.11</v>
      </c>
      <c r="I13" s="508">
        <f t="shared" si="0"/>
        <v>1014.0600000000013</v>
      </c>
      <c r="J13" s="181"/>
      <c r="K13" s="130"/>
    </row>
    <row r="14" spans="1:11" s="25" customFormat="1">
      <c r="A14" s="181">
        <v>5</v>
      </c>
      <c r="B14" s="181" t="s">
        <v>455</v>
      </c>
      <c r="C14" s="181" t="s">
        <v>465</v>
      </c>
      <c r="D14" s="181" t="s">
        <v>211</v>
      </c>
      <c r="E14" s="181" t="s">
        <v>466</v>
      </c>
      <c r="F14" s="508">
        <v>0</v>
      </c>
      <c r="G14" s="508">
        <v>0</v>
      </c>
      <c r="H14" s="508">
        <v>0</v>
      </c>
      <c r="I14" s="508">
        <f t="shared" si="0"/>
        <v>0</v>
      </c>
      <c r="J14" s="181"/>
      <c r="K14" s="130"/>
    </row>
    <row r="15" spans="1:11" s="25" customFormat="1">
      <c r="A15" s="181">
        <v>6</v>
      </c>
      <c r="B15" s="181" t="s">
        <v>455</v>
      </c>
      <c r="C15" s="181" t="s">
        <v>465</v>
      </c>
      <c r="D15" s="181" t="s">
        <v>459</v>
      </c>
      <c r="E15" s="181" t="s">
        <v>466</v>
      </c>
      <c r="F15" s="508">
        <v>0</v>
      </c>
      <c r="G15" s="508">
        <v>0</v>
      </c>
      <c r="H15" s="508">
        <v>0</v>
      </c>
      <c r="I15" s="508">
        <f t="shared" si="0"/>
        <v>0</v>
      </c>
      <c r="J15" s="181"/>
      <c r="K15" s="130"/>
    </row>
    <row r="16" spans="1:11" s="25" customFormat="1">
      <c r="A16" s="181">
        <v>7</v>
      </c>
      <c r="B16" s="181" t="s">
        <v>455</v>
      </c>
      <c r="C16" s="181" t="s">
        <v>467</v>
      </c>
      <c r="D16" s="181" t="s">
        <v>211</v>
      </c>
      <c r="E16" s="181" t="s">
        <v>466</v>
      </c>
      <c r="F16" s="508">
        <v>0</v>
      </c>
      <c r="G16" s="508">
        <v>0</v>
      </c>
      <c r="H16" s="508">
        <v>0</v>
      </c>
      <c r="I16" s="508">
        <f t="shared" si="0"/>
        <v>0</v>
      </c>
      <c r="J16" s="181"/>
      <c r="K16" s="130"/>
    </row>
    <row r="17" spans="1:12" s="25" customFormat="1">
      <c r="A17" s="181">
        <v>8</v>
      </c>
      <c r="B17" s="181" t="s">
        <v>455</v>
      </c>
      <c r="C17" s="181" t="s">
        <v>467</v>
      </c>
      <c r="D17" s="181" t="s">
        <v>459</v>
      </c>
      <c r="E17" s="181" t="s">
        <v>466</v>
      </c>
      <c r="F17" s="508">
        <v>1427.03</v>
      </c>
      <c r="G17" s="508">
        <v>315.63</v>
      </c>
      <c r="H17" s="508">
        <v>769.73</v>
      </c>
      <c r="I17" s="508">
        <f t="shared" si="0"/>
        <v>972.92999999999984</v>
      </c>
      <c r="J17" s="181"/>
      <c r="K17" s="130"/>
      <c r="L17" s="461"/>
    </row>
    <row r="18" spans="1:12" s="25" customFormat="1">
      <c r="A18" s="181">
        <v>9</v>
      </c>
      <c r="B18" s="181" t="s">
        <v>455</v>
      </c>
      <c r="C18" s="181" t="s">
        <v>467</v>
      </c>
      <c r="D18" s="181" t="s">
        <v>463</v>
      </c>
      <c r="E18" s="181" t="s">
        <v>466</v>
      </c>
      <c r="F18" s="508">
        <v>0</v>
      </c>
      <c r="G18" s="508">
        <v>0</v>
      </c>
      <c r="H18" s="508">
        <v>0</v>
      </c>
      <c r="I18" s="508">
        <f t="shared" si="0"/>
        <v>0</v>
      </c>
      <c r="J18" s="181"/>
      <c r="K18" s="130"/>
    </row>
    <row r="19" spans="1:12" s="25" customFormat="1">
      <c r="A19" s="181">
        <v>10</v>
      </c>
      <c r="B19" s="181" t="s">
        <v>455</v>
      </c>
      <c r="C19" s="181" t="s">
        <v>468</v>
      </c>
      <c r="D19" s="181" t="s">
        <v>211</v>
      </c>
      <c r="E19" s="181" t="s">
        <v>466</v>
      </c>
      <c r="F19" s="508">
        <v>0</v>
      </c>
      <c r="G19" s="508">
        <v>0</v>
      </c>
      <c r="H19" s="508">
        <v>0</v>
      </c>
      <c r="I19" s="508">
        <f t="shared" si="0"/>
        <v>0</v>
      </c>
      <c r="J19" s="181"/>
      <c r="K19" s="130"/>
    </row>
    <row r="20" spans="1:12" s="25" customFormat="1">
      <c r="A20" s="181">
        <v>11</v>
      </c>
      <c r="B20" s="181" t="s">
        <v>455</v>
      </c>
      <c r="C20" s="181" t="s">
        <v>468</v>
      </c>
      <c r="D20" s="181" t="s">
        <v>459</v>
      </c>
      <c r="E20" s="181" t="s">
        <v>466</v>
      </c>
      <c r="F20" s="508">
        <v>0</v>
      </c>
      <c r="G20" s="508">
        <v>0</v>
      </c>
      <c r="H20" s="508">
        <v>0</v>
      </c>
      <c r="I20" s="508">
        <f t="shared" si="0"/>
        <v>0</v>
      </c>
      <c r="J20" s="181"/>
      <c r="K20" s="130"/>
    </row>
    <row r="21" spans="1:12" s="25" customFormat="1">
      <c r="A21" s="181">
        <v>12</v>
      </c>
      <c r="B21" s="181" t="s">
        <v>455</v>
      </c>
      <c r="C21" s="181" t="s">
        <v>468</v>
      </c>
      <c r="D21" s="181" t="s">
        <v>463</v>
      </c>
      <c r="E21" s="181" t="s">
        <v>466</v>
      </c>
      <c r="F21" s="508">
        <v>0</v>
      </c>
      <c r="G21" s="508">
        <v>2810.66</v>
      </c>
      <c r="H21" s="508">
        <f>303.33+0.04</f>
        <v>303.37</v>
      </c>
      <c r="I21" s="508">
        <f t="shared" si="0"/>
        <v>2507.29</v>
      </c>
      <c r="J21" s="181"/>
      <c r="K21" s="130"/>
    </row>
    <row r="22" spans="1:12" s="25" customFormat="1">
      <c r="A22" s="181">
        <v>13</v>
      </c>
      <c r="B22" s="181" t="s">
        <v>455</v>
      </c>
      <c r="C22" s="181" t="s">
        <v>469</v>
      </c>
      <c r="D22" s="181" t="s">
        <v>211</v>
      </c>
      <c r="E22" s="181" t="s">
        <v>2214</v>
      </c>
      <c r="F22" s="508">
        <v>0</v>
      </c>
      <c r="G22" s="508">
        <v>1015.7</v>
      </c>
      <c r="H22" s="508">
        <v>427.79</v>
      </c>
      <c r="I22" s="508">
        <f t="shared" si="0"/>
        <v>587.91000000000008</v>
      </c>
      <c r="J22" s="181"/>
      <c r="K22" s="130"/>
    </row>
    <row r="23" spans="1:12" s="25" customFormat="1">
      <c r="A23" s="181">
        <v>14</v>
      </c>
      <c r="B23" s="181" t="s">
        <v>455</v>
      </c>
      <c r="C23" s="181" t="s">
        <v>469</v>
      </c>
      <c r="D23" s="181" t="s">
        <v>459</v>
      </c>
      <c r="E23" s="181" t="s">
        <v>2214</v>
      </c>
      <c r="F23" s="508">
        <v>0</v>
      </c>
      <c r="G23" s="508">
        <v>0</v>
      </c>
      <c r="H23" s="508">
        <v>0</v>
      </c>
      <c r="I23" s="508">
        <f t="shared" si="0"/>
        <v>0</v>
      </c>
      <c r="J23" s="181"/>
      <c r="K23" s="130"/>
    </row>
    <row r="24" spans="1:12" s="25" customFormat="1">
      <c r="A24" s="181">
        <v>15</v>
      </c>
      <c r="B24" s="181" t="s">
        <v>455</v>
      </c>
      <c r="C24" s="181" t="s">
        <v>469</v>
      </c>
      <c r="D24" s="181" t="s">
        <v>463</v>
      </c>
      <c r="E24" s="181" t="s">
        <v>2214</v>
      </c>
      <c r="F24" s="508">
        <v>0</v>
      </c>
      <c r="G24" s="508">
        <v>2701.4</v>
      </c>
      <c r="H24" s="508">
        <v>1077.6600000000001</v>
      </c>
      <c r="I24" s="508">
        <f t="shared" si="0"/>
        <v>1623.74</v>
      </c>
      <c r="J24" s="181"/>
      <c r="K24" s="130"/>
    </row>
    <row r="25" spans="1:12" s="25" customFormat="1">
      <c r="A25" s="181">
        <v>16</v>
      </c>
      <c r="B25" s="181" t="s">
        <v>455</v>
      </c>
      <c r="C25" s="181" t="s">
        <v>2212</v>
      </c>
      <c r="D25" s="181" t="s">
        <v>211</v>
      </c>
      <c r="E25" s="181" t="s">
        <v>2213</v>
      </c>
      <c r="F25" s="508">
        <v>0</v>
      </c>
      <c r="G25" s="508">
        <v>360000</v>
      </c>
      <c r="H25" s="508">
        <v>215000</v>
      </c>
      <c r="I25" s="508">
        <f t="shared" si="0"/>
        <v>145000</v>
      </c>
      <c r="J25" s="181"/>
      <c r="K25" s="130"/>
    </row>
    <row r="26" spans="1:12" s="25" customFormat="1">
      <c r="A26" s="181">
        <v>17</v>
      </c>
      <c r="B26" s="181"/>
      <c r="C26" s="181"/>
      <c r="D26" s="181"/>
      <c r="E26" s="181"/>
      <c r="F26" s="508">
        <v>0</v>
      </c>
      <c r="G26" s="508">
        <v>0</v>
      </c>
      <c r="H26" s="508">
        <v>0</v>
      </c>
      <c r="I26" s="508">
        <v>0</v>
      </c>
      <c r="J26" s="181"/>
      <c r="K26" s="130"/>
    </row>
    <row r="27" spans="1:12" s="25" customFormat="1">
      <c r="A27" s="181" t="s">
        <v>2322</v>
      </c>
      <c r="B27" s="181"/>
      <c r="C27" s="182"/>
      <c r="D27" s="182"/>
      <c r="E27" s="182"/>
      <c r="F27" s="508">
        <f>SUM(F10:F26)</f>
        <v>140890.05000000002</v>
      </c>
      <c r="G27" s="508">
        <f>SUM(G10:G26)</f>
        <v>1789997.6899999995</v>
      </c>
      <c r="H27" s="508">
        <f>SUM(H10:H26)</f>
        <v>1776139.6300000001</v>
      </c>
      <c r="I27" s="508">
        <f>SUM(I10:I26)</f>
        <v>154748.11000000028</v>
      </c>
      <c r="J27" s="291"/>
      <c r="K27" s="130"/>
    </row>
    <row r="28" spans="1:12">
      <c r="A28" s="129"/>
      <c r="B28" s="129"/>
      <c r="C28" s="129"/>
      <c r="D28" s="129"/>
      <c r="E28" s="129"/>
      <c r="F28" s="129"/>
      <c r="G28" s="129"/>
      <c r="H28" s="129"/>
      <c r="I28" s="509"/>
      <c r="J28" s="129"/>
    </row>
    <row r="29" spans="1:12">
      <c r="A29" s="129"/>
      <c r="B29" s="129"/>
      <c r="C29" s="129"/>
      <c r="D29" s="129"/>
      <c r="E29" s="129"/>
      <c r="F29" s="129"/>
      <c r="G29" s="129"/>
      <c r="H29" s="129"/>
      <c r="I29" s="129"/>
      <c r="J29" s="129"/>
    </row>
    <row r="30" spans="1:12">
      <c r="A30" s="129"/>
      <c r="B30" s="129"/>
      <c r="C30" s="129"/>
      <c r="D30" s="129"/>
      <c r="E30" s="129"/>
      <c r="F30" s="129"/>
      <c r="G30" s="129"/>
      <c r="H30" s="129"/>
      <c r="I30" s="129"/>
      <c r="J30" s="129"/>
    </row>
    <row r="31" spans="1:12">
      <c r="A31" s="129"/>
      <c r="B31" s="129"/>
      <c r="C31" s="129"/>
      <c r="D31" s="129"/>
      <c r="E31" s="129"/>
      <c r="F31" s="129"/>
      <c r="G31" s="129"/>
      <c r="H31" s="129"/>
      <c r="I31" s="129"/>
      <c r="J31" s="129"/>
    </row>
    <row r="32" spans="1:12">
      <c r="A32" s="129"/>
      <c r="B32" s="248" t="s">
        <v>98</v>
      </c>
      <c r="C32" s="129"/>
      <c r="D32" s="129"/>
      <c r="E32" s="129"/>
      <c r="F32" s="249"/>
      <c r="G32" s="129"/>
      <c r="H32" s="129"/>
      <c r="I32" s="129"/>
      <c r="J32" s="129"/>
    </row>
    <row r="33" spans="1:10">
      <c r="A33" s="129"/>
      <c r="B33" s="129"/>
      <c r="C33" s="129"/>
      <c r="D33" s="129"/>
      <c r="E33" s="129"/>
      <c r="F33" s="126"/>
      <c r="G33" s="126"/>
      <c r="H33" s="126"/>
      <c r="I33" s="126"/>
      <c r="J33" s="126"/>
    </row>
    <row r="34" spans="1:10">
      <c r="A34" s="129"/>
      <c r="B34" s="129"/>
      <c r="C34" s="284"/>
      <c r="D34" s="129"/>
      <c r="E34" s="129"/>
      <c r="F34" s="284"/>
      <c r="G34" s="285"/>
      <c r="H34" s="285"/>
      <c r="I34" s="126"/>
      <c r="J34" s="126"/>
    </row>
    <row r="35" spans="1:10">
      <c r="A35" s="126"/>
      <c r="B35" s="129"/>
      <c r="C35" s="250" t="s">
        <v>253</v>
      </c>
      <c r="D35" s="250"/>
      <c r="E35" s="129"/>
      <c r="F35" s="129" t="s">
        <v>258</v>
      </c>
      <c r="G35" s="126"/>
      <c r="H35" s="126"/>
      <c r="I35" s="126"/>
      <c r="J35" s="126"/>
    </row>
    <row r="36" spans="1:10">
      <c r="A36" s="126"/>
      <c r="B36" s="129"/>
      <c r="C36" s="251" t="s">
        <v>129</v>
      </c>
      <c r="D36" s="129"/>
      <c r="E36" s="129"/>
      <c r="F36" s="129" t="s">
        <v>254</v>
      </c>
      <c r="G36" s="126"/>
      <c r="H36" s="126"/>
      <c r="I36" s="126"/>
      <c r="J36" s="126"/>
    </row>
    <row r="37" spans="1:10" customFormat="1">
      <c r="A37" s="126"/>
      <c r="B37" s="129"/>
      <c r="C37" s="129"/>
      <c r="D37" s="251"/>
      <c r="E37" s="126"/>
      <c r="F37" s="126"/>
      <c r="G37" s="126"/>
      <c r="H37" s="126"/>
      <c r="I37" s="126"/>
      <c r="J37" s="126"/>
    </row>
    <row r="38" spans="1:10" customFormat="1" ht="12.75">
      <c r="A38" s="126"/>
      <c r="B38" s="126"/>
      <c r="C38" s="126"/>
      <c r="D38" s="126"/>
      <c r="E38" s="126"/>
      <c r="F38" s="126"/>
      <c r="G38" s="126"/>
      <c r="H38" s="126"/>
      <c r="I38" s="126"/>
      <c r="J38" s="126"/>
    </row>
    <row r="39" spans="1:10" customFormat="1" ht="12.75"/>
    <row r="40" spans="1:10" customFormat="1" ht="12.75"/>
    <row r="41" spans="1:10" customFormat="1" ht="12.75"/>
    <row r="42" spans="1:10" customFormat="1" ht="12.75"/>
  </sheetData>
  <autoFilter ref="A9:L27"/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2:E26"/>
  </dataValidations>
  <printOptions gridLines="1"/>
  <pageMargins left="0.25" right="0.25" top="0.75" bottom="0.75" header="0.3" footer="0.3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="70" zoomScaleNormal="100" zoomScaleSheetLayoutView="70" workbookViewId="0">
      <selection activeCell="A5" sqref="A5"/>
    </sheetView>
  </sheetViews>
  <sheetFormatPr defaultRowHeight="15"/>
  <cols>
    <col min="1" max="1" width="12" style="205" customWidth="1"/>
    <col min="2" max="2" width="13.28515625" style="205" customWidth="1"/>
    <col min="3" max="3" width="21.42578125" style="205" customWidth="1"/>
    <col min="4" max="4" width="17.85546875" style="205" customWidth="1"/>
    <col min="5" max="5" width="12.7109375" style="205" customWidth="1"/>
    <col min="6" max="6" width="36.85546875" style="205" customWidth="1"/>
    <col min="7" max="7" width="22.28515625" style="205" customWidth="1"/>
    <col min="8" max="8" width="0.5703125" style="205" customWidth="1"/>
    <col min="9" max="16384" width="9.140625" style="205"/>
  </cols>
  <sheetData>
    <row r="1" spans="1:8">
      <c r="A1" s="89" t="s">
        <v>347</v>
      </c>
      <c r="B1" s="91"/>
      <c r="C1" s="91"/>
      <c r="D1" s="91"/>
      <c r="E1" s="91"/>
      <c r="F1" s="91"/>
      <c r="G1" s="188" t="s">
        <v>100</v>
      </c>
      <c r="H1" s="189"/>
    </row>
    <row r="2" spans="1:8">
      <c r="A2" s="91" t="s">
        <v>130</v>
      </c>
      <c r="B2" s="91"/>
      <c r="C2" s="91"/>
      <c r="D2" s="91"/>
      <c r="E2" s="91"/>
      <c r="F2" s="91"/>
      <c r="G2" s="281" t="s">
        <v>450</v>
      </c>
      <c r="H2" s="189"/>
    </row>
    <row r="3" spans="1:8">
      <c r="A3" s="91"/>
      <c r="B3" s="91"/>
      <c r="C3" s="91"/>
      <c r="D3" s="91"/>
      <c r="E3" s="91"/>
      <c r="F3" s="91"/>
      <c r="G3" s="127"/>
      <c r="H3" s="189"/>
    </row>
    <row r="4" spans="1:8">
      <c r="A4" s="92" t="str">
        <f>'[1]ფორმა N2'!A4</f>
        <v>ანგარიშვალდებული პირის დასახელება:</v>
      </c>
      <c r="B4" s="91"/>
      <c r="C4" s="91"/>
      <c r="D4" s="91"/>
      <c r="E4" s="91"/>
      <c r="F4" s="91"/>
      <c r="G4" s="91"/>
      <c r="H4" s="129"/>
    </row>
    <row r="5" spans="1:8">
      <c r="A5" s="523" t="s">
        <v>2323</v>
      </c>
      <c r="B5" s="92"/>
      <c r="C5" s="92"/>
      <c r="D5" s="92"/>
      <c r="E5" s="92"/>
      <c r="F5" s="92"/>
      <c r="G5" s="92"/>
      <c r="H5" s="129"/>
    </row>
    <row r="6" spans="1:8">
      <c r="A6" s="92"/>
      <c r="B6" s="91"/>
      <c r="C6" s="91"/>
      <c r="D6" s="91"/>
      <c r="E6" s="91"/>
      <c r="F6" s="91"/>
      <c r="G6" s="91"/>
      <c r="H6" s="129"/>
    </row>
    <row r="7" spans="1:8">
      <c r="A7" s="91"/>
      <c r="B7" s="91"/>
      <c r="C7" s="91"/>
      <c r="D7" s="91"/>
      <c r="E7" s="91"/>
      <c r="F7" s="91"/>
      <c r="G7" s="91"/>
      <c r="H7" s="130"/>
    </row>
    <row r="8" spans="1:8" ht="45.75" customHeight="1">
      <c r="A8" s="190" t="s">
        <v>301</v>
      </c>
      <c r="B8" s="190" t="s">
        <v>131</v>
      </c>
      <c r="C8" s="191" t="s">
        <v>345</v>
      </c>
      <c r="D8" s="191" t="s">
        <v>346</v>
      </c>
      <c r="E8" s="191" t="s">
        <v>260</v>
      </c>
      <c r="F8" s="190" t="s">
        <v>308</v>
      </c>
      <c r="G8" s="191" t="s">
        <v>302</v>
      </c>
      <c r="H8" s="130"/>
    </row>
    <row r="9" spans="1:8">
      <c r="A9" s="192" t="s">
        <v>303</v>
      </c>
      <c r="B9" s="193"/>
      <c r="C9" s="194"/>
      <c r="D9" s="195"/>
      <c r="E9" s="195"/>
      <c r="F9" s="195"/>
      <c r="G9" s="520">
        <v>418.19</v>
      </c>
      <c r="H9" s="130"/>
    </row>
    <row r="10" spans="1:8" ht="15.75">
      <c r="A10" s="193">
        <v>1</v>
      </c>
      <c r="B10" s="168"/>
      <c r="C10" s="196"/>
      <c r="D10" s="197"/>
      <c r="E10" s="197"/>
      <c r="F10" s="197"/>
      <c r="G10" s="521" t="str">
        <f>IF(ISBLANK(B10),"",G9+C10-D10)</f>
        <v/>
      </c>
      <c r="H10" s="130"/>
    </row>
    <row r="11" spans="1:8" ht="15.75">
      <c r="A11" s="193">
        <v>2</v>
      </c>
      <c r="B11" s="168"/>
      <c r="C11" s="196"/>
      <c r="D11" s="197"/>
      <c r="E11" s="197"/>
      <c r="F11" s="197"/>
      <c r="G11" s="521" t="str">
        <f t="shared" ref="G11:G21" si="0">IF(ISBLANK(B11),"",G10+C11-D11)</f>
        <v/>
      </c>
      <c r="H11" s="130"/>
    </row>
    <row r="12" spans="1:8" ht="15.75">
      <c r="A12" s="193">
        <v>3</v>
      </c>
      <c r="B12" s="168"/>
      <c r="C12" s="196"/>
      <c r="D12" s="197"/>
      <c r="E12" s="197"/>
      <c r="F12" s="197"/>
      <c r="G12" s="521" t="str">
        <f t="shared" si="0"/>
        <v/>
      </c>
      <c r="H12" s="130"/>
    </row>
    <row r="13" spans="1:8" ht="15.75">
      <c r="A13" s="193">
        <v>4</v>
      </c>
      <c r="B13" s="168"/>
      <c r="C13" s="196"/>
      <c r="D13" s="197"/>
      <c r="E13" s="197"/>
      <c r="F13" s="197"/>
      <c r="G13" s="521" t="str">
        <f t="shared" si="0"/>
        <v/>
      </c>
      <c r="H13" s="130"/>
    </row>
    <row r="14" spans="1:8" ht="15.75">
      <c r="A14" s="193">
        <v>5</v>
      </c>
      <c r="B14" s="168"/>
      <c r="C14" s="196"/>
      <c r="D14" s="197"/>
      <c r="E14" s="197"/>
      <c r="F14" s="197"/>
      <c r="G14" s="521" t="str">
        <f t="shared" si="0"/>
        <v/>
      </c>
      <c r="H14" s="130"/>
    </row>
    <row r="15" spans="1:8" ht="15.75">
      <c r="A15" s="193">
        <v>6</v>
      </c>
      <c r="B15" s="168"/>
      <c r="C15" s="196"/>
      <c r="D15" s="197"/>
      <c r="E15" s="197"/>
      <c r="F15" s="197"/>
      <c r="G15" s="521" t="str">
        <f t="shared" si="0"/>
        <v/>
      </c>
      <c r="H15" s="130"/>
    </row>
    <row r="16" spans="1:8" ht="15.75">
      <c r="A16" s="193">
        <v>7</v>
      </c>
      <c r="B16" s="168"/>
      <c r="C16" s="196"/>
      <c r="D16" s="197"/>
      <c r="E16" s="197"/>
      <c r="F16" s="197"/>
      <c r="G16" s="521" t="str">
        <f t="shared" si="0"/>
        <v/>
      </c>
      <c r="H16" s="130"/>
    </row>
    <row r="17" spans="1:10" ht="15.75">
      <c r="A17" s="193">
        <v>8</v>
      </c>
      <c r="B17" s="168"/>
      <c r="C17" s="196"/>
      <c r="D17" s="197"/>
      <c r="E17" s="197"/>
      <c r="F17" s="197"/>
      <c r="G17" s="521" t="str">
        <f t="shared" si="0"/>
        <v/>
      </c>
      <c r="H17" s="130"/>
    </row>
    <row r="18" spans="1:10" ht="15.75">
      <c r="A18" s="193">
        <v>9</v>
      </c>
      <c r="B18" s="322"/>
      <c r="C18" s="196"/>
      <c r="D18" s="197"/>
      <c r="E18" s="197"/>
      <c r="F18" s="197"/>
      <c r="G18" s="521" t="str">
        <f t="shared" si="0"/>
        <v/>
      </c>
      <c r="H18" s="130"/>
    </row>
    <row r="19" spans="1:10" ht="15.75">
      <c r="A19" s="193">
        <v>10</v>
      </c>
      <c r="B19" s="322"/>
      <c r="C19" s="196"/>
      <c r="D19" s="197"/>
      <c r="E19" s="197"/>
      <c r="F19" s="290"/>
      <c r="G19" s="521" t="str">
        <f t="shared" si="0"/>
        <v/>
      </c>
      <c r="H19" s="130"/>
    </row>
    <row r="20" spans="1:10" ht="15.75">
      <c r="A20" s="193">
        <v>11</v>
      </c>
      <c r="B20" s="168"/>
      <c r="C20" s="196"/>
      <c r="D20" s="197"/>
      <c r="E20" s="197"/>
      <c r="F20" s="197"/>
      <c r="G20" s="521" t="str">
        <f t="shared" si="0"/>
        <v/>
      </c>
      <c r="H20" s="130"/>
    </row>
    <row r="21" spans="1:10" ht="15.75">
      <c r="A21" s="193">
        <v>12</v>
      </c>
      <c r="B21" s="168"/>
      <c r="C21" s="196"/>
      <c r="D21" s="197"/>
      <c r="E21" s="197"/>
      <c r="F21" s="197"/>
      <c r="G21" s="521" t="str">
        <f t="shared" si="0"/>
        <v/>
      </c>
      <c r="H21" s="130"/>
    </row>
    <row r="22" spans="1:10" ht="15.75">
      <c r="A22" s="193" t="s">
        <v>266</v>
      </c>
      <c r="B22" s="168"/>
      <c r="C22" s="198"/>
      <c r="D22" s="199"/>
      <c r="E22" s="199"/>
      <c r="F22" s="199"/>
      <c r="G22" s="521" t="str">
        <f>IF(ISBLANK(B22),"",#REF!+C22-D22)</f>
        <v/>
      </c>
      <c r="H22" s="130"/>
    </row>
    <row r="23" spans="1:10">
      <c r="A23" s="200" t="s">
        <v>304</v>
      </c>
      <c r="B23" s="201"/>
      <c r="C23" s="202"/>
      <c r="D23" s="203"/>
      <c r="E23" s="203"/>
      <c r="F23" s="204"/>
      <c r="G23" s="520">
        <v>418.19</v>
      </c>
      <c r="H23" s="130"/>
    </row>
    <row r="27" spans="1:10">
      <c r="B27" s="207" t="s">
        <v>98</v>
      </c>
      <c r="F27" s="208"/>
    </row>
    <row r="28" spans="1:10">
      <c r="F28" s="206"/>
      <c r="G28" s="206"/>
      <c r="H28" s="206"/>
      <c r="I28" s="206"/>
      <c r="J28" s="206"/>
    </row>
    <row r="29" spans="1:10">
      <c r="C29" s="209"/>
      <c r="F29" s="209"/>
      <c r="G29" s="210"/>
      <c r="H29" s="206"/>
      <c r="I29" s="206"/>
      <c r="J29" s="206"/>
    </row>
    <row r="30" spans="1:10">
      <c r="A30" s="206"/>
      <c r="C30" s="211" t="s">
        <v>253</v>
      </c>
      <c r="F30" s="212" t="s">
        <v>258</v>
      </c>
      <c r="G30" s="210"/>
      <c r="H30" s="206"/>
      <c r="I30" s="206"/>
      <c r="J30" s="206"/>
    </row>
    <row r="31" spans="1:10">
      <c r="A31" s="206"/>
      <c r="C31" s="213" t="s">
        <v>129</v>
      </c>
      <c r="F31" s="205" t="s">
        <v>254</v>
      </c>
      <c r="G31" s="206"/>
      <c r="H31" s="206"/>
      <c r="I31" s="206"/>
      <c r="J31" s="206"/>
    </row>
    <row r="32" spans="1:10" s="206" customFormat="1">
      <c r="B32" s="205"/>
    </row>
    <row r="33" s="206" customFormat="1" ht="12.75"/>
    <row r="34" s="206" customFormat="1" ht="12.75"/>
    <row r="35" s="206" customFormat="1" ht="12.75"/>
    <row r="36" s="206" customFormat="1" ht="12.75"/>
  </sheetData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54"/>
  <sheetViews>
    <sheetView showGridLines="0" topLeftCell="C7" zoomScaleNormal="100" workbookViewId="0">
      <selection activeCell="J26" activeCellId="3" sqref="L13 J12 J16 J26"/>
    </sheetView>
  </sheetViews>
  <sheetFormatPr defaultRowHeight="12.75"/>
  <cols>
    <col min="1" max="1" width="50" style="493" customWidth="1"/>
    <col min="2" max="2" width="18.5703125" style="493" customWidth="1"/>
    <col min="3" max="3" width="17.140625" style="493" customWidth="1"/>
    <col min="4" max="4" width="12.85546875" style="493" customWidth="1"/>
    <col min="5" max="5" width="15.5703125" style="493" customWidth="1"/>
    <col min="6" max="6" width="12.42578125" style="493" customWidth="1"/>
    <col min="7" max="7" width="16.5703125" style="493" customWidth="1"/>
    <col min="8" max="8" width="16.28515625" style="493" customWidth="1"/>
    <col min="9" max="9" width="16.140625" style="493" customWidth="1"/>
    <col min="10" max="10" width="23.28515625" style="493" customWidth="1"/>
    <col min="11" max="16384" width="9.140625" style="493"/>
  </cols>
  <sheetData>
    <row r="1" spans="1:11" s="464" customFormat="1" ht="15">
      <c r="A1" s="462" t="s">
        <v>292</v>
      </c>
      <c r="B1" s="463"/>
      <c r="C1" s="463"/>
      <c r="D1" s="463"/>
      <c r="E1" s="463"/>
      <c r="F1" s="93"/>
      <c r="G1" s="93"/>
      <c r="H1" s="93"/>
      <c r="I1" s="539" t="s">
        <v>100</v>
      </c>
      <c r="J1" s="539"/>
    </row>
    <row r="2" spans="1:11" s="464" customFormat="1" ht="15">
      <c r="A2" s="465" t="s">
        <v>130</v>
      </c>
      <c r="B2" s="463"/>
      <c r="C2" s="463"/>
      <c r="D2" s="463"/>
      <c r="E2" s="463"/>
      <c r="F2" s="154"/>
      <c r="G2" s="155"/>
      <c r="H2" s="155"/>
      <c r="I2" s="528" t="s">
        <v>450</v>
      </c>
      <c r="J2" s="529"/>
    </row>
    <row r="3" spans="1:11" s="464" customFormat="1" ht="15">
      <c r="A3" s="463"/>
      <c r="B3" s="463"/>
      <c r="C3" s="463"/>
      <c r="D3" s="463"/>
      <c r="E3" s="463"/>
      <c r="F3" s="154"/>
      <c r="G3" s="155"/>
      <c r="H3" s="155"/>
      <c r="I3" s="156"/>
      <c r="J3" s="435"/>
    </row>
    <row r="4" spans="1:11" s="469" customFormat="1" ht="15">
      <c r="A4" s="466" t="str">
        <f>'[4]ფორმა N2'!A4</f>
        <v>ანგარიშვალდებული პირის დასახელება:</v>
      </c>
      <c r="B4" s="466"/>
      <c r="C4" s="466"/>
      <c r="D4" s="466"/>
      <c r="E4" s="466"/>
      <c r="F4" s="467"/>
      <c r="G4" s="467"/>
      <c r="H4" s="467"/>
      <c r="I4" s="468"/>
      <c r="J4" s="466"/>
    </row>
    <row r="5" spans="1:11" s="469" customFormat="1" ht="15">
      <c r="A5" s="523" t="s">
        <v>2323</v>
      </c>
      <c r="B5" s="470"/>
      <c r="C5" s="470"/>
      <c r="D5" s="471"/>
      <c r="E5" s="471"/>
      <c r="F5" s="472"/>
      <c r="G5" s="472"/>
      <c r="H5" s="472"/>
      <c r="I5" s="473"/>
      <c r="J5" s="472"/>
    </row>
    <row r="6" spans="1:11" s="464" customFormat="1" ht="13.5">
      <c r="A6" s="157"/>
      <c r="B6" s="474"/>
      <c r="C6" s="474"/>
      <c r="D6" s="463"/>
      <c r="E6" s="463"/>
      <c r="F6" s="463"/>
      <c r="G6" s="463"/>
      <c r="H6" s="463"/>
      <c r="I6" s="463"/>
      <c r="J6" s="463"/>
    </row>
    <row r="7" spans="1:11" s="477" customFormat="1" ht="53.25" customHeight="1">
      <c r="A7" s="475"/>
      <c r="B7" s="540" t="s">
        <v>210</v>
      </c>
      <c r="C7" s="540"/>
      <c r="D7" s="540" t="s">
        <v>280</v>
      </c>
      <c r="E7" s="540"/>
      <c r="F7" s="540" t="s">
        <v>281</v>
      </c>
      <c r="G7" s="540"/>
      <c r="H7" s="476" t="s">
        <v>267</v>
      </c>
      <c r="I7" s="540" t="s">
        <v>213</v>
      </c>
      <c r="J7" s="540"/>
    </row>
    <row r="8" spans="1:11" s="477" customFormat="1" ht="15">
      <c r="A8" s="478" t="s">
        <v>106</v>
      </c>
      <c r="B8" s="479" t="s">
        <v>212</v>
      </c>
      <c r="C8" s="480" t="s">
        <v>211</v>
      </c>
      <c r="D8" s="479" t="s">
        <v>212</v>
      </c>
      <c r="E8" s="480" t="s">
        <v>211</v>
      </c>
      <c r="F8" s="479" t="s">
        <v>212</v>
      </c>
      <c r="G8" s="480" t="s">
        <v>211</v>
      </c>
      <c r="H8" s="480" t="s">
        <v>211</v>
      </c>
      <c r="I8" s="479" t="s">
        <v>212</v>
      </c>
      <c r="J8" s="480" t="s">
        <v>211</v>
      </c>
    </row>
    <row r="9" spans="1:11" s="477" customFormat="1" ht="15">
      <c r="A9" s="481" t="s">
        <v>107</v>
      </c>
      <c r="B9" s="482">
        <v>650</v>
      </c>
      <c r="C9" s="482">
        <v>200919.24999999997</v>
      </c>
      <c r="D9" s="482">
        <f t="shared" ref="D9:I9" si="0">D10+D14+D17</f>
        <v>26</v>
      </c>
      <c r="E9" s="482">
        <f t="shared" si="0"/>
        <v>660511.70000000007</v>
      </c>
      <c r="F9" s="482">
        <f t="shared" si="0"/>
        <v>0</v>
      </c>
      <c r="G9" s="482">
        <f t="shared" si="0"/>
        <v>0</v>
      </c>
      <c r="H9" s="482">
        <f t="shared" si="0"/>
        <v>71024.784583333341</v>
      </c>
      <c r="I9" s="482">
        <f t="shared" si="0"/>
        <v>676</v>
      </c>
      <c r="J9" s="482">
        <f>J10+J14</f>
        <v>790406.16541666677</v>
      </c>
    </row>
    <row r="10" spans="1:11" s="477" customFormat="1" ht="15">
      <c r="A10" s="483" t="s">
        <v>108</v>
      </c>
      <c r="B10" s="504">
        <v>0</v>
      </c>
      <c r="C10" s="504">
        <v>0</v>
      </c>
      <c r="D10" s="504">
        <f>SUM(D11:D13)</f>
        <v>1</v>
      </c>
      <c r="E10" s="504">
        <f>SUM(E11:E13)</f>
        <v>647063.30000000005</v>
      </c>
      <c r="F10" s="504">
        <f>SUM(F11:F13)</f>
        <v>0</v>
      </c>
      <c r="G10" s="504">
        <f>SUM(G11:G13)</f>
        <v>0</v>
      </c>
      <c r="H10" s="504">
        <f>SUM(H11:H13)</f>
        <v>29657.06791666667</v>
      </c>
      <c r="I10" s="504">
        <f>I11+I12+I13</f>
        <v>1</v>
      </c>
      <c r="J10" s="504">
        <f>J11+J12+J13</f>
        <v>617406.23208333342</v>
      </c>
    </row>
    <row r="11" spans="1:11" s="477" customFormat="1" ht="15">
      <c r="A11" s="483" t="s">
        <v>109</v>
      </c>
      <c r="B11" s="505">
        <v>0</v>
      </c>
      <c r="C11" s="505">
        <v>0</v>
      </c>
      <c r="D11" s="505">
        <v>0</v>
      </c>
      <c r="E11" s="505">
        <v>0</v>
      </c>
      <c r="F11" s="505">
        <v>0</v>
      </c>
      <c r="G11" s="505">
        <v>0</v>
      </c>
      <c r="H11" s="505">
        <v>0</v>
      </c>
      <c r="I11" s="505">
        <f>B11+D11-F11</f>
        <v>0</v>
      </c>
      <c r="J11" s="505">
        <f>C11+E11-G11-H11</f>
        <v>0</v>
      </c>
    </row>
    <row r="12" spans="1:11" s="477" customFormat="1" ht="15">
      <c r="A12" s="483" t="s">
        <v>110</v>
      </c>
      <c r="B12" s="505">
        <v>0</v>
      </c>
      <c r="C12" s="505">
        <v>0</v>
      </c>
      <c r="D12" s="505">
        <v>1</v>
      </c>
      <c r="E12" s="505">
        <v>647063.30000000005</v>
      </c>
      <c r="F12" s="505">
        <v>0</v>
      </c>
      <c r="G12" s="505">
        <v>0</v>
      </c>
      <c r="H12" s="505">
        <v>29657.06791666667</v>
      </c>
      <c r="I12" s="505">
        <f>B12+D12-F12</f>
        <v>1</v>
      </c>
      <c r="J12" s="505">
        <f>C12+E12-G12-H12</f>
        <v>617406.23208333342</v>
      </c>
    </row>
    <row r="13" spans="1:11" s="477" customFormat="1" ht="15">
      <c r="A13" s="483" t="s">
        <v>111</v>
      </c>
      <c r="B13" s="505">
        <v>0</v>
      </c>
      <c r="C13" s="505">
        <v>0</v>
      </c>
      <c r="D13" s="505">
        <v>0</v>
      </c>
      <c r="E13" s="505">
        <v>0</v>
      </c>
      <c r="F13" s="505">
        <v>0</v>
      </c>
      <c r="G13" s="505">
        <v>0</v>
      </c>
      <c r="H13" s="505">
        <v>0</v>
      </c>
      <c r="I13" s="505">
        <f>B13+D13-F13</f>
        <v>0</v>
      </c>
      <c r="J13" s="505">
        <f>C13+E13-G13-H13</f>
        <v>0</v>
      </c>
    </row>
    <row r="14" spans="1:11" s="477" customFormat="1" ht="15">
      <c r="A14" s="483" t="s">
        <v>112</v>
      </c>
      <c r="B14" s="506">
        <v>650</v>
      </c>
      <c r="C14" s="506">
        <v>200919.24999999997</v>
      </c>
      <c r="D14" s="506">
        <f t="shared" ref="D14:J14" si="1">SUM(D15:D23)</f>
        <v>25</v>
      </c>
      <c r="E14" s="506">
        <f t="shared" si="1"/>
        <v>13448.4</v>
      </c>
      <c r="F14" s="506">
        <f t="shared" si="1"/>
        <v>0</v>
      </c>
      <c r="G14" s="506">
        <f t="shared" si="1"/>
        <v>0</v>
      </c>
      <c r="H14" s="506">
        <f t="shared" si="1"/>
        <v>41367.716666666667</v>
      </c>
      <c r="I14" s="506">
        <f t="shared" si="1"/>
        <v>675</v>
      </c>
      <c r="J14" s="506">
        <f t="shared" si="1"/>
        <v>172999.93333333329</v>
      </c>
    </row>
    <row r="15" spans="1:11" s="486" customFormat="1" ht="15">
      <c r="A15" s="484" t="s">
        <v>113</v>
      </c>
      <c r="B15" s="487">
        <v>0</v>
      </c>
      <c r="C15" s="487">
        <v>0</v>
      </c>
      <c r="D15" s="487"/>
      <c r="E15" s="487"/>
      <c r="F15" s="487">
        <v>0</v>
      </c>
      <c r="G15" s="487">
        <v>0</v>
      </c>
      <c r="H15" s="487">
        <v>0</v>
      </c>
      <c r="I15" s="487">
        <f>B15+D15-F15</f>
        <v>0</v>
      </c>
      <c r="J15" s="487">
        <f>C15+E15-G15-H15</f>
        <v>0</v>
      </c>
      <c r="K15" s="485"/>
    </row>
    <row r="16" spans="1:11" s="486" customFormat="1" ht="15">
      <c r="A16" s="484" t="s">
        <v>2202</v>
      </c>
      <c r="B16" s="487">
        <v>650</v>
      </c>
      <c r="C16" s="487">
        <v>200919.24999999997</v>
      </c>
      <c r="D16" s="487">
        <v>25</v>
      </c>
      <c r="E16" s="487">
        <v>13448.4</v>
      </c>
      <c r="F16" s="487">
        <v>0</v>
      </c>
      <c r="G16" s="487">
        <v>0</v>
      </c>
      <c r="H16" s="487">
        <v>41367.716666666667</v>
      </c>
      <c r="I16" s="487">
        <f>B16+D16-F16</f>
        <v>675</v>
      </c>
      <c r="J16" s="487">
        <f>C16+E16-H16</f>
        <v>172999.93333333329</v>
      </c>
      <c r="K16" s="485"/>
    </row>
    <row r="17" spans="1:11" s="486" customFormat="1" ht="15">
      <c r="A17" s="484" t="s">
        <v>114</v>
      </c>
      <c r="B17" s="488">
        <v>0</v>
      </c>
      <c r="C17" s="488">
        <v>0</v>
      </c>
      <c r="D17" s="488">
        <v>0</v>
      </c>
      <c r="E17" s="488">
        <v>0</v>
      </c>
      <c r="F17" s="488">
        <v>0</v>
      </c>
      <c r="G17" s="488">
        <v>0</v>
      </c>
      <c r="H17" s="488">
        <v>0</v>
      </c>
      <c r="I17" s="487">
        <f t="shared" ref="I17:J25" si="2">B17+D17-F17</f>
        <v>0</v>
      </c>
      <c r="J17" s="487">
        <f t="shared" si="2"/>
        <v>0</v>
      </c>
    </row>
    <row r="18" spans="1:11" s="486" customFormat="1" ht="15">
      <c r="A18" s="484" t="s">
        <v>115</v>
      </c>
      <c r="B18" s="487">
        <v>0</v>
      </c>
      <c r="C18" s="487">
        <v>0</v>
      </c>
      <c r="D18" s="488">
        <v>0</v>
      </c>
      <c r="E18" s="488">
        <v>0</v>
      </c>
      <c r="F18" s="488">
        <v>0</v>
      </c>
      <c r="G18" s="488">
        <v>0</v>
      </c>
      <c r="H18" s="488">
        <v>0</v>
      </c>
      <c r="I18" s="487">
        <f t="shared" si="2"/>
        <v>0</v>
      </c>
      <c r="J18" s="487">
        <f t="shared" si="2"/>
        <v>0</v>
      </c>
    </row>
    <row r="19" spans="1:11" s="486" customFormat="1" ht="15">
      <c r="A19" s="484" t="s">
        <v>116</v>
      </c>
      <c r="B19" s="488">
        <v>0</v>
      </c>
      <c r="C19" s="488">
        <v>0</v>
      </c>
      <c r="D19" s="488">
        <v>0</v>
      </c>
      <c r="E19" s="488">
        <v>0</v>
      </c>
      <c r="F19" s="488">
        <v>0</v>
      </c>
      <c r="G19" s="488">
        <v>0</v>
      </c>
      <c r="H19" s="488">
        <v>0</v>
      </c>
      <c r="I19" s="487">
        <f t="shared" si="2"/>
        <v>0</v>
      </c>
      <c r="J19" s="487">
        <f t="shared" si="2"/>
        <v>0</v>
      </c>
    </row>
    <row r="20" spans="1:11" s="486" customFormat="1" ht="15">
      <c r="A20" s="484" t="s">
        <v>117</v>
      </c>
      <c r="B20" s="487">
        <v>0</v>
      </c>
      <c r="C20" s="487">
        <v>0</v>
      </c>
      <c r="D20" s="488">
        <v>0</v>
      </c>
      <c r="E20" s="488">
        <v>0</v>
      </c>
      <c r="F20" s="488">
        <v>0</v>
      </c>
      <c r="G20" s="488">
        <v>0</v>
      </c>
      <c r="H20" s="488">
        <v>0</v>
      </c>
      <c r="I20" s="487">
        <f t="shared" si="2"/>
        <v>0</v>
      </c>
      <c r="J20" s="487">
        <f t="shared" si="2"/>
        <v>0</v>
      </c>
    </row>
    <row r="21" spans="1:11" s="486" customFormat="1" ht="15">
      <c r="A21" s="484" t="s">
        <v>118</v>
      </c>
      <c r="B21" s="487">
        <v>0</v>
      </c>
      <c r="C21" s="487">
        <v>0</v>
      </c>
      <c r="D21" s="488">
        <v>0</v>
      </c>
      <c r="E21" s="488">
        <v>0</v>
      </c>
      <c r="F21" s="488">
        <v>0</v>
      </c>
      <c r="G21" s="488">
        <v>0</v>
      </c>
      <c r="H21" s="488">
        <v>0</v>
      </c>
      <c r="I21" s="487">
        <f t="shared" si="2"/>
        <v>0</v>
      </c>
      <c r="J21" s="487">
        <f t="shared" si="2"/>
        <v>0</v>
      </c>
    </row>
    <row r="22" spans="1:11" s="486" customFormat="1" ht="15">
      <c r="A22" s="484" t="s">
        <v>119</v>
      </c>
      <c r="B22" s="487">
        <v>0</v>
      </c>
      <c r="C22" s="487">
        <v>0</v>
      </c>
      <c r="D22" s="488">
        <v>0</v>
      </c>
      <c r="E22" s="488">
        <v>0</v>
      </c>
      <c r="F22" s="488">
        <v>0</v>
      </c>
      <c r="G22" s="488">
        <v>0</v>
      </c>
      <c r="H22" s="488">
        <v>0</v>
      </c>
      <c r="I22" s="487">
        <f t="shared" si="2"/>
        <v>0</v>
      </c>
      <c r="J22" s="487">
        <f t="shared" si="2"/>
        <v>0</v>
      </c>
    </row>
    <row r="23" spans="1:11" s="486" customFormat="1" ht="15">
      <c r="A23" s="484" t="s">
        <v>120</v>
      </c>
      <c r="B23" s="487">
        <v>0</v>
      </c>
      <c r="C23" s="487">
        <v>0</v>
      </c>
      <c r="D23" s="488">
        <v>0</v>
      </c>
      <c r="E23" s="488">
        <v>0</v>
      </c>
      <c r="F23" s="488">
        <v>0</v>
      </c>
      <c r="G23" s="488">
        <v>0</v>
      </c>
      <c r="H23" s="488">
        <v>0</v>
      </c>
      <c r="I23" s="487">
        <f t="shared" si="2"/>
        <v>0</v>
      </c>
      <c r="J23" s="487">
        <f t="shared" si="2"/>
        <v>0</v>
      </c>
    </row>
    <row r="24" spans="1:11" s="486" customFormat="1" ht="15">
      <c r="A24" s="489" t="s">
        <v>121</v>
      </c>
      <c r="B24" s="507">
        <v>654.19999999999982</v>
      </c>
      <c r="C24" s="507">
        <v>835.5</v>
      </c>
      <c r="D24" s="507">
        <f t="shared" ref="D24:J24" si="3">SUM(D25:D32)</f>
        <v>5941.5</v>
      </c>
      <c r="E24" s="507">
        <f t="shared" si="3"/>
        <v>8760</v>
      </c>
      <c r="F24" s="507">
        <f t="shared" si="3"/>
        <v>6155</v>
      </c>
      <c r="G24" s="507">
        <f t="shared" si="3"/>
        <v>9132.7999999999993</v>
      </c>
      <c r="H24" s="507">
        <f t="shared" si="3"/>
        <v>0</v>
      </c>
      <c r="I24" s="507">
        <f t="shared" si="3"/>
        <v>440.69999999999982</v>
      </c>
      <c r="J24" s="507">
        <f t="shared" si="3"/>
        <v>462.69999999999982</v>
      </c>
    </row>
    <row r="25" spans="1:11" s="486" customFormat="1" ht="15">
      <c r="A25" s="484" t="s">
        <v>2203</v>
      </c>
      <c r="B25" s="490">
        <v>0</v>
      </c>
      <c r="C25" s="490">
        <v>0</v>
      </c>
      <c r="D25" s="487">
        <v>2300</v>
      </c>
      <c r="E25" s="487">
        <v>5085</v>
      </c>
      <c r="F25" s="487">
        <v>2300</v>
      </c>
      <c r="G25" s="487">
        <v>5085</v>
      </c>
      <c r="H25" s="505">
        <v>0</v>
      </c>
      <c r="I25" s="490">
        <f t="shared" si="2"/>
        <v>0</v>
      </c>
      <c r="J25" s="490">
        <f t="shared" si="2"/>
        <v>0</v>
      </c>
    </row>
    <row r="26" spans="1:11" s="486" customFormat="1" ht="15">
      <c r="A26" s="484" t="s">
        <v>2204</v>
      </c>
      <c r="B26" s="490">
        <v>654.19999999999982</v>
      </c>
      <c r="C26" s="490">
        <v>835.5</v>
      </c>
      <c r="D26" s="487">
        <v>3641.5</v>
      </c>
      <c r="E26" s="487">
        <v>3675</v>
      </c>
      <c r="F26" s="490">
        <v>3855</v>
      </c>
      <c r="G26" s="490">
        <v>4047.8</v>
      </c>
      <c r="H26" s="505">
        <v>0</v>
      </c>
      <c r="I26" s="490">
        <f>B26+D26-F26</f>
        <v>440.69999999999982</v>
      </c>
      <c r="J26" s="490">
        <f>C26+E26-G26</f>
        <v>462.69999999999982</v>
      </c>
    </row>
    <row r="27" spans="1:11" s="477" customFormat="1" ht="15">
      <c r="A27" s="483" t="s">
        <v>2205</v>
      </c>
      <c r="B27" s="505">
        <v>0</v>
      </c>
      <c r="C27" s="505">
        <v>0</v>
      </c>
      <c r="D27" s="505">
        <v>0</v>
      </c>
      <c r="E27" s="505">
        <v>0</v>
      </c>
      <c r="F27" s="505">
        <v>0</v>
      </c>
      <c r="G27" s="505">
        <v>0</v>
      </c>
      <c r="H27" s="505">
        <v>0</v>
      </c>
      <c r="I27" s="490">
        <f t="shared" ref="I27:J42" si="4">B27+D27-F27</f>
        <v>0</v>
      </c>
      <c r="J27" s="490">
        <f t="shared" si="4"/>
        <v>0</v>
      </c>
    </row>
    <row r="28" spans="1:11" s="477" customFormat="1" ht="15">
      <c r="A28" s="483" t="s">
        <v>2206</v>
      </c>
      <c r="B28" s="505">
        <v>0</v>
      </c>
      <c r="C28" s="505">
        <v>0</v>
      </c>
      <c r="D28" s="505">
        <v>0</v>
      </c>
      <c r="E28" s="505">
        <v>0</v>
      </c>
      <c r="F28" s="505">
        <v>0</v>
      </c>
      <c r="G28" s="505">
        <v>0</v>
      </c>
      <c r="H28" s="505">
        <v>0</v>
      </c>
      <c r="I28" s="490">
        <f t="shared" si="4"/>
        <v>0</v>
      </c>
      <c r="J28" s="490">
        <f t="shared" si="4"/>
        <v>0</v>
      </c>
    </row>
    <row r="29" spans="1:11" s="477" customFormat="1" ht="30">
      <c r="A29" s="483" t="s">
        <v>2207</v>
      </c>
      <c r="B29" s="505">
        <v>0</v>
      </c>
      <c r="C29" s="505">
        <v>0</v>
      </c>
      <c r="D29" s="505">
        <v>0</v>
      </c>
      <c r="E29" s="505">
        <v>0</v>
      </c>
      <c r="F29" s="505">
        <v>0</v>
      </c>
      <c r="G29" s="505">
        <v>0</v>
      </c>
      <c r="H29" s="505">
        <v>0</v>
      </c>
      <c r="I29" s="490">
        <f t="shared" si="4"/>
        <v>0</v>
      </c>
      <c r="J29" s="490">
        <f t="shared" si="4"/>
        <v>0</v>
      </c>
    </row>
    <row r="30" spans="1:11" s="477" customFormat="1" ht="15">
      <c r="A30" s="483" t="s">
        <v>2208</v>
      </c>
      <c r="B30" s="505">
        <v>0</v>
      </c>
      <c r="C30" s="505">
        <v>0</v>
      </c>
      <c r="D30" s="505">
        <v>0</v>
      </c>
      <c r="E30" s="505">
        <v>0</v>
      </c>
      <c r="F30" s="505">
        <v>0</v>
      </c>
      <c r="G30" s="505">
        <v>0</v>
      </c>
      <c r="H30" s="505">
        <v>0</v>
      </c>
      <c r="I30" s="490">
        <f t="shared" si="4"/>
        <v>0</v>
      </c>
      <c r="J30" s="490">
        <f t="shared" si="4"/>
        <v>0</v>
      </c>
    </row>
    <row r="31" spans="1:11" s="477" customFormat="1" ht="15">
      <c r="A31" s="483" t="s">
        <v>2209</v>
      </c>
      <c r="B31" s="505">
        <v>0</v>
      </c>
      <c r="C31" s="505">
        <v>0</v>
      </c>
      <c r="D31" s="505">
        <v>0</v>
      </c>
      <c r="E31" s="505">
        <v>0</v>
      </c>
      <c r="F31" s="505">
        <v>0</v>
      </c>
      <c r="G31" s="505">
        <v>0</v>
      </c>
      <c r="H31" s="505">
        <v>0</v>
      </c>
      <c r="I31" s="490">
        <f t="shared" si="4"/>
        <v>0</v>
      </c>
      <c r="J31" s="490">
        <f t="shared" si="4"/>
        <v>0</v>
      </c>
    </row>
    <row r="32" spans="1:11" s="486" customFormat="1" ht="15">
      <c r="A32" s="484" t="s">
        <v>2210</v>
      </c>
      <c r="B32" s="487">
        <v>0</v>
      </c>
      <c r="C32" s="487">
        <v>0</v>
      </c>
      <c r="D32" s="505">
        <v>0</v>
      </c>
      <c r="E32" s="505">
        <v>0</v>
      </c>
      <c r="F32" s="505">
        <v>0</v>
      </c>
      <c r="G32" s="505">
        <v>0</v>
      </c>
      <c r="H32" s="505">
        <v>0</v>
      </c>
      <c r="I32" s="490">
        <f t="shared" si="4"/>
        <v>0</v>
      </c>
      <c r="J32" s="490">
        <f t="shared" si="4"/>
        <v>0</v>
      </c>
      <c r="K32" s="485"/>
    </row>
    <row r="33" spans="1:11" s="477" customFormat="1" ht="15">
      <c r="A33" s="481" t="s">
        <v>122</v>
      </c>
      <c r="B33" s="482">
        <v>0</v>
      </c>
      <c r="C33" s="482">
        <v>0</v>
      </c>
      <c r="D33" s="482">
        <f>SUM(D34:D36)</f>
        <v>0</v>
      </c>
      <c r="E33" s="482">
        <f>SUM(E34:E36)</f>
        <v>0</v>
      </c>
      <c r="F33" s="482">
        <f>SUM(F34:F36)</f>
        <v>0</v>
      </c>
      <c r="G33" s="482">
        <f>SUM(G34:G36)</f>
        <v>0</v>
      </c>
      <c r="H33" s="482">
        <v>0</v>
      </c>
      <c r="I33" s="482">
        <v>0</v>
      </c>
      <c r="J33" s="490">
        <f t="shared" si="4"/>
        <v>0</v>
      </c>
      <c r="K33" s="491"/>
    </row>
    <row r="34" spans="1:11" s="477" customFormat="1" ht="15">
      <c r="A34" s="483" t="s">
        <v>250</v>
      </c>
      <c r="B34" s="505">
        <v>0</v>
      </c>
      <c r="C34" s="505">
        <v>0</v>
      </c>
      <c r="D34" s="505">
        <v>0</v>
      </c>
      <c r="E34" s="505">
        <v>0</v>
      </c>
      <c r="F34" s="505">
        <v>0</v>
      </c>
      <c r="G34" s="505">
        <v>0</v>
      </c>
      <c r="H34" s="505">
        <v>0</v>
      </c>
      <c r="I34" s="505">
        <v>0</v>
      </c>
      <c r="J34" s="490">
        <f t="shared" si="4"/>
        <v>0</v>
      </c>
    </row>
    <row r="35" spans="1:11" s="477" customFormat="1" ht="15">
      <c r="A35" s="483" t="s">
        <v>251</v>
      </c>
      <c r="B35" s="505">
        <v>0</v>
      </c>
      <c r="C35" s="505">
        <v>0</v>
      </c>
      <c r="D35" s="505">
        <v>0</v>
      </c>
      <c r="E35" s="505">
        <v>0</v>
      </c>
      <c r="F35" s="505">
        <v>0</v>
      </c>
      <c r="G35" s="505">
        <v>0</v>
      </c>
      <c r="H35" s="505">
        <v>0</v>
      </c>
      <c r="I35" s="505">
        <v>0</v>
      </c>
      <c r="J35" s="490">
        <f t="shared" si="4"/>
        <v>0</v>
      </c>
    </row>
    <row r="36" spans="1:11" s="477" customFormat="1" ht="15">
      <c r="A36" s="483" t="s">
        <v>252</v>
      </c>
      <c r="B36" s="505">
        <v>0</v>
      </c>
      <c r="C36" s="505">
        <v>0</v>
      </c>
      <c r="D36" s="505">
        <v>0</v>
      </c>
      <c r="E36" s="505">
        <v>0</v>
      </c>
      <c r="F36" s="505">
        <v>0</v>
      </c>
      <c r="G36" s="505">
        <v>0</v>
      </c>
      <c r="H36" s="505">
        <v>0</v>
      </c>
      <c r="I36" s="505">
        <v>0</v>
      </c>
      <c r="J36" s="490">
        <f t="shared" si="4"/>
        <v>0</v>
      </c>
    </row>
    <row r="37" spans="1:11" s="477" customFormat="1" ht="15">
      <c r="A37" s="481" t="s">
        <v>123</v>
      </c>
      <c r="B37" s="482">
        <v>0</v>
      </c>
      <c r="C37" s="482">
        <v>0</v>
      </c>
      <c r="D37" s="482">
        <f>SUM(D38:D40,D43)</f>
        <v>0</v>
      </c>
      <c r="E37" s="482">
        <f>SUM(E38:E40,E43)</f>
        <v>0</v>
      </c>
      <c r="F37" s="482">
        <f>SUM(F38:F40,F43)</f>
        <v>0</v>
      </c>
      <c r="G37" s="482">
        <f>SUM(G38:G40,G43)</f>
        <v>0</v>
      </c>
      <c r="H37" s="482">
        <v>0</v>
      </c>
      <c r="I37" s="482">
        <v>0</v>
      </c>
      <c r="J37" s="490">
        <f>C37+E37-G37</f>
        <v>0</v>
      </c>
    </row>
    <row r="38" spans="1:11" s="477" customFormat="1" ht="15">
      <c r="A38" s="483" t="s">
        <v>124</v>
      </c>
      <c r="B38" s="505">
        <v>0</v>
      </c>
      <c r="C38" s="505">
        <v>0</v>
      </c>
      <c r="D38" s="505">
        <v>0</v>
      </c>
      <c r="E38" s="505">
        <v>0</v>
      </c>
      <c r="F38" s="505">
        <v>0</v>
      </c>
      <c r="G38" s="505">
        <v>0</v>
      </c>
      <c r="H38" s="505">
        <v>0</v>
      </c>
      <c r="I38" s="505">
        <v>0</v>
      </c>
      <c r="J38" s="490">
        <f t="shared" si="4"/>
        <v>0</v>
      </c>
    </row>
    <row r="39" spans="1:11" s="477" customFormat="1" ht="15">
      <c r="A39" s="483" t="s">
        <v>125</v>
      </c>
      <c r="B39" s="505">
        <v>0</v>
      </c>
      <c r="C39" s="505">
        <v>0</v>
      </c>
      <c r="D39" s="505">
        <v>0</v>
      </c>
      <c r="E39" s="505">
        <v>0</v>
      </c>
      <c r="F39" s="505">
        <v>0</v>
      </c>
      <c r="G39" s="505">
        <v>0</v>
      </c>
      <c r="H39" s="505">
        <v>0</v>
      </c>
      <c r="I39" s="505">
        <v>0</v>
      </c>
      <c r="J39" s="490">
        <f t="shared" si="4"/>
        <v>0</v>
      </c>
    </row>
    <row r="40" spans="1:11" s="477" customFormat="1" ht="15">
      <c r="A40" s="483" t="s">
        <v>126</v>
      </c>
      <c r="B40" s="504">
        <v>0</v>
      </c>
      <c r="C40" s="504">
        <v>0</v>
      </c>
      <c r="D40" s="504">
        <f>SUM(D41:D42)</f>
        <v>0</v>
      </c>
      <c r="E40" s="504">
        <f>SUM(E41:E42)</f>
        <v>0</v>
      </c>
      <c r="F40" s="504">
        <f>SUM(F41:F42)</f>
        <v>0</v>
      </c>
      <c r="G40" s="504">
        <f>SUM(G41:G42)</f>
        <v>0</v>
      </c>
      <c r="H40" s="504">
        <v>0</v>
      </c>
      <c r="I40" s="504">
        <v>0</v>
      </c>
      <c r="J40" s="490">
        <f t="shared" si="4"/>
        <v>0</v>
      </c>
    </row>
    <row r="41" spans="1:11" s="477" customFormat="1" ht="30">
      <c r="A41" s="483" t="s">
        <v>2211</v>
      </c>
      <c r="B41" s="505">
        <v>0</v>
      </c>
      <c r="C41" s="505">
        <v>0</v>
      </c>
      <c r="D41" s="505">
        <v>0</v>
      </c>
      <c r="E41" s="505">
        <v>0</v>
      </c>
      <c r="F41" s="505">
        <v>0</v>
      </c>
      <c r="G41" s="505">
        <v>0</v>
      </c>
      <c r="H41" s="505">
        <v>0</v>
      </c>
      <c r="I41" s="505">
        <v>0</v>
      </c>
      <c r="J41" s="490">
        <f t="shared" si="4"/>
        <v>0</v>
      </c>
    </row>
    <row r="42" spans="1:11" s="477" customFormat="1" ht="15">
      <c r="A42" s="483" t="s">
        <v>127</v>
      </c>
      <c r="B42" s="505">
        <v>0</v>
      </c>
      <c r="C42" s="505">
        <v>0</v>
      </c>
      <c r="D42" s="505">
        <v>0</v>
      </c>
      <c r="E42" s="505">
        <v>0</v>
      </c>
      <c r="F42" s="505">
        <v>0</v>
      </c>
      <c r="G42" s="505">
        <v>0</v>
      </c>
      <c r="H42" s="505">
        <v>0</v>
      </c>
      <c r="I42" s="505">
        <v>0</v>
      </c>
      <c r="J42" s="490">
        <f t="shared" si="4"/>
        <v>0</v>
      </c>
    </row>
    <row r="43" spans="1:11" s="477" customFormat="1" ht="15">
      <c r="A43" s="483" t="s">
        <v>128</v>
      </c>
      <c r="B43" s="505">
        <v>0</v>
      </c>
      <c r="C43" s="505">
        <v>0</v>
      </c>
      <c r="D43" s="505">
        <v>0</v>
      </c>
      <c r="E43" s="505">
        <v>0</v>
      </c>
      <c r="F43" s="505">
        <v>0</v>
      </c>
      <c r="G43" s="505">
        <v>0</v>
      </c>
      <c r="H43" s="505">
        <v>0</v>
      </c>
      <c r="I43" s="505">
        <v>0</v>
      </c>
      <c r="J43" s="490">
        <f>C43+E43-G43</f>
        <v>0</v>
      </c>
    </row>
    <row r="44" spans="1:11" ht="15">
      <c r="A44" s="492"/>
      <c r="B44" s="492"/>
      <c r="C44" s="492"/>
      <c r="D44" s="492"/>
      <c r="E44" s="492"/>
      <c r="F44" s="492"/>
      <c r="G44" s="492"/>
      <c r="H44" s="492"/>
      <c r="I44" s="492"/>
      <c r="J44" s="492"/>
    </row>
    <row r="45" spans="1:11" s="464" customFormat="1"/>
    <row r="46" spans="1:11" s="464" customFormat="1">
      <c r="A46" s="493"/>
    </row>
    <row r="47" spans="1:11" s="469" customFormat="1" ht="15">
      <c r="A47" s="494" t="s">
        <v>98</v>
      </c>
      <c r="D47" s="495"/>
    </row>
    <row r="48" spans="1:11" s="469" customFormat="1" ht="15">
      <c r="D48" s="496"/>
      <c r="E48" s="496"/>
      <c r="F48" s="496"/>
      <c r="G48" s="496"/>
      <c r="I48" s="496"/>
    </row>
    <row r="49" spans="1:10" s="469" customFormat="1" ht="15">
      <c r="B49" s="497"/>
      <c r="F49" s="497"/>
      <c r="G49" s="498"/>
      <c r="H49" s="497"/>
      <c r="I49" s="496"/>
      <c r="J49" s="496"/>
    </row>
    <row r="50" spans="1:10" s="469" customFormat="1" ht="15">
      <c r="B50" s="499" t="s">
        <v>253</v>
      </c>
      <c r="F50" s="500" t="s">
        <v>258</v>
      </c>
      <c r="G50" s="501"/>
      <c r="I50" s="496"/>
      <c r="J50" s="496"/>
    </row>
    <row r="51" spans="1:10" s="469" customFormat="1" ht="15">
      <c r="F51" s="469" t="s">
        <v>254</v>
      </c>
      <c r="G51" s="496"/>
      <c r="I51" s="496"/>
      <c r="J51" s="496"/>
    </row>
    <row r="52" spans="1:10" s="496" customFormat="1" ht="15">
      <c r="A52" s="469"/>
      <c r="B52" s="502" t="s">
        <v>129</v>
      </c>
      <c r="H52" s="493"/>
    </row>
    <row r="53" spans="1:10" s="469" customFormat="1" ht="15">
      <c r="A53" s="503"/>
      <c r="B53" s="503"/>
      <c r="C53" s="503"/>
    </row>
    <row r="54" spans="1:10" ht="15">
      <c r="A54" s="492"/>
      <c r="B54" s="492"/>
      <c r="C54" s="492"/>
      <c r="D54" s="492"/>
      <c r="E54" s="492"/>
      <c r="F54" s="492"/>
      <c r="G54" s="492"/>
      <c r="H54" s="492"/>
      <c r="I54" s="492"/>
      <c r="J54" s="492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70" zoomScaleNormal="100" zoomScaleSheetLayoutView="70" workbookViewId="0">
      <selection activeCell="H9" sqref="H9"/>
    </sheetView>
  </sheetViews>
  <sheetFormatPr defaultRowHeight="12.75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4" customWidth="1"/>
    <col min="11" max="11" width="12.7109375" style="74" customWidth="1"/>
    <col min="12" max="12" width="9.140625" style="75"/>
    <col min="13" max="16384" width="9.140625" style="23"/>
  </cols>
  <sheetData>
    <row r="1" spans="1:12" s="22" customFormat="1" ht="15">
      <c r="A1" s="152" t="s">
        <v>293</v>
      </c>
      <c r="B1" s="153"/>
      <c r="C1" s="153"/>
      <c r="D1" s="153"/>
      <c r="E1" s="153"/>
      <c r="F1" s="153"/>
      <c r="G1" s="159"/>
      <c r="H1" s="110" t="s">
        <v>188</v>
      </c>
      <c r="I1" s="159"/>
      <c r="J1" s="78"/>
      <c r="K1" s="78"/>
      <c r="L1" s="78"/>
    </row>
    <row r="2" spans="1:12" s="22" customFormat="1" ht="15">
      <c r="A2" s="130" t="s">
        <v>130</v>
      </c>
      <c r="B2" s="153"/>
      <c r="C2" s="153"/>
      <c r="D2" s="153"/>
      <c r="E2" s="153"/>
      <c r="F2" s="153"/>
      <c r="G2" s="160"/>
      <c r="H2" s="281" t="s">
        <v>450</v>
      </c>
      <c r="I2" s="160"/>
      <c r="J2" s="78"/>
      <c r="K2" s="78"/>
      <c r="L2" s="78"/>
    </row>
    <row r="3" spans="1:12" s="22" customFormat="1" ht="15">
      <c r="A3" s="153"/>
      <c r="B3" s="153"/>
      <c r="C3" s="153"/>
      <c r="D3" s="153"/>
      <c r="E3" s="153"/>
      <c r="F3" s="153"/>
      <c r="G3" s="160"/>
      <c r="H3" s="156"/>
      <c r="I3" s="160"/>
      <c r="J3" s="78"/>
      <c r="K3" s="78"/>
      <c r="L3" s="78"/>
    </row>
    <row r="4" spans="1:12" s="2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1"/>
      <c r="F4" s="91"/>
      <c r="G4" s="91"/>
      <c r="H4" s="91"/>
      <c r="I4" s="159"/>
      <c r="J4" s="74"/>
      <c r="K4" s="74"/>
      <c r="L4" s="22"/>
    </row>
    <row r="5" spans="1:12" s="2" customFormat="1" ht="15">
      <c r="A5" s="523" t="s">
        <v>2323</v>
      </c>
      <c r="B5" s="91"/>
      <c r="C5" s="91"/>
      <c r="D5" s="91"/>
      <c r="E5" s="91"/>
      <c r="F5" s="91"/>
      <c r="G5" s="91"/>
      <c r="H5" s="91"/>
      <c r="I5" s="159"/>
      <c r="J5" s="74"/>
      <c r="K5" s="74"/>
      <c r="L5" s="12"/>
    </row>
    <row r="6" spans="1:12" s="22" customFormat="1" ht="13.5">
      <c r="A6" s="157"/>
      <c r="B6" s="158"/>
      <c r="C6" s="158"/>
      <c r="D6" s="158"/>
      <c r="E6" s="153"/>
      <c r="F6" s="153"/>
      <c r="G6" s="153"/>
      <c r="H6" s="153"/>
      <c r="I6" s="159"/>
      <c r="J6" s="74"/>
      <c r="K6" s="74"/>
      <c r="L6" s="74"/>
    </row>
    <row r="7" spans="1:12" ht="30">
      <c r="A7" s="150" t="s">
        <v>63</v>
      </c>
      <c r="B7" s="150" t="s">
        <v>356</v>
      </c>
      <c r="C7" s="151" t="s">
        <v>357</v>
      </c>
      <c r="D7" s="151" t="s">
        <v>227</v>
      </c>
      <c r="E7" s="151" t="s">
        <v>232</v>
      </c>
      <c r="F7" s="151" t="s">
        <v>233</v>
      </c>
      <c r="G7" s="151" t="s">
        <v>234</v>
      </c>
      <c r="H7" s="151" t="s">
        <v>235</v>
      </c>
      <c r="I7" s="159"/>
    </row>
    <row r="8" spans="1:12" ht="15">
      <c r="A8" s="150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1">
        <v>8</v>
      </c>
      <c r="I8" s="159"/>
    </row>
    <row r="9" spans="1:12" ht="30">
      <c r="A9" s="79">
        <v>1</v>
      </c>
      <c r="B9" s="378" t="s">
        <v>230</v>
      </c>
      <c r="C9" s="378" t="s">
        <v>451</v>
      </c>
      <c r="D9" s="378" t="s">
        <v>452</v>
      </c>
      <c r="E9" s="378" t="s">
        <v>453</v>
      </c>
      <c r="F9" s="384">
        <v>647063.30000000005</v>
      </c>
      <c r="G9" s="378">
        <v>41725</v>
      </c>
      <c r="H9" s="378" t="s">
        <v>454</v>
      </c>
      <c r="I9" s="159"/>
    </row>
    <row r="10" spans="1:12" ht="15">
      <c r="A10" s="79">
        <v>2</v>
      </c>
      <c r="B10" s="24"/>
      <c r="C10" s="24"/>
      <c r="D10" s="24"/>
      <c r="E10" s="24"/>
      <c r="F10" s="24"/>
      <c r="G10" s="168"/>
      <c r="H10" s="24"/>
      <c r="I10" s="159"/>
    </row>
    <row r="11" spans="1:12" ht="15">
      <c r="A11" s="79">
        <v>3</v>
      </c>
      <c r="B11" s="24"/>
      <c r="C11" s="24"/>
      <c r="D11" s="24"/>
      <c r="E11" s="24"/>
      <c r="F11" s="24"/>
      <c r="G11" s="168"/>
      <c r="H11" s="24"/>
      <c r="I11" s="159"/>
    </row>
    <row r="12" spans="1:12" ht="15">
      <c r="A12" s="79">
        <v>4</v>
      </c>
      <c r="B12" s="24"/>
      <c r="C12" s="24"/>
      <c r="D12" s="24"/>
      <c r="E12" s="24"/>
      <c r="F12" s="24"/>
      <c r="G12" s="168"/>
      <c r="H12" s="24"/>
      <c r="I12" s="159"/>
    </row>
    <row r="13" spans="1:12" ht="15">
      <c r="A13" s="79">
        <v>5</v>
      </c>
      <c r="B13" s="24"/>
      <c r="C13" s="24"/>
      <c r="D13" s="24"/>
      <c r="E13" s="24"/>
      <c r="F13" s="24"/>
      <c r="G13" s="168"/>
      <c r="H13" s="24"/>
      <c r="I13" s="159"/>
    </row>
    <row r="14" spans="1:12" ht="15">
      <c r="A14" s="79">
        <v>6</v>
      </c>
      <c r="B14" s="24"/>
      <c r="C14" s="24"/>
      <c r="D14" s="24"/>
      <c r="E14" s="24"/>
      <c r="F14" s="24"/>
      <c r="G14" s="168"/>
      <c r="H14" s="24"/>
      <c r="I14" s="159"/>
    </row>
    <row r="15" spans="1:12" s="22" customFormat="1" ht="15">
      <c r="A15" s="79">
        <v>7</v>
      </c>
      <c r="B15" s="24"/>
      <c r="C15" s="24"/>
      <c r="D15" s="24"/>
      <c r="E15" s="24"/>
      <c r="F15" s="24"/>
      <c r="G15" s="168"/>
      <c r="H15" s="24"/>
      <c r="I15" s="159"/>
      <c r="J15" s="74"/>
      <c r="K15" s="74"/>
      <c r="L15" s="74"/>
    </row>
    <row r="16" spans="1:12" s="22" customFormat="1" ht="15">
      <c r="A16" s="79">
        <v>8</v>
      </c>
      <c r="B16" s="24"/>
      <c r="C16" s="24"/>
      <c r="D16" s="24"/>
      <c r="E16" s="24"/>
      <c r="F16" s="24"/>
      <c r="G16" s="168"/>
      <c r="H16" s="24"/>
      <c r="I16" s="159"/>
      <c r="J16" s="74"/>
      <c r="K16" s="74"/>
      <c r="L16" s="74"/>
    </row>
    <row r="17" spans="1:12" s="22" customFormat="1" ht="15">
      <c r="A17" s="79">
        <v>9</v>
      </c>
      <c r="B17" s="24"/>
      <c r="C17" s="24"/>
      <c r="D17" s="24"/>
      <c r="E17" s="24"/>
      <c r="F17" s="24"/>
      <c r="G17" s="168"/>
      <c r="H17" s="24"/>
      <c r="I17" s="159"/>
      <c r="J17" s="74"/>
      <c r="K17" s="74"/>
      <c r="L17" s="74"/>
    </row>
    <row r="18" spans="1:12" s="22" customFormat="1" ht="15">
      <c r="A18" s="79">
        <v>10</v>
      </c>
      <c r="B18" s="24"/>
      <c r="C18" s="24"/>
      <c r="D18" s="24"/>
      <c r="E18" s="24"/>
      <c r="F18" s="24"/>
      <c r="G18" s="168"/>
      <c r="H18" s="24"/>
      <c r="I18" s="159"/>
      <c r="J18" s="74"/>
      <c r="K18" s="74"/>
      <c r="L18" s="74"/>
    </row>
    <row r="19" spans="1:12" s="22" customFormat="1" ht="15">
      <c r="A19" s="79">
        <v>11</v>
      </c>
      <c r="B19" s="24"/>
      <c r="C19" s="24"/>
      <c r="D19" s="24"/>
      <c r="E19" s="24"/>
      <c r="F19" s="24"/>
      <c r="G19" s="168"/>
      <c r="H19" s="24"/>
      <c r="I19" s="159"/>
      <c r="J19" s="74"/>
      <c r="K19" s="74"/>
      <c r="L19" s="74"/>
    </row>
    <row r="20" spans="1:12" s="22" customFormat="1" ht="15">
      <c r="A20" s="79">
        <v>12</v>
      </c>
      <c r="B20" s="24"/>
      <c r="C20" s="24"/>
      <c r="D20" s="24"/>
      <c r="E20" s="24"/>
      <c r="F20" s="24"/>
      <c r="G20" s="168"/>
      <c r="H20" s="24"/>
      <c r="I20" s="159"/>
      <c r="J20" s="74"/>
      <c r="K20" s="74"/>
      <c r="L20" s="74"/>
    </row>
    <row r="21" spans="1:12" s="22" customFormat="1" ht="15">
      <c r="A21" s="79">
        <v>13</v>
      </c>
      <c r="B21" s="24"/>
      <c r="C21" s="24"/>
      <c r="D21" s="24"/>
      <c r="E21" s="24"/>
      <c r="F21" s="24"/>
      <c r="G21" s="168"/>
      <c r="H21" s="24"/>
      <c r="I21" s="159"/>
      <c r="J21" s="74"/>
      <c r="K21" s="74"/>
      <c r="L21" s="74"/>
    </row>
    <row r="22" spans="1:12" s="22" customFormat="1" ht="15">
      <c r="A22" s="79">
        <v>14</v>
      </c>
      <c r="B22" s="24"/>
      <c r="C22" s="24"/>
      <c r="D22" s="24"/>
      <c r="E22" s="24"/>
      <c r="F22" s="24"/>
      <c r="G22" s="168"/>
      <c r="H22" s="24"/>
      <c r="I22" s="159"/>
      <c r="J22" s="74"/>
      <c r="K22" s="74"/>
      <c r="L22" s="74"/>
    </row>
    <row r="23" spans="1:12" s="22" customFormat="1" ht="15">
      <c r="A23" s="79">
        <v>15</v>
      </c>
      <c r="B23" s="24"/>
      <c r="C23" s="24"/>
      <c r="D23" s="24"/>
      <c r="E23" s="24"/>
      <c r="F23" s="24"/>
      <c r="G23" s="168"/>
      <c r="H23" s="24"/>
      <c r="I23" s="159"/>
      <c r="J23" s="74"/>
      <c r="K23" s="74"/>
      <c r="L23" s="74"/>
    </row>
    <row r="24" spans="1:12" s="22" customFormat="1" ht="15">
      <c r="A24" s="79">
        <v>16</v>
      </c>
      <c r="B24" s="24"/>
      <c r="C24" s="24"/>
      <c r="D24" s="24"/>
      <c r="E24" s="24"/>
      <c r="F24" s="24"/>
      <c r="G24" s="168"/>
      <c r="H24" s="24"/>
      <c r="I24" s="159"/>
      <c r="J24" s="74"/>
      <c r="K24" s="74"/>
      <c r="L24" s="74"/>
    </row>
    <row r="25" spans="1:12" s="22" customFormat="1" ht="15">
      <c r="A25" s="79">
        <v>17</v>
      </c>
      <c r="B25" s="24"/>
      <c r="C25" s="24"/>
      <c r="D25" s="24"/>
      <c r="E25" s="24"/>
      <c r="F25" s="24"/>
      <c r="G25" s="168"/>
      <c r="H25" s="24"/>
      <c r="I25" s="159"/>
      <c r="J25" s="74"/>
      <c r="K25" s="74"/>
      <c r="L25" s="74"/>
    </row>
    <row r="26" spans="1:12" s="22" customFormat="1" ht="15">
      <c r="A26" s="79">
        <v>18</v>
      </c>
      <c r="B26" s="24"/>
      <c r="C26" s="24"/>
      <c r="D26" s="24"/>
      <c r="E26" s="24"/>
      <c r="F26" s="24"/>
      <c r="G26" s="168"/>
      <c r="H26" s="24"/>
      <c r="I26" s="159"/>
      <c r="J26" s="74"/>
      <c r="K26" s="74"/>
      <c r="L26" s="74"/>
    </row>
    <row r="27" spans="1:12" s="22" customFormat="1" ht="15">
      <c r="A27" s="79" t="s">
        <v>266</v>
      </c>
      <c r="B27" s="24"/>
      <c r="C27" s="24"/>
      <c r="D27" s="24"/>
      <c r="E27" s="24"/>
      <c r="F27" s="24"/>
      <c r="G27" s="168"/>
      <c r="H27" s="24"/>
      <c r="I27" s="159"/>
      <c r="J27" s="74"/>
      <c r="K27" s="74"/>
      <c r="L27" s="74"/>
    </row>
    <row r="28" spans="1:12" s="22" customFormat="1">
      <c r="J28" s="74"/>
      <c r="K28" s="74"/>
      <c r="L28" s="74"/>
    </row>
    <row r="29" spans="1:12" s="22" customFormat="1"/>
    <row r="30" spans="1:12" s="22" customFormat="1">
      <c r="A30" s="23"/>
    </row>
    <row r="31" spans="1:12" s="2" customFormat="1" ht="15">
      <c r="B31" s="83" t="s">
        <v>98</v>
      </c>
      <c r="E31" s="5"/>
    </row>
    <row r="32" spans="1:12" s="2" customFormat="1" ht="15">
      <c r="C32" s="82"/>
      <c r="E32" s="82"/>
      <c r="F32" s="85"/>
      <c r="G32"/>
      <c r="H32"/>
      <c r="I32"/>
    </row>
    <row r="33" spans="1:9" s="2" customFormat="1" ht="15">
      <c r="A33"/>
      <c r="C33" s="81" t="s">
        <v>253</v>
      </c>
      <c r="E33" s="12" t="s">
        <v>258</v>
      </c>
      <c r="F33" s="84"/>
      <c r="G33"/>
      <c r="H33"/>
      <c r="I33"/>
    </row>
    <row r="34" spans="1:9" s="2" customFormat="1" ht="15">
      <c r="A34"/>
      <c r="C34" s="76" t="s">
        <v>129</v>
      </c>
      <c r="E34" s="2" t="s">
        <v>254</v>
      </c>
      <c r="F34"/>
      <c r="G34"/>
      <c r="H34"/>
      <c r="I34"/>
    </row>
    <row r="35" spans="1:9" customFormat="1" ht="15">
      <c r="B35" s="2"/>
      <c r="C35" s="23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5" customWidth="1"/>
    <col min="11" max="16384" width="9.140625" style="23"/>
  </cols>
  <sheetData>
    <row r="1" spans="1:12" s="22" customFormat="1" ht="15">
      <c r="A1" s="152" t="s">
        <v>294</v>
      </c>
      <c r="B1" s="153"/>
      <c r="C1" s="153"/>
      <c r="D1" s="153"/>
      <c r="E1" s="153"/>
      <c r="F1" s="153"/>
      <c r="G1" s="153"/>
      <c r="H1" s="159"/>
      <c r="I1" s="93" t="s">
        <v>188</v>
      </c>
      <c r="J1" s="163"/>
    </row>
    <row r="2" spans="1:12" s="22" customFormat="1" ht="15">
      <c r="A2" s="130" t="s">
        <v>130</v>
      </c>
      <c r="B2" s="153"/>
      <c r="C2" s="153"/>
      <c r="D2" s="153"/>
      <c r="E2" s="153"/>
      <c r="F2" s="153"/>
      <c r="G2" s="153"/>
      <c r="H2" s="159"/>
      <c r="I2" s="281" t="s">
        <v>450</v>
      </c>
      <c r="J2" s="163"/>
    </row>
    <row r="3" spans="1:12" s="22" customFormat="1" ht="15">
      <c r="A3" s="153"/>
      <c r="B3" s="153"/>
      <c r="C3" s="153"/>
      <c r="D3" s="153"/>
      <c r="E3" s="153"/>
      <c r="F3" s="153"/>
      <c r="G3" s="153"/>
      <c r="H3" s="156"/>
      <c r="I3" s="156"/>
      <c r="J3" s="163"/>
    </row>
    <row r="4" spans="1:12" s="2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1"/>
      <c r="F4" s="91"/>
      <c r="G4" s="91"/>
      <c r="H4" s="91"/>
      <c r="I4" s="91"/>
      <c r="J4" s="129"/>
      <c r="L4" s="22"/>
    </row>
    <row r="5" spans="1:12" s="2" customFormat="1" ht="15">
      <c r="A5" s="523" t="s">
        <v>2323</v>
      </c>
      <c r="B5" s="91"/>
      <c r="C5" s="91"/>
      <c r="D5" s="91"/>
      <c r="E5" s="91"/>
      <c r="F5" s="91"/>
      <c r="G5" s="91"/>
      <c r="H5" s="91"/>
      <c r="I5" s="91"/>
      <c r="J5" s="129"/>
    </row>
    <row r="6" spans="1:12" s="22" customFormat="1" ht="13.5">
      <c r="A6" s="157"/>
      <c r="B6" s="158"/>
      <c r="C6" s="158"/>
      <c r="D6" s="158"/>
      <c r="E6" s="153"/>
      <c r="F6" s="153"/>
      <c r="G6" s="153"/>
      <c r="H6" s="153"/>
      <c r="I6" s="153"/>
      <c r="J6" s="160"/>
    </row>
    <row r="7" spans="1:12" ht="30">
      <c r="A7" s="162" t="s">
        <v>63</v>
      </c>
      <c r="B7" s="150" t="s">
        <v>240</v>
      </c>
      <c r="C7" s="151" t="s">
        <v>236</v>
      </c>
      <c r="D7" s="151" t="s">
        <v>237</v>
      </c>
      <c r="E7" s="151" t="s">
        <v>238</v>
      </c>
      <c r="F7" s="151" t="s">
        <v>239</v>
      </c>
      <c r="G7" s="151" t="s">
        <v>233</v>
      </c>
      <c r="H7" s="151" t="s">
        <v>234</v>
      </c>
      <c r="I7" s="151" t="s">
        <v>235</v>
      </c>
      <c r="J7" s="164"/>
    </row>
    <row r="8" spans="1:12" ht="15">
      <c r="A8" s="150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0">
        <v>8</v>
      </c>
      <c r="I8" s="151">
        <v>9</v>
      </c>
      <c r="J8" s="164"/>
    </row>
    <row r="9" spans="1:12" ht="15">
      <c r="A9" s="79">
        <v>1</v>
      </c>
      <c r="B9" s="292"/>
      <c r="C9" s="293"/>
      <c r="D9" s="294"/>
      <c r="E9" s="294"/>
      <c r="F9" s="294"/>
      <c r="G9" s="294"/>
      <c r="H9" s="295"/>
      <c r="I9" s="296"/>
      <c r="J9" s="164"/>
    </row>
    <row r="10" spans="1:12" ht="15">
      <c r="A10" s="79">
        <v>2</v>
      </c>
      <c r="B10" s="24"/>
      <c r="C10" s="24"/>
      <c r="D10" s="24"/>
      <c r="E10" s="24"/>
      <c r="F10" s="24"/>
      <c r="G10" s="24"/>
      <c r="H10" s="168"/>
      <c r="I10" s="24"/>
      <c r="J10" s="164"/>
    </row>
    <row r="11" spans="1:12" ht="15">
      <c r="A11" s="79">
        <v>3</v>
      </c>
      <c r="B11" s="24"/>
      <c r="C11" s="24"/>
      <c r="D11" s="24"/>
      <c r="E11" s="24"/>
      <c r="F11" s="24"/>
      <c r="G11" s="24"/>
      <c r="H11" s="168"/>
      <c r="I11" s="24"/>
      <c r="J11" s="164"/>
    </row>
    <row r="12" spans="1:12" ht="15">
      <c r="A12" s="79">
        <v>4</v>
      </c>
      <c r="B12" s="24"/>
      <c r="C12" s="24"/>
      <c r="D12" s="24"/>
      <c r="E12" s="24"/>
      <c r="F12" s="24"/>
      <c r="G12" s="24"/>
      <c r="H12" s="168"/>
      <c r="I12" s="24"/>
      <c r="J12" s="164"/>
    </row>
    <row r="13" spans="1:12" ht="15">
      <c r="A13" s="79">
        <v>5</v>
      </c>
      <c r="B13" s="24"/>
      <c r="C13" s="24"/>
      <c r="D13" s="24"/>
      <c r="E13" s="24"/>
      <c r="F13" s="24"/>
      <c r="G13" s="24"/>
      <c r="H13" s="168"/>
      <c r="I13" s="24"/>
      <c r="J13" s="164"/>
    </row>
    <row r="14" spans="1:12" ht="15">
      <c r="A14" s="79">
        <v>6</v>
      </c>
      <c r="B14" s="24"/>
      <c r="C14" s="24"/>
      <c r="D14" s="24"/>
      <c r="E14" s="24"/>
      <c r="F14" s="24"/>
      <c r="G14" s="24"/>
      <c r="H14" s="168"/>
      <c r="I14" s="24"/>
      <c r="J14" s="164"/>
    </row>
    <row r="15" spans="1:12" s="22" customFormat="1" ht="15">
      <c r="A15" s="79">
        <v>7</v>
      </c>
      <c r="B15" s="24"/>
      <c r="C15" s="24"/>
      <c r="D15" s="24"/>
      <c r="E15" s="24"/>
      <c r="F15" s="24"/>
      <c r="G15" s="24"/>
      <c r="H15" s="168"/>
      <c r="I15" s="24"/>
      <c r="J15" s="160"/>
    </row>
    <row r="16" spans="1:12" s="22" customFormat="1" ht="15">
      <c r="A16" s="79">
        <v>8</v>
      </c>
      <c r="B16" s="24"/>
      <c r="C16" s="24"/>
      <c r="D16" s="24"/>
      <c r="E16" s="24"/>
      <c r="F16" s="24"/>
      <c r="G16" s="24"/>
      <c r="H16" s="168"/>
      <c r="I16" s="24"/>
      <c r="J16" s="160"/>
    </row>
    <row r="17" spans="1:10" s="22" customFormat="1" ht="15">
      <c r="A17" s="79">
        <v>9</v>
      </c>
      <c r="B17" s="24"/>
      <c r="C17" s="24"/>
      <c r="D17" s="24"/>
      <c r="E17" s="24"/>
      <c r="F17" s="24"/>
      <c r="G17" s="24"/>
      <c r="H17" s="168"/>
      <c r="I17" s="24"/>
      <c r="J17" s="160"/>
    </row>
    <row r="18" spans="1:10" s="22" customFormat="1" ht="15">
      <c r="A18" s="79">
        <v>10</v>
      </c>
      <c r="B18" s="24"/>
      <c r="C18" s="24"/>
      <c r="D18" s="24"/>
      <c r="E18" s="24"/>
      <c r="F18" s="24"/>
      <c r="G18" s="24"/>
      <c r="H18" s="168"/>
      <c r="I18" s="24"/>
      <c r="J18" s="160"/>
    </row>
    <row r="19" spans="1:10" s="22" customFormat="1" ht="15">
      <c r="A19" s="79">
        <v>11</v>
      </c>
      <c r="B19" s="24"/>
      <c r="C19" s="24"/>
      <c r="D19" s="24"/>
      <c r="E19" s="24"/>
      <c r="F19" s="24"/>
      <c r="G19" s="24"/>
      <c r="H19" s="168"/>
      <c r="I19" s="24"/>
      <c r="J19" s="160"/>
    </row>
    <row r="20" spans="1:10" s="22" customFormat="1" ht="15">
      <c r="A20" s="79">
        <v>12</v>
      </c>
      <c r="B20" s="24"/>
      <c r="C20" s="24"/>
      <c r="D20" s="24"/>
      <c r="E20" s="24"/>
      <c r="F20" s="24"/>
      <c r="G20" s="24"/>
      <c r="H20" s="168"/>
      <c r="I20" s="24"/>
      <c r="J20" s="160"/>
    </row>
    <row r="21" spans="1:10" s="22" customFormat="1" ht="15">
      <c r="A21" s="79">
        <v>13</v>
      </c>
      <c r="B21" s="24"/>
      <c r="C21" s="24"/>
      <c r="D21" s="24"/>
      <c r="E21" s="24"/>
      <c r="F21" s="24"/>
      <c r="G21" s="24"/>
      <c r="H21" s="168"/>
      <c r="I21" s="24"/>
      <c r="J21" s="160"/>
    </row>
    <row r="22" spans="1:10" s="22" customFormat="1" ht="15">
      <c r="A22" s="79">
        <v>14</v>
      </c>
      <c r="B22" s="24"/>
      <c r="C22" s="24"/>
      <c r="D22" s="24"/>
      <c r="E22" s="24"/>
      <c r="F22" s="24"/>
      <c r="G22" s="24"/>
      <c r="H22" s="168"/>
      <c r="I22" s="24"/>
      <c r="J22" s="160"/>
    </row>
    <row r="23" spans="1:10" s="22" customFormat="1" ht="15">
      <c r="A23" s="79">
        <v>15</v>
      </c>
      <c r="B23" s="24"/>
      <c r="C23" s="24"/>
      <c r="D23" s="24"/>
      <c r="E23" s="24"/>
      <c r="F23" s="24"/>
      <c r="G23" s="24"/>
      <c r="H23" s="168"/>
      <c r="I23" s="24"/>
      <c r="J23" s="160"/>
    </row>
    <row r="24" spans="1:10" s="22" customFormat="1" ht="15">
      <c r="A24" s="79">
        <v>16</v>
      </c>
      <c r="B24" s="24"/>
      <c r="C24" s="24"/>
      <c r="D24" s="24"/>
      <c r="E24" s="24"/>
      <c r="F24" s="24"/>
      <c r="G24" s="24"/>
      <c r="H24" s="168"/>
      <c r="I24" s="24"/>
      <c r="J24" s="160"/>
    </row>
    <row r="25" spans="1:10" s="22" customFormat="1" ht="15">
      <c r="A25" s="79">
        <v>17</v>
      </c>
      <c r="B25" s="24"/>
      <c r="C25" s="24"/>
      <c r="D25" s="24"/>
      <c r="E25" s="24"/>
      <c r="F25" s="24"/>
      <c r="G25" s="24"/>
      <c r="H25" s="168"/>
      <c r="I25" s="24"/>
      <c r="J25" s="160"/>
    </row>
    <row r="26" spans="1:10" s="22" customFormat="1" ht="15">
      <c r="A26" s="79">
        <v>18</v>
      </c>
      <c r="B26" s="24"/>
      <c r="C26" s="24"/>
      <c r="D26" s="24"/>
      <c r="E26" s="24"/>
      <c r="F26" s="24"/>
      <c r="G26" s="24"/>
      <c r="H26" s="168"/>
      <c r="I26" s="24"/>
      <c r="J26" s="160"/>
    </row>
    <row r="27" spans="1:10" s="22" customFormat="1" ht="15">
      <c r="A27" s="79" t="s">
        <v>266</v>
      </c>
      <c r="B27" s="24"/>
      <c r="C27" s="24"/>
      <c r="D27" s="24"/>
      <c r="E27" s="24"/>
      <c r="F27" s="24"/>
      <c r="G27" s="24"/>
      <c r="H27" s="168"/>
      <c r="I27" s="24"/>
      <c r="J27" s="160"/>
    </row>
    <row r="28" spans="1:10" s="22" customFormat="1">
      <c r="J28" s="74"/>
    </row>
    <row r="29" spans="1:10" s="22" customFormat="1"/>
    <row r="30" spans="1:10" s="22" customFormat="1">
      <c r="A30" s="23"/>
    </row>
    <row r="31" spans="1:10" s="2" customFormat="1" ht="15">
      <c r="B31" s="83" t="s">
        <v>98</v>
      </c>
      <c r="E31" s="5"/>
    </row>
    <row r="32" spans="1:10" s="2" customFormat="1" ht="15">
      <c r="C32" s="82"/>
      <c r="E32" s="82"/>
      <c r="F32" s="85"/>
      <c r="G32" s="85"/>
      <c r="H32"/>
      <c r="I32"/>
    </row>
    <row r="33" spans="1:10" s="2" customFormat="1" ht="15">
      <c r="A33"/>
      <c r="C33" s="81" t="s">
        <v>253</v>
      </c>
      <c r="E33" s="12" t="s">
        <v>258</v>
      </c>
      <c r="F33" s="84"/>
      <c r="G33"/>
      <c r="H33"/>
      <c r="I33"/>
    </row>
    <row r="34" spans="1:10" s="2" customFormat="1" ht="15">
      <c r="A34"/>
      <c r="C34" s="76" t="s">
        <v>129</v>
      </c>
      <c r="E34" s="2" t="s">
        <v>254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74"/>
    </row>
    <row r="38" spans="1:10" s="22" customFormat="1">
      <c r="J38" s="74"/>
    </row>
    <row r="39" spans="1:10" s="22" customFormat="1">
      <c r="J39" s="74"/>
    </row>
    <row r="40" spans="1:10" s="22" customFormat="1">
      <c r="J40" s="74"/>
    </row>
    <row r="41" spans="1:10" s="22" customFormat="1">
      <c r="J41" s="74"/>
    </row>
    <row r="42" spans="1:10" s="22" customFormat="1">
      <c r="J42" s="74"/>
    </row>
    <row r="43" spans="1:10" s="22" customFormat="1">
      <c r="J43" s="74"/>
    </row>
    <row r="44" spans="1:10" s="22" customFormat="1">
      <c r="J44" s="74"/>
    </row>
    <row r="45" spans="1:10" s="22" customFormat="1">
      <c r="J45" s="74"/>
    </row>
    <row r="46" spans="1:10" s="22" customFormat="1">
      <c r="J46" s="74"/>
    </row>
    <row r="47" spans="1:10" s="22" customFormat="1">
      <c r="J47" s="74"/>
    </row>
    <row r="48" spans="1:10" s="22" customFormat="1">
      <c r="J48" s="74"/>
    </row>
    <row r="49" spans="10:10" s="22" customFormat="1">
      <c r="J49" s="74"/>
    </row>
    <row r="50" spans="10:10" s="22" customFormat="1">
      <c r="J50" s="74"/>
    </row>
    <row r="51" spans="10:10" s="22" customFormat="1">
      <c r="J51" s="74"/>
    </row>
    <row r="52" spans="10:10" s="22" customFormat="1">
      <c r="J52" s="74"/>
    </row>
    <row r="53" spans="10:10" s="22" customFormat="1">
      <c r="J53" s="74"/>
    </row>
    <row r="54" spans="10:10" s="22" customFormat="1">
      <c r="J54" s="7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/>
  <cols>
    <col min="1" max="1" width="4.85546875" style="231" customWidth="1"/>
    <col min="2" max="2" width="37.42578125" style="231" customWidth="1"/>
    <col min="3" max="3" width="21.5703125" style="231" customWidth="1"/>
    <col min="4" max="4" width="20" style="231" customWidth="1"/>
    <col min="5" max="5" width="18.7109375" style="231" customWidth="1"/>
    <col min="6" max="6" width="24.140625" style="231" customWidth="1"/>
    <col min="7" max="7" width="27.140625" style="231" customWidth="1"/>
    <col min="8" max="8" width="0.7109375" style="231" customWidth="1"/>
    <col min="9" max="16384" width="9.140625" style="231"/>
  </cols>
  <sheetData>
    <row r="1" spans="1:8" s="217" customFormat="1" ht="15">
      <c r="A1" s="214" t="s">
        <v>314</v>
      </c>
      <c r="B1" s="215"/>
      <c r="C1" s="215"/>
      <c r="D1" s="215"/>
      <c r="E1" s="215"/>
      <c r="F1" s="93"/>
      <c r="G1" s="93" t="s">
        <v>100</v>
      </c>
      <c r="H1" s="218"/>
    </row>
    <row r="2" spans="1:8" s="217" customFormat="1" ht="15">
      <c r="A2" s="218" t="s">
        <v>305</v>
      </c>
      <c r="B2" s="215"/>
      <c r="C2" s="215"/>
      <c r="D2" s="215"/>
      <c r="E2" s="216"/>
      <c r="F2" s="216"/>
      <c r="G2" s="281" t="s">
        <v>450</v>
      </c>
      <c r="H2" s="218"/>
    </row>
    <row r="3" spans="1:8" s="217" customFormat="1">
      <c r="A3" s="218"/>
      <c r="B3" s="215"/>
      <c r="C3" s="215"/>
      <c r="D3" s="215"/>
      <c r="E3" s="216"/>
      <c r="F3" s="216"/>
      <c r="G3" s="216"/>
      <c r="H3" s="218"/>
    </row>
    <row r="4" spans="1:8" s="217" customFormat="1" ht="15">
      <c r="A4" s="141" t="s">
        <v>259</v>
      </c>
      <c r="B4" s="215"/>
      <c r="C4" s="215"/>
      <c r="D4" s="215"/>
      <c r="E4" s="219"/>
      <c r="F4" s="219"/>
      <c r="G4" s="216"/>
      <c r="H4" s="218"/>
    </row>
    <row r="5" spans="1:8" s="217" customFormat="1" ht="15">
      <c r="A5" s="523" t="s">
        <v>2323</v>
      </c>
      <c r="B5" s="522"/>
      <c r="C5" s="522"/>
      <c r="D5" s="522"/>
      <c r="E5" s="522"/>
      <c r="F5" s="522"/>
      <c r="G5" s="522"/>
      <c r="H5" s="218"/>
    </row>
    <row r="6" spans="1:8" s="232" customFormat="1">
      <c r="A6" s="220"/>
      <c r="B6" s="220"/>
      <c r="C6" s="220"/>
      <c r="D6" s="220"/>
      <c r="E6" s="220"/>
      <c r="F6" s="220"/>
      <c r="G6" s="220"/>
      <c r="H6" s="219"/>
    </row>
    <row r="7" spans="1:8" s="217" customFormat="1" ht="51">
      <c r="A7" s="247" t="s">
        <v>63</v>
      </c>
      <c r="B7" s="223" t="s">
        <v>309</v>
      </c>
      <c r="C7" s="223" t="s">
        <v>310</v>
      </c>
      <c r="D7" s="223" t="s">
        <v>311</v>
      </c>
      <c r="E7" s="223" t="s">
        <v>312</v>
      </c>
      <c r="F7" s="223" t="s">
        <v>313</v>
      </c>
      <c r="G7" s="223" t="s">
        <v>306</v>
      </c>
      <c r="H7" s="218"/>
    </row>
    <row r="8" spans="1:8" s="217" customFormat="1">
      <c r="A8" s="221">
        <v>1</v>
      </c>
      <c r="B8" s="222">
        <v>2</v>
      </c>
      <c r="C8" s="222">
        <v>3</v>
      </c>
      <c r="D8" s="222">
        <v>4</v>
      </c>
      <c r="E8" s="223">
        <v>5</v>
      </c>
      <c r="F8" s="223">
        <v>6</v>
      </c>
      <c r="G8" s="223">
        <v>7</v>
      </c>
      <c r="H8" s="218"/>
    </row>
    <row r="9" spans="1:8" s="217" customFormat="1">
      <c r="A9" s="233">
        <v>1</v>
      </c>
      <c r="B9" s="224"/>
      <c r="C9" s="224"/>
      <c r="D9" s="225"/>
      <c r="E9" s="224"/>
      <c r="F9" s="224"/>
      <c r="G9" s="224"/>
      <c r="H9" s="218"/>
    </row>
    <row r="10" spans="1:8" s="217" customFormat="1">
      <c r="A10" s="233">
        <v>2</v>
      </c>
      <c r="B10" s="224"/>
      <c r="C10" s="224"/>
      <c r="D10" s="225"/>
      <c r="E10" s="224"/>
      <c r="F10" s="224"/>
      <c r="G10" s="224"/>
      <c r="H10" s="218"/>
    </row>
    <row r="11" spans="1:8" s="217" customFormat="1">
      <c r="A11" s="233">
        <v>3</v>
      </c>
      <c r="B11" s="224"/>
      <c r="C11" s="224"/>
      <c r="D11" s="225"/>
      <c r="E11" s="224"/>
      <c r="F11" s="224"/>
      <c r="G11" s="224"/>
      <c r="H11" s="218"/>
    </row>
    <row r="12" spans="1:8" s="217" customFormat="1">
      <c r="A12" s="233">
        <v>4</v>
      </c>
      <c r="B12" s="224"/>
      <c r="C12" s="224"/>
      <c r="D12" s="225"/>
      <c r="E12" s="224"/>
      <c r="F12" s="224"/>
      <c r="G12" s="224"/>
      <c r="H12" s="218"/>
    </row>
    <row r="13" spans="1:8" s="217" customFormat="1">
      <c r="A13" s="233">
        <v>5</v>
      </c>
      <c r="B13" s="224"/>
      <c r="C13" s="224"/>
      <c r="D13" s="225"/>
      <c r="E13" s="224"/>
      <c r="F13" s="224"/>
      <c r="G13" s="224"/>
      <c r="H13" s="218"/>
    </row>
    <row r="14" spans="1:8" s="217" customFormat="1">
      <c r="A14" s="233">
        <v>6</v>
      </c>
      <c r="B14" s="224"/>
      <c r="C14" s="224"/>
      <c r="D14" s="225"/>
      <c r="E14" s="224"/>
      <c r="F14" s="224"/>
      <c r="G14" s="224"/>
      <c r="H14" s="218"/>
    </row>
    <row r="15" spans="1:8" s="217" customFormat="1">
      <c r="A15" s="233">
        <v>7</v>
      </c>
      <c r="B15" s="224"/>
      <c r="C15" s="224"/>
      <c r="D15" s="225"/>
      <c r="E15" s="224"/>
      <c r="F15" s="224"/>
      <c r="G15" s="224"/>
      <c r="H15" s="218"/>
    </row>
    <row r="16" spans="1:8" s="217" customFormat="1">
      <c r="A16" s="233">
        <v>8</v>
      </c>
      <c r="B16" s="224"/>
      <c r="C16" s="224"/>
      <c r="D16" s="225"/>
      <c r="E16" s="224"/>
      <c r="F16" s="224"/>
      <c r="G16" s="224"/>
      <c r="H16" s="218"/>
    </row>
    <row r="17" spans="1:11" s="217" customFormat="1">
      <c r="A17" s="233">
        <v>9</v>
      </c>
      <c r="B17" s="224"/>
      <c r="C17" s="224"/>
      <c r="D17" s="225"/>
      <c r="E17" s="224"/>
      <c r="F17" s="224"/>
      <c r="G17" s="224"/>
      <c r="H17" s="218"/>
    </row>
    <row r="18" spans="1:11" s="217" customFormat="1">
      <c r="A18" s="233">
        <v>10</v>
      </c>
      <c r="B18" s="224"/>
      <c r="C18" s="224"/>
      <c r="D18" s="225"/>
      <c r="E18" s="224"/>
      <c r="F18" s="224"/>
      <c r="G18" s="224"/>
      <c r="H18" s="218"/>
    </row>
    <row r="19" spans="1:11" s="217" customFormat="1">
      <c r="A19" s="233" t="s">
        <v>263</v>
      </c>
      <c r="B19" s="224"/>
      <c r="C19" s="224"/>
      <c r="D19" s="225"/>
      <c r="E19" s="224"/>
      <c r="F19" s="224"/>
      <c r="G19" s="224"/>
      <c r="H19" s="218"/>
    </row>
    <row r="22" spans="1:11" s="217" customFormat="1"/>
    <row r="23" spans="1:11" s="217" customFormat="1"/>
    <row r="24" spans="1:11" s="21" customFormat="1" ht="15">
      <c r="B24" s="226" t="s">
        <v>98</v>
      </c>
      <c r="C24" s="226"/>
    </row>
    <row r="25" spans="1:11" s="21" customFormat="1" ht="15">
      <c r="B25" s="226"/>
      <c r="C25" s="226"/>
    </row>
    <row r="26" spans="1:11" s="21" customFormat="1" ht="15">
      <c r="C26" s="228"/>
      <c r="F26" s="228"/>
      <c r="G26" s="228"/>
      <c r="H26" s="227"/>
    </row>
    <row r="27" spans="1:11" s="21" customFormat="1" ht="15">
      <c r="C27" s="229" t="s">
        <v>253</v>
      </c>
      <c r="F27" s="226" t="s">
        <v>307</v>
      </c>
      <c r="J27" s="227"/>
      <c r="K27" s="227"/>
    </row>
    <row r="28" spans="1:11" s="21" customFormat="1" ht="15">
      <c r="C28" s="229" t="s">
        <v>129</v>
      </c>
      <c r="F28" s="230" t="s">
        <v>254</v>
      </c>
      <c r="J28" s="227"/>
      <c r="K28" s="227"/>
    </row>
    <row r="29" spans="1:11" s="217" customFormat="1" ht="15">
      <c r="C29" s="229"/>
      <c r="J29" s="232"/>
      <c r="K29" s="23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"/>
  <sheetViews>
    <sheetView view="pageBreakPreview" topLeftCell="A4" zoomScale="70" zoomScaleNormal="100" zoomScaleSheetLayoutView="70" workbookViewId="0">
      <selection activeCell="A5" sqref="A5"/>
    </sheetView>
  </sheetViews>
  <sheetFormatPr defaultRowHeight="12.75"/>
  <cols>
    <col min="1" max="1" width="9.140625" style="312"/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58" t="s">
        <v>422</v>
      </c>
      <c r="B1" s="153"/>
      <c r="C1" s="153"/>
      <c r="D1" s="153"/>
      <c r="E1" s="153"/>
      <c r="F1" s="153"/>
      <c r="G1" s="153"/>
      <c r="H1" s="153"/>
      <c r="I1" s="153"/>
      <c r="J1" s="153"/>
      <c r="K1" s="93" t="s">
        <v>100</v>
      </c>
    </row>
    <row r="2" spans="1:11" ht="15">
      <c r="A2" s="130" t="s">
        <v>130</v>
      </c>
      <c r="B2" s="153"/>
      <c r="C2" s="153"/>
      <c r="D2" s="153"/>
      <c r="E2" s="153"/>
      <c r="F2" s="153"/>
      <c r="G2" s="153"/>
      <c r="H2" s="153"/>
      <c r="I2" s="153"/>
      <c r="J2" s="153"/>
      <c r="K2" s="281" t="s">
        <v>450</v>
      </c>
    </row>
    <row r="3" spans="1:11" ht="15">
      <c r="A3" s="158"/>
      <c r="B3" s="153"/>
      <c r="C3" s="153"/>
      <c r="D3" s="153"/>
      <c r="E3" s="153"/>
      <c r="F3" s="153"/>
      <c r="G3" s="153"/>
      <c r="H3" s="153"/>
      <c r="I3" s="153"/>
      <c r="J3" s="153"/>
      <c r="K3" s="156"/>
    </row>
    <row r="4" spans="1:11" ht="15">
      <c r="A4" s="91" t="str">
        <f>'ფორმა N2'!A4</f>
        <v>ანგარიშვალდებული პირის დასახელება:</v>
      </c>
      <c r="B4" s="91"/>
      <c r="C4" s="91"/>
      <c r="D4" s="92"/>
      <c r="E4" s="161"/>
      <c r="F4" s="153"/>
      <c r="G4" s="153"/>
      <c r="H4" s="153"/>
      <c r="I4" s="153"/>
      <c r="J4" s="153"/>
      <c r="K4" s="161"/>
    </row>
    <row r="5" spans="1:11" s="206" customFormat="1" ht="15">
      <c r="A5" s="523" t="s">
        <v>2323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13.5">
      <c r="A6" s="309"/>
      <c r="B6" s="158"/>
      <c r="C6" s="158"/>
      <c r="D6" s="158"/>
      <c r="E6" s="153"/>
      <c r="F6" s="153"/>
      <c r="G6" s="153"/>
      <c r="H6" s="153"/>
      <c r="I6" s="153"/>
      <c r="J6" s="153"/>
      <c r="K6" s="153"/>
    </row>
    <row r="7" spans="1:11" ht="60">
      <c r="A7" s="310" t="s">
        <v>63</v>
      </c>
      <c r="B7" s="151" t="s">
        <v>358</v>
      </c>
      <c r="C7" s="151" t="s">
        <v>359</v>
      </c>
      <c r="D7" s="151" t="s">
        <v>361</v>
      </c>
      <c r="E7" s="151" t="s">
        <v>360</v>
      </c>
      <c r="F7" s="151" t="s">
        <v>369</v>
      </c>
      <c r="G7" s="151" t="s">
        <v>370</v>
      </c>
      <c r="H7" s="151" t="s">
        <v>364</v>
      </c>
      <c r="I7" s="151" t="s">
        <v>365</v>
      </c>
      <c r="J7" s="151" t="s">
        <v>377</v>
      </c>
      <c r="K7" s="151" t="s">
        <v>366</v>
      </c>
    </row>
    <row r="8" spans="1:11" ht="15">
      <c r="A8" s="306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0">
        <v>8</v>
      </c>
      <c r="I8" s="151">
        <v>9</v>
      </c>
      <c r="J8" s="150">
        <v>10</v>
      </c>
      <c r="K8" s="151">
        <v>11</v>
      </c>
    </row>
    <row r="9" spans="1:11" ht="30">
      <c r="A9" s="304">
        <v>1</v>
      </c>
      <c r="B9" s="379" t="s">
        <v>470</v>
      </c>
      <c r="C9" s="379" t="s">
        <v>471</v>
      </c>
      <c r="D9" s="379" t="s">
        <v>450</v>
      </c>
      <c r="E9" s="380" t="s">
        <v>472</v>
      </c>
      <c r="F9" s="380">
        <v>500</v>
      </c>
      <c r="G9" s="381" t="s">
        <v>473</v>
      </c>
      <c r="H9" s="382" t="s">
        <v>474</v>
      </c>
      <c r="I9" s="382" t="s">
        <v>475</v>
      </c>
      <c r="J9" s="381"/>
      <c r="K9" s="379"/>
    </row>
    <row r="10" spans="1:11" ht="30">
      <c r="A10" s="304">
        <v>2</v>
      </c>
      <c r="B10" s="379" t="s">
        <v>476</v>
      </c>
      <c r="C10" s="379" t="s">
        <v>471</v>
      </c>
      <c r="D10" s="379" t="s">
        <v>450</v>
      </c>
      <c r="E10" s="380" t="s">
        <v>477</v>
      </c>
      <c r="F10" s="380">
        <v>400</v>
      </c>
      <c r="G10" s="381" t="s">
        <v>478</v>
      </c>
      <c r="H10" s="382" t="s">
        <v>479</v>
      </c>
      <c r="I10" s="382" t="s">
        <v>480</v>
      </c>
      <c r="J10" s="381"/>
      <c r="K10" s="379"/>
    </row>
    <row r="11" spans="1:11" ht="30">
      <c r="A11" s="304">
        <v>3</v>
      </c>
      <c r="B11" s="379" t="s">
        <v>481</v>
      </c>
      <c r="C11" s="379" t="s">
        <v>471</v>
      </c>
      <c r="D11" s="379" t="s">
        <v>450</v>
      </c>
      <c r="E11" s="380" t="s">
        <v>482</v>
      </c>
      <c r="F11" s="380">
        <v>600</v>
      </c>
      <c r="G11" s="381" t="s">
        <v>483</v>
      </c>
      <c r="H11" s="382" t="s">
        <v>484</v>
      </c>
      <c r="I11" s="382" t="s">
        <v>485</v>
      </c>
      <c r="J11" s="381" t="s">
        <v>483</v>
      </c>
      <c r="K11" s="379" t="s">
        <v>486</v>
      </c>
    </row>
    <row r="12" spans="1:11" ht="45">
      <c r="A12" s="304">
        <v>4</v>
      </c>
      <c r="B12" s="379" t="s">
        <v>487</v>
      </c>
      <c r="C12" s="379" t="s">
        <v>471</v>
      </c>
      <c r="D12" s="379" t="s">
        <v>450</v>
      </c>
      <c r="E12" s="380" t="s">
        <v>488</v>
      </c>
      <c r="F12" s="380">
        <v>929.32</v>
      </c>
      <c r="G12" s="381" t="s">
        <v>489</v>
      </c>
      <c r="H12" s="382" t="s">
        <v>490</v>
      </c>
      <c r="I12" s="382" t="s">
        <v>491</v>
      </c>
      <c r="J12" s="381" t="s">
        <v>492</v>
      </c>
      <c r="K12" s="379" t="s">
        <v>493</v>
      </c>
    </row>
    <row r="13" spans="1:11" ht="45">
      <c r="A13" s="304">
        <v>5</v>
      </c>
      <c r="B13" s="379" t="s">
        <v>494</v>
      </c>
      <c r="C13" s="379" t="s">
        <v>471</v>
      </c>
      <c r="D13" s="379" t="s">
        <v>450</v>
      </c>
      <c r="E13" s="380" t="s">
        <v>488</v>
      </c>
      <c r="F13" s="380">
        <v>625</v>
      </c>
      <c r="G13" s="381" t="s">
        <v>495</v>
      </c>
      <c r="H13" s="382" t="s">
        <v>496</v>
      </c>
      <c r="I13" s="382" t="s">
        <v>497</v>
      </c>
      <c r="J13" s="381"/>
      <c r="K13" s="379"/>
    </row>
    <row r="14" spans="1:11" ht="45">
      <c r="A14" s="304">
        <v>6</v>
      </c>
      <c r="B14" s="379" t="s">
        <v>498</v>
      </c>
      <c r="C14" s="379" t="s">
        <v>471</v>
      </c>
      <c r="D14" s="379" t="s">
        <v>450</v>
      </c>
      <c r="E14" s="380" t="s">
        <v>499</v>
      </c>
      <c r="F14" s="380">
        <v>1000</v>
      </c>
      <c r="G14" s="383" t="s">
        <v>500</v>
      </c>
      <c r="H14" s="382" t="s">
        <v>501</v>
      </c>
      <c r="I14" s="382" t="s">
        <v>502</v>
      </c>
      <c r="J14" s="381"/>
      <c r="K14" s="379"/>
    </row>
    <row r="15" spans="1:11" ht="30" customHeight="1">
      <c r="A15" s="304">
        <v>7</v>
      </c>
      <c r="B15" s="379" t="s">
        <v>503</v>
      </c>
      <c r="C15" s="379" t="s">
        <v>471</v>
      </c>
      <c r="D15" s="379" t="s">
        <v>504</v>
      </c>
      <c r="E15" s="380" t="s">
        <v>505</v>
      </c>
      <c r="F15" s="380">
        <v>2887.5</v>
      </c>
      <c r="G15" s="381" t="s">
        <v>506</v>
      </c>
      <c r="H15" s="382" t="s">
        <v>507</v>
      </c>
      <c r="I15" s="382" t="s">
        <v>508</v>
      </c>
      <c r="J15" s="381"/>
      <c r="K15" s="379"/>
    </row>
    <row r="16" spans="1:11" ht="30">
      <c r="A16" s="304">
        <v>8</v>
      </c>
      <c r="B16" s="378" t="s">
        <v>509</v>
      </c>
      <c r="C16" s="378" t="s">
        <v>471</v>
      </c>
      <c r="D16" s="379" t="s">
        <v>450</v>
      </c>
      <c r="E16" s="384" t="s">
        <v>510</v>
      </c>
      <c r="F16" s="384">
        <v>500</v>
      </c>
      <c r="G16" s="383" t="s">
        <v>511</v>
      </c>
      <c r="H16" s="385" t="s">
        <v>512</v>
      </c>
      <c r="I16" s="385" t="s">
        <v>513</v>
      </c>
      <c r="J16" s="386"/>
      <c r="K16" s="378"/>
    </row>
    <row r="17" spans="1:11" ht="30">
      <c r="A17" s="304">
        <v>9</v>
      </c>
      <c r="B17" s="378" t="s">
        <v>514</v>
      </c>
      <c r="C17" s="378" t="s">
        <v>471</v>
      </c>
      <c r="D17" s="378" t="s">
        <v>515</v>
      </c>
      <c r="E17" s="384" t="s">
        <v>516</v>
      </c>
      <c r="F17" s="384">
        <v>437.5</v>
      </c>
      <c r="G17" s="383" t="s">
        <v>517</v>
      </c>
      <c r="H17" s="385" t="s">
        <v>518</v>
      </c>
      <c r="I17" s="385" t="s">
        <v>519</v>
      </c>
      <c r="J17" s="386"/>
      <c r="K17" s="378"/>
    </row>
    <row r="18" spans="1:11" ht="30">
      <c r="A18" s="304">
        <v>10</v>
      </c>
      <c r="B18" s="378" t="s">
        <v>520</v>
      </c>
      <c r="C18" s="378" t="s">
        <v>471</v>
      </c>
      <c r="D18" s="379" t="s">
        <v>521</v>
      </c>
      <c r="E18" s="387" t="s">
        <v>522</v>
      </c>
      <c r="F18" s="384">
        <v>1097.94</v>
      </c>
      <c r="G18" s="383">
        <v>1025007496</v>
      </c>
      <c r="H18" s="385" t="s">
        <v>523</v>
      </c>
      <c r="I18" s="385" t="s">
        <v>524</v>
      </c>
      <c r="J18" s="386"/>
      <c r="K18" s="378"/>
    </row>
    <row r="19" spans="1:11" ht="15">
      <c r="A19" s="304">
        <v>11</v>
      </c>
      <c r="B19" s="328"/>
      <c r="C19" s="329"/>
      <c r="D19" s="330"/>
      <c r="E19" s="332"/>
      <c r="F19" s="332"/>
      <c r="G19" s="333"/>
      <c r="H19" s="329"/>
      <c r="I19" s="329"/>
      <c r="J19" s="323"/>
      <c r="K19" s="331"/>
    </row>
    <row r="20" spans="1:11" ht="15">
      <c r="A20" s="304">
        <v>12</v>
      </c>
      <c r="B20" s="328"/>
      <c r="C20" s="329"/>
      <c r="D20" s="330"/>
      <c r="E20" s="332"/>
      <c r="F20" s="332"/>
      <c r="G20" s="332"/>
      <c r="H20" s="329"/>
      <c r="I20" s="329"/>
      <c r="J20" s="323"/>
      <c r="K20" s="331"/>
    </row>
    <row r="21" spans="1:11" ht="15">
      <c r="A21" s="304">
        <v>13</v>
      </c>
      <c r="B21" s="328"/>
      <c r="C21" s="329"/>
      <c r="D21" s="330"/>
      <c r="E21" s="332"/>
      <c r="F21" s="332"/>
      <c r="G21" s="333"/>
      <c r="H21" s="329"/>
      <c r="I21" s="329"/>
      <c r="J21" s="323"/>
      <c r="K21" s="331"/>
    </row>
    <row r="22" spans="1:11" ht="15">
      <c r="A22" s="304">
        <v>14</v>
      </c>
      <c r="B22" s="328"/>
      <c r="C22" s="329"/>
      <c r="D22" s="330"/>
      <c r="E22" s="332"/>
      <c r="F22" s="332"/>
      <c r="G22" s="333"/>
      <c r="H22" s="329"/>
      <c r="I22" s="329"/>
      <c r="J22" s="323"/>
      <c r="K22" s="331"/>
    </row>
    <row r="23" spans="1:11" ht="15">
      <c r="A23" s="79" t="s">
        <v>266</v>
      </c>
      <c r="B23" s="24"/>
      <c r="C23" s="24"/>
      <c r="D23" s="24"/>
      <c r="E23" s="24"/>
      <c r="F23" s="24"/>
      <c r="G23" s="24"/>
      <c r="H23" s="238"/>
      <c r="I23" s="238"/>
      <c r="J23" s="238"/>
      <c r="K23" s="24"/>
    </row>
    <row r="24" spans="1:11">
      <c r="A24" s="311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311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23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ht="15">
      <c r="A27" s="2"/>
      <c r="B27" s="83" t="s">
        <v>98</v>
      </c>
      <c r="C27" s="2"/>
      <c r="D27" s="2"/>
      <c r="E27" s="5"/>
      <c r="F27" s="2"/>
      <c r="G27" s="2"/>
      <c r="H27" s="2"/>
      <c r="I27" s="2"/>
      <c r="J27" s="2"/>
      <c r="K27" s="2"/>
    </row>
    <row r="28" spans="1:11" ht="15">
      <c r="A28" s="2"/>
      <c r="B28" s="2"/>
      <c r="C28" s="541"/>
      <c r="D28" s="541"/>
      <c r="F28" s="82"/>
      <c r="G28" s="85"/>
    </row>
    <row r="29" spans="1:11" ht="15">
      <c r="B29" s="2"/>
      <c r="C29" s="81" t="s">
        <v>253</v>
      </c>
      <c r="D29" s="2"/>
      <c r="F29" s="12" t="s">
        <v>258</v>
      </c>
    </row>
    <row r="30" spans="1:11" ht="15">
      <c r="B30" s="2"/>
      <c r="C30" s="2"/>
      <c r="D30" s="2"/>
      <c r="F30" s="2" t="s">
        <v>254</v>
      </c>
    </row>
    <row r="31" spans="1:11" ht="15">
      <c r="B31" s="2"/>
      <c r="C31" s="76" t="s">
        <v>129</v>
      </c>
    </row>
  </sheetData>
  <mergeCells count="1">
    <mergeCell ref="C28:D28"/>
  </mergeCells>
  <pageMargins left="0.7" right="0.7" top="0.75" bottom="0.75" header="0.3" footer="0.3"/>
  <pageSetup scale="5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A5" sqref="A5"/>
    </sheetView>
  </sheetViews>
  <sheetFormatPr defaultRowHeight="12.75"/>
  <cols>
    <col min="1" max="1" width="11.7109375" style="206" customWidth="1"/>
    <col min="2" max="2" width="21.140625" style="206" customWidth="1"/>
    <col min="3" max="3" width="21.5703125" style="206" customWidth="1"/>
    <col min="4" max="4" width="19.140625" style="206" customWidth="1"/>
    <col min="5" max="5" width="15.140625" style="206" customWidth="1"/>
    <col min="6" max="6" width="20.85546875" style="206" customWidth="1"/>
    <col min="7" max="7" width="23.85546875" style="206" customWidth="1"/>
    <col min="8" max="8" width="19" style="206" customWidth="1"/>
    <col min="9" max="9" width="21.140625" style="206" customWidth="1"/>
    <col min="10" max="10" width="17" style="206" customWidth="1"/>
    <col min="11" max="11" width="21.5703125" style="206" customWidth="1"/>
    <col min="12" max="12" width="24.42578125" style="206" customWidth="1"/>
    <col min="13" max="16384" width="9.140625" style="206"/>
  </cols>
  <sheetData>
    <row r="1" spans="1:13" customFormat="1" ht="15">
      <c r="A1" s="152" t="s">
        <v>423</v>
      </c>
      <c r="B1" s="152"/>
      <c r="C1" s="153"/>
      <c r="D1" s="153"/>
      <c r="E1" s="153"/>
      <c r="F1" s="153"/>
      <c r="G1" s="153"/>
      <c r="H1" s="153"/>
      <c r="I1" s="153"/>
      <c r="J1" s="153"/>
      <c r="K1" s="159"/>
      <c r="L1" s="93" t="s">
        <v>100</v>
      </c>
    </row>
    <row r="2" spans="1:13" customFormat="1" ht="15">
      <c r="A2" s="130" t="s">
        <v>130</v>
      </c>
      <c r="B2" s="130"/>
      <c r="C2" s="153"/>
      <c r="D2" s="153"/>
      <c r="E2" s="153"/>
      <c r="F2" s="153"/>
      <c r="G2" s="153"/>
      <c r="H2" s="153"/>
      <c r="I2" s="153"/>
      <c r="J2" s="153"/>
      <c r="K2" s="159"/>
      <c r="L2" s="281" t="s">
        <v>450</v>
      </c>
    </row>
    <row r="3" spans="1:13" customFormat="1" ht="1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6"/>
      <c r="L3" s="156"/>
      <c r="M3" s="206"/>
    </row>
    <row r="4" spans="1:13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91"/>
      <c r="E4" s="92"/>
      <c r="F4" s="161"/>
      <c r="G4" s="153"/>
      <c r="H4" s="153"/>
      <c r="I4" s="153"/>
      <c r="J4" s="153"/>
      <c r="K4" s="153"/>
      <c r="L4" s="153"/>
    </row>
    <row r="5" spans="1:13" ht="15">
      <c r="A5" s="523" t="s">
        <v>2323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3" customFormat="1" ht="13.5">
      <c r="A6" s="157"/>
      <c r="B6" s="157"/>
      <c r="C6" s="158"/>
      <c r="D6" s="158"/>
      <c r="E6" s="158"/>
      <c r="F6" s="153"/>
      <c r="G6" s="153"/>
      <c r="H6" s="153"/>
      <c r="I6" s="153"/>
      <c r="J6" s="153"/>
      <c r="K6" s="153"/>
      <c r="L6" s="153"/>
    </row>
    <row r="7" spans="1:13" customFormat="1" ht="60">
      <c r="A7" s="162" t="s">
        <v>63</v>
      </c>
      <c r="B7" s="150" t="s">
        <v>240</v>
      </c>
      <c r="C7" s="151" t="s">
        <v>236</v>
      </c>
      <c r="D7" s="151" t="s">
        <v>237</v>
      </c>
      <c r="E7" s="151" t="s">
        <v>332</v>
      </c>
      <c r="F7" s="151" t="s">
        <v>239</v>
      </c>
      <c r="G7" s="151" t="s">
        <v>368</v>
      </c>
      <c r="H7" s="151" t="s">
        <v>370</v>
      </c>
      <c r="I7" s="151" t="s">
        <v>364</v>
      </c>
      <c r="J7" s="151" t="s">
        <v>365</v>
      </c>
      <c r="K7" s="151" t="s">
        <v>377</v>
      </c>
      <c r="L7" s="151" t="s">
        <v>366</v>
      </c>
    </row>
    <row r="8" spans="1:13" customFormat="1" ht="15">
      <c r="A8" s="150">
        <v>1</v>
      </c>
      <c r="B8" s="150">
        <v>2</v>
      </c>
      <c r="C8" s="151">
        <v>3</v>
      </c>
      <c r="D8" s="150">
        <v>4</v>
      </c>
      <c r="E8" s="151">
        <v>5</v>
      </c>
      <c r="F8" s="150">
        <v>6</v>
      </c>
      <c r="G8" s="151">
        <v>7</v>
      </c>
      <c r="H8" s="150">
        <v>8</v>
      </c>
      <c r="I8" s="150">
        <v>9</v>
      </c>
      <c r="J8" s="150">
        <v>10</v>
      </c>
      <c r="K8" s="151">
        <v>11</v>
      </c>
      <c r="L8" s="151">
        <v>12</v>
      </c>
    </row>
    <row r="9" spans="1:13" customFormat="1" ht="15">
      <c r="A9" s="150">
        <v>1</v>
      </c>
      <c r="B9" s="305" t="s">
        <v>525</v>
      </c>
      <c r="C9" s="305" t="s">
        <v>526</v>
      </c>
      <c r="D9" s="305" t="s">
        <v>527</v>
      </c>
      <c r="E9" s="305">
        <v>1998</v>
      </c>
      <c r="F9" s="305" t="s">
        <v>528</v>
      </c>
      <c r="G9" s="305">
        <v>250</v>
      </c>
      <c r="H9" s="305" t="s">
        <v>529</v>
      </c>
      <c r="I9" s="305" t="s">
        <v>530</v>
      </c>
      <c r="J9" s="305" t="s">
        <v>531</v>
      </c>
      <c r="K9" s="327"/>
      <c r="L9" s="327"/>
    </row>
    <row r="10" spans="1:13" customFormat="1" ht="15">
      <c r="A10" s="150">
        <v>2</v>
      </c>
      <c r="B10" s="324"/>
      <c r="C10" s="325"/>
      <c r="D10" s="326"/>
      <c r="E10" s="325"/>
      <c r="F10" s="326"/>
      <c r="G10" s="327"/>
      <c r="H10" s="326"/>
      <c r="I10" s="326"/>
      <c r="J10" s="326"/>
      <c r="K10" s="327"/>
      <c r="L10" s="327"/>
    </row>
    <row r="11" spans="1:13" customFormat="1" ht="15">
      <c r="A11" s="150">
        <v>3</v>
      </c>
      <c r="B11" s="324"/>
      <c r="C11" s="325"/>
      <c r="D11" s="326"/>
      <c r="E11" s="325"/>
      <c r="F11" s="326"/>
      <c r="G11" s="327"/>
      <c r="H11" s="326"/>
      <c r="I11" s="326"/>
      <c r="J11" s="326"/>
      <c r="K11" s="325"/>
      <c r="L11" s="327"/>
    </row>
    <row r="12" spans="1:13" customFormat="1" ht="15">
      <c r="A12" s="79">
        <v>4</v>
      </c>
      <c r="B12" s="324"/>
      <c r="C12" s="324"/>
      <c r="D12" s="324"/>
      <c r="E12" s="324"/>
      <c r="F12" s="324"/>
      <c r="G12" s="334"/>
      <c r="H12" s="335"/>
      <c r="I12" s="303"/>
      <c r="J12" s="303"/>
      <c r="K12" s="307"/>
      <c r="L12" s="303"/>
    </row>
    <row r="13" spans="1:13" customFormat="1" ht="15">
      <c r="A13" s="79" t="s">
        <v>266</v>
      </c>
      <c r="B13" s="79"/>
      <c r="C13" s="24"/>
      <c r="D13" s="24"/>
      <c r="E13" s="24"/>
      <c r="F13" s="24"/>
      <c r="G13" s="24"/>
      <c r="H13" s="24"/>
      <c r="I13" s="238"/>
      <c r="J13" s="238"/>
      <c r="K13" s="238"/>
      <c r="L13" s="24"/>
    </row>
    <row r="14" spans="1:13">
      <c r="A14" s="240"/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</row>
    <row r="15" spans="1:13">
      <c r="A15" s="240"/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</row>
    <row r="16" spans="1:13">
      <c r="A16" s="241"/>
      <c r="B16" s="241"/>
      <c r="C16" s="240"/>
      <c r="D16" s="240"/>
      <c r="E16" s="240"/>
      <c r="F16" s="240"/>
      <c r="G16" s="240"/>
      <c r="H16" s="240"/>
      <c r="I16" s="240"/>
      <c r="J16" s="240"/>
      <c r="K16" s="240"/>
      <c r="L16" s="240"/>
    </row>
    <row r="17" spans="1:12" ht="15">
      <c r="A17" s="205"/>
      <c r="B17" s="205"/>
      <c r="C17" s="207" t="s">
        <v>98</v>
      </c>
      <c r="D17" s="205"/>
      <c r="E17" s="205"/>
      <c r="F17" s="208"/>
      <c r="G17" s="205"/>
      <c r="H17" s="205"/>
      <c r="I17" s="205"/>
      <c r="J17" s="205"/>
      <c r="K17" s="205"/>
      <c r="L17" s="205"/>
    </row>
    <row r="18" spans="1:12" ht="15">
      <c r="A18" s="205"/>
      <c r="B18" s="205"/>
      <c r="C18" s="205"/>
      <c r="D18" s="209"/>
      <c r="E18" s="205"/>
      <c r="G18" s="209"/>
      <c r="H18" s="246"/>
    </row>
    <row r="19" spans="1:12" ht="15">
      <c r="C19" s="205"/>
      <c r="D19" s="211" t="s">
        <v>253</v>
      </c>
      <c r="E19" s="205"/>
      <c r="G19" s="212" t="s">
        <v>258</v>
      </c>
    </row>
    <row r="20" spans="1:12" ht="15">
      <c r="C20" s="205"/>
      <c r="D20" s="213" t="s">
        <v>129</v>
      </c>
      <c r="E20" s="205"/>
      <c r="G20" s="205" t="s">
        <v>254</v>
      </c>
    </row>
    <row r="21" spans="1:12" ht="15">
      <c r="C21" s="205"/>
      <c r="D21" s="213"/>
    </row>
  </sheetData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1"/>
  <sheetViews>
    <sheetView showGridLines="0" view="pageBreakPreview" topLeftCell="A28" zoomScale="70" zoomScaleNormal="100" zoomScaleSheetLayoutView="70" workbookViewId="0">
      <selection activeCell="B10" sqref="B1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9" t="s">
        <v>289</v>
      </c>
      <c r="B1" s="91"/>
      <c r="C1" s="530" t="s">
        <v>100</v>
      </c>
      <c r="D1" s="530"/>
      <c r="E1" s="135"/>
    </row>
    <row r="2" spans="1:7">
      <c r="A2" s="91" t="s">
        <v>130</v>
      </c>
      <c r="B2" s="91"/>
      <c r="C2" s="528" t="s">
        <v>450</v>
      </c>
      <c r="D2" s="529"/>
      <c r="E2" s="135"/>
    </row>
    <row r="3" spans="1:7">
      <c r="A3" s="89"/>
      <c r="B3" s="91"/>
      <c r="C3" s="90"/>
      <c r="D3" s="90"/>
      <c r="E3" s="135"/>
    </row>
    <row r="4" spans="1:7">
      <c r="A4" s="92" t="s">
        <v>259</v>
      </c>
      <c r="B4" s="127"/>
      <c r="C4" s="128"/>
      <c r="D4" s="91"/>
      <c r="E4" s="135"/>
    </row>
    <row r="5" spans="1:7">
      <c r="A5" s="518" t="s">
        <v>2323</v>
      </c>
      <c r="B5" s="91"/>
      <c r="C5" s="91"/>
      <c r="D5" s="91"/>
      <c r="E5" s="91"/>
    </row>
    <row r="6" spans="1:7">
      <c r="A6" s="129"/>
      <c r="B6" s="129"/>
      <c r="C6" s="129"/>
      <c r="D6" s="130"/>
      <c r="E6" s="135"/>
    </row>
    <row r="7" spans="1:7">
      <c r="A7" s="91"/>
      <c r="B7" s="91"/>
      <c r="C7" s="91"/>
      <c r="D7" s="91"/>
      <c r="E7" s="135"/>
    </row>
    <row r="8" spans="1:7" s="6" customFormat="1" ht="39" customHeight="1">
      <c r="A8" s="131" t="s">
        <v>63</v>
      </c>
      <c r="B8" s="94" t="s">
        <v>241</v>
      </c>
      <c r="C8" s="94" t="s">
        <v>65</v>
      </c>
      <c r="D8" s="94" t="s">
        <v>66</v>
      </c>
      <c r="E8" s="135"/>
    </row>
    <row r="9" spans="1:7" s="7" customFormat="1" ht="16.5" customHeight="1">
      <c r="A9" s="254">
        <v>1</v>
      </c>
      <c r="B9" s="254" t="s">
        <v>64</v>
      </c>
      <c r="C9" s="95">
        <f>SUM(C10,C25)</f>
        <v>0</v>
      </c>
      <c r="D9" s="95">
        <f>SUM(D10,D25)</f>
        <v>0</v>
      </c>
      <c r="E9" s="135"/>
    </row>
    <row r="10" spans="1:7" s="7" customFormat="1" ht="16.5" customHeight="1">
      <c r="A10" s="97">
        <v>1.1000000000000001</v>
      </c>
      <c r="B10" s="97" t="s">
        <v>71</v>
      </c>
      <c r="C10" s="95">
        <f>SUM(C11,C12,C15,C18,C24)</f>
        <v>0</v>
      </c>
      <c r="D10" s="95">
        <f>SUM(D11,D12,D15,D18,D23,D24)</f>
        <v>0</v>
      </c>
      <c r="E10" s="135"/>
    </row>
    <row r="11" spans="1:7" s="9" customFormat="1" ht="16.5" customHeight="1">
      <c r="A11" s="98" t="s">
        <v>29</v>
      </c>
      <c r="B11" s="98" t="s">
        <v>70</v>
      </c>
      <c r="C11" s="8"/>
      <c r="D11" s="8"/>
      <c r="E11" s="135"/>
    </row>
    <row r="12" spans="1:7" s="10" customFormat="1" ht="16.5" customHeight="1">
      <c r="A12" s="98" t="s">
        <v>30</v>
      </c>
      <c r="B12" s="98" t="s">
        <v>296</v>
      </c>
      <c r="C12" s="132">
        <f>SUM(C13:C14)</f>
        <v>0</v>
      </c>
      <c r="D12" s="132">
        <f>SUM(D13:D14)</f>
        <v>0</v>
      </c>
      <c r="E12" s="135"/>
      <c r="G12" s="80"/>
    </row>
    <row r="13" spans="1:7" s="3" customFormat="1" ht="16.5" customHeight="1">
      <c r="A13" s="107" t="s">
        <v>72</v>
      </c>
      <c r="B13" s="107" t="s">
        <v>299</v>
      </c>
      <c r="C13" s="8"/>
      <c r="D13" s="8"/>
      <c r="E13" s="135"/>
    </row>
    <row r="14" spans="1:7" s="3" customFormat="1" ht="16.5" customHeight="1">
      <c r="A14" s="107" t="s">
        <v>99</v>
      </c>
      <c r="B14" s="107" t="s">
        <v>88</v>
      </c>
      <c r="C14" s="8"/>
      <c r="D14" s="8"/>
      <c r="E14" s="135"/>
    </row>
    <row r="15" spans="1:7" s="3" customFormat="1" ht="16.5" customHeight="1">
      <c r="A15" s="98" t="s">
        <v>73</v>
      </c>
      <c r="B15" s="98" t="s">
        <v>74</v>
      </c>
      <c r="C15" s="132">
        <f>SUM(C16:C17)</f>
        <v>0</v>
      </c>
      <c r="D15" s="132">
        <f>SUM(D16:D17)</f>
        <v>0</v>
      </c>
      <c r="E15" s="135"/>
    </row>
    <row r="16" spans="1:7" s="3" customFormat="1" ht="16.5" customHeight="1">
      <c r="A16" s="107" t="s">
        <v>75</v>
      </c>
      <c r="B16" s="107" t="s">
        <v>77</v>
      </c>
      <c r="C16" s="8">
        <v>0</v>
      </c>
      <c r="D16" s="8">
        <v>0</v>
      </c>
      <c r="E16" s="135"/>
    </row>
    <row r="17" spans="1:6" s="3" customFormat="1" ht="30">
      <c r="A17" s="107" t="s">
        <v>76</v>
      </c>
      <c r="B17" s="107" t="s">
        <v>101</v>
      </c>
      <c r="C17" s="8"/>
      <c r="D17" s="8"/>
      <c r="E17" s="135"/>
    </row>
    <row r="18" spans="1:6" s="3" customFormat="1" ht="16.5" customHeight="1">
      <c r="A18" s="98" t="s">
        <v>78</v>
      </c>
      <c r="B18" s="98" t="s">
        <v>383</v>
      </c>
      <c r="C18" s="132">
        <f>SUM(C19:C22)</f>
        <v>0</v>
      </c>
      <c r="D18" s="132">
        <f>SUM(D19:D22)</f>
        <v>0</v>
      </c>
      <c r="E18" s="135"/>
    </row>
    <row r="19" spans="1:6" s="3" customFormat="1" ht="16.5" customHeight="1">
      <c r="A19" s="107" t="s">
        <v>79</v>
      </c>
      <c r="B19" s="107" t="s">
        <v>80</v>
      </c>
      <c r="C19" s="8"/>
      <c r="D19" s="8"/>
      <c r="E19" s="135"/>
    </row>
    <row r="20" spans="1:6" s="3" customFormat="1" ht="30">
      <c r="A20" s="107" t="s">
        <v>83</v>
      </c>
      <c r="B20" s="107" t="s">
        <v>81</v>
      </c>
      <c r="C20" s="8"/>
      <c r="D20" s="8"/>
      <c r="E20" s="135"/>
    </row>
    <row r="21" spans="1:6" s="3" customFormat="1" ht="16.5" customHeight="1">
      <c r="A21" s="107" t="s">
        <v>84</v>
      </c>
      <c r="B21" s="107" t="s">
        <v>82</v>
      </c>
      <c r="C21" s="8"/>
      <c r="D21" s="8"/>
      <c r="E21" s="135"/>
    </row>
    <row r="22" spans="1:6" s="3" customFormat="1" ht="16.5" customHeight="1">
      <c r="A22" s="107" t="s">
        <v>85</v>
      </c>
      <c r="B22" s="107" t="s">
        <v>407</v>
      </c>
      <c r="C22" s="8"/>
      <c r="D22" s="8"/>
      <c r="E22" s="135"/>
    </row>
    <row r="23" spans="1:6" s="3" customFormat="1" ht="16.5" customHeight="1">
      <c r="A23" s="98" t="s">
        <v>86</v>
      </c>
      <c r="B23" s="98" t="s">
        <v>408</v>
      </c>
      <c r="C23" s="278"/>
      <c r="D23" s="8"/>
      <c r="E23" s="135"/>
    </row>
    <row r="24" spans="1:6" s="3" customFormat="1">
      <c r="A24" s="98" t="s">
        <v>243</v>
      </c>
      <c r="B24" s="98" t="s">
        <v>414</v>
      </c>
      <c r="C24" s="8"/>
      <c r="D24" s="8"/>
      <c r="E24" s="135"/>
    </row>
    <row r="25" spans="1:6" ht="16.5" customHeight="1">
      <c r="A25" s="97">
        <v>1.2</v>
      </c>
      <c r="B25" s="97" t="s">
        <v>87</v>
      </c>
      <c r="C25" s="95">
        <f>SUM(C26,C30)</f>
        <v>0</v>
      </c>
      <c r="D25" s="95">
        <f>SUM(D26,D30)</f>
        <v>0</v>
      </c>
      <c r="E25" s="135"/>
    </row>
    <row r="26" spans="1:6" ht="16.5" customHeight="1">
      <c r="A26" s="98" t="s">
        <v>31</v>
      </c>
      <c r="B26" s="98" t="s">
        <v>299</v>
      </c>
      <c r="C26" s="132">
        <f>SUM(C27:C29)</f>
        <v>0</v>
      </c>
      <c r="D26" s="132">
        <f>SUM(D27:D29)</f>
        <v>0</v>
      </c>
      <c r="E26" s="135"/>
    </row>
    <row r="27" spans="1:6">
      <c r="A27" s="255" t="s">
        <v>89</v>
      </c>
      <c r="B27" s="255" t="s">
        <v>297</v>
      </c>
      <c r="C27" s="8"/>
      <c r="D27" s="8"/>
      <c r="E27" s="135"/>
    </row>
    <row r="28" spans="1:6">
      <c r="A28" s="255" t="s">
        <v>90</v>
      </c>
      <c r="B28" s="255" t="s">
        <v>300</v>
      </c>
      <c r="C28" s="8"/>
      <c r="D28" s="8"/>
      <c r="E28" s="135"/>
    </row>
    <row r="29" spans="1:6">
      <c r="A29" s="255" t="s">
        <v>417</v>
      </c>
      <c r="B29" s="255" t="s">
        <v>298</v>
      </c>
      <c r="C29" s="8"/>
      <c r="D29" s="8"/>
      <c r="E29" s="135"/>
    </row>
    <row r="30" spans="1:6">
      <c r="A30" s="98" t="s">
        <v>32</v>
      </c>
      <c r="B30" s="264" t="s">
        <v>413</v>
      </c>
      <c r="C30" s="8"/>
      <c r="D30" s="8"/>
      <c r="E30" s="135"/>
    </row>
    <row r="31" spans="1:6">
      <c r="D31" s="25"/>
      <c r="E31" s="136"/>
      <c r="F31" s="25"/>
    </row>
    <row r="32" spans="1:6">
      <c r="A32" s="1"/>
      <c r="D32" s="25"/>
      <c r="E32" s="136"/>
      <c r="F32" s="25"/>
    </row>
    <row r="33" spans="1:9">
      <c r="D33" s="25"/>
      <c r="E33" s="136"/>
      <c r="F33" s="25"/>
    </row>
    <row r="34" spans="1:9">
      <c r="D34" s="25"/>
      <c r="E34" s="136"/>
      <c r="F34" s="25"/>
    </row>
    <row r="35" spans="1:9">
      <c r="A35" s="81" t="s">
        <v>98</v>
      </c>
      <c r="D35" s="25"/>
      <c r="E35" s="136"/>
      <c r="F35" s="25"/>
    </row>
    <row r="36" spans="1:9">
      <c r="D36" s="25"/>
      <c r="E36" s="137"/>
      <c r="F36" s="137"/>
      <c r="G36"/>
      <c r="H36"/>
      <c r="I36"/>
    </row>
    <row r="37" spans="1:9">
      <c r="D37" s="138"/>
      <c r="E37" s="137"/>
      <c r="F37" s="137"/>
      <c r="G37"/>
      <c r="H37"/>
      <c r="I37"/>
    </row>
    <row r="38" spans="1:9">
      <c r="A38"/>
      <c r="B38" s="81" t="s">
        <v>256</v>
      </c>
      <c r="D38" s="138"/>
      <c r="E38" s="137"/>
      <c r="F38" s="137"/>
      <c r="G38"/>
      <c r="H38"/>
      <c r="I38"/>
    </row>
    <row r="39" spans="1:9">
      <c r="A39"/>
      <c r="B39" s="2" t="s">
        <v>255</v>
      </c>
      <c r="D39" s="138"/>
      <c r="E39" s="137"/>
      <c r="F39" s="137"/>
      <c r="G39"/>
      <c r="H39"/>
      <c r="I39"/>
    </row>
    <row r="40" spans="1:9" customFormat="1" ht="12.75">
      <c r="B40" s="76" t="s">
        <v>129</v>
      </c>
      <c r="D40" s="137"/>
      <c r="E40" s="137"/>
      <c r="F40" s="137"/>
    </row>
    <row r="41" spans="1:9">
      <c r="D41" s="25"/>
      <c r="E41" s="136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view="pageBreakPreview" topLeftCell="A5" zoomScale="70" zoomScaleNormal="100" zoomScaleSheetLayoutView="70" workbookViewId="0">
      <selection activeCell="A5" sqref="A5"/>
    </sheetView>
  </sheetViews>
  <sheetFormatPr defaultRowHeight="12.75"/>
  <cols>
    <col min="1" max="1" width="11.7109375" style="206" customWidth="1"/>
    <col min="2" max="2" width="21.5703125" style="206" customWidth="1"/>
    <col min="3" max="3" width="19.140625" style="206" customWidth="1"/>
    <col min="4" max="4" width="23.7109375" style="206" customWidth="1"/>
    <col min="5" max="6" width="16.5703125" style="206" bestFit="1" customWidth="1"/>
    <col min="7" max="7" width="17" style="206" customWidth="1"/>
    <col min="8" max="8" width="19" style="206" customWidth="1"/>
    <col min="9" max="9" width="24.42578125" style="206" customWidth="1"/>
    <col min="10" max="16384" width="9.140625" style="206"/>
  </cols>
  <sheetData>
    <row r="1" spans="1:13" customFormat="1" ht="15">
      <c r="A1" s="152" t="s">
        <v>424</v>
      </c>
      <c r="B1" s="153"/>
      <c r="C1" s="153"/>
      <c r="D1" s="153"/>
      <c r="E1" s="153"/>
      <c r="F1" s="153"/>
      <c r="G1" s="153"/>
      <c r="H1" s="159"/>
      <c r="I1" s="93" t="s">
        <v>100</v>
      </c>
    </row>
    <row r="2" spans="1:13" customFormat="1" ht="15">
      <c r="A2" s="130" t="s">
        <v>130</v>
      </c>
      <c r="B2" s="153"/>
      <c r="C2" s="153"/>
      <c r="D2" s="153"/>
      <c r="E2" s="153"/>
      <c r="F2" s="153"/>
      <c r="G2" s="153"/>
      <c r="H2" s="159"/>
      <c r="I2" s="281" t="s">
        <v>450</v>
      </c>
    </row>
    <row r="3" spans="1:13" customFormat="1" ht="15">
      <c r="A3" s="153"/>
      <c r="B3" s="153"/>
      <c r="C3" s="153"/>
      <c r="D3" s="153"/>
      <c r="E3" s="153"/>
      <c r="F3" s="153"/>
      <c r="G3" s="153"/>
      <c r="H3" s="156"/>
      <c r="I3" s="156"/>
      <c r="M3" s="206"/>
    </row>
    <row r="4" spans="1:13" customFormat="1" ht="15">
      <c r="A4" s="91" t="str">
        <f>'ფორმა N2'!A4</f>
        <v>ანგარიშვალდებული პირის დასახელება:</v>
      </c>
      <c r="B4" s="91"/>
      <c r="C4" s="91"/>
      <c r="D4" s="153"/>
      <c r="E4" s="153"/>
      <c r="F4" s="153"/>
      <c r="G4" s="153"/>
      <c r="H4" s="153"/>
      <c r="I4" s="161"/>
    </row>
    <row r="5" spans="1:13" ht="15">
      <c r="A5" s="523" t="s">
        <v>2323</v>
      </c>
      <c r="B5" s="152"/>
      <c r="C5" s="89"/>
      <c r="D5" s="91"/>
      <c r="E5" s="91"/>
      <c r="F5" s="91"/>
      <c r="G5" s="91"/>
      <c r="H5" s="91"/>
      <c r="I5" s="91"/>
    </row>
    <row r="6" spans="1:13" customFormat="1" ht="13.5">
      <c r="A6" s="157"/>
      <c r="B6" s="158"/>
      <c r="C6" s="158"/>
      <c r="D6" s="153"/>
      <c r="E6" s="153"/>
      <c r="F6" s="153"/>
      <c r="G6" s="153"/>
      <c r="H6" s="153"/>
      <c r="I6" s="153"/>
    </row>
    <row r="7" spans="1:13" customFormat="1" ht="60">
      <c r="A7" s="162" t="s">
        <v>63</v>
      </c>
      <c r="B7" s="151" t="s">
        <v>362</v>
      </c>
      <c r="C7" s="151" t="s">
        <v>363</v>
      </c>
      <c r="D7" s="151" t="s">
        <v>368</v>
      </c>
      <c r="E7" s="151" t="s">
        <v>370</v>
      </c>
      <c r="F7" s="151" t="s">
        <v>364</v>
      </c>
      <c r="G7" s="151" t="s">
        <v>365</v>
      </c>
      <c r="H7" s="151" t="s">
        <v>377</v>
      </c>
      <c r="I7" s="151" t="s">
        <v>366</v>
      </c>
    </row>
    <row r="8" spans="1:13" customFormat="1" ht="15">
      <c r="A8" s="150">
        <v>1</v>
      </c>
      <c r="B8" s="150">
        <v>2</v>
      </c>
      <c r="C8" s="151">
        <v>3</v>
      </c>
      <c r="D8" s="150">
        <v>6</v>
      </c>
      <c r="E8" s="151">
        <v>7</v>
      </c>
      <c r="F8" s="150">
        <v>8</v>
      </c>
      <c r="G8" s="150">
        <v>9</v>
      </c>
      <c r="H8" s="150">
        <v>10</v>
      </c>
      <c r="I8" s="151">
        <v>11</v>
      </c>
    </row>
    <row r="9" spans="1:13" customFormat="1" ht="15">
      <c r="A9" s="79"/>
      <c r="B9" s="297"/>
      <c r="C9" s="298"/>
      <c r="D9" s="337"/>
      <c r="E9" s="298"/>
      <c r="F9" s="299"/>
      <c r="G9" s="299"/>
      <c r="H9" s="300"/>
      <c r="I9" s="296"/>
    </row>
    <row r="10" spans="1:13" customFormat="1" ht="15">
      <c r="A10" s="79"/>
      <c r="B10" s="297"/>
      <c r="C10" s="298"/>
      <c r="D10" s="337"/>
      <c r="E10" s="298"/>
      <c r="F10" s="299"/>
      <c r="G10" s="299"/>
      <c r="H10" s="300"/>
      <c r="I10" s="296"/>
    </row>
    <row r="11" spans="1:13" customFormat="1" ht="15">
      <c r="A11" s="79"/>
      <c r="B11" s="297"/>
      <c r="C11" s="298"/>
      <c r="D11" s="337"/>
      <c r="E11" s="298"/>
      <c r="F11" s="299"/>
      <c r="G11" s="299"/>
      <c r="H11" s="300"/>
      <c r="I11" s="296"/>
    </row>
    <row r="12" spans="1:13" customFormat="1" ht="15">
      <c r="A12" s="79"/>
      <c r="B12" s="297"/>
      <c r="C12" s="298"/>
      <c r="D12" s="337"/>
      <c r="E12" s="298"/>
      <c r="F12" s="299"/>
      <c r="G12" s="299"/>
      <c r="H12" s="300"/>
      <c r="I12" s="296"/>
    </row>
    <row r="13" spans="1:13" customFormat="1" ht="15">
      <c r="A13" s="79" t="s">
        <v>266</v>
      </c>
      <c r="B13" s="24"/>
      <c r="C13" s="24"/>
      <c r="D13" s="24"/>
      <c r="E13" s="24"/>
      <c r="F13" s="238"/>
      <c r="G13" s="238"/>
      <c r="H13" s="238"/>
      <c r="I13" s="24"/>
    </row>
    <row r="14" spans="1:13">
      <c r="A14" s="240"/>
      <c r="B14" s="240"/>
      <c r="C14" s="240"/>
      <c r="D14" s="240"/>
      <c r="E14" s="240"/>
      <c r="F14" s="240"/>
      <c r="G14" s="240"/>
      <c r="H14" s="240"/>
      <c r="I14" s="240"/>
    </row>
    <row r="15" spans="1:13">
      <c r="A15" s="240"/>
      <c r="B15" s="240"/>
      <c r="C15" s="240"/>
      <c r="D15" s="240"/>
      <c r="E15" s="240"/>
      <c r="F15" s="240"/>
      <c r="G15" s="240"/>
      <c r="H15" s="240"/>
      <c r="I15" s="240"/>
    </row>
    <row r="16" spans="1:13">
      <c r="A16" s="241"/>
      <c r="B16" s="240"/>
      <c r="C16" s="240"/>
      <c r="D16" s="240"/>
      <c r="E16" s="240"/>
      <c r="F16" s="240"/>
      <c r="G16" s="240"/>
      <c r="H16" s="240"/>
      <c r="I16" s="240"/>
    </row>
    <row r="17" spans="1:9" ht="15">
      <c r="A17" s="205"/>
      <c r="B17" s="207" t="s">
        <v>98</v>
      </c>
      <c r="C17" s="205"/>
      <c r="D17" s="205"/>
      <c r="E17" s="208"/>
      <c r="F17" s="205"/>
      <c r="G17" s="205"/>
      <c r="H17" s="205"/>
      <c r="I17" s="205"/>
    </row>
    <row r="18" spans="1:9" ht="15">
      <c r="A18" s="205"/>
      <c r="B18" s="205"/>
      <c r="C18" s="209"/>
      <c r="D18" s="205"/>
      <c r="F18" s="209"/>
      <c r="G18" s="246"/>
    </row>
    <row r="19" spans="1:9" ht="15">
      <c r="B19" s="205"/>
      <c r="C19" s="211" t="s">
        <v>253</v>
      </c>
      <c r="D19" s="205"/>
      <c r="F19" s="212" t="s">
        <v>258</v>
      </c>
    </row>
    <row r="20" spans="1:9" ht="15">
      <c r="B20" s="205"/>
      <c r="C20" s="213" t="s">
        <v>129</v>
      </c>
      <c r="D20" s="205"/>
      <c r="F20" s="205" t="s">
        <v>254</v>
      </c>
    </row>
    <row r="21" spans="1:9" ht="15">
      <c r="B21" s="205"/>
      <c r="C21" s="213"/>
    </row>
  </sheetData>
  <pageMargins left="0.7" right="0.7" top="0.75" bottom="0.75" header="0.3" footer="0.3"/>
  <pageSetup scale="7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91"/>
  <sheetViews>
    <sheetView topLeftCell="A833" zoomScaleNormal="100" zoomScaleSheetLayoutView="70" workbookViewId="0">
      <selection activeCell="I863" sqref="I863:I865"/>
    </sheetView>
  </sheetViews>
  <sheetFormatPr defaultRowHeight="15"/>
  <cols>
    <col min="1" max="1" width="10" style="355" customWidth="1"/>
    <col min="2" max="2" width="12.7109375" style="355" customWidth="1"/>
    <col min="3" max="3" width="60.85546875" style="355" customWidth="1"/>
    <col min="4" max="4" width="29" style="355" customWidth="1"/>
    <col min="5" max="5" width="28.7109375" style="355" customWidth="1"/>
    <col min="6" max="9" width="18.7109375" style="355" customWidth="1"/>
    <col min="10" max="10" width="14.7109375" style="355" customWidth="1"/>
    <col min="11" max="16384" width="9.140625" style="355"/>
  </cols>
  <sheetData>
    <row r="1" spans="1:10">
      <c r="A1" s="428" t="s">
        <v>378</v>
      </c>
      <c r="B1" s="141"/>
      <c r="C1" s="141"/>
      <c r="D1" s="141"/>
      <c r="E1" s="141"/>
      <c r="F1" s="141"/>
      <c r="G1" s="141"/>
      <c r="H1" s="141"/>
      <c r="I1" s="343" t="s">
        <v>188</v>
      </c>
      <c r="J1" s="189"/>
    </row>
    <row r="2" spans="1:10">
      <c r="A2" s="141" t="s">
        <v>130</v>
      </c>
      <c r="B2" s="141"/>
      <c r="C2" s="141"/>
      <c r="D2" s="141"/>
      <c r="E2" s="141"/>
      <c r="F2" s="141"/>
      <c r="G2" s="141"/>
      <c r="H2" s="141"/>
      <c r="I2" s="542" t="s">
        <v>450</v>
      </c>
      <c r="J2" s="542"/>
    </row>
    <row r="3" spans="1:10">
      <c r="A3" s="141"/>
      <c r="B3" s="141"/>
      <c r="C3" s="141"/>
      <c r="D3" s="141"/>
      <c r="E3" s="141"/>
      <c r="F3" s="141"/>
      <c r="G3" s="141"/>
      <c r="H3" s="141"/>
      <c r="I3" s="127"/>
      <c r="J3" s="189"/>
    </row>
    <row r="4" spans="1:10">
      <c r="A4" s="429" t="str">
        <f>'[1]ფორმა N2'!A4</f>
        <v>ანგარიშვალდებული პირის დასახელება:</v>
      </c>
      <c r="B4" s="141"/>
      <c r="C4" s="141"/>
      <c r="D4" s="141"/>
      <c r="E4" s="141"/>
      <c r="F4" s="141"/>
      <c r="G4" s="141"/>
      <c r="H4" s="141"/>
      <c r="I4" s="141"/>
      <c r="J4" s="430"/>
    </row>
    <row r="5" spans="1:10">
      <c r="A5" s="523" t="s">
        <v>2323</v>
      </c>
      <c r="B5" s="431"/>
      <c r="C5" s="431"/>
      <c r="D5" s="431"/>
      <c r="E5" s="431"/>
      <c r="F5" s="431"/>
      <c r="G5" s="431"/>
      <c r="H5" s="431"/>
      <c r="I5" s="431"/>
      <c r="J5" s="430"/>
    </row>
    <row r="6" spans="1:10">
      <c r="A6" s="429"/>
      <c r="B6" s="141"/>
      <c r="C6" s="141"/>
      <c r="D6" s="141"/>
      <c r="E6" s="141"/>
      <c r="F6" s="141"/>
      <c r="G6" s="141"/>
      <c r="H6" s="141"/>
      <c r="I6" s="141"/>
      <c r="J6" s="430"/>
    </row>
    <row r="7" spans="1:10">
      <c r="A7" s="141"/>
      <c r="B7" s="141"/>
      <c r="C7" s="141"/>
      <c r="D7" s="141"/>
      <c r="E7" s="141"/>
      <c r="F7" s="141"/>
      <c r="G7" s="141"/>
      <c r="H7" s="141"/>
      <c r="I7" s="141"/>
      <c r="J7" s="165"/>
    </row>
    <row r="8" spans="1:10" ht="83.25" customHeight="1">
      <c r="A8" s="389" t="s">
        <v>63</v>
      </c>
      <c r="B8" s="389" t="s">
        <v>354</v>
      </c>
      <c r="C8" s="390" t="s">
        <v>401</v>
      </c>
      <c r="D8" s="390" t="s">
        <v>402</v>
      </c>
      <c r="E8" s="390" t="s">
        <v>355</v>
      </c>
      <c r="F8" s="390" t="s">
        <v>374</v>
      </c>
      <c r="G8" s="390" t="s">
        <v>375</v>
      </c>
      <c r="H8" s="390" t="s">
        <v>404</v>
      </c>
      <c r="I8" s="390" t="s">
        <v>376</v>
      </c>
    </row>
    <row r="9" spans="1:10" ht="63.75" customHeight="1">
      <c r="A9" s="389">
        <v>1</v>
      </c>
      <c r="B9" s="391">
        <v>41083</v>
      </c>
      <c r="C9" s="290" t="s">
        <v>532</v>
      </c>
      <c r="D9" s="392" t="s">
        <v>533</v>
      </c>
      <c r="E9" s="336" t="s">
        <v>534</v>
      </c>
      <c r="F9" s="393">
        <v>125</v>
      </c>
      <c r="G9" s="393">
        <v>125</v>
      </c>
      <c r="H9" s="393">
        <v>0</v>
      </c>
      <c r="I9" s="393">
        <v>125</v>
      </c>
    </row>
    <row r="10" spans="1:10" ht="63.75" customHeight="1">
      <c r="A10" s="394">
        <v>2</v>
      </c>
      <c r="B10" s="395">
        <v>41083</v>
      </c>
      <c r="C10" s="396" t="s">
        <v>535</v>
      </c>
      <c r="D10" s="397" t="s">
        <v>536</v>
      </c>
      <c r="E10" s="398" t="s">
        <v>534</v>
      </c>
      <c r="F10" s="399">
        <v>125</v>
      </c>
      <c r="G10" s="399">
        <v>125</v>
      </c>
      <c r="H10" s="399">
        <v>0</v>
      </c>
      <c r="I10" s="399">
        <v>125</v>
      </c>
    </row>
    <row r="11" spans="1:10" ht="63.75" customHeight="1">
      <c r="A11" s="389">
        <v>3</v>
      </c>
      <c r="B11" s="395">
        <v>41083</v>
      </c>
      <c r="C11" s="197" t="s">
        <v>537</v>
      </c>
      <c r="D11" s="400" t="s">
        <v>538</v>
      </c>
      <c r="E11" s="336" t="s">
        <v>534</v>
      </c>
      <c r="F11" s="393">
        <v>100</v>
      </c>
      <c r="G11" s="393">
        <v>100</v>
      </c>
      <c r="H11" s="393">
        <v>0</v>
      </c>
      <c r="I11" s="393">
        <v>100</v>
      </c>
    </row>
    <row r="12" spans="1:10" ht="63.75" customHeight="1">
      <c r="A12" s="389">
        <v>4</v>
      </c>
      <c r="B12" s="395">
        <v>41083</v>
      </c>
      <c r="C12" s="197" t="s">
        <v>539</v>
      </c>
      <c r="D12" s="400" t="s">
        <v>540</v>
      </c>
      <c r="E12" s="336" t="s">
        <v>534</v>
      </c>
      <c r="F12" s="393">
        <v>125</v>
      </c>
      <c r="G12" s="393">
        <v>125</v>
      </c>
      <c r="H12" s="393">
        <v>0</v>
      </c>
      <c r="I12" s="393">
        <v>125</v>
      </c>
    </row>
    <row r="13" spans="1:10" ht="63.75" customHeight="1">
      <c r="A13" s="389">
        <v>5</v>
      </c>
      <c r="B13" s="395">
        <v>41083</v>
      </c>
      <c r="C13" s="197" t="s">
        <v>541</v>
      </c>
      <c r="D13" s="400" t="s">
        <v>542</v>
      </c>
      <c r="E13" s="336" t="s">
        <v>534</v>
      </c>
      <c r="F13" s="393">
        <v>162.5</v>
      </c>
      <c r="G13" s="393">
        <v>162.5</v>
      </c>
      <c r="H13" s="393">
        <v>0</v>
      </c>
      <c r="I13" s="393">
        <v>162.5</v>
      </c>
    </row>
    <row r="14" spans="1:10" ht="63.75" customHeight="1">
      <c r="A14" s="389">
        <v>6</v>
      </c>
      <c r="B14" s="395">
        <v>41083</v>
      </c>
      <c r="C14" s="197" t="s">
        <v>543</v>
      </c>
      <c r="D14" s="400" t="s">
        <v>544</v>
      </c>
      <c r="E14" s="336" t="s">
        <v>534</v>
      </c>
      <c r="F14" s="393">
        <v>162.5</v>
      </c>
      <c r="G14" s="393">
        <v>162.5</v>
      </c>
      <c r="H14" s="393">
        <v>0</v>
      </c>
      <c r="I14" s="393">
        <v>162.5</v>
      </c>
    </row>
    <row r="15" spans="1:10" ht="63.75" customHeight="1">
      <c r="A15" s="389">
        <v>7</v>
      </c>
      <c r="B15" s="395">
        <v>41083</v>
      </c>
      <c r="C15" s="197" t="s">
        <v>545</v>
      </c>
      <c r="D15" s="400" t="s">
        <v>546</v>
      </c>
      <c r="E15" s="336" t="s">
        <v>534</v>
      </c>
      <c r="F15" s="393">
        <v>162.5</v>
      </c>
      <c r="G15" s="393">
        <v>162.5</v>
      </c>
      <c r="H15" s="393">
        <v>0</v>
      </c>
      <c r="I15" s="393">
        <v>162.5</v>
      </c>
    </row>
    <row r="16" spans="1:10" ht="63.75" customHeight="1">
      <c r="A16" s="389">
        <v>8</v>
      </c>
      <c r="B16" s="395">
        <v>41083</v>
      </c>
      <c r="C16" s="197" t="s">
        <v>547</v>
      </c>
      <c r="D16" s="400" t="s">
        <v>548</v>
      </c>
      <c r="E16" s="336" t="s">
        <v>534</v>
      </c>
      <c r="F16" s="393">
        <v>162.5</v>
      </c>
      <c r="G16" s="393">
        <v>162.5</v>
      </c>
      <c r="H16" s="393">
        <v>0</v>
      </c>
      <c r="I16" s="393">
        <v>162.5</v>
      </c>
    </row>
    <row r="17" spans="1:9" ht="63.75" customHeight="1">
      <c r="A17" s="389">
        <v>9</v>
      </c>
      <c r="B17" s="395">
        <v>41083</v>
      </c>
      <c r="C17" s="197" t="s">
        <v>549</v>
      </c>
      <c r="D17" s="400" t="s">
        <v>550</v>
      </c>
      <c r="E17" s="336" t="s">
        <v>534</v>
      </c>
      <c r="F17" s="393">
        <v>162.5</v>
      </c>
      <c r="G17" s="393">
        <v>162.5</v>
      </c>
      <c r="H17" s="393">
        <v>0</v>
      </c>
      <c r="I17" s="393">
        <v>162.5</v>
      </c>
    </row>
    <row r="18" spans="1:9" ht="63.75" customHeight="1">
      <c r="A18" s="389">
        <v>10</v>
      </c>
      <c r="B18" s="395">
        <v>41083</v>
      </c>
      <c r="C18" s="197" t="s">
        <v>551</v>
      </c>
      <c r="D18" s="400" t="s">
        <v>552</v>
      </c>
      <c r="E18" s="336" t="s">
        <v>534</v>
      </c>
      <c r="F18" s="393">
        <v>125</v>
      </c>
      <c r="G18" s="393">
        <v>125</v>
      </c>
      <c r="H18" s="393">
        <v>0</v>
      </c>
      <c r="I18" s="393">
        <v>125</v>
      </c>
    </row>
    <row r="19" spans="1:9" ht="63.75" customHeight="1">
      <c r="A19" s="389">
        <v>11</v>
      </c>
      <c r="B19" s="395">
        <v>41083</v>
      </c>
      <c r="C19" s="197" t="s">
        <v>553</v>
      </c>
      <c r="D19" s="400" t="s">
        <v>554</v>
      </c>
      <c r="E19" s="336" t="s">
        <v>534</v>
      </c>
      <c r="F19" s="393">
        <v>125</v>
      </c>
      <c r="G19" s="393">
        <v>125</v>
      </c>
      <c r="H19" s="393">
        <v>0</v>
      </c>
      <c r="I19" s="393">
        <v>125</v>
      </c>
    </row>
    <row r="20" spans="1:9" ht="63.75" customHeight="1">
      <c r="A20" s="389">
        <v>12</v>
      </c>
      <c r="B20" s="395">
        <v>41083</v>
      </c>
      <c r="C20" s="199" t="s">
        <v>555</v>
      </c>
      <c r="D20" s="401" t="s">
        <v>556</v>
      </c>
      <c r="E20" s="336" t="s">
        <v>534</v>
      </c>
      <c r="F20" s="393">
        <v>100</v>
      </c>
      <c r="G20" s="393">
        <v>100</v>
      </c>
      <c r="H20" s="393">
        <v>0</v>
      </c>
      <c r="I20" s="393">
        <v>100</v>
      </c>
    </row>
    <row r="21" spans="1:9" ht="63.75" customHeight="1">
      <c r="A21" s="389">
        <v>13</v>
      </c>
      <c r="B21" s="395">
        <v>41083</v>
      </c>
      <c r="C21" s="199" t="s">
        <v>557</v>
      </c>
      <c r="D21" s="401" t="s">
        <v>558</v>
      </c>
      <c r="E21" s="336" t="s">
        <v>534</v>
      </c>
      <c r="F21" s="393">
        <v>100</v>
      </c>
      <c r="G21" s="393">
        <v>100</v>
      </c>
      <c r="H21" s="393">
        <v>0</v>
      </c>
      <c r="I21" s="393">
        <v>100</v>
      </c>
    </row>
    <row r="22" spans="1:9" ht="63.75" customHeight="1">
      <c r="A22" s="389">
        <v>14</v>
      </c>
      <c r="B22" s="395">
        <v>41083</v>
      </c>
      <c r="C22" s="199" t="s">
        <v>559</v>
      </c>
      <c r="D22" s="401" t="s">
        <v>560</v>
      </c>
      <c r="E22" s="336" t="s">
        <v>534</v>
      </c>
      <c r="F22" s="393">
        <v>125</v>
      </c>
      <c r="G22" s="393">
        <v>125</v>
      </c>
      <c r="H22" s="393">
        <v>0</v>
      </c>
      <c r="I22" s="393">
        <v>125</v>
      </c>
    </row>
    <row r="23" spans="1:9" ht="63.75" customHeight="1">
      <c r="A23" s="389">
        <v>15</v>
      </c>
      <c r="B23" s="395">
        <v>41083</v>
      </c>
      <c r="C23" s="199" t="s">
        <v>561</v>
      </c>
      <c r="D23" s="401" t="s">
        <v>562</v>
      </c>
      <c r="E23" s="336" t="s">
        <v>534</v>
      </c>
      <c r="F23" s="393">
        <v>125</v>
      </c>
      <c r="G23" s="393">
        <v>125</v>
      </c>
      <c r="H23" s="393">
        <v>0</v>
      </c>
      <c r="I23" s="393">
        <v>125</v>
      </c>
    </row>
    <row r="24" spans="1:9" ht="63.75" customHeight="1">
      <c r="A24" s="389">
        <v>16</v>
      </c>
      <c r="B24" s="395">
        <v>41083</v>
      </c>
      <c r="C24" s="199" t="s">
        <v>563</v>
      </c>
      <c r="D24" s="401" t="s">
        <v>564</v>
      </c>
      <c r="E24" s="336" t="s">
        <v>534</v>
      </c>
      <c r="F24" s="393">
        <v>125</v>
      </c>
      <c r="G24" s="393">
        <v>125</v>
      </c>
      <c r="H24" s="393">
        <v>0</v>
      </c>
      <c r="I24" s="393">
        <v>125</v>
      </c>
    </row>
    <row r="25" spans="1:9" ht="63.75" customHeight="1">
      <c r="A25" s="389">
        <v>17</v>
      </c>
      <c r="B25" s="395">
        <v>41083</v>
      </c>
      <c r="C25" s="199" t="s">
        <v>565</v>
      </c>
      <c r="D25" s="401" t="s">
        <v>566</v>
      </c>
      <c r="E25" s="336" t="s">
        <v>534</v>
      </c>
      <c r="F25" s="393">
        <v>100</v>
      </c>
      <c r="G25" s="393">
        <v>100</v>
      </c>
      <c r="H25" s="393">
        <v>0</v>
      </c>
      <c r="I25" s="393">
        <v>100</v>
      </c>
    </row>
    <row r="26" spans="1:9" ht="63.75" customHeight="1">
      <c r="A26" s="389">
        <v>18</v>
      </c>
      <c r="B26" s="395">
        <v>41083</v>
      </c>
      <c r="C26" s="199" t="s">
        <v>567</v>
      </c>
      <c r="D26" s="401" t="s">
        <v>568</v>
      </c>
      <c r="E26" s="336" t="s">
        <v>534</v>
      </c>
      <c r="F26" s="393">
        <v>162.5</v>
      </c>
      <c r="G26" s="393">
        <v>162.5</v>
      </c>
      <c r="H26" s="393">
        <v>0</v>
      </c>
      <c r="I26" s="393">
        <v>162.5</v>
      </c>
    </row>
    <row r="27" spans="1:9" ht="63.75" customHeight="1">
      <c r="A27" s="389">
        <v>19</v>
      </c>
      <c r="B27" s="395">
        <v>41083</v>
      </c>
      <c r="C27" s="199" t="s">
        <v>569</v>
      </c>
      <c r="D27" s="401" t="s">
        <v>570</v>
      </c>
      <c r="E27" s="336" t="s">
        <v>534</v>
      </c>
      <c r="F27" s="393">
        <v>162.5</v>
      </c>
      <c r="G27" s="393">
        <v>162.5</v>
      </c>
      <c r="H27" s="393">
        <v>0</v>
      </c>
      <c r="I27" s="393">
        <v>162.5</v>
      </c>
    </row>
    <row r="28" spans="1:9" ht="63.75" customHeight="1">
      <c r="A28" s="389">
        <v>20</v>
      </c>
      <c r="B28" s="395">
        <v>41083</v>
      </c>
      <c r="C28" s="199" t="s">
        <v>571</v>
      </c>
      <c r="D28" s="401" t="s">
        <v>572</v>
      </c>
      <c r="E28" s="336" t="s">
        <v>534</v>
      </c>
      <c r="F28" s="393">
        <v>162.5</v>
      </c>
      <c r="G28" s="393">
        <v>162.5</v>
      </c>
      <c r="H28" s="393">
        <v>0</v>
      </c>
      <c r="I28" s="393">
        <v>162.5</v>
      </c>
    </row>
    <row r="29" spans="1:9" ht="63.75" customHeight="1">
      <c r="A29" s="389">
        <v>21</v>
      </c>
      <c r="B29" s="395">
        <v>41083</v>
      </c>
      <c r="C29" s="199" t="s">
        <v>573</v>
      </c>
      <c r="D29" s="401" t="s">
        <v>574</v>
      </c>
      <c r="E29" s="336" t="s">
        <v>534</v>
      </c>
      <c r="F29" s="393">
        <v>100</v>
      </c>
      <c r="G29" s="393">
        <v>100</v>
      </c>
      <c r="H29" s="393">
        <v>0</v>
      </c>
      <c r="I29" s="393">
        <v>100</v>
      </c>
    </row>
    <row r="30" spans="1:9" ht="63.75" customHeight="1">
      <c r="A30" s="389">
        <v>22</v>
      </c>
      <c r="B30" s="395">
        <v>41083</v>
      </c>
      <c r="C30" s="199" t="s">
        <v>575</v>
      </c>
      <c r="D30" s="401" t="s">
        <v>576</v>
      </c>
      <c r="E30" s="336" t="s">
        <v>534</v>
      </c>
      <c r="F30" s="393">
        <v>100</v>
      </c>
      <c r="G30" s="393">
        <v>100</v>
      </c>
      <c r="H30" s="393">
        <v>0</v>
      </c>
      <c r="I30" s="393">
        <v>100</v>
      </c>
    </row>
    <row r="31" spans="1:9" ht="63.75" customHeight="1">
      <c r="A31" s="389">
        <v>23</v>
      </c>
      <c r="B31" s="395">
        <v>41083</v>
      </c>
      <c r="C31" s="199" t="s">
        <v>577</v>
      </c>
      <c r="D31" s="401" t="s">
        <v>578</v>
      </c>
      <c r="E31" s="336" t="s">
        <v>534</v>
      </c>
      <c r="F31" s="393">
        <v>125</v>
      </c>
      <c r="G31" s="393">
        <v>125</v>
      </c>
      <c r="H31" s="393">
        <v>0</v>
      </c>
      <c r="I31" s="393">
        <v>125</v>
      </c>
    </row>
    <row r="32" spans="1:9" ht="63.75" customHeight="1">
      <c r="A32" s="389">
        <v>24</v>
      </c>
      <c r="B32" s="395">
        <v>41083</v>
      </c>
      <c r="C32" s="199" t="s">
        <v>579</v>
      </c>
      <c r="D32" s="401" t="s">
        <v>580</v>
      </c>
      <c r="E32" s="336" t="s">
        <v>534</v>
      </c>
      <c r="F32" s="393">
        <v>125</v>
      </c>
      <c r="G32" s="393">
        <v>125</v>
      </c>
      <c r="H32" s="393">
        <v>0</v>
      </c>
      <c r="I32" s="393">
        <v>125</v>
      </c>
    </row>
    <row r="33" spans="1:9" ht="63.75" customHeight="1">
      <c r="A33" s="389">
        <v>25</v>
      </c>
      <c r="B33" s="395">
        <v>41083</v>
      </c>
      <c r="C33" s="199" t="s">
        <v>581</v>
      </c>
      <c r="D33" s="401" t="s">
        <v>582</v>
      </c>
      <c r="E33" s="336" t="s">
        <v>534</v>
      </c>
      <c r="F33" s="393">
        <v>162.5</v>
      </c>
      <c r="G33" s="393">
        <v>162.5</v>
      </c>
      <c r="H33" s="393">
        <v>0</v>
      </c>
      <c r="I33" s="393">
        <v>162.5</v>
      </c>
    </row>
    <row r="34" spans="1:9" ht="63.75" customHeight="1">
      <c r="A34" s="389">
        <v>26</v>
      </c>
      <c r="B34" s="395">
        <v>41083</v>
      </c>
      <c r="C34" s="199" t="s">
        <v>583</v>
      </c>
      <c r="D34" s="401" t="s">
        <v>584</v>
      </c>
      <c r="E34" s="336" t="s">
        <v>534</v>
      </c>
      <c r="F34" s="393">
        <v>100</v>
      </c>
      <c r="G34" s="393">
        <v>100</v>
      </c>
      <c r="H34" s="393">
        <v>0</v>
      </c>
      <c r="I34" s="393">
        <v>100</v>
      </c>
    </row>
    <row r="35" spans="1:9" ht="63.75" customHeight="1">
      <c r="A35" s="389">
        <v>27</v>
      </c>
      <c r="B35" s="395">
        <v>41083</v>
      </c>
      <c r="C35" s="199" t="s">
        <v>585</v>
      </c>
      <c r="D35" s="401" t="s">
        <v>586</v>
      </c>
      <c r="E35" s="336" t="s">
        <v>534</v>
      </c>
      <c r="F35" s="393">
        <v>100</v>
      </c>
      <c r="G35" s="393">
        <v>100</v>
      </c>
      <c r="H35" s="393">
        <v>0</v>
      </c>
      <c r="I35" s="393">
        <v>100</v>
      </c>
    </row>
    <row r="36" spans="1:9" ht="63.75" customHeight="1">
      <c r="A36" s="389">
        <v>28</v>
      </c>
      <c r="B36" s="395">
        <v>41083</v>
      </c>
      <c r="C36" s="402" t="s">
        <v>587</v>
      </c>
      <c r="D36" s="401" t="s">
        <v>588</v>
      </c>
      <c r="E36" s="336" t="s">
        <v>534</v>
      </c>
      <c r="F36" s="393">
        <v>100</v>
      </c>
      <c r="G36" s="393">
        <v>100</v>
      </c>
      <c r="H36" s="393">
        <v>0</v>
      </c>
      <c r="I36" s="393">
        <v>100</v>
      </c>
    </row>
    <row r="37" spans="1:9" ht="63.75" customHeight="1">
      <c r="A37" s="389">
        <v>29</v>
      </c>
      <c r="B37" s="395">
        <v>41083</v>
      </c>
      <c r="C37" s="199" t="s">
        <v>589</v>
      </c>
      <c r="D37" s="401" t="s">
        <v>590</v>
      </c>
      <c r="E37" s="336" t="s">
        <v>534</v>
      </c>
      <c r="F37" s="393">
        <v>100</v>
      </c>
      <c r="G37" s="393">
        <v>100</v>
      </c>
      <c r="H37" s="393">
        <v>0</v>
      </c>
      <c r="I37" s="393">
        <v>100</v>
      </c>
    </row>
    <row r="38" spans="1:9" ht="63.75" customHeight="1">
      <c r="A38" s="389">
        <v>30</v>
      </c>
      <c r="B38" s="395">
        <v>41083</v>
      </c>
      <c r="C38" s="199" t="s">
        <v>591</v>
      </c>
      <c r="D38" s="401" t="s">
        <v>592</v>
      </c>
      <c r="E38" s="336" t="s">
        <v>534</v>
      </c>
      <c r="F38" s="393">
        <v>100</v>
      </c>
      <c r="G38" s="393">
        <v>100</v>
      </c>
      <c r="H38" s="393">
        <v>0</v>
      </c>
      <c r="I38" s="393">
        <v>100</v>
      </c>
    </row>
    <row r="39" spans="1:9" ht="63.75" customHeight="1">
      <c r="A39" s="389">
        <v>31</v>
      </c>
      <c r="B39" s="395">
        <v>41083</v>
      </c>
      <c r="C39" s="199" t="s">
        <v>593</v>
      </c>
      <c r="D39" s="401" t="s">
        <v>594</v>
      </c>
      <c r="E39" s="336" t="s">
        <v>534</v>
      </c>
      <c r="F39" s="393">
        <v>125</v>
      </c>
      <c r="G39" s="393">
        <v>125</v>
      </c>
      <c r="H39" s="393">
        <v>0</v>
      </c>
      <c r="I39" s="393">
        <v>125</v>
      </c>
    </row>
    <row r="40" spans="1:9" ht="63.75" customHeight="1">
      <c r="A40" s="389">
        <v>32</v>
      </c>
      <c r="B40" s="395">
        <v>41083</v>
      </c>
      <c r="C40" s="199" t="s">
        <v>595</v>
      </c>
      <c r="D40" s="401" t="s">
        <v>596</v>
      </c>
      <c r="E40" s="336" t="s">
        <v>534</v>
      </c>
      <c r="F40" s="393">
        <v>125</v>
      </c>
      <c r="G40" s="393">
        <v>125</v>
      </c>
      <c r="H40" s="393">
        <v>0</v>
      </c>
      <c r="I40" s="393">
        <v>125</v>
      </c>
    </row>
    <row r="41" spans="1:9" ht="63.75" customHeight="1">
      <c r="A41" s="389">
        <v>33</v>
      </c>
      <c r="B41" s="395">
        <v>41083</v>
      </c>
      <c r="C41" s="199" t="s">
        <v>597</v>
      </c>
      <c r="D41" s="401" t="s">
        <v>598</v>
      </c>
      <c r="E41" s="336" t="s">
        <v>534</v>
      </c>
      <c r="F41" s="393">
        <v>100</v>
      </c>
      <c r="G41" s="393">
        <v>100</v>
      </c>
      <c r="H41" s="393">
        <v>0</v>
      </c>
      <c r="I41" s="393">
        <v>100</v>
      </c>
    </row>
    <row r="42" spans="1:9" ht="63.75" customHeight="1">
      <c r="A42" s="389">
        <v>34</v>
      </c>
      <c r="B42" s="395">
        <v>41083</v>
      </c>
      <c r="C42" s="199" t="s">
        <v>599</v>
      </c>
      <c r="D42" s="401" t="s">
        <v>600</v>
      </c>
      <c r="E42" s="336" t="s">
        <v>534</v>
      </c>
      <c r="F42" s="393">
        <v>100</v>
      </c>
      <c r="G42" s="393">
        <v>100</v>
      </c>
      <c r="H42" s="393">
        <v>0</v>
      </c>
      <c r="I42" s="393">
        <v>100</v>
      </c>
    </row>
    <row r="43" spans="1:9" ht="63.75" customHeight="1">
      <c r="A43" s="389">
        <v>35</v>
      </c>
      <c r="B43" s="395">
        <v>41083</v>
      </c>
      <c r="C43" s="199" t="s">
        <v>601</v>
      </c>
      <c r="D43" s="401" t="s">
        <v>602</v>
      </c>
      <c r="E43" s="336" t="s">
        <v>534</v>
      </c>
      <c r="F43" s="393">
        <v>100</v>
      </c>
      <c r="G43" s="393">
        <v>100</v>
      </c>
      <c r="H43" s="393">
        <v>0</v>
      </c>
      <c r="I43" s="393">
        <v>100</v>
      </c>
    </row>
    <row r="44" spans="1:9" ht="63.75" customHeight="1">
      <c r="A44" s="389">
        <v>36</v>
      </c>
      <c r="B44" s="395">
        <v>41083</v>
      </c>
      <c r="C44" s="199" t="s">
        <v>603</v>
      </c>
      <c r="D44" s="401" t="s">
        <v>604</v>
      </c>
      <c r="E44" s="336" t="s">
        <v>534</v>
      </c>
      <c r="F44" s="393">
        <v>100</v>
      </c>
      <c r="G44" s="393">
        <v>100</v>
      </c>
      <c r="H44" s="393">
        <v>0</v>
      </c>
      <c r="I44" s="393">
        <v>100</v>
      </c>
    </row>
    <row r="45" spans="1:9" ht="63.75" customHeight="1">
      <c r="A45" s="389">
        <v>37</v>
      </c>
      <c r="B45" s="395">
        <v>41083</v>
      </c>
      <c r="C45" s="199" t="s">
        <v>605</v>
      </c>
      <c r="D45" s="401" t="s">
        <v>606</v>
      </c>
      <c r="E45" s="336" t="s">
        <v>534</v>
      </c>
      <c r="F45" s="393">
        <v>100</v>
      </c>
      <c r="G45" s="393">
        <v>100</v>
      </c>
      <c r="H45" s="393">
        <v>0</v>
      </c>
      <c r="I45" s="393">
        <v>100</v>
      </c>
    </row>
    <row r="46" spans="1:9" ht="63.75" customHeight="1">
      <c r="A46" s="389">
        <v>38</v>
      </c>
      <c r="B46" s="395">
        <v>41083</v>
      </c>
      <c r="C46" s="199" t="s">
        <v>607</v>
      </c>
      <c r="D46" s="401" t="s">
        <v>608</v>
      </c>
      <c r="E46" s="336" t="s">
        <v>534</v>
      </c>
      <c r="F46" s="393">
        <v>100</v>
      </c>
      <c r="G46" s="393">
        <v>100</v>
      </c>
      <c r="H46" s="393">
        <v>0</v>
      </c>
      <c r="I46" s="393">
        <v>100</v>
      </c>
    </row>
    <row r="47" spans="1:9" ht="63.75" customHeight="1">
      <c r="A47" s="389">
        <v>39</v>
      </c>
      <c r="B47" s="395">
        <v>41093</v>
      </c>
      <c r="C47" s="199" t="s">
        <v>609</v>
      </c>
      <c r="D47" s="401" t="s">
        <v>610</v>
      </c>
      <c r="E47" s="336" t="s">
        <v>534</v>
      </c>
      <c r="F47" s="393">
        <v>250</v>
      </c>
      <c r="G47" s="393">
        <v>250</v>
      </c>
      <c r="H47" s="393">
        <v>0</v>
      </c>
      <c r="I47" s="393">
        <v>250</v>
      </c>
    </row>
    <row r="48" spans="1:9" ht="63.75" customHeight="1">
      <c r="A48" s="389">
        <v>40</v>
      </c>
      <c r="B48" s="395">
        <v>41085</v>
      </c>
      <c r="C48" s="199" t="s">
        <v>611</v>
      </c>
      <c r="D48" s="401" t="s">
        <v>612</v>
      </c>
      <c r="E48" s="336" t="s">
        <v>534</v>
      </c>
      <c r="F48" s="393">
        <v>100</v>
      </c>
      <c r="G48" s="393">
        <v>100</v>
      </c>
      <c r="H48" s="393">
        <v>0</v>
      </c>
      <c r="I48" s="393">
        <v>100</v>
      </c>
    </row>
    <row r="49" spans="1:9" ht="63.75" customHeight="1">
      <c r="A49" s="389">
        <v>41</v>
      </c>
      <c r="B49" s="395">
        <v>41085</v>
      </c>
      <c r="C49" s="199" t="s">
        <v>613</v>
      </c>
      <c r="D49" s="401" t="s">
        <v>614</v>
      </c>
      <c r="E49" s="336" t="s">
        <v>534</v>
      </c>
      <c r="F49" s="393">
        <v>200</v>
      </c>
      <c r="G49" s="393">
        <v>200</v>
      </c>
      <c r="H49" s="393">
        <v>0</v>
      </c>
      <c r="I49" s="393">
        <v>200</v>
      </c>
    </row>
    <row r="50" spans="1:9" ht="63.75" customHeight="1">
      <c r="A50" s="389">
        <v>42</v>
      </c>
      <c r="B50" s="395">
        <v>41085</v>
      </c>
      <c r="C50" s="199" t="s">
        <v>615</v>
      </c>
      <c r="D50" s="401" t="s">
        <v>616</v>
      </c>
      <c r="E50" s="336" t="s">
        <v>534</v>
      </c>
      <c r="F50" s="393">
        <v>200</v>
      </c>
      <c r="G50" s="393">
        <v>200</v>
      </c>
      <c r="H50" s="393">
        <v>0</v>
      </c>
      <c r="I50" s="393">
        <v>200</v>
      </c>
    </row>
    <row r="51" spans="1:9" ht="63.75" customHeight="1">
      <c r="A51" s="389">
        <v>43</v>
      </c>
      <c r="B51" s="395">
        <v>41085</v>
      </c>
      <c r="C51" s="199" t="s">
        <v>617</v>
      </c>
      <c r="D51" s="401" t="s">
        <v>618</v>
      </c>
      <c r="E51" s="336" t="s">
        <v>534</v>
      </c>
      <c r="F51" s="393">
        <v>125</v>
      </c>
      <c r="G51" s="393">
        <v>125</v>
      </c>
      <c r="H51" s="393">
        <v>0</v>
      </c>
      <c r="I51" s="393">
        <v>125</v>
      </c>
    </row>
    <row r="52" spans="1:9" ht="63.75" customHeight="1">
      <c r="A52" s="389">
        <v>44</v>
      </c>
      <c r="B52" s="395">
        <v>41094</v>
      </c>
      <c r="C52" s="199" t="s">
        <v>619</v>
      </c>
      <c r="D52" s="401" t="s">
        <v>620</v>
      </c>
      <c r="E52" s="336" t="s">
        <v>534</v>
      </c>
      <c r="F52" s="393">
        <v>100</v>
      </c>
      <c r="G52" s="393">
        <v>100</v>
      </c>
      <c r="H52" s="393">
        <v>0</v>
      </c>
      <c r="I52" s="393">
        <v>100</v>
      </c>
    </row>
    <row r="53" spans="1:9" ht="63.75" customHeight="1">
      <c r="A53" s="389">
        <v>45</v>
      </c>
      <c r="B53" s="395">
        <v>41086</v>
      </c>
      <c r="C53" s="199" t="s">
        <v>621</v>
      </c>
      <c r="D53" s="401" t="s">
        <v>622</v>
      </c>
      <c r="E53" s="336" t="s">
        <v>534</v>
      </c>
      <c r="F53" s="393">
        <v>162.5</v>
      </c>
      <c r="G53" s="393">
        <v>162.5</v>
      </c>
      <c r="H53" s="393">
        <v>0</v>
      </c>
      <c r="I53" s="393">
        <v>162.5</v>
      </c>
    </row>
    <row r="54" spans="1:9" ht="63.75" customHeight="1">
      <c r="A54" s="389">
        <v>46</v>
      </c>
      <c r="B54" s="395">
        <v>41089</v>
      </c>
      <c r="C54" s="199" t="s">
        <v>623</v>
      </c>
      <c r="D54" s="401" t="s">
        <v>624</v>
      </c>
      <c r="E54" s="336" t="s">
        <v>534</v>
      </c>
      <c r="F54" s="393">
        <v>100</v>
      </c>
      <c r="G54" s="393">
        <v>100</v>
      </c>
      <c r="H54" s="393">
        <v>0</v>
      </c>
      <c r="I54" s="393">
        <v>100</v>
      </c>
    </row>
    <row r="55" spans="1:9" ht="63.75" customHeight="1">
      <c r="A55" s="389">
        <v>47</v>
      </c>
      <c r="B55" s="395">
        <v>41087</v>
      </c>
      <c r="C55" s="199" t="s">
        <v>625</v>
      </c>
      <c r="D55" s="401" t="s">
        <v>626</v>
      </c>
      <c r="E55" s="336" t="s">
        <v>534</v>
      </c>
      <c r="F55" s="393">
        <v>125</v>
      </c>
      <c r="G55" s="393">
        <v>125</v>
      </c>
      <c r="H55" s="393">
        <v>0</v>
      </c>
      <c r="I55" s="393">
        <v>125</v>
      </c>
    </row>
    <row r="56" spans="1:9" ht="63.75" customHeight="1">
      <c r="A56" s="389">
        <v>48</v>
      </c>
      <c r="B56" s="395">
        <v>41085</v>
      </c>
      <c r="C56" s="199" t="s">
        <v>627</v>
      </c>
      <c r="D56" s="401" t="s">
        <v>628</v>
      </c>
      <c r="E56" s="336" t="s">
        <v>534</v>
      </c>
      <c r="F56" s="393">
        <v>100</v>
      </c>
      <c r="G56" s="393">
        <v>100</v>
      </c>
      <c r="H56" s="393">
        <v>0</v>
      </c>
      <c r="I56" s="393">
        <v>100</v>
      </c>
    </row>
    <row r="57" spans="1:9" ht="63.75" customHeight="1">
      <c r="A57" s="389">
        <v>49</v>
      </c>
      <c r="B57" s="395">
        <v>41085</v>
      </c>
      <c r="C57" s="199" t="s">
        <v>629</v>
      </c>
      <c r="D57" s="401" t="s">
        <v>630</v>
      </c>
      <c r="E57" s="336" t="s">
        <v>534</v>
      </c>
      <c r="F57" s="393">
        <v>162.5</v>
      </c>
      <c r="G57" s="393">
        <v>162.5</v>
      </c>
      <c r="H57" s="393">
        <v>0</v>
      </c>
      <c r="I57" s="393">
        <v>162.5</v>
      </c>
    </row>
    <row r="58" spans="1:9" ht="63.75" customHeight="1">
      <c r="A58" s="389">
        <v>50</v>
      </c>
      <c r="B58" s="395">
        <v>41087</v>
      </c>
      <c r="C58" s="199" t="s">
        <v>631</v>
      </c>
      <c r="D58" s="401" t="s">
        <v>632</v>
      </c>
      <c r="E58" s="336" t="s">
        <v>534</v>
      </c>
      <c r="F58" s="393">
        <v>162.5</v>
      </c>
      <c r="G58" s="393">
        <v>162.5</v>
      </c>
      <c r="H58" s="393">
        <v>0</v>
      </c>
      <c r="I58" s="393">
        <v>162.5</v>
      </c>
    </row>
    <row r="59" spans="1:9" ht="63.75" customHeight="1">
      <c r="A59" s="389">
        <v>51</v>
      </c>
      <c r="B59" s="395">
        <v>41055</v>
      </c>
      <c r="C59" s="199" t="s">
        <v>633</v>
      </c>
      <c r="D59" s="401" t="s">
        <v>634</v>
      </c>
      <c r="E59" s="336" t="s">
        <v>534</v>
      </c>
      <c r="F59" s="393">
        <v>125</v>
      </c>
      <c r="G59" s="393">
        <v>125</v>
      </c>
      <c r="H59" s="393">
        <v>0</v>
      </c>
      <c r="I59" s="393">
        <v>125</v>
      </c>
    </row>
    <row r="60" spans="1:9" ht="63.75" customHeight="1">
      <c r="A60" s="389">
        <v>52</v>
      </c>
      <c r="B60" s="395">
        <v>41087</v>
      </c>
      <c r="C60" s="199" t="s">
        <v>635</v>
      </c>
      <c r="D60" s="401" t="s">
        <v>636</v>
      </c>
      <c r="E60" s="336" t="s">
        <v>534</v>
      </c>
      <c r="F60" s="393">
        <v>100</v>
      </c>
      <c r="G60" s="393">
        <v>100</v>
      </c>
      <c r="H60" s="393">
        <v>0</v>
      </c>
      <c r="I60" s="393">
        <v>100</v>
      </c>
    </row>
    <row r="61" spans="1:9" ht="63.75" customHeight="1">
      <c r="A61" s="389">
        <v>53</v>
      </c>
      <c r="B61" s="395">
        <v>41093</v>
      </c>
      <c r="C61" s="199" t="s">
        <v>637</v>
      </c>
      <c r="D61" s="401" t="s">
        <v>638</v>
      </c>
      <c r="E61" s="336" t="s">
        <v>534</v>
      </c>
      <c r="F61" s="393">
        <v>262.5</v>
      </c>
      <c r="G61" s="393">
        <v>262.5</v>
      </c>
      <c r="H61" s="393">
        <v>0</v>
      </c>
      <c r="I61" s="393">
        <v>262.5</v>
      </c>
    </row>
    <row r="62" spans="1:9" ht="63.75" customHeight="1">
      <c r="A62" s="389">
        <v>54</v>
      </c>
      <c r="B62" s="395">
        <v>41085</v>
      </c>
      <c r="C62" s="199" t="s">
        <v>639</v>
      </c>
      <c r="D62" s="401" t="s">
        <v>640</v>
      </c>
      <c r="E62" s="336" t="s">
        <v>534</v>
      </c>
      <c r="F62" s="393">
        <v>200</v>
      </c>
      <c r="G62" s="393">
        <v>200</v>
      </c>
      <c r="H62" s="393">
        <v>0</v>
      </c>
      <c r="I62" s="393">
        <v>200</v>
      </c>
    </row>
    <row r="63" spans="1:9" ht="63.75" customHeight="1">
      <c r="A63" s="389">
        <v>55</v>
      </c>
      <c r="B63" s="395">
        <v>41087</v>
      </c>
      <c r="C63" s="199" t="s">
        <v>641</v>
      </c>
      <c r="D63" s="401" t="s">
        <v>642</v>
      </c>
      <c r="E63" s="336" t="s">
        <v>534</v>
      </c>
      <c r="F63" s="393">
        <v>125</v>
      </c>
      <c r="G63" s="393">
        <v>125</v>
      </c>
      <c r="H63" s="393">
        <v>0</v>
      </c>
      <c r="I63" s="393">
        <v>125</v>
      </c>
    </row>
    <row r="64" spans="1:9" ht="63.75" customHeight="1">
      <c r="A64" s="389">
        <v>56</v>
      </c>
      <c r="B64" s="395">
        <v>41085</v>
      </c>
      <c r="C64" s="199" t="s">
        <v>643</v>
      </c>
      <c r="D64" s="401" t="s">
        <v>644</v>
      </c>
      <c r="E64" s="336" t="s">
        <v>534</v>
      </c>
      <c r="F64" s="393">
        <v>225</v>
      </c>
      <c r="G64" s="393">
        <v>225</v>
      </c>
      <c r="H64" s="393">
        <v>0</v>
      </c>
      <c r="I64" s="393">
        <v>225</v>
      </c>
    </row>
    <row r="65" spans="1:9" ht="63.75" customHeight="1">
      <c r="A65" s="389">
        <v>57</v>
      </c>
      <c r="B65" s="395">
        <v>41087</v>
      </c>
      <c r="C65" s="199" t="s">
        <v>645</v>
      </c>
      <c r="D65" s="401" t="s">
        <v>646</v>
      </c>
      <c r="E65" s="336" t="s">
        <v>534</v>
      </c>
      <c r="F65" s="393">
        <v>100</v>
      </c>
      <c r="G65" s="393">
        <v>100</v>
      </c>
      <c r="H65" s="393">
        <v>0</v>
      </c>
      <c r="I65" s="393">
        <v>100</v>
      </c>
    </row>
    <row r="66" spans="1:9" ht="63.75" customHeight="1">
      <c r="A66" s="389">
        <v>58</v>
      </c>
      <c r="B66" s="395">
        <v>41086</v>
      </c>
      <c r="C66" s="199" t="s">
        <v>647</v>
      </c>
      <c r="D66" s="401" t="s">
        <v>648</v>
      </c>
      <c r="E66" s="336" t="s">
        <v>534</v>
      </c>
      <c r="F66" s="393">
        <v>100</v>
      </c>
      <c r="G66" s="393">
        <v>100</v>
      </c>
      <c r="H66" s="393">
        <v>0</v>
      </c>
      <c r="I66" s="393">
        <v>100</v>
      </c>
    </row>
    <row r="67" spans="1:9" ht="63.75" customHeight="1">
      <c r="A67" s="389">
        <v>59</v>
      </c>
      <c r="B67" s="395">
        <v>41085</v>
      </c>
      <c r="C67" s="199" t="s">
        <v>649</v>
      </c>
      <c r="D67" s="401" t="s">
        <v>650</v>
      </c>
      <c r="E67" s="336" t="s">
        <v>534</v>
      </c>
      <c r="F67" s="393">
        <v>162.5</v>
      </c>
      <c r="G67" s="393">
        <v>162.5</v>
      </c>
      <c r="H67" s="393">
        <v>0</v>
      </c>
      <c r="I67" s="393">
        <v>162.5</v>
      </c>
    </row>
    <row r="68" spans="1:9" ht="63.75" customHeight="1">
      <c r="A68" s="389">
        <v>60</v>
      </c>
      <c r="B68" s="395">
        <v>41085</v>
      </c>
      <c r="C68" s="199" t="s">
        <v>651</v>
      </c>
      <c r="D68" s="401" t="s">
        <v>652</v>
      </c>
      <c r="E68" s="336" t="s">
        <v>534</v>
      </c>
      <c r="F68" s="393">
        <v>100</v>
      </c>
      <c r="G68" s="393">
        <v>100</v>
      </c>
      <c r="H68" s="393">
        <v>0</v>
      </c>
      <c r="I68" s="393">
        <v>100</v>
      </c>
    </row>
    <row r="69" spans="1:9" ht="63.75" customHeight="1">
      <c r="A69" s="389">
        <v>61</v>
      </c>
      <c r="B69" s="395">
        <v>41086</v>
      </c>
      <c r="C69" s="199" t="s">
        <v>653</v>
      </c>
      <c r="D69" s="401" t="s">
        <v>654</v>
      </c>
      <c r="E69" s="336" t="s">
        <v>534</v>
      </c>
      <c r="F69" s="393">
        <v>100</v>
      </c>
      <c r="G69" s="393">
        <v>100</v>
      </c>
      <c r="H69" s="393">
        <v>0</v>
      </c>
      <c r="I69" s="393">
        <v>100</v>
      </c>
    </row>
    <row r="70" spans="1:9" ht="63.75" customHeight="1">
      <c r="A70" s="389">
        <v>62</v>
      </c>
      <c r="B70" s="395">
        <v>41085</v>
      </c>
      <c r="C70" s="199" t="s">
        <v>655</v>
      </c>
      <c r="D70" s="401" t="s">
        <v>656</v>
      </c>
      <c r="E70" s="336" t="s">
        <v>534</v>
      </c>
      <c r="F70" s="393">
        <v>125</v>
      </c>
      <c r="G70" s="393">
        <v>125</v>
      </c>
      <c r="H70" s="393">
        <v>0</v>
      </c>
      <c r="I70" s="393">
        <v>125</v>
      </c>
    </row>
    <row r="71" spans="1:9" ht="63.75" customHeight="1">
      <c r="A71" s="389">
        <v>63</v>
      </c>
      <c r="B71" s="395">
        <v>41087</v>
      </c>
      <c r="C71" s="199" t="s">
        <v>657</v>
      </c>
      <c r="D71" s="401" t="s">
        <v>658</v>
      </c>
      <c r="E71" s="336" t="s">
        <v>534</v>
      </c>
      <c r="F71" s="393">
        <v>125</v>
      </c>
      <c r="G71" s="393">
        <v>125</v>
      </c>
      <c r="H71" s="393">
        <v>0</v>
      </c>
      <c r="I71" s="393">
        <v>125</v>
      </c>
    </row>
    <row r="72" spans="1:9" ht="63.75" customHeight="1">
      <c r="A72" s="389">
        <v>64</v>
      </c>
      <c r="B72" s="395">
        <v>41119</v>
      </c>
      <c r="C72" s="199" t="s">
        <v>659</v>
      </c>
      <c r="D72" s="401" t="s">
        <v>660</v>
      </c>
      <c r="E72" s="336" t="s">
        <v>534</v>
      </c>
      <c r="F72" s="393">
        <v>100</v>
      </c>
      <c r="G72" s="393">
        <v>100</v>
      </c>
      <c r="H72" s="393">
        <v>0</v>
      </c>
      <c r="I72" s="393">
        <v>100</v>
      </c>
    </row>
    <row r="73" spans="1:9" ht="63.75" customHeight="1">
      <c r="A73" s="389">
        <v>65</v>
      </c>
      <c r="B73" s="395">
        <v>41087</v>
      </c>
      <c r="C73" s="199" t="s">
        <v>661</v>
      </c>
      <c r="D73" s="401" t="s">
        <v>662</v>
      </c>
      <c r="E73" s="336" t="s">
        <v>534</v>
      </c>
      <c r="F73" s="393">
        <v>125</v>
      </c>
      <c r="G73" s="393">
        <v>125</v>
      </c>
      <c r="H73" s="393">
        <v>0</v>
      </c>
      <c r="I73" s="393">
        <v>125</v>
      </c>
    </row>
    <row r="74" spans="1:9" ht="63.75" customHeight="1">
      <c r="A74" s="389">
        <v>66</v>
      </c>
      <c r="B74" s="395">
        <v>41087</v>
      </c>
      <c r="C74" s="199" t="s">
        <v>663</v>
      </c>
      <c r="D74" s="401" t="s">
        <v>664</v>
      </c>
      <c r="E74" s="336" t="s">
        <v>534</v>
      </c>
      <c r="F74" s="393">
        <v>125</v>
      </c>
      <c r="G74" s="393">
        <v>125</v>
      </c>
      <c r="H74" s="393">
        <v>0</v>
      </c>
      <c r="I74" s="393">
        <v>125</v>
      </c>
    </row>
    <row r="75" spans="1:9" ht="63.75" customHeight="1">
      <c r="A75" s="389">
        <v>67</v>
      </c>
      <c r="B75" s="395">
        <v>41093</v>
      </c>
      <c r="C75" s="199" t="s">
        <v>665</v>
      </c>
      <c r="D75" s="401" t="s">
        <v>666</v>
      </c>
      <c r="E75" s="336" t="s">
        <v>534</v>
      </c>
      <c r="F75" s="393">
        <v>100</v>
      </c>
      <c r="G75" s="393">
        <v>100</v>
      </c>
      <c r="H75" s="393">
        <v>0</v>
      </c>
      <c r="I75" s="393">
        <v>100</v>
      </c>
    </row>
    <row r="76" spans="1:9" ht="63.75" customHeight="1">
      <c r="A76" s="389">
        <v>68</v>
      </c>
      <c r="B76" s="395">
        <v>41088</v>
      </c>
      <c r="C76" s="199" t="s">
        <v>667</v>
      </c>
      <c r="D76" s="401" t="s">
        <v>668</v>
      </c>
      <c r="E76" s="336" t="s">
        <v>534</v>
      </c>
      <c r="F76" s="393">
        <v>100</v>
      </c>
      <c r="G76" s="393">
        <v>100</v>
      </c>
      <c r="H76" s="393">
        <v>0</v>
      </c>
      <c r="I76" s="393">
        <v>100</v>
      </c>
    </row>
    <row r="77" spans="1:9" ht="63.75" customHeight="1">
      <c r="A77" s="389">
        <v>69</v>
      </c>
      <c r="B77" s="395">
        <v>41084</v>
      </c>
      <c r="C77" s="199" t="s">
        <v>669</v>
      </c>
      <c r="D77" s="401" t="s">
        <v>670</v>
      </c>
      <c r="E77" s="336" t="s">
        <v>534</v>
      </c>
      <c r="F77" s="393">
        <v>125</v>
      </c>
      <c r="G77" s="393">
        <v>125</v>
      </c>
      <c r="H77" s="393">
        <v>0</v>
      </c>
      <c r="I77" s="393">
        <v>125</v>
      </c>
    </row>
    <row r="78" spans="1:9" ht="63.75" customHeight="1">
      <c r="A78" s="389">
        <v>70</v>
      </c>
      <c r="B78" s="395">
        <v>41084</v>
      </c>
      <c r="C78" s="199" t="s">
        <v>671</v>
      </c>
      <c r="D78" s="401" t="s">
        <v>672</v>
      </c>
      <c r="E78" s="336" t="s">
        <v>534</v>
      </c>
      <c r="F78" s="393">
        <v>125</v>
      </c>
      <c r="G78" s="393">
        <v>125</v>
      </c>
      <c r="H78" s="393">
        <v>0</v>
      </c>
      <c r="I78" s="393">
        <v>125</v>
      </c>
    </row>
    <row r="79" spans="1:9" ht="63.75" customHeight="1">
      <c r="A79" s="389">
        <v>71</v>
      </c>
      <c r="B79" s="395">
        <v>41084</v>
      </c>
      <c r="C79" s="199" t="s">
        <v>673</v>
      </c>
      <c r="D79" s="401" t="s">
        <v>674</v>
      </c>
      <c r="E79" s="336" t="s">
        <v>534</v>
      </c>
      <c r="F79" s="393">
        <v>162.5</v>
      </c>
      <c r="G79" s="393">
        <v>162.5</v>
      </c>
      <c r="H79" s="393">
        <v>0</v>
      </c>
      <c r="I79" s="393">
        <v>162.5</v>
      </c>
    </row>
    <row r="80" spans="1:9" ht="63.75" customHeight="1">
      <c r="A80" s="389">
        <v>72</v>
      </c>
      <c r="B80" s="395">
        <v>41083</v>
      </c>
      <c r="C80" s="199" t="s">
        <v>675</v>
      </c>
      <c r="D80" s="401" t="s">
        <v>676</v>
      </c>
      <c r="E80" s="336" t="s">
        <v>534</v>
      </c>
      <c r="F80" s="393">
        <v>162.5</v>
      </c>
      <c r="G80" s="393">
        <v>162.5</v>
      </c>
      <c r="H80" s="393">
        <v>0</v>
      </c>
      <c r="I80" s="393">
        <v>162.5</v>
      </c>
    </row>
    <row r="81" spans="1:9" ht="63.75" customHeight="1">
      <c r="A81" s="389">
        <v>73</v>
      </c>
      <c r="B81" s="395">
        <v>41083</v>
      </c>
      <c r="C81" s="199" t="s">
        <v>677</v>
      </c>
      <c r="D81" s="401" t="s">
        <v>678</v>
      </c>
      <c r="E81" s="336" t="s">
        <v>534</v>
      </c>
      <c r="F81" s="393">
        <v>100</v>
      </c>
      <c r="G81" s="393">
        <v>100</v>
      </c>
      <c r="H81" s="393">
        <v>0</v>
      </c>
      <c r="I81" s="393">
        <v>100</v>
      </c>
    </row>
    <row r="82" spans="1:9" ht="63.75" customHeight="1">
      <c r="A82" s="389">
        <v>74</v>
      </c>
      <c r="B82" s="395">
        <v>41083</v>
      </c>
      <c r="C82" s="199" t="s">
        <v>679</v>
      </c>
      <c r="D82" s="401" t="s">
        <v>680</v>
      </c>
      <c r="E82" s="336" t="s">
        <v>534</v>
      </c>
      <c r="F82" s="393">
        <v>125</v>
      </c>
      <c r="G82" s="393">
        <v>125</v>
      </c>
      <c r="H82" s="393">
        <v>0</v>
      </c>
      <c r="I82" s="393">
        <v>125</v>
      </c>
    </row>
    <row r="83" spans="1:9" ht="63.75" customHeight="1">
      <c r="A83" s="389">
        <v>75</v>
      </c>
      <c r="B83" s="395">
        <v>41083</v>
      </c>
      <c r="C83" s="199" t="s">
        <v>681</v>
      </c>
      <c r="D83" s="401" t="s">
        <v>682</v>
      </c>
      <c r="E83" s="336" t="s">
        <v>534</v>
      </c>
      <c r="F83" s="393">
        <v>162.5</v>
      </c>
      <c r="G83" s="393">
        <v>162.5</v>
      </c>
      <c r="H83" s="393">
        <v>0</v>
      </c>
      <c r="I83" s="393">
        <v>162.5</v>
      </c>
    </row>
    <row r="84" spans="1:9" ht="63.75" customHeight="1">
      <c r="A84" s="389">
        <v>76</v>
      </c>
      <c r="B84" s="395">
        <v>41083</v>
      </c>
      <c r="C84" s="199" t="s">
        <v>683</v>
      </c>
      <c r="D84" s="401" t="s">
        <v>684</v>
      </c>
      <c r="E84" s="336" t="s">
        <v>534</v>
      </c>
      <c r="F84" s="393">
        <v>100</v>
      </c>
      <c r="G84" s="393">
        <v>100</v>
      </c>
      <c r="H84" s="393">
        <v>0</v>
      </c>
      <c r="I84" s="393">
        <v>100</v>
      </c>
    </row>
    <row r="85" spans="1:9" ht="63.75" customHeight="1">
      <c r="A85" s="389">
        <v>77</v>
      </c>
      <c r="B85" s="395">
        <v>41083</v>
      </c>
      <c r="C85" s="199" t="s">
        <v>685</v>
      </c>
      <c r="D85" s="401" t="s">
        <v>686</v>
      </c>
      <c r="E85" s="336" t="s">
        <v>534</v>
      </c>
      <c r="F85" s="393">
        <v>162.5</v>
      </c>
      <c r="G85" s="393">
        <v>162.5</v>
      </c>
      <c r="H85" s="393">
        <v>0</v>
      </c>
      <c r="I85" s="393">
        <v>162.5</v>
      </c>
    </row>
    <row r="86" spans="1:9" ht="63.75" customHeight="1">
      <c r="A86" s="389">
        <v>78</v>
      </c>
      <c r="B86" s="395">
        <v>41083</v>
      </c>
      <c r="C86" s="199" t="s">
        <v>687</v>
      </c>
      <c r="D86" s="401" t="s">
        <v>688</v>
      </c>
      <c r="E86" s="336" t="s">
        <v>534</v>
      </c>
      <c r="F86" s="393">
        <v>100</v>
      </c>
      <c r="G86" s="393">
        <v>100</v>
      </c>
      <c r="H86" s="393">
        <v>0</v>
      </c>
      <c r="I86" s="393">
        <v>100</v>
      </c>
    </row>
    <row r="87" spans="1:9" ht="63.75" customHeight="1">
      <c r="A87" s="389">
        <v>79</v>
      </c>
      <c r="B87" s="395">
        <v>41083</v>
      </c>
      <c r="C87" s="199" t="s">
        <v>689</v>
      </c>
      <c r="D87" s="401" t="s">
        <v>690</v>
      </c>
      <c r="E87" s="336" t="s">
        <v>534</v>
      </c>
      <c r="F87" s="393">
        <v>162.5</v>
      </c>
      <c r="G87" s="393">
        <v>162.5</v>
      </c>
      <c r="H87" s="393">
        <v>0</v>
      </c>
      <c r="I87" s="393">
        <v>162.5</v>
      </c>
    </row>
    <row r="88" spans="1:9" ht="63.75" customHeight="1">
      <c r="A88" s="389">
        <v>80</v>
      </c>
      <c r="B88" s="395">
        <v>41083</v>
      </c>
      <c r="C88" s="199" t="s">
        <v>691</v>
      </c>
      <c r="D88" s="401" t="s">
        <v>692</v>
      </c>
      <c r="E88" s="336" t="s">
        <v>534</v>
      </c>
      <c r="F88" s="393">
        <v>162.5</v>
      </c>
      <c r="G88" s="393">
        <v>162.5</v>
      </c>
      <c r="H88" s="393">
        <v>0</v>
      </c>
      <c r="I88" s="393">
        <v>162.5</v>
      </c>
    </row>
    <row r="89" spans="1:9" ht="63.75" customHeight="1">
      <c r="A89" s="389">
        <v>81</v>
      </c>
      <c r="B89" s="395">
        <v>41083</v>
      </c>
      <c r="C89" s="199" t="s">
        <v>693</v>
      </c>
      <c r="D89" s="401" t="s">
        <v>694</v>
      </c>
      <c r="E89" s="336" t="s">
        <v>534</v>
      </c>
      <c r="F89" s="393">
        <v>162.5</v>
      </c>
      <c r="G89" s="393">
        <v>162.5</v>
      </c>
      <c r="H89" s="393">
        <v>0</v>
      </c>
      <c r="I89" s="393">
        <v>162.5</v>
      </c>
    </row>
    <row r="90" spans="1:9" ht="63.75" customHeight="1">
      <c r="A90" s="389">
        <v>82</v>
      </c>
      <c r="B90" s="395">
        <v>41083</v>
      </c>
      <c r="C90" s="199" t="s">
        <v>695</v>
      </c>
      <c r="D90" s="401" t="s">
        <v>696</v>
      </c>
      <c r="E90" s="336" t="s">
        <v>534</v>
      </c>
      <c r="F90" s="393">
        <v>100</v>
      </c>
      <c r="G90" s="393">
        <v>100</v>
      </c>
      <c r="H90" s="393">
        <v>0</v>
      </c>
      <c r="I90" s="393">
        <v>100</v>
      </c>
    </row>
    <row r="91" spans="1:9" ht="63.75" customHeight="1">
      <c r="A91" s="389">
        <v>83</v>
      </c>
      <c r="B91" s="395">
        <v>41083</v>
      </c>
      <c r="C91" s="199" t="s">
        <v>697</v>
      </c>
      <c r="D91" s="401" t="s">
        <v>698</v>
      </c>
      <c r="E91" s="336" t="s">
        <v>534</v>
      </c>
      <c r="F91" s="393">
        <v>100</v>
      </c>
      <c r="G91" s="393">
        <v>100</v>
      </c>
      <c r="H91" s="393">
        <v>0</v>
      </c>
      <c r="I91" s="393">
        <v>100</v>
      </c>
    </row>
    <row r="92" spans="1:9" ht="63.75" customHeight="1">
      <c r="A92" s="389">
        <v>84</v>
      </c>
      <c r="B92" s="395">
        <v>41083</v>
      </c>
      <c r="C92" s="199" t="s">
        <v>699</v>
      </c>
      <c r="D92" s="401" t="s">
        <v>700</v>
      </c>
      <c r="E92" s="336" t="s">
        <v>534</v>
      </c>
      <c r="F92" s="393">
        <v>162.5</v>
      </c>
      <c r="G92" s="393">
        <v>162.5</v>
      </c>
      <c r="H92" s="393">
        <v>0</v>
      </c>
      <c r="I92" s="393">
        <v>162.5</v>
      </c>
    </row>
    <row r="93" spans="1:9" ht="63.75" customHeight="1">
      <c r="A93" s="389">
        <v>85</v>
      </c>
      <c r="B93" s="395">
        <v>41065</v>
      </c>
      <c r="C93" s="199" t="s">
        <v>701</v>
      </c>
      <c r="D93" s="401" t="s">
        <v>702</v>
      </c>
      <c r="E93" s="336" t="s">
        <v>534</v>
      </c>
      <c r="F93" s="393">
        <v>162.5</v>
      </c>
      <c r="G93" s="393">
        <v>162.5</v>
      </c>
      <c r="H93" s="393">
        <v>0</v>
      </c>
      <c r="I93" s="393">
        <v>162.5</v>
      </c>
    </row>
    <row r="94" spans="1:9" ht="63.75" customHeight="1">
      <c r="A94" s="389">
        <v>86</v>
      </c>
      <c r="B94" s="395">
        <v>41065</v>
      </c>
      <c r="C94" s="199" t="s">
        <v>703</v>
      </c>
      <c r="D94" s="401" t="s">
        <v>704</v>
      </c>
      <c r="E94" s="336" t="s">
        <v>534</v>
      </c>
      <c r="F94" s="393">
        <v>162.5</v>
      </c>
      <c r="G94" s="393">
        <v>162.5</v>
      </c>
      <c r="H94" s="393">
        <v>0</v>
      </c>
      <c r="I94" s="393">
        <v>162.5</v>
      </c>
    </row>
    <row r="95" spans="1:9" ht="63.75" customHeight="1">
      <c r="A95" s="389">
        <v>87</v>
      </c>
      <c r="B95" s="395">
        <v>41065</v>
      </c>
      <c r="C95" s="199" t="s">
        <v>705</v>
      </c>
      <c r="D95" s="401" t="s">
        <v>706</v>
      </c>
      <c r="E95" s="336" t="s">
        <v>534</v>
      </c>
      <c r="F95" s="393">
        <v>162.5</v>
      </c>
      <c r="G95" s="393">
        <v>162.5</v>
      </c>
      <c r="H95" s="393">
        <v>0</v>
      </c>
      <c r="I95" s="393">
        <v>162.5</v>
      </c>
    </row>
    <row r="96" spans="1:9" ht="63.75" customHeight="1">
      <c r="A96" s="389">
        <v>88</v>
      </c>
      <c r="B96" s="395">
        <v>41065</v>
      </c>
      <c r="C96" s="199" t="s">
        <v>707</v>
      </c>
      <c r="D96" s="401" t="s">
        <v>708</v>
      </c>
      <c r="E96" s="336" t="s">
        <v>534</v>
      </c>
      <c r="F96" s="393">
        <v>125</v>
      </c>
      <c r="G96" s="393">
        <v>125</v>
      </c>
      <c r="H96" s="393">
        <v>0</v>
      </c>
      <c r="I96" s="393">
        <v>125</v>
      </c>
    </row>
    <row r="97" spans="1:9" ht="63.75" customHeight="1">
      <c r="A97" s="389">
        <v>89</v>
      </c>
      <c r="B97" s="395">
        <v>41065</v>
      </c>
      <c r="C97" s="199" t="s">
        <v>709</v>
      </c>
      <c r="D97" s="401" t="s">
        <v>710</v>
      </c>
      <c r="E97" s="336" t="s">
        <v>534</v>
      </c>
      <c r="F97" s="393">
        <v>125</v>
      </c>
      <c r="G97" s="393">
        <v>125</v>
      </c>
      <c r="H97" s="393">
        <v>0</v>
      </c>
      <c r="I97" s="393">
        <v>125</v>
      </c>
    </row>
    <row r="98" spans="1:9" ht="63.75" customHeight="1">
      <c r="A98" s="389">
        <v>90</v>
      </c>
      <c r="B98" s="395">
        <v>41065</v>
      </c>
      <c r="C98" s="199" t="s">
        <v>711</v>
      </c>
      <c r="D98" s="401" t="s">
        <v>712</v>
      </c>
      <c r="E98" s="336" t="s">
        <v>534</v>
      </c>
      <c r="F98" s="393">
        <v>125</v>
      </c>
      <c r="G98" s="393">
        <v>125</v>
      </c>
      <c r="H98" s="393">
        <v>0</v>
      </c>
      <c r="I98" s="393">
        <v>125</v>
      </c>
    </row>
    <row r="99" spans="1:9" ht="63.75" customHeight="1">
      <c r="A99" s="389">
        <v>91</v>
      </c>
      <c r="B99" s="395">
        <v>41065</v>
      </c>
      <c r="C99" s="199" t="s">
        <v>713</v>
      </c>
      <c r="D99" s="401" t="s">
        <v>714</v>
      </c>
      <c r="E99" s="336" t="s">
        <v>534</v>
      </c>
      <c r="F99" s="393">
        <v>125</v>
      </c>
      <c r="G99" s="393">
        <v>125</v>
      </c>
      <c r="H99" s="393">
        <v>0</v>
      </c>
      <c r="I99" s="393">
        <v>125</v>
      </c>
    </row>
    <row r="100" spans="1:9" ht="63.75" customHeight="1">
      <c r="A100" s="389">
        <v>92</v>
      </c>
      <c r="B100" s="395">
        <v>41065</v>
      </c>
      <c r="C100" s="199" t="s">
        <v>715</v>
      </c>
      <c r="D100" s="401" t="s">
        <v>716</v>
      </c>
      <c r="E100" s="336" t="s">
        <v>534</v>
      </c>
      <c r="F100" s="393">
        <v>125</v>
      </c>
      <c r="G100" s="393">
        <v>125</v>
      </c>
      <c r="H100" s="393">
        <v>0</v>
      </c>
      <c r="I100" s="393">
        <v>125</v>
      </c>
    </row>
    <row r="101" spans="1:9" ht="63.75" customHeight="1">
      <c r="A101" s="389">
        <v>93</v>
      </c>
      <c r="B101" s="395">
        <v>41065</v>
      </c>
      <c r="C101" s="199" t="s">
        <v>717</v>
      </c>
      <c r="D101" s="401" t="s">
        <v>718</v>
      </c>
      <c r="E101" s="336" t="s">
        <v>534</v>
      </c>
      <c r="F101" s="393">
        <v>162.5</v>
      </c>
      <c r="G101" s="393">
        <v>162.5</v>
      </c>
      <c r="H101" s="393">
        <v>0</v>
      </c>
      <c r="I101" s="393">
        <v>162.5</v>
      </c>
    </row>
    <row r="102" spans="1:9" ht="63.75" customHeight="1">
      <c r="A102" s="389">
        <v>94</v>
      </c>
      <c r="B102" s="395">
        <v>41065</v>
      </c>
      <c r="C102" s="199" t="s">
        <v>719</v>
      </c>
      <c r="D102" s="401" t="s">
        <v>720</v>
      </c>
      <c r="E102" s="336" t="s">
        <v>534</v>
      </c>
      <c r="F102" s="393">
        <v>162.5</v>
      </c>
      <c r="G102" s="393">
        <v>162.5</v>
      </c>
      <c r="H102" s="393">
        <v>0</v>
      </c>
      <c r="I102" s="393">
        <v>162.5</v>
      </c>
    </row>
    <row r="103" spans="1:9" ht="63.75" customHeight="1">
      <c r="A103" s="389">
        <v>95</v>
      </c>
      <c r="B103" s="395">
        <v>41065</v>
      </c>
      <c r="C103" s="199" t="s">
        <v>721</v>
      </c>
      <c r="D103" s="401" t="s">
        <v>722</v>
      </c>
      <c r="E103" s="336" t="s">
        <v>534</v>
      </c>
      <c r="F103" s="393">
        <v>125</v>
      </c>
      <c r="G103" s="393">
        <v>125</v>
      </c>
      <c r="H103" s="393">
        <v>0</v>
      </c>
      <c r="I103" s="393">
        <v>125</v>
      </c>
    </row>
    <row r="104" spans="1:9" ht="63.75" customHeight="1">
      <c r="A104" s="389">
        <v>96</v>
      </c>
      <c r="B104" s="395">
        <v>41065</v>
      </c>
      <c r="C104" s="199" t="s">
        <v>723</v>
      </c>
      <c r="D104" s="401" t="s">
        <v>724</v>
      </c>
      <c r="E104" s="336" t="s">
        <v>534</v>
      </c>
      <c r="F104" s="393">
        <v>125</v>
      </c>
      <c r="G104" s="393">
        <v>125</v>
      </c>
      <c r="H104" s="393">
        <v>0</v>
      </c>
      <c r="I104" s="393">
        <v>125</v>
      </c>
    </row>
    <row r="105" spans="1:9" ht="63.75" customHeight="1">
      <c r="A105" s="389">
        <v>97</v>
      </c>
      <c r="B105" s="395">
        <v>41065</v>
      </c>
      <c r="C105" s="199" t="s">
        <v>725</v>
      </c>
      <c r="D105" s="401" t="s">
        <v>726</v>
      </c>
      <c r="E105" s="336" t="s">
        <v>534</v>
      </c>
      <c r="F105" s="393">
        <v>125</v>
      </c>
      <c r="G105" s="393">
        <v>125</v>
      </c>
      <c r="H105" s="393">
        <v>0</v>
      </c>
      <c r="I105" s="393">
        <v>125</v>
      </c>
    </row>
    <row r="106" spans="1:9" ht="63.75" customHeight="1">
      <c r="A106" s="389">
        <v>98</v>
      </c>
      <c r="B106" s="395">
        <v>41065</v>
      </c>
      <c r="C106" s="199" t="s">
        <v>727</v>
      </c>
      <c r="D106" s="401" t="s">
        <v>728</v>
      </c>
      <c r="E106" s="336" t="s">
        <v>534</v>
      </c>
      <c r="F106" s="393">
        <v>125</v>
      </c>
      <c r="G106" s="393">
        <v>125</v>
      </c>
      <c r="H106" s="393">
        <v>0</v>
      </c>
      <c r="I106" s="393">
        <v>125</v>
      </c>
    </row>
    <row r="107" spans="1:9" ht="63.75" customHeight="1">
      <c r="A107" s="389">
        <v>99</v>
      </c>
      <c r="B107" s="395">
        <v>41065</v>
      </c>
      <c r="C107" s="199" t="s">
        <v>729</v>
      </c>
      <c r="D107" s="401" t="s">
        <v>730</v>
      </c>
      <c r="E107" s="336" t="s">
        <v>534</v>
      </c>
      <c r="F107" s="393">
        <v>162.5</v>
      </c>
      <c r="G107" s="393">
        <v>162.5</v>
      </c>
      <c r="H107" s="393">
        <v>0</v>
      </c>
      <c r="I107" s="393">
        <v>162.5</v>
      </c>
    </row>
    <row r="108" spans="1:9" ht="63.75" customHeight="1">
      <c r="A108" s="389">
        <v>100</v>
      </c>
      <c r="B108" s="395">
        <v>41065</v>
      </c>
      <c r="C108" s="199" t="s">
        <v>731</v>
      </c>
      <c r="D108" s="401" t="s">
        <v>732</v>
      </c>
      <c r="E108" s="336" t="s">
        <v>534</v>
      </c>
      <c r="F108" s="393">
        <v>162.5</v>
      </c>
      <c r="G108" s="393">
        <v>162.5</v>
      </c>
      <c r="H108" s="393">
        <v>0</v>
      </c>
      <c r="I108" s="393">
        <v>162.5</v>
      </c>
    </row>
    <row r="109" spans="1:9" ht="63.75" customHeight="1">
      <c r="A109" s="389">
        <v>101</v>
      </c>
      <c r="B109" s="395">
        <v>41065</v>
      </c>
      <c r="C109" s="199" t="s">
        <v>733</v>
      </c>
      <c r="D109" s="401" t="s">
        <v>734</v>
      </c>
      <c r="E109" s="336" t="s">
        <v>534</v>
      </c>
      <c r="F109" s="393">
        <v>125</v>
      </c>
      <c r="G109" s="393">
        <v>125</v>
      </c>
      <c r="H109" s="393">
        <v>0</v>
      </c>
      <c r="I109" s="393">
        <v>125</v>
      </c>
    </row>
    <row r="110" spans="1:9" ht="63.75" customHeight="1">
      <c r="A110" s="389">
        <v>102</v>
      </c>
      <c r="B110" s="395">
        <v>41065</v>
      </c>
      <c r="C110" s="199" t="s">
        <v>735</v>
      </c>
      <c r="D110" s="401" t="s">
        <v>736</v>
      </c>
      <c r="E110" s="336" t="s">
        <v>534</v>
      </c>
      <c r="F110" s="393">
        <v>162.5</v>
      </c>
      <c r="G110" s="393">
        <v>162.5</v>
      </c>
      <c r="H110" s="393">
        <v>0</v>
      </c>
      <c r="I110" s="393">
        <v>162.5</v>
      </c>
    </row>
    <row r="111" spans="1:9" ht="63.75" customHeight="1">
      <c r="A111" s="389">
        <v>103</v>
      </c>
      <c r="B111" s="395">
        <v>41065</v>
      </c>
      <c r="C111" s="199" t="s">
        <v>737</v>
      </c>
      <c r="D111" s="401" t="s">
        <v>738</v>
      </c>
      <c r="E111" s="336" t="s">
        <v>534</v>
      </c>
      <c r="F111" s="393">
        <v>162.5</v>
      </c>
      <c r="G111" s="393">
        <v>162.5</v>
      </c>
      <c r="H111" s="393">
        <v>0</v>
      </c>
      <c r="I111" s="393">
        <v>162.5</v>
      </c>
    </row>
    <row r="112" spans="1:9" ht="63.75" customHeight="1">
      <c r="A112" s="389">
        <v>104</v>
      </c>
      <c r="B112" s="395">
        <v>41065</v>
      </c>
      <c r="C112" s="199" t="s">
        <v>739</v>
      </c>
      <c r="D112" s="401" t="s">
        <v>740</v>
      </c>
      <c r="E112" s="336" t="s">
        <v>534</v>
      </c>
      <c r="F112" s="393">
        <v>162.5</v>
      </c>
      <c r="G112" s="393">
        <v>162.5</v>
      </c>
      <c r="H112" s="393">
        <v>0</v>
      </c>
      <c r="I112" s="393">
        <v>162.5</v>
      </c>
    </row>
    <row r="113" spans="1:9" ht="63.75" customHeight="1">
      <c r="A113" s="389">
        <v>105</v>
      </c>
      <c r="B113" s="395">
        <v>41065</v>
      </c>
      <c r="C113" s="199" t="s">
        <v>741</v>
      </c>
      <c r="D113" s="401" t="s">
        <v>742</v>
      </c>
      <c r="E113" s="336" t="s">
        <v>534</v>
      </c>
      <c r="F113" s="393">
        <v>162.5</v>
      </c>
      <c r="G113" s="393">
        <v>162.5</v>
      </c>
      <c r="H113" s="393">
        <v>0</v>
      </c>
      <c r="I113" s="393">
        <v>162.5</v>
      </c>
    </row>
    <row r="114" spans="1:9" ht="63.75" customHeight="1">
      <c r="A114" s="389">
        <v>106</v>
      </c>
      <c r="B114" s="395">
        <v>41065</v>
      </c>
      <c r="C114" s="199" t="s">
        <v>743</v>
      </c>
      <c r="D114" s="401" t="s">
        <v>744</v>
      </c>
      <c r="E114" s="336" t="s">
        <v>534</v>
      </c>
      <c r="F114" s="393">
        <v>125</v>
      </c>
      <c r="G114" s="393">
        <v>125</v>
      </c>
      <c r="H114" s="393">
        <v>0</v>
      </c>
      <c r="I114" s="393">
        <v>125</v>
      </c>
    </row>
    <row r="115" spans="1:9" ht="63.75" customHeight="1">
      <c r="A115" s="389">
        <v>107</v>
      </c>
      <c r="B115" s="395">
        <v>41065</v>
      </c>
      <c r="C115" s="199" t="s">
        <v>745</v>
      </c>
      <c r="D115" s="401" t="s">
        <v>746</v>
      </c>
      <c r="E115" s="336" t="s">
        <v>534</v>
      </c>
      <c r="F115" s="393">
        <v>125</v>
      </c>
      <c r="G115" s="393">
        <v>125</v>
      </c>
      <c r="H115" s="393">
        <v>0</v>
      </c>
      <c r="I115" s="393">
        <v>125</v>
      </c>
    </row>
    <row r="116" spans="1:9" ht="63.75" customHeight="1">
      <c r="A116" s="389">
        <v>108</v>
      </c>
      <c r="B116" s="395">
        <v>41065</v>
      </c>
      <c r="C116" s="199" t="s">
        <v>747</v>
      </c>
      <c r="D116" s="401" t="s">
        <v>748</v>
      </c>
      <c r="E116" s="336" t="s">
        <v>534</v>
      </c>
      <c r="F116" s="393">
        <v>162.5</v>
      </c>
      <c r="G116" s="393">
        <v>162.5</v>
      </c>
      <c r="H116" s="393">
        <v>0</v>
      </c>
      <c r="I116" s="393">
        <v>162.5</v>
      </c>
    </row>
    <row r="117" spans="1:9" ht="63.75" customHeight="1">
      <c r="A117" s="389">
        <v>109</v>
      </c>
      <c r="B117" s="395">
        <v>41065</v>
      </c>
      <c r="C117" s="199" t="s">
        <v>749</v>
      </c>
      <c r="D117" s="401" t="s">
        <v>750</v>
      </c>
      <c r="E117" s="336" t="s">
        <v>534</v>
      </c>
      <c r="F117" s="393">
        <v>125</v>
      </c>
      <c r="G117" s="393">
        <v>125</v>
      </c>
      <c r="H117" s="393">
        <v>0</v>
      </c>
      <c r="I117" s="393">
        <v>125</v>
      </c>
    </row>
    <row r="118" spans="1:9" ht="63.75" customHeight="1">
      <c r="A118" s="389">
        <v>110</v>
      </c>
      <c r="B118" s="395">
        <v>41065</v>
      </c>
      <c r="C118" s="199" t="s">
        <v>751</v>
      </c>
      <c r="D118" s="401" t="s">
        <v>752</v>
      </c>
      <c r="E118" s="336" t="s">
        <v>534</v>
      </c>
      <c r="F118" s="393">
        <v>125</v>
      </c>
      <c r="G118" s="393">
        <v>125</v>
      </c>
      <c r="H118" s="393">
        <v>0</v>
      </c>
      <c r="I118" s="393">
        <v>125</v>
      </c>
    </row>
    <row r="119" spans="1:9" ht="63.75" customHeight="1">
      <c r="A119" s="389">
        <v>111</v>
      </c>
      <c r="B119" s="395">
        <v>41065</v>
      </c>
      <c r="C119" s="199" t="s">
        <v>753</v>
      </c>
      <c r="D119" s="401" t="s">
        <v>754</v>
      </c>
      <c r="E119" s="336" t="s">
        <v>534</v>
      </c>
      <c r="F119" s="393">
        <v>125</v>
      </c>
      <c r="G119" s="393">
        <v>125</v>
      </c>
      <c r="H119" s="393">
        <v>0</v>
      </c>
      <c r="I119" s="393">
        <v>125</v>
      </c>
    </row>
    <row r="120" spans="1:9" ht="63.75" customHeight="1">
      <c r="A120" s="389">
        <v>112</v>
      </c>
      <c r="B120" s="395">
        <v>41065</v>
      </c>
      <c r="C120" s="199" t="s">
        <v>755</v>
      </c>
      <c r="D120" s="401" t="s">
        <v>756</v>
      </c>
      <c r="E120" s="336" t="s">
        <v>534</v>
      </c>
      <c r="F120" s="393">
        <v>162.5</v>
      </c>
      <c r="G120" s="393">
        <v>162.5</v>
      </c>
      <c r="H120" s="393">
        <v>0</v>
      </c>
      <c r="I120" s="393">
        <v>162.5</v>
      </c>
    </row>
    <row r="121" spans="1:9" ht="63.75" customHeight="1">
      <c r="A121" s="389">
        <v>113</v>
      </c>
      <c r="B121" s="395">
        <v>41065</v>
      </c>
      <c r="C121" s="199" t="s">
        <v>757</v>
      </c>
      <c r="D121" s="401" t="s">
        <v>758</v>
      </c>
      <c r="E121" s="336" t="s">
        <v>534</v>
      </c>
      <c r="F121" s="393">
        <v>125</v>
      </c>
      <c r="G121" s="393">
        <v>125</v>
      </c>
      <c r="H121" s="393">
        <v>0</v>
      </c>
      <c r="I121" s="393">
        <v>125</v>
      </c>
    </row>
    <row r="122" spans="1:9" ht="63.75" customHeight="1">
      <c r="A122" s="389">
        <v>114</v>
      </c>
      <c r="B122" s="395">
        <v>41065</v>
      </c>
      <c r="C122" s="199" t="s">
        <v>759</v>
      </c>
      <c r="D122" s="401" t="s">
        <v>760</v>
      </c>
      <c r="E122" s="336" t="s">
        <v>534</v>
      </c>
      <c r="F122" s="393">
        <v>125</v>
      </c>
      <c r="G122" s="393">
        <v>125</v>
      </c>
      <c r="H122" s="393">
        <v>0</v>
      </c>
      <c r="I122" s="393">
        <v>125</v>
      </c>
    </row>
    <row r="123" spans="1:9" ht="63.75" customHeight="1">
      <c r="A123" s="389">
        <v>115</v>
      </c>
      <c r="B123" s="395">
        <v>41065</v>
      </c>
      <c r="C123" s="199" t="s">
        <v>761</v>
      </c>
      <c r="D123" s="401" t="s">
        <v>762</v>
      </c>
      <c r="E123" s="336" t="s">
        <v>534</v>
      </c>
      <c r="F123" s="393">
        <v>162.5</v>
      </c>
      <c r="G123" s="393">
        <v>162.5</v>
      </c>
      <c r="H123" s="393">
        <v>0</v>
      </c>
      <c r="I123" s="393">
        <v>162.5</v>
      </c>
    </row>
    <row r="124" spans="1:9" ht="63.75" customHeight="1">
      <c r="A124" s="389">
        <v>116</v>
      </c>
      <c r="B124" s="395">
        <v>41065</v>
      </c>
      <c r="C124" s="199" t="s">
        <v>763</v>
      </c>
      <c r="D124" s="401" t="s">
        <v>764</v>
      </c>
      <c r="E124" s="336" t="s">
        <v>534</v>
      </c>
      <c r="F124" s="393">
        <v>125</v>
      </c>
      <c r="G124" s="393">
        <v>125</v>
      </c>
      <c r="H124" s="393">
        <v>0</v>
      </c>
      <c r="I124" s="393">
        <v>125</v>
      </c>
    </row>
    <row r="125" spans="1:9" ht="63.75" customHeight="1">
      <c r="A125" s="389">
        <v>117</v>
      </c>
      <c r="B125" s="395">
        <v>41065</v>
      </c>
      <c r="C125" s="199" t="s">
        <v>765</v>
      </c>
      <c r="D125" s="401" t="s">
        <v>766</v>
      </c>
      <c r="E125" s="336" t="s">
        <v>534</v>
      </c>
      <c r="F125" s="393">
        <v>125</v>
      </c>
      <c r="G125" s="393">
        <v>125</v>
      </c>
      <c r="H125" s="393">
        <v>0</v>
      </c>
      <c r="I125" s="393">
        <v>125</v>
      </c>
    </row>
    <row r="126" spans="1:9" ht="63.75" customHeight="1">
      <c r="A126" s="389">
        <v>118</v>
      </c>
      <c r="B126" s="395">
        <v>41065</v>
      </c>
      <c r="C126" s="199" t="s">
        <v>767</v>
      </c>
      <c r="D126" s="401" t="s">
        <v>768</v>
      </c>
      <c r="E126" s="336" t="s">
        <v>534</v>
      </c>
      <c r="F126" s="393">
        <v>162.5</v>
      </c>
      <c r="G126" s="393">
        <v>162.5</v>
      </c>
      <c r="H126" s="393">
        <v>0</v>
      </c>
      <c r="I126" s="393">
        <v>162.5</v>
      </c>
    </row>
    <row r="127" spans="1:9" ht="63.75" customHeight="1">
      <c r="A127" s="389">
        <v>119</v>
      </c>
      <c r="B127" s="395">
        <v>41065</v>
      </c>
      <c r="C127" s="199" t="s">
        <v>769</v>
      </c>
      <c r="D127" s="401" t="s">
        <v>770</v>
      </c>
      <c r="E127" s="336" t="s">
        <v>534</v>
      </c>
      <c r="F127" s="393">
        <v>125</v>
      </c>
      <c r="G127" s="393">
        <v>125</v>
      </c>
      <c r="H127" s="393">
        <v>0</v>
      </c>
      <c r="I127" s="393">
        <v>125</v>
      </c>
    </row>
    <row r="128" spans="1:9" ht="63.75" customHeight="1">
      <c r="A128" s="389">
        <v>120</v>
      </c>
      <c r="B128" s="395">
        <v>41065</v>
      </c>
      <c r="C128" s="199" t="s">
        <v>771</v>
      </c>
      <c r="D128" s="401" t="s">
        <v>772</v>
      </c>
      <c r="E128" s="336" t="s">
        <v>534</v>
      </c>
      <c r="F128" s="393">
        <v>162.5</v>
      </c>
      <c r="G128" s="393">
        <v>162.5</v>
      </c>
      <c r="H128" s="393">
        <v>0</v>
      </c>
      <c r="I128" s="393">
        <v>162.5</v>
      </c>
    </row>
    <row r="129" spans="1:9" ht="63.75" customHeight="1">
      <c r="A129" s="389">
        <v>121</v>
      </c>
      <c r="B129" s="395">
        <v>41065</v>
      </c>
      <c r="C129" s="199" t="s">
        <v>773</v>
      </c>
      <c r="D129" s="401" t="s">
        <v>774</v>
      </c>
      <c r="E129" s="336" t="s">
        <v>534</v>
      </c>
      <c r="F129" s="393">
        <v>162.5</v>
      </c>
      <c r="G129" s="393">
        <v>162.5</v>
      </c>
      <c r="H129" s="393">
        <v>0</v>
      </c>
      <c r="I129" s="393">
        <v>162.5</v>
      </c>
    </row>
    <row r="130" spans="1:9" ht="63.75" customHeight="1">
      <c r="A130" s="389">
        <v>122</v>
      </c>
      <c r="B130" s="395">
        <v>41065</v>
      </c>
      <c r="C130" s="199" t="s">
        <v>775</v>
      </c>
      <c r="D130" s="401" t="s">
        <v>776</v>
      </c>
      <c r="E130" s="336" t="s">
        <v>534</v>
      </c>
      <c r="F130" s="393">
        <v>162.5</v>
      </c>
      <c r="G130" s="393">
        <v>162.5</v>
      </c>
      <c r="H130" s="393">
        <v>0</v>
      </c>
      <c r="I130" s="393">
        <v>162.5</v>
      </c>
    </row>
    <row r="131" spans="1:9" ht="63.75" customHeight="1">
      <c r="A131" s="389">
        <v>123</v>
      </c>
      <c r="B131" s="395">
        <v>41065</v>
      </c>
      <c r="C131" s="199" t="s">
        <v>777</v>
      </c>
      <c r="D131" s="401" t="s">
        <v>778</v>
      </c>
      <c r="E131" s="336" t="s">
        <v>534</v>
      </c>
      <c r="F131" s="393">
        <v>162.5</v>
      </c>
      <c r="G131" s="393">
        <v>162.5</v>
      </c>
      <c r="H131" s="393">
        <v>0</v>
      </c>
      <c r="I131" s="393">
        <v>162.5</v>
      </c>
    </row>
    <row r="132" spans="1:9" ht="63.75" customHeight="1">
      <c r="A132" s="389">
        <v>124</v>
      </c>
      <c r="B132" s="395">
        <v>41065</v>
      </c>
      <c r="C132" s="199" t="s">
        <v>779</v>
      </c>
      <c r="D132" s="401" t="s">
        <v>780</v>
      </c>
      <c r="E132" s="336" t="s">
        <v>534</v>
      </c>
      <c r="F132" s="393">
        <v>162.5</v>
      </c>
      <c r="G132" s="393">
        <v>162.5</v>
      </c>
      <c r="H132" s="393">
        <v>0</v>
      </c>
      <c r="I132" s="393">
        <v>162.5</v>
      </c>
    </row>
    <row r="133" spans="1:9" ht="63.75" customHeight="1">
      <c r="A133" s="389">
        <v>125</v>
      </c>
      <c r="B133" s="395">
        <v>41065</v>
      </c>
      <c r="C133" s="199" t="s">
        <v>781</v>
      </c>
      <c r="D133" s="401" t="s">
        <v>782</v>
      </c>
      <c r="E133" s="336" t="s">
        <v>534</v>
      </c>
      <c r="F133" s="393">
        <v>125</v>
      </c>
      <c r="G133" s="393">
        <v>125</v>
      </c>
      <c r="H133" s="393">
        <v>0</v>
      </c>
      <c r="I133" s="393">
        <v>125</v>
      </c>
    </row>
    <row r="134" spans="1:9" ht="63.75" customHeight="1">
      <c r="A134" s="389">
        <v>126</v>
      </c>
      <c r="B134" s="395">
        <v>41065</v>
      </c>
      <c r="C134" s="199" t="s">
        <v>783</v>
      </c>
      <c r="D134" s="401" t="s">
        <v>784</v>
      </c>
      <c r="E134" s="336" t="s">
        <v>534</v>
      </c>
      <c r="F134" s="393">
        <v>125</v>
      </c>
      <c r="G134" s="393">
        <v>125</v>
      </c>
      <c r="H134" s="393">
        <v>0</v>
      </c>
      <c r="I134" s="393">
        <v>125</v>
      </c>
    </row>
    <row r="135" spans="1:9" ht="63.75" customHeight="1">
      <c r="A135" s="389">
        <v>127</v>
      </c>
      <c r="B135" s="395">
        <v>41065</v>
      </c>
      <c r="C135" s="199" t="s">
        <v>785</v>
      </c>
      <c r="D135" s="401" t="s">
        <v>786</v>
      </c>
      <c r="E135" s="336" t="s">
        <v>534</v>
      </c>
      <c r="F135" s="393">
        <v>125</v>
      </c>
      <c r="G135" s="393">
        <v>125</v>
      </c>
      <c r="H135" s="393">
        <v>0</v>
      </c>
      <c r="I135" s="393">
        <v>125</v>
      </c>
    </row>
    <row r="136" spans="1:9" ht="63.75" customHeight="1">
      <c r="A136" s="389">
        <v>128</v>
      </c>
      <c r="B136" s="395">
        <v>41065</v>
      </c>
      <c r="C136" s="199" t="s">
        <v>787</v>
      </c>
      <c r="D136" s="401" t="s">
        <v>788</v>
      </c>
      <c r="E136" s="336" t="s">
        <v>534</v>
      </c>
      <c r="F136" s="393">
        <v>162.5</v>
      </c>
      <c r="G136" s="393">
        <v>162.5</v>
      </c>
      <c r="H136" s="393">
        <v>0</v>
      </c>
      <c r="I136" s="393">
        <v>162.5</v>
      </c>
    </row>
    <row r="137" spans="1:9" ht="63.75" customHeight="1">
      <c r="A137" s="389">
        <v>129</v>
      </c>
      <c r="B137" s="395">
        <v>41065</v>
      </c>
      <c r="C137" s="199" t="s">
        <v>789</v>
      </c>
      <c r="D137" s="401" t="s">
        <v>790</v>
      </c>
      <c r="E137" s="336" t="s">
        <v>534</v>
      </c>
      <c r="F137" s="393">
        <v>125</v>
      </c>
      <c r="G137" s="393">
        <v>125</v>
      </c>
      <c r="H137" s="393">
        <v>0</v>
      </c>
      <c r="I137" s="393">
        <v>125</v>
      </c>
    </row>
    <row r="138" spans="1:9" ht="63.75" customHeight="1">
      <c r="A138" s="389">
        <v>130</v>
      </c>
      <c r="B138" s="395">
        <v>41065</v>
      </c>
      <c r="C138" s="199" t="s">
        <v>791</v>
      </c>
      <c r="D138" s="401" t="s">
        <v>792</v>
      </c>
      <c r="E138" s="336" t="s">
        <v>534</v>
      </c>
      <c r="F138" s="393">
        <v>162.5</v>
      </c>
      <c r="G138" s="393">
        <v>162.5</v>
      </c>
      <c r="H138" s="393">
        <v>0</v>
      </c>
      <c r="I138" s="393">
        <v>162.5</v>
      </c>
    </row>
    <row r="139" spans="1:9" ht="63.75" customHeight="1">
      <c r="A139" s="389">
        <v>131</v>
      </c>
      <c r="B139" s="395">
        <v>41065</v>
      </c>
      <c r="C139" s="199" t="s">
        <v>793</v>
      </c>
      <c r="D139" s="401" t="s">
        <v>794</v>
      </c>
      <c r="E139" s="336" t="s">
        <v>534</v>
      </c>
      <c r="F139" s="393">
        <v>162.5</v>
      </c>
      <c r="G139" s="393">
        <v>162.5</v>
      </c>
      <c r="H139" s="393">
        <v>0</v>
      </c>
      <c r="I139" s="393">
        <v>162.5</v>
      </c>
    </row>
    <row r="140" spans="1:9" ht="63.75" customHeight="1">
      <c r="A140" s="389">
        <v>132</v>
      </c>
      <c r="B140" s="395">
        <v>41065</v>
      </c>
      <c r="C140" s="199" t="s">
        <v>795</v>
      </c>
      <c r="D140" s="401" t="s">
        <v>796</v>
      </c>
      <c r="E140" s="336" t="s">
        <v>534</v>
      </c>
      <c r="F140" s="393">
        <v>125</v>
      </c>
      <c r="G140" s="393">
        <v>125</v>
      </c>
      <c r="H140" s="393">
        <v>0</v>
      </c>
      <c r="I140" s="393">
        <v>125</v>
      </c>
    </row>
    <row r="141" spans="1:9" ht="63.75" customHeight="1">
      <c r="A141" s="389">
        <v>133</v>
      </c>
      <c r="B141" s="395">
        <v>41065</v>
      </c>
      <c r="C141" s="199" t="s">
        <v>797</v>
      </c>
      <c r="D141" s="401" t="s">
        <v>798</v>
      </c>
      <c r="E141" s="336" t="s">
        <v>534</v>
      </c>
      <c r="F141" s="393">
        <v>125</v>
      </c>
      <c r="G141" s="393">
        <v>125</v>
      </c>
      <c r="H141" s="393">
        <v>0</v>
      </c>
      <c r="I141" s="393">
        <v>125</v>
      </c>
    </row>
    <row r="142" spans="1:9" ht="63.75" customHeight="1">
      <c r="A142" s="389">
        <v>134</v>
      </c>
      <c r="B142" s="395">
        <v>41083</v>
      </c>
      <c r="C142" s="199" t="s">
        <v>799</v>
      </c>
      <c r="D142" s="401" t="s">
        <v>800</v>
      </c>
      <c r="E142" s="336" t="s">
        <v>534</v>
      </c>
      <c r="F142" s="393">
        <v>125</v>
      </c>
      <c r="G142" s="393">
        <v>125</v>
      </c>
      <c r="H142" s="393">
        <v>0</v>
      </c>
      <c r="I142" s="393">
        <v>125</v>
      </c>
    </row>
    <row r="143" spans="1:9" ht="63.75" customHeight="1">
      <c r="A143" s="389">
        <v>135</v>
      </c>
      <c r="B143" s="395">
        <v>41085</v>
      </c>
      <c r="C143" s="199" t="s">
        <v>801</v>
      </c>
      <c r="D143" s="401" t="s">
        <v>802</v>
      </c>
      <c r="E143" s="336" t="s">
        <v>534</v>
      </c>
      <c r="F143" s="393">
        <v>125</v>
      </c>
      <c r="G143" s="393">
        <v>125</v>
      </c>
      <c r="H143" s="393">
        <v>0</v>
      </c>
      <c r="I143" s="393">
        <v>125</v>
      </c>
    </row>
    <row r="144" spans="1:9" ht="63.75" customHeight="1">
      <c r="A144" s="389">
        <v>136</v>
      </c>
      <c r="B144" s="395">
        <v>41083</v>
      </c>
      <c r="C144" s="199" t="s">
        <v>803</v>
      </c>
      <c r="D144" s="401" t="s">
        <v>804</v>
      </c>
      <c r="E144" s="336" t="s">
        <v>534</v>
      </c>
      <c r="F144" s="393">
        <v>125</v>
      </c>
      <c r="G144" s="393">
        <v>125</v>
      </c>
      <c r="H144" s="393">
        <v>0</v>
      </c>
      <c r="I144" s="393">
        <v>125</v>
      </c>
    </row>
    <row r="145" spans="1:9" ht="63.75" customHeight="1">
      <c r="A145" s="389">
        <v>137</v>
      </c>
      <c r="B145" s="395">
        <v>41083</v>
      </c>
      <c r="C145" s="199" t="s">
        <v>805</v>
      </c>
      <c r="D145" s="401" t="s">
        <v>806</v>
      </c>
      <c r="E145" s="336" t="s">
        <v>534</v>
      </c>
      <c r="F145" s="393">
        <v>162.5</v>
      </c>
      <c r="G145" s="393">
        <v>162.5</v>
      </c>
      <c r="H145" s="393">
        <v>0</v>
      </c>
      <c r="I145" s="393">
        <v>162.5</v>
      </c>
    </row>
    <row r="146" spans="1:9" ht="63.75" customHeight="1">
      <c r="A146" s="389">
        <v>138</v>
      </c>
      <c r="B146" s="395">
        <v>41083</v>
      </c>
      <c r="C146" s="199" t="s">
        <v>807</v>
      </c>
      <c r="D146" s="401" t="s">
        <v>808</v>
      </c>
      <c r="E146" s="336" t="s">
        <v>534</v>
      </c>
      <c r="F146" s="393">
        <v>162.5</v>
      </c>
      <c r="G146" s="393">
        <v>162.5</v>
      </c>
      <c r="H146" s="393">
        <v>0</v>
      </c>
      <c r="I146" s="393">
        <v>162.5</v>
      </c>
    </row>
    <row r="147" spans="1:9" ht="63.75" customHeight="1">
      <c r="A147" s="389">
        <v>139</v>
      </c>
      <c r="B147" s="395">
        <v>41083</v>
      </c>
      <c r="C147" s="199" t="s">
        <v>809</v>
      </c>
      <c r="D147" s="401" t="s">
        <v>810</v>
      </c>
      <c r="E147" s="336" t="s">
        <v>534</v>
      </c>
      <c r="F147" s="393">
        <v>125</v>
      </c>
      <c r="G147" s="393">
        <v>125</v>
      </c>
      <c r="H147" s="393">
        <v>0</v>
      </c>
      <c r="I147" s="393">
        <v>125</v>
      </c>
    </row>
    <row r="148" spans="1:9" ht="63.75" customHeight="1">
      <c r="A148" s="389">
        <v>140</v>
      </c>
      <c r="B148" s="395">
        <v>41083</v>
      </c>
      <c r="C148" s="199" t="s">
        <v>811</v>
      </c>
      <c r="D148" s="401" t="s">
        <v>812</v>
      </c>
      <c r="E148" s="336" t="s">
        <v>534</v>
      </c>
      <c r="F148" s="393">
        <v>125</v>
      </c>
      <c r="G148" s="393">
        <v>125</v>
      </c>
      <c r="H148" s="393">
        <v>0</v>
      </c>
      <c r="I148" s="393">
        <v>125</v>
      </c>
    </row>
    <row r="149" spans="1:9" ht="63.75" customHeight="1">
      <c r="A149" s="389">
        <v>141</v>
      </c>
      <c r="B149" s="395">
        <v>41083</v>
      </c>
      <c r="C149" s="199" t="s">
        <v>813</v>
      </c>
      <c r="D149" s="401" t="s">
        <v>814</v>
      </c>
      <c r="E149" s="336" t="s">
        <v>534</v>
      </c>
      <c r="F149" s="393">
        <v>100</v>
      </c>
      <c r="G149" s="393">
        <v>100</v>
      </c>
      <c r="H149" s="393">
        <v>0</v>
      </c>
      <c r="I149" s="393">
        <v>100</v>
      </c>
    </row>
    <row r="150" spans="1:9" ht="63.75" customHeight="1">
      <c r="A150" s="389">
        <v>142</v>
      </c>
      <c r="B150" s="395">
        <v>41083</v>
      </c>
      <c r="C150" s="199" t="s">
        <v>815</v>
      </c>
      <c r="D150" s="401" t="s">
        <v>816</v>
      </c>
      <c r="E150" s="336" t="s">
        <v>534</v>
      </c>
      <c r="F150" s="393">
        <v>162.5</v>
      </c>
      <c r="G150" s="393">
        <v>162.5</v>
      </c>
      <c r="H150" s="393">
        <v>0</v>
      </c>
      <c r="I150" s="393">
        <v>162.5</v>
      </c>
    </row>
    <row r="151" spans="1:9" ht="63.75" customHeight="1">
      <c r="A151" s="389">
        <v>143</v>
      </c>
      <c r="B151" s="395">
        <v>41083</v>
      </c>
      <c r="C151" s="199" t="s">
        <v>817</v>
      </c>
      <c r="D151" s="401" t="s">
        <v>818</v>
      </c>
      <c r="E151" s="336" t="s">
        <v>534</v>
      </c>
      <c r="F151" s="393">
        <v>162.5</v>
      </c>
      <c r="G151" s="393">
        <v>162.5</v>
      </c>
      <c r="H151" s="393">
        <v>0</v>
      </c>
      <c r="I151" s="393">
        <v>162.5</v>
      </c>
    </row>
    <row r="152" spans="1:9" ht="63.75" customHeight="1">
      <c r="A152" s="389">
        <v>144</v>
      </c>
      <c r="B152" s="395">
        <v>41083</v>
      </c>
      <c r="C152" s="199" t="s">
        <v>819</v>
      </c>
      <c r="D152" s="401" t="s">
        <v>820</v>
      </c>
      <c r="E152" s="336" t="s">
        <v>534</v>
      </c>
      <c r="F152" s="393">
        <v>125</v>
      </c>
      <c r="G152" s="393">
        <v>125</v>
      </c>
      <c r="H152" s="393">
        <v>0</v>
      </c>
      <c r="I152" s="393">
        <v>125</v>
      </c>
    </row>
    <row r="153" spans="1:9" ht="63.75" customHeight="1">
      <c r="A153" s="389">
        <v>145</v>
      </c>
      <c r="B153" s="395">
        <v>41083</v>
      </c>
      <c r="C153" s="199" t="s">
        <v>821</v>
      </c>
      <c r="D153" s="401" t="s">
        <v>822</v>
      </c>
      <c r="E153" s="336" t="s">
        <v>534</v>
      </c>
      <c r="F153" s="393">
        <v>162.5</v>
      </c>
      <c r="G153" s="393">
        <v>162.5</v>
      </c>
      <c r="H153" s="393">
        <v>0</v>
      </c>
      <c r="I153" s="393">
        <v>162.5</v>
      </c>
    </row>
    <row r="154" spans="1:9" ht="63.75" customHeight="1">
      <c r="A154" s="389">
        <v>146</v>
      </c>
      <c r="B154" s="395">
        <v>41083</v>
      </c>
      <c r="C154" s="199" t="s">
        <v>823</v>
      </c>
      <c r="D154" s="401" t="s">
        <v>824</v>
      </c>
      <c r="E154" s="336" t="s">
        <v>534</v>
      </c>
      <c r="F154" s="393">
        <v>162.5</v>
      </c>
      <c r="G154" s="393">
        <v>162.5</v>
      </c>
      <c r="H154" s="393">
        <v>0</v>
      </c>
      <c r="I154" s="393">
        <v>162.5</v>
      </c>
    </row>
    <row r="155" spans="1:9" ht="63.75" customHeight="1">
      <c r="A155" s="389">
        <v>147</v>
      </c>
      <c r="B155" s="395">
        <v>41083</v>
      </c>
      <c r="C155" s="199" t="s">
        <v>825</v>
      </c>
      <c r="D155" s="401" t="s">
        <v>826</v>
      </c>
      <c r="E155" s="336" t="s">
        <v>534</v>
      </c>
      <c r="F155" s="393">
        <v>162.5</v>
      </c>
      <c r="G155" s="393">
        <v>162.5</v>
      </c>
      <c r="H155" s="393">
        <v>0</v>
      </c>
      <c r="I155" s="393">
        <v>162.5</v>
      </c>
    </row>
    <row r="156" spans="1:9" ht="63.75" customHeight="1">
      <c r="A156" s="389">
        <v>148</v>
      </c>
      <c r="B156" s="395">
        <v>41083</v>
      </c>
      <c r="C156" s="199" t="s">
        <v>827</v>
      </c>
      <c r="D156" s="401" t="s">
        <v>828</v>
      </c>
      <c r="E156" s="336" t="s">
        <v>534</v>
      </c>
      <c r="F156" s="393">
        <v>162.5</v>
      </c>
      <c r="G156" s="393">
        <v>162.5</v>
      </c>
      <c r="H156" s="393">
        <v>0</v>
      </c>
      <c r="I156" s="393">
        <v>162.5</v>
      </c>
    </row>
    <row r="157" spans="1:9" ht="63.75" customHeight="1">
      <c r="A157" s="389">
        <v>149</v>
      </c>
      <c r="B157" s="395">
        <v>41083</v>
      </c>
      <c r="C157" s="199" t="s">
        <v>829</v>
      </c>
      <c r="D157" s="401" t="s">
        <v>830</v>
      </c>
      <c r="E157" s="336" t="s">
        <v>534</v>
      </c>
      <c r="F157" s="393">
        <v>162.5</v>
      </c>
      <c r="G157" s="393">
        <v>162.5</v>
      </c>
      <c r="H157" s="393">
        <v>0</v>
      </c>
      <c r="I157" s="393">
        <v>162.5</v>
      </c>
    </row>
    <row r="158" spans="1:9" ht="63.75" customHeight="1">
      <c r="A158" s="389">
        <v>150</v>
      </c>
      <c r="B158" s="395">
        <v>41083</v>
      </c>
      <c r="C158" s="199" t="s">
        <v>831</v>
      </c>
      <c r="D158" s="401" t="s">
        <v>832</v>
      </c>
      <c r="E158" s="336" t="s">
        <v>534</v>
      </c>
      <c r="F158" s="393">
        <v>162.5</v>
      </c>
      <c r="G158" s="393">
        <v>162.5</v>
      </c>
      <c r="H158" s="393">
        <v>0</v>
      </c>
      <c r="I158" s="393">
        <v>162.5</v>
      </c>
    </row>
    <row r="159" spans="1:9" ht="63.75" customHeight="1">
      <c r="A159" s="389">
        <v>151</v>
      </c>
      <c r="B159" s="395">
        <v>41083</v>
      </c>
      <c r="C159" s="199" t="s">
        <v>833</v>
      </c>
      <c r="D159" s="401" t="s">
        <v>834</v>
      </c>
      <c r="E159" s="336" t="s">
        <v>534</v>
      </c>
      <c r="F159" s="393">
        <v>162.5</v>
      </c>
      <c r="G159" s="393">
        <v>162.5</v>
      </c>
      <c r="H159" s="393">
        <v>0</v>
      </c>
      <c r="I159" s="393">
        <v>162.5</v>
      </c>
    </row>
    <row r="160" spans="1:9" ht="63.75" customHeight="1">
      <c r="A160" s="389">
        <v>152</v>
      </c>
      <c r="B160" s="395">
        <v>41083</v>
      </c>
      <c r="C160" s="199" t="s">
        <v>835</v>
      </c>
      <c r="D160" s="401" t="s">
        <v>836</v>
      </c>
      <c r="E160" s="336" t="s">
        <v>534</v>
      </c>
      <c r="F160" s="393">
        <v>162.5</v>
      </c>
      <c r="G160" s="393">
        <v>162.5</v>
      </c>
      <c r="H160" s="393">
        <v>0</v>
      </c>
      <c r="I160" s="393">
        <v>162.5</v>
      </c>
    </row>
    <row r="161" spans="1:9" ht="63.75" customHeight="1">
      <c r="A161" s="389">
        <v>153</v>
      </c>
      <c r="B161" s="395">
        <v>41083</v>
      </c>
      <c r="C161" s="199" t="s">
        <v>837</v>
      </c>
      <c r="D161" s="401" t="s">
        <v>838</v>
      </c>
      <c r="E161" s="336" t="s">
        <v>534</v>
      </c>
      <c r="F161" s="393">
        <v>162.5</v>
      </c>
      <c r="G161" s="393">
        <v>162.5</v>
      </c>
      <c r="H161" s="393">
        <v>0</v>
      </c>
      <c r="I161" s="393">
        <v>162.5</v>
      </c>
    </row>
    <row r="162" spans="1:9" ht="63.75" customHeight="1">
      <c r="A162" s="389">
        <v>154</v>
      </c>
      <c r="B162" s="395">
        <v>41083</v>
      </c>
      <c r="C162" s="199" t="s">
        <v>839</v>
      </c>
      <c r="D162" s="401" t="s">
        <v>840</v>
      </c>
      <c r="E162" s="336" t="s">
        <v>534</v>
      </c>
      <c r="F162" s="393">
        <v>162.5</v>
      </c>
      <c r="G162" s="393">
        <v>162.5</v>
      </c>
      <c r="H162" s="393">
        <v>0</v>
      </c>
      <c r="I162" s="393">
        <v>162.5</v>
      </c>
    </row>
    <row r="163" spans="1:9" ht="63.75" customHeight="1">
      <c r="A163" s="389">
        <v>155</v>
      </c>
      <c r="B163" s="395">
        <v>41083</v>
      </c>
      <c r="C163" s="199" t="s">
        <v>841</v>
      </c>
      <c r="D163" s="401" t="s">
        <v>842</v>
      </c>
      <c r="E163" s="336" t="s">
        <v>534</v>
      </c>
      <c r="F163" s="393">
        <v>125</v>
      </c>
      <c r="G163" s="393">
        <v>125</v>
      </c>
      <c r="H163" s="393">
        <v>0</v>
      </c>
      <c r="I163" s="393">
        <v>125</v>
      </c>
    </row>
    <row r="164" spans="1:9" ht="63.75" customHeight="1">
      <c r="A164" s="389">
        <v>156</v>
      </c>
      <c r="B164" s="395">
        <v>41083</v>
      </c>
      <c r="C164" s="199" t="s">
        <v>843</v>
      </c>
      <c r="D164" s="401" t="s">
        <v>844</v>
      </c>
      <c r="E164" s="336" t="s">
        <v>534</v>
      </c>
      <c r="F164" s="393">
        <v>125</v>
      </c>
      <c r="G164" s="393">
        <v>125</v>
      </c>
      <c r="H164" s="393">
        <v>0</v>
      </c>
      <c r="I164" s="393">
        <v>125</v>
      </c>
    </row>
    <row r="165" spans="1:9" ht="63.75" customHeight="1">
      <c r="A165" s="389">
        <v>157</v>
      </c>
      <c r="B165" s="395">
        <v>41083</v>
      </c>
      <c r="C165" s="199" t="s">
        <v>845</v>
      </c>
      <c r="D165" s="401" t="s">
        <v>846</v>
      </c>
      <c r="E165" s="336" t="s">
        <v>534</v>
      </c>
      <c r="F165" s="393">
        <v>125</v>
      </c>
      <c r="G165" s="393">
        <v>125</v>
      </c>
      <c r="H165" s="393">
        <v>0</v>
      </c>
      <c r="I165" s="393">
        <v>125</v>
      </c>
    </row>
    <row r="166" spans="1:9" ht="63.75" customHeight="1">
      <c r="A166" s="389">
        <v>158</v>
      </c>
      <c r="B166" s="395">
        <v>41083</v>
      </c>
      <c r="C166" s="199" t="s">
        <v>847</v>
      </c>
      <c r="D166" s="401" t="s">
        <v>848</v>
      </c>
      <c r="E166" s="336" t="s">
        <v>534</v>
      </c>
      <c r="F166" s="393">
        <v>125</v>
      </c>
      <c r="G166" s="393">
        <v>125</v>
      </c>
      <c r="H166" s="393">
        <v>0</v>
      </c>
      <c r="I166" s="393">
        <v>125</v>
      </c>
    </row>
    <row r="167" spans="1:9" ht="63.75" customHeight="1">
      <c r="A167" s="389">
        <v>159</v>
      </c>
      <c r="B167" s="395">
        <v>41083</v>
      </c>
      <c r="C167" s="199" t="s">
        <v>849</v>
      </c>
      <c r="D167" s="401" t="s">
        <v>850</v>
      </c>
      <c r="E167" s="336" t="s">
        <v>534</v>
      </c>
      <c r="F167" s="393">
        <v>125</v>
      </c>
      <c r="G167" s="393">
        <v>125</v>
      </c>
      <c r="H167" s="393">
        <v>0</v>
      </c>
      <c r="I167" s="393">
        <v>125</v>
      </c>
    </row>
    <row r="168" spans="1:9" ht="63.75" customHeight="1">
      <c r="A168" s="389">
        <v>160</v>
      </c>
      <c r="B168" s="395">
        <v>41083</v>
      </c>
      <c r="C168" s="199" t="s">
        <v>851</v>
      </c>
      <c r="D168" s="401" t="s">
        <v>852</v>
      </c>
      <c r="E168" s="336" t="s">
        <v>534</v>
      </c>
      <c r="F168" s="393">
        <v>125</v>
      </c>
      <c r="G168" s="393">
        <v>125</v>
      </c>
      <c r="H168" s="393">
        <v>0</v>
      </c>
      <c r="I168" s="393">
        <v>125</v>
      </c>
    </row>
    <row r="169" spans="1:9" ht="63.75" customHeight="1">
      <c r="A169" s="389">
        <v>161</v>
      </c>
      <c r="B169" s="395">
        <v>41083</v>
      </c>
      <c r="C169" s="199" t="s">
        <v>853</v>
      </c>
      <c r="D169" s="401" t="s">
        <v>854</v>
      </c>
      <c r="E169" s="336" t="s">
        <v>534</v>
      </c>
      <c r="F169" s="393">
        <v>100</v>
      </c>
      <c r="G169" s="393">
        <v>100</v>
      </c>
      <c r="H169" s="393">
        <v>0</v>
      </c>
      <c r="I169" s="393">
        <v>100</v>
      </c>
    </row>
    <row r="170" spans="1:9" ht="63.75" customHeight="1">
      <c r="A170" s="389">
        <v>162</v>
      </c>
      <c r="B170" s="395">
        <v>41083</v>
      </c>
      <c r="C170" s="199" t="s">
        <v>855</v>
      </c>
      <c r="D170" s="401" t="s">
        <v>856</v>
      </c>
      <c r="E170" s="336" t="s">
        <v>534</v>
      </c>
      <c r="F170" s="393">
        <v>100</v>
      </c>
      <c r="G170" s="393">
        <v>100</v>
      </c>
      <c r="H170" s="393">
        <v>0</v>
      </c>
      <c r="I170" s="393">
        <v>100</v>
      </c>
    </row>
    <row r="171" spans="1:9" ht="63.75" customHeight="1">
      <c r="A171" s="389">
        <v>163</v>
      </c>
      <c r="B171" s="395">
        <v>41083</v>
      </c>
      <c r="C171" s="199" t="s">
        <v>857</v>
      </c>
      <c r="D171" s="401" t="s">
        <v>858</v>
      </c>
      <c r="E171" s="336" t="s">
        <v>534</v>
      </c>
      <c r="F171" s="393">
        <v>125</v>
      </c>
      <c r="G171" s="393">
        <v>125</v>
      </c>
      <c r="H171" s="393">
        <v>0</v>
      </c>
      <c r="I171" s="393">
        <v>125</v>
      </c>
    </row>
    <row r="172" spans="1:9" ht="63.75" customHeight="1">
      <c r="A172" s="389">
        <v>164</v>
      </c>
      <c r="B172" s="395">
        <v>41083</v>
      </c>
      <c r="C172" s="199" t="s">
        <v>859</v>
      </c>
      <c r="D172" s="401" t="s">
        <v>860</v>
      </c>
      <c r="E172" s="336" t="s">
        <v>534</v>
      </c>
      <c r="F172" s="393">
        <v>125</v>
      </c>
      <c r="G172" s="393">
        <v>125</v>
      </c>
      <c r="H172" s="393">
        <v>0</v>
      </c>
      <c r="I172" s="393">
        <v>125</v>
      </c>
    </row>
    <row r="173" spans="1:9" ht="63.75" customHeight="1">
      <c r="A173" s="389">
        <v>165</v>
      </c>
      <c r="B173" s="395">
        <v>41083</v>
      </c>
      <c r="C173" s="199" t="s">
        <v>861</v>
      </c>
      <c r="D173" s="401" t="s">
        <v>862</v>
      </c>
      <c r="E173" s="336" t="s">
        <v>534</v>
      </c>
      <c r="F173" s="393">
        <v>162.5</v>
      </c>
      <c r="G173" s="393">
        <v>162.5</v>
      </c>
      <c r="H173" s="393">
        <v>0</v>
      </c>
      <c r="I173" s="393">
        <v>162.5</v>
      </c>
    </row>
    <row r="174" spans="1:9" ht="63.75" customHeight="1">
      <c r="A174" s="389">
        <v>166</v>
      </c>
      <c r="B174" s="395">
        <v>41083</v>
      </c>
      <c r="C174" s="199" t="s">
        <v>863</v>
      </c>
      <c r="D174" s="401" t="s">
        <v>864</v>
      </c>
      <c r="E174" s="336" t="s">
        <v>534</v>
      </c>
      <c r="F174" s="393">
        <v>162.5</v>
      </c>
      <c r="G174" s="393">
        <v>162.5</v>
      </c>
      <c r="H174" s="393">
        <v>0</v>
      </c>
      <c r="I174" s="393">
        <v>162.5</v>
      </c>
    </row>
    <row r="175" spans="1:9" ht="63.75" customHeight="1">
      <c r="A175" s="389">
        <v>167</v>
      </c>
      <c r="B175" s="395">
        <v>41083</v>
      </c>
      <c r="C175" s="199" t="s">
        <v>865</v>
      </c>
      <c r="D175" s="401" t="s">
        <v>866</v>
      </c>
      <c r="E175" s="336" t="s">
        <v>534</v>
      </c>
      <c r="F175" s="393">
        <v>125</v>
      </c>
      <c r="G175" s="393">
        <v>125</v>
      </c>
      <c r="H175" s="393">
        <v>0</v>
      </c>
      <c r="I175" s="393">
        <v>125</v>
      </c>
    </row>
    <row r="176" spans="1:9" ht="63.75" customHeight="1">
      <c r="A176" s="389">
        <v>168</v>
      </c>
      <c r="B176" s="395">
        <v>41083</v>
      </c>
      <c r="C176" s="199" t="s">
        <v>867</v>
      </c>
      <c r="D176" s="401" t="s">
        <v>868</v>
      </c>
      <c r="E176" s="336" t="s">
        <v>534</v>
      </c>
      <c r="F176" s="393">
        <v>125</v>
      </c>
      <c r="G176" s="393">
        <v>125</v>
      </c>
      <c r="H176" s="393">
        <v>0</v>
      </c>
      <c r="I176" s="393">
        <v>125</v>
      </c>
    </row>
    <row r="177" spans="1:9" ht="63.75" customHeight="1">
      <c r="A177" s="389">
        <v>169</v>
      </c>
      <c r="B177" s="395">
        <v>41083</v>
      </c>
      <c r="C177" s="199" t="s">
        <v>869</v>
      </c>
      <c r="D177" s="401" t="s">
        <v>870</v>
      </c>
      <c r="E177" s="336" t="s">
        <v>534</v>
      </c>
      <c r="F177" s="393">
        <v>100</v>
      </c>
      <c r="G177" s="393">
        <v>100</v>
      </c>
      <c r="H177" s="393">
        <v>0</v>
      </c>
      <c r="I177" s="393">
        <v>100</v>
      </c>
    </row>
    <row r="178" spans="1:9" ht="63.75" customHeight="1">
      <c r="A178" s="389">
        <v>170</v>
      </c>
      <c r="B178" s="395">
        <v>41083</v>
      </c>
      <c r="C178" s="199" t="s">
        <v>871</v>
      </c>
      <c r="D178" s="401" t="s">
        <v>872</v>
      </c>
      <c r="E178" s="336" t="s">
        <v>534</v>
      </c>
      <c r="F178" s="393">
        <v>162.5</v>
      </c>
      <c r="G178" s="393">
        <v>162.5</v>
      </c>
      <c r="H178" s="393">
        <v>0</v>
      </c>
      <c r="I178" s="393">
        <v>162.5</v>
      </c>
    </row>
    <row r="179" spans="1:9" ht="63.75" customHeight="1">
      <c r="A179" s="389">
        <v>171</v>
      </c>
      <c r="B179" s="395">
        <v>41083</v>
      </c>
      <c r="C179" s="199" t="s">
        <v>873</v>
      </c>
      <c r="D179" s="401" t="s">
        <v>874</v>
      </c>
      <c r="E179" s="336" t="s">
        <v>534</v>
      </c>
      <c r="F179" s="393">
        <v>162.5</v>
      </c>
      <c r="G179" s="393">
        <v>162.5</v>
      </c>
      <c r="H179" s="393">
        <v>0</v>
      </c>
      <c r="I179" s="393">
        <v>162.5</v>
      </c>
    </row>
    <row r="180" spans="1:9" ht="63.75" customHeight="1">
      <c r="A180" s="389">
        <v>172</v>
      </c>
      <c r="B180" s="395">
        <v>41083</v>
      </c>
      <c r="C180" s="199" t="s">
        <v>875</v>
      </c>
      <c r="D180" s="401" t="s">
        <v>876</v>
      </c>
      <c r="E180" s="336" t="s">
        <v>534</v>
      </c>
      <c r="F180" s="393">
        <v>125</v>
      </c>
      <c r="G180" s="393">
        <v>125</v>
      </c>
      <c r="H180" s="393">
        <v>0</v>
      </c>
      <c r="I180" s="393">
        <v>125</v>
      </c>
    </row>
    <row r="181" spans="1:9" ht="63.75" customHeight="1">
      <c r="A181" s="389">
        <v>173</v>
      </c>
      <c r="B181" s="395">
        <v>41083</v>
      </c>
      <c r="C181" s="199" t="s">
        <v>877</v>
      </c>
      <c r="D181" s="401" t="s">
        <v>878</v>
      </c>
      <c r="E181" s="336" t="s">
        <v>534</v>
      </c>
      <c r="F181" s="393">
        <v>125</v>
      </c>
      <c r="G181" s="393">
        <v>125</v>
      </c>
      <c r="H181" s="393">
        <v>0</v>
      </c>
      <c r="I181" s="393">
        <v>125</v>
      </c>
    </row>
    <row r="182" spans="1:9" ht="63.75" customHeight="1">
      <c r="A182" s="389">
        <v>174</v>
      </c>
      <c r="B182" s="395">
        <v>41083</v>
      </c>
      <c r="C182" s="199" t="s">
        <v>879</v>
      </c>
      <c r="D182" s="401" t="s">
        <v>880</v>
      </c>
      <c r="E182" s="336" t="s">
        <v>534</v>
      </c>
      <c r="F182" s="393">
        <v>100</v>
      </c>
      <c r="G182" s="393">
        <v>100</v>
      </c>
      <c r="H182" s="393">
        <v>0</v>
      </c>
      <c r="I182" s="393">
        <v>100</v>
      </c>
    </row>
    <row r="183" spans="1:9" ht="63.75" customHeight="1">
      <c r="A183" s="389">
        <v>175</v>
      </c>
      <c r="B183" s="395">
        <v>41083</v>
      </c>
      <c r="C183" s="199" t="s">
        <v>881</v>
      </c>
      <c r="D183" s="401" t="s">
        <v>882</v>
      </c>
      <c r="E183" s="336" t="s">
        <v>534</v>
      </c>
      <c r="F183" s="393">
        <v>100</v>
      </c>
      <c r="G183" s="393">
        <v>100</v>
      </c>
      <c r="H183" s="393">
        <v>0</v>
      </c>
      <c r="I183" s="393">
        <v>100</v>
      </c>
    </row>
    <row r="184" spans="1:9" ht="63.75" customHeight="1">
      <c r="A184" s="389">
        <v>176</v>
      </c>
      <c r="B184" s="395">
        <v>41083</v>
      </c>
      <c r="C184" s="199" t="s">
        <v>883</v>
      </c>
      <c r="D184" s="401" t="s">
        <v>884</v>
      </c>
      <c r="E184" s="336" t="s">
        <v>534</v>
      </c>
      <c r="F184" s="393">
        <v>125</v>
      </c>
      <c r="G184" s="393">
        <v>125</v>
      </c>
      <c r="H184" s="393">
        <v>0</v>
      </c>
      <c r="I184" s="393">
        <v>125</v>
      </c>
    </row>
    <row r="185" spans="1:9" ht="63.75" customHeight="1">
      <c r="A185" s="389">
        <v>177</v>
      </c>
      <c r="B185" s="395">
        <v>41083</v>
      </c>
      <c r="C185" s="199" t="s">
        <v>885</v>
      </c>
      <c r="D185" s="401" t="s">
        <v>886</v>
      </c>
      <c r="E185" s="336" t="s">
        <v>534</v>
      </c>
      <c r="F185" s="393">
        <v>125</v>
      </c>
      <c r="G185" s="393">
        <v>125</v>
      </c>
      <c r="H185" s="393">
        <v>0</v>
      </c>
      <c r="I185" s="393">
        <v>125</v>
      </c>
    </row>
    <row r="186" spans="1:9" ht="63.75" customHeight="1">
      <c r="A186" s="389">
        <v>178</v>
      </c>
      <c r="B186" s="395">
        <v>41083</v>
      </c>
      <c r="C186" s="199" t="s">
        <v>887</v>
      </c>
      <c r="D186" s="401" t="s">
        <v>888</v>
      </c>
      <c r="E186" s="336" t="s">
        <v>534</v>
      </c>
      <c r="F186" s="393">
        <v>162.5</v>
      </c>
      <c r="G186" s="393">
        <v>162.5</v>
      </c>
      <c r="H186" s="393">
        <v>0</v>
      </c>
      <c r="I186" s="393">
        <v>162.5</v>
      </c>
    </row>
    <row r="187" spans="1:9" ht="63.75" customHeight="1">
      <c r="A187" s="389">
        <v>179</v>
      </c>
      <c r="B187" s="395">
        <v>41083</v>
      </c>
      <c r="C187" s="199" t="s">
        <v>889</v>
      </c>
      <c r="D187" s="401" t="s">
        <v>890</v>
      </c>
      <c r="E187" s="336" t="s">
        <v>534</v>
      </c>
      <c r="F187" s="393">
        <v>162.5</v>
      </c>
      <c r="G187" s="393">
        <v>162.5</v>
      </c>
      <c r="H187" s="393">
        <v>0</v>
      </c>
      <c r="I187" s="393">
        <v>162.5</v>
      </c>
    </row>
    <row r="188" spans="1:9" ht="63.75" customHeight="1">
      <c r="A188" s="389">
        <v>180</v>
      </c>
      <c r="B188" s="395">
        <v>41083</v>
      </c>
      <c r="C188" s="199" t="s">
        <v>891</v>
      </c>
      <c r="D188" s="401" t="s">
        <v>892</v>
      </c>
      <c r="E188" s="336" t="s">
        <v>534</v>
      </c>
      <c r="F188" s="393">
        <v>125</v>
      </c>
      <c r="G188" s="393">
        <v>125</v>
      </c>
      <c r="H188" s="393">
        <v>0</v>
      </c>
      <c r="I188" s="393">
        <v>125</v>
      </c>
    </row>
    <row r="189" spans="1:9" ht="63.75" customHeight="1">
      <c r="A189" s="389">
        <v>181</v>
      </c>
      <c r="B189" s="395">
        <v>41083</v>
      </c>
      <c r="C189" s="199" t="s">
        <v>893</v>
      </c>
      <c r="D189" s="401" t="s">
        <v>894</v>
      </c>
      <c r="E189" s="336" t="s">
        <v>534</v>
      </c>
      <c r="F189" s="393">
        <v>125</v>
      </c>
      <c r="G189" s="393">
        <v>125</v>
      </c>
      <c r="H189" s="393">
        <v>0</v>
      </c>
      <c r="I189" s="393">
        <v>125</v>
      </c>
    </row>
    <row r="190" spans="1:9" ht="63.75" customHeight="1">
      <c r="A190" s="389">
        <v>182</v>
      </c>
      <c r="B190" s="395">
        <v>41083</v>
      </c>
      <c r="C190" s="199" t="s">
        <v>895</v>
      </c>
      <c r="D190" s="401" t="s">
        <v>896</v>
      </c>
      <c r="E190" s="336" t="s">
        <v>534</v>
      </c>
      <c r="F190" s="393">
        <v>100</v>
      </c>
      <c r="G190" s="393">
        <v>100</v>
      </c>
      <c r="H190" s="393">
        <v>0</v>
      </c>
      <c r="I190" s="393">
        <v>100</v>
      </c>
    </row>
    <row r="191" spans="1:9" ht="63.75" customHeight="1">
      <c r="A191" s="389">
        <v>183</v>
      </c>
      <c r="B191" s="395">
        <v>41083</v>
      </c>
      <c r="C191" s="199" t="s">
        <v>897</v>
      </c>
      <c r="D191" s="401" t="s">
        <v>898</v>
      </c>
      <c r="E191" s="336" t="s">
        <v>534</v>
      </c>
      <c r="F191" s="393">
        <v>100</v>
      </c>
      <c r="G191" s="393">
        <v>100</v>
      </c>
      <c r="H191" s="393">
        <v>0</v>
      </c>
      <c r="I191" s="393">
        <v>100</v>
      </c>
    </row>
    <row r="192" spans="1:9" ht="63.75" customHeight="1">
      <c r="A192" s="389">
        <v>184</v>
      </c>
      <c r="B192" s="395">
        <v>41083</v>
      </c>
      <c r="C192" s="199" t="s">
        <v>899</v>
      </c>
      <c r="D192" s="401" t="s">
        <v>900</v>
      </c>
      <c r="E192" s="336" t="s">
        <v>534</v>
      </c>
      <c r="F192" s="393">
        <v>125</v>
      </c>
      <c r="G192" s="393">
        <v>125</v>
      </c>
      <c r="H192" s="393">
        <v>0</v>
      </c>
      <c r="I192" s="393">
        <v>125</v>
      </c>
    </row>
    <row r="193" spans="1:9" ht="63.75" customHeight="1">
      <c r="A193" s="389">
        <v>185</v>
      </c>
      <c r="B193" s="395">
        <v>41083</v>
      </c>
      <c r="C193" s="199" t="s">
        <v>901</v>
      </c>
      <c r="D193" s="401" t="s">
        <v>902</v>
      </c>
      <c r="E193" s="336" t="s">
        <v>534</v>
      </c>
      <c r="F193" s="393">
        <v>125</v>
      </c>
      <c r="G193" s="393">
        <v>125</v>
      </c>
      <c r="H193" s="393">
        <v>0</v>
      </c>
      <c r="I193" s="393">
        <v>125</v>
      </c>
    </row>
    <row r="194" spans="1:9" ht="63.75" customHeight="1">
      <c r="A194" s="389">
        <v>186</v>
      </c>
      <c r="B194" s="395">
        <v>41083</v>
      </c>
      <c r="C194" s="199" t="s">
        <v>903</v>
      </c>
      <c r="D194" s="401" t="s">
        <v>904</v>
      </c>
      <c r="E194" s="336" t="s">
        <v>534</v>
      </c>
      <c r="F194" s="393">
        <v>125</v>
      </c>
      <c r="G194" s="393">
        <v>125</v>
      </c>
      <c r="H194" s="393">
        <v>0</v>
      </c>
      <c r="I194" s="393">
        <v>125</v>
      </c>
    </row>
    <row r="195" spans="1:9" ht="63.75" customHeight="1">
      <c r="A195" s="389">
        <v>187</v>
      </c>
      <c r="B195" s="395">
        <v>41083</v>
      </c>
      <c r="C195" s="199" t="s">
        <v>905</v>
      </c>
      <c r="D195" s="401" t="s">
        <v>906</v>
      </c>
      <c r="E195" s="336" t="s">
        <v>534</v>
      </c>
      <c r="F195" s="393">
        <v>125</v>
      </c>
      <c r="G195" s="393">
        <v>125</v>
      </c>
      <c r="H195" s="393">
        <v>0</v>
      </c>
      <c r="I195" s="393">
        <v>125</v>
      </c>
    </row>
    <row r="196" spans="1:9" ht="63.75" customHeight="1">
      <c r="A196" s="389">
        <v>188</v>
      </c>
      <c r="B196" s="395">
        <v>41083</v>
      </c>
      <c r="C196" s="199" t="s">
        <v>907</v>
      </c>
      <c r="D196" s="401" t="s">
        <v>908</v>
      </c>
      <c r="E196" s="336" t="s">
        <v>534</v>
      </c>
      <c r="F196" s="393">
        <v>162.5</v>
      </c>
      <c r="G196" s="393">
        <v>162.5</v>
      </c>
      <c r="H196" s="393">
        <v>0</v>
      </c>
      <c r="I196" s="393">
        <v>162.5</v>
      </c>
    </row>
    <row r="197" spans="1:9" ht="63.75" customHeight="1">
      <c r="A197" s="389">
        <v>189</v>
      </c>
      <c r="B197" s="395">
        <v>41083</v>
      </c>
      <c r="C197" s="199" t="s">
        <v>909</v>
      </c>
      <c r="D197" s="401" t="s">
        <v>910</v>
      </c>
      <c r="E197" s="336" t="s">
        <v>534</v>
      </c>
      <c r="F197" s="393">
        <v>162.5</v>
      </c>
      <c r="G197" s="393">
        <v>162.5</v>
      </c>
      <c r="H197" s="393">
        <v>0</v>
      </c>
      <c r="I197" s="393">
        <v>162.5</v>
      </c>
    </row>
    <row r="198" spans="1:9" ht="63.75" customHeight="1">
      <c r="A198" s="389">
        <v>190</v>
      </c>
      <c r="B198" s="395">
        <v>41083</v>
      </c>
      <c r="C198" s="199" t="s">
        <v>911</v>
      </c>
      <c r="D198" s="401" t="s">
        <v>912</v>
      </c>
      <c r="E198" s="336" t="s">
        <v>534</v>
      </c>
      <c r="F198" s="393">
        <v>162.5</v>
      </c>
      <c r="G198" s="393">
        <v>162.5</v>
      </c>
      <c r="H198" s="393">
        <v>0</v>
      </c>
      <c r="I198" s="393">
        <v>162.5</v>
      </c>
    </row>
    <row r="199" spans="1:9" ht="63.75" customHeight="1">
      <c r="A199" s="389">
        <v>191</v>
      </c>
      <c r="B199" s="395">
        <v>41083</v>
      </c>
      <c r="C199" s="199" t="s">
        <v>913</v>
      </c>
      <c r="D199" s="401" t="s">
        <v>914</v>
      </c>
      <c r="E199" s="336" t="s">
        <v>534</v>
      </c>
      <c r="F199" s="393">
        <v>162.5</v>
      </c>
      <c r="G199" s="393">
        <v>162.5</v>
      </c>
      <c r="H199" s="393">
        <v>0</v>
      </c>
      <c r="I199" s="393">
        <v>162.5</v>
      </c>
    </row>
    <row r="200" spans="1:9" ht="63.75" customHeight="1">
      <c r="A200" s="389">
        <v>192</v>
      </c>
      <c r="B200" s="395">
        <v>41083</v>
      </c>
      <c r="C200" s="199" t="s">
        <v>915</v>
      </c>
      <c r="D200" s="401" t="s">
        <v>916</v>
      </c>
      <c r="E200" s="336" t="s">
        <v>534</v>
      </c>
      <c r="F200" s="393">
        <v>162.5</v>
      </c>
      <c r="G200" s="393">
        <v>162.5</v>
      </c>
      <c r="H200" s="393">
        <v>0</v>
      </c>
      <c r="I200" s="393">
        <v>162.5</v>
      </c>
    </row>
    <row r="201" spans="1:9" ht="63.75" customHeight="1">
      <c r="A201" s="389">
        <v>193</v>
      </c>
      <c r="B201" s="395">
        <v>41083</v>
      </c>
      <c r="C201" s="199" t="s">
        <v>917</v>
      </c>
      <c r="D201" s="401" t="s">
        <v>918</v>
      </c>
      <c r="E201" s="336" t="s">
        <v>534</v>
      </c>
      <c r="F201" s="393">
        <v>162.5</v>
      </c>
      <c r="G201" s="393">
        <v>162.5</v>
      </c>
      <c r="H201" s="393">
        <v>0</v>
      </c>
      <c r="I201" s="393">
        <v>162.5</v>
      </c>
    </row>
    <row r="202" spans="1:9" ht="63.75" customHeight="1">
      <c r="A202" s="389">
        <v>194</v>
      </c>
      <c r="B202" s="395">
        <v>41083</v>
      </c>
      <c r="C202" s="199" t="s">
        <v>919</v>
      </c>
      <c r="D202" s="401" t="s">
        <v>920</v>
      </c>
      <c r="E202" s="336" t="s">
        <v>534</v>
      </c>
      <c r="F202" s="393">
        <v>162.5</v>
      </c>
      <c r="G202" s="393">
        <v>162.5</v>
      </c>
      <c r="H202" s="393">
        <v>0</v>
      </c>
      <c r="I202" s="393">
        <v>162.5</v>
      </c>
    </row>
    <row r="203" spans="1:9" ht="63.75" customHeight="1">
      <c r="A203" s="389">
        <v>195</v>
      </c>
      <c r="B203" s="395">
        <v>41083</v>
      </c>
      <c r="C203" s="199" t="s">
        <v>921</v>
      </c>
      <c r="D203" s="401" t="s">
        <v>922</v>
      </c>
      <c r="E203" s="336" t="s">
        <v>534</v>
      </c>
      <c r="F203" s="393">
        <v>162.5</v>
      </c>
      <c r="G203" s="393">
        <v>162.5</v>
      </c>
      <c r="H203" s="393">
        <v>0</v>
      </c>
      <c r="I203" s="393">
        <v>162.5</v>
      </c>
    </row>
    <row r="204" spans="1:9" ht="63.75" customHeight="1">
      <c r="A204" s="389">
        <v>196</v>
      </c>
      <c r="B204" s="395">
        <v>41083</v>
      </c>
      <c r="C204" s="199" t="s">
        <v>923</v>
      </c>
      <c r="D204" s="401" t="s">
        <v>924</v>
      </c>
      <c r="E204" s="336" t="s">
        <v>534</v>
      </c>
      <c r="F204" s="393">
        <v>125</v>
      </c>
      <c r="G204" s="393">
        <v>125</v>
      </c>
      <c r="H204" s="393">
        <v>0</v>
      </c>
      <c r="I204" s="393">
        <v>125</v>
      </c>
    </row>
    <row r="205" spans="1:9" ht="63.75" customHeight="1">
      <c r="A205" s="389">
        <v>197</v>
      </c>
      <c r="B205" s="395">
        <v>41083</v>
      </c>
      <c r="C205" s="199" t="s">
        <v>925</v>
      </c>
      <c r="D205" s="401" t="s">
        <v>926</v>
      </c>
      <c r="E205" s="336" t="s">
        <v>534</v>
      </c>
      <c r="F205" s="393">
        <v>125</v>
      </c>
      <c r="G205" s="393">
        <v>125</v>
      </c>
      <c r="H205" s="393">
        <v>0</v>
      </c>
      <c r="I205" s="393">
        <v>125</v>
      </c>
    </row>
    <row r="206" spans="1:9" ht="63.75" customHeight="1">
      <c r="A206" s="389">
        <v>198</v>
      </c>
      <c r="B206" s="395">
        <v>41083</v>
      </c>
      <c r="C206" s="199" t="s">
        <v>927</v>
      </c>
      <c r="D206" s="401" t="s">
        <v>928</v>
      </c>
      <c r="E206" s="336" t="s">
        <v>534</v>
      </c>
      <c r="F206" s="393">
        <v>125</v>
      </c>
      <c r="G206" s="393">
        <v>125</v>
      </c>
      <c r="H206" s="393">
        <v>0</v>
      </c>
      <c r="I206" s="393">
        <v>125</v>
      </c>
    </row>
    <row r="207" spans="1:9" ht="63.75" customHeight="1">
      <c r="A207" s="389">
        <v>199</v>
      </c>
      <c r="B207" s="395">
        <v>41083</v>
      </c>
      <c r="C207" s="199" t="s">
        <v>929</v>
      </c>
      <c r="D207" s="401" t="s">
        <v>930</v>
      </c>
      <c r="E207" s="336" t="s">
        <v>534</v>
      </c>
      <c r="F207" s="393">
        <v>125</v>
      </c>
      <c r="G207" s="393">
        <v>125</v>
      </c>
      <c r="H207" s="393">
        <v>0</v>
      </c>
      <c r="I207" s="393">
        <v>125</v>
      </c>
    </row>
    <row r="208" spans="1:9" ht="63.75" customHeight="1">
      <c r="A208" s="389">
        <v>200</v>
      </c>
      <c r="B208" s="395">
        <v>41083</v>
      </c>
      <c r="C208" s="199" t="s">
        <v>931</v>
      </c>
      <c r="D208" s="401" t="s">
        <v>932</v>
      </c>
      <c r="E208" s="336" t="s">
        <v>534</v>
      </c>
      <c r="F208" s="393">
        <v>100</v>
      </c>
      <c r="G208" s="393">
        <v>100</v>
      </c>
      <c r="H208" s="393">
        <v>0</v>
      </c>
      <c r="I208" s="393">
        <v>100</v>
      </c>
    </row>
    <row r="209" spans="1:9" ht="63.75" customHeight="1">
      <c r="A209" s="389">
        <v>201</v>
      </c>
      <c r="B209" s="395">
        <v>41083</v>
      </c>
      <c r="C209" s="199" t="s">
        <v>933</v>
      </c>
      <c r="D209" s="401" t="s">
        <v>934</v>
      </c>
      <c r="E209" s="336" t="s">
        <v>534</v>
      </c>
      <c r="F209" s="393">
        <v>100</v>
      </c>
      <c r="G209" s="393">
        <v>100</v>
      </c>
      <c r="H209" s="393">
        <v>0</v>
      </c>
      <c r="I209" s="393">
        <v>100</v>
      </c>
    </row>
    <row r="210" spans="1:9" ht="63.75" customHeight="1">
      <c r="A210" s="389">
        <v>202</v>
      </c>
      <c r="B210" s="395">
        <v>41083</v>
      </c>
      <c r="C210" s="199" t="s">
        <v>935</v>
      </c>
      <c r="D210" s="401" t="s">
        <v>936</v>
      </c>
      <c r="E210" s="336" t="s">
        <v>534</v>
      </c>
      <c r="F210" s="393">
        <v>162.5</v>
      </c>
      <c r="G210" s="393">
        <v>162.5</v>
      </c>
      <c r="H210" s="393">
        <v>0</v>
      </c>
      <c r="I210" s="393">
        <v>162.5</v>
      </c>
    </row>
    <row r="211" spans="1:9" ht="63.75" customHeight="1">
      <c r="A211" s="389">
        <v>203</v>
      </c>
      <c r="B211" s="395">
        <v>41083</v>
      </c>
      <c r="C211" s="199" t="s">
        <v>937</v>
      </c>
      <c r="D211" s="401" t="s">
        <v>938</v>
      </c>
      <c r="E211" s="336" t="s">
        <v>534</v>
      </c>
      <c r="F211" s="393">
        <v>125</v>
      </c>
      <c r="G211" s="393">
        <v>125</v>
      </c>
      <c r="H211" s="393">
        <v>0</v>
      </c>
      <c r="I211" s="393">
        <v>125</v>
      </c>
    </row>
    <row r="212" spans="1:9" ht="63.75" customHeight="1">
      <c r="A212" s="389">
        <v>204</v>
      </c>
      <c r="B212" s="395">
        <v>41065</v>
      </c>
      <c r="C212" s="199" t="s">
        <v>939</v>
      </c>
      <c r="D212" s="401" t="s">
        <v>940</v>
      </c>
      <c r="E212" s="336" t="s">
        <v>534</v>
      </c>
      <c r="F212" s="393">
        <v>100</v>
      </c>
      <c r="G212" s="393">
        <v>100</v>
      </c>
      <c r="H212" s="393">
        <v>0</v>
      </c>
      <c r="I212" s="393">
        <v>100</v>
      </c>
    </row>
    <row r="213" spans="1:9" ht="63.75" customHeight="1">
      <c r="A213" s="389">
        <v>205</v>
      </c>
      <c r="B213" s="395">
        <v>41065</v>
      </c>
      <c r="C213" s="199" t="s">
        <v>941</v>
      </c>
      <c r="D213" s="401" t="s">
        <v>942</v>
      </c>
      <c r="E213" s="336" t="s">
        <v>534</v>
      </c>
      <c r="F213" s="393">
        <v>100</v>
      </c>
      <c r="G213" s="393">
        <v>100</v>
      </c>
      <c r="H213" s="393">
        <v>0</v>
      </c>
      <c r="I213" s="393">
        <v>100</v>
      </c>
    </row>
    <row r="214" spans="1:9" ht="63.75" customHeight="1">
      <c r="A214" s="389">
        <v>206</v>
      </c>
      <c r="B214" s="395">
        <v>41065</v>
      </c>
      <c r="C214" s="199" t="s">
        <v>943</v>
      </c>
      <c r="D214" s="401" t="s">
        <v>944</v>
      </c>
      <c r="E214" s="336" t="s">
        <v>534</v>
      </c>
      <c r="F214" s="393">
        <v>125</v>
      </c>
      <c r="G214" s="393">
        <v>125</v>
      </c>
      <c r="H214" s="393">
        <v>0</v>
      </c>
      <c r="I214" s="393">
        <v>125</v>
      </c>
    </row>
    <row r="215" spans="1:9" ht="63.75" customHeight="1">
      <c r="A215" s="389">
        <v>207</v>
      </c>
      <c r="B215" s="395">
        <v>41065</v>
      </c>
      <c r="C215" s="199" t="s">
        <v>945</v>
      </c>
      <c r="D215" s="401" t="s">
        <v>946</v>
      </c>
      <c r="E215" s="336" t="s">
        <v>534</v>
      </c>
      <c r="F215" s="393">
        <v>125</v>
      </c>
      <c r="G215" s="393">
        <v>125</v>
      </c>
      <c r="H215" s="393">
        <v>0</v>
      </c>
      <c r="I215" s="393">
        <v>125</v>
      </c>
    </row>
    <row r="216" spans="1:9" ht="63.75" customHeight="1">
      <c r="A216" s="389">
        <v>208</v>
      </c>
      <c r="B216" s="395">
        <v>41065</v>
      </c>
      <c r="C216" s="199" t="s">
        <v>947</v>
      </c>
      <c r="D216" s="401" t="s">
        <v>948</v>
      </c>
      <c r="E216" s="336" t="s">
        <v>534</v>
      </c>
      <c r="F216" s="393">
        <v>125</v>
      </c>
      <c r="G216" s="393">
        <v>125</v>
      </c>
      <c r="H216" s="393">
        <v>0</v>
      </c>
      <c r="I216" s="393">
        <v>125</v>
      </c>
    </row>
    <row r="217" spans="1:9" ht="63.75" customHeight="1">
      <c r="A217" s="389">
        <v>209</v>
      </c>
      <c r="B217" s="395">
        <v>41065</v>
      </c>
      <c r="C217" s="199" t="s">
        <v>949</v>
      </c>
      <c r="D217" s="401" t="s">
        <v>950</v>
      </c>
      <c r="E217" s="336" t="s">
        <v>534</v>
      </c>
      <c r="F217" s="393">
        <v>125</v>
      </c>
      <c r="G217" s="393">
        <v>125</v>
      </c>
      <c r="H217" s="393">
        <v>0</v>
      </c>
      <c r="I217" s="393">
        <v>125</v>
      </c>
    </row>
    <row r="218" spans="1:9" ht="63.75" customHeight="1">
      <c r="A218" s="389">
        <v>210</v>
      </c>
      <c r="B218" s="395">
        <v>41065</v>
      </c>
      <c r="C218" s="199" t="s">
        <v>951</v>
      </c>
      <c r="D218" s="401" t="s">
        <v>952</v>
      </c>
      <c r="E218" s="336" t="s">
        <v>534</v>
      </c>
      <c r="F218" s="393">
        <v>162.5</v>
      </c>
      <c r="G218" s="393">
        <v>162.5</v>
      </c>
      <c r="H218" s="393">
        <v>0</v>
      </c>
      <c r="I218" s="393">
        <v>162.5</v>
      </c>
    </row>
    <row r="219" spans="1:9" ht="63.75" customHeight="1">
      <c r="A219" s="389">
        <v>211</v>
      </c>
      <c r="B219" s="395">
        <v>41065</v>
      </c>
      <c r="C219" s="199" t="s">
        <v>953</v>
      </c>
      <c r="D219" s="401" t="s">
        <v>954</v>
      </c>
      <c r="E219" s="336" t="s">
        <v>534</v>
      </c>
      <c r="F219" s="393">
        <v>162.5</v>
      </c>
      <c r="G219" s="393">
        <v>162.5</v>
      </c>
      <c r="H219" s="393">
        <v>0</v>
      </c>
      <c r="I219" s="393">
        <v>162.5</v>
      </c>
    </row>
    <row r="220" spans="1:9" ht="63.75" customHeight="1">
      <c r="A220" s="389">
        <v>212</v>
      </c>
      <c r="B220" s="395">
        <v>41065</v>
      </c>
      <c r="C220" s="199" t="s">
        <v>955</v>
      </c>
      <c r="D220" s="401" t="s">
        <v>956</v>
      </c>
      <c r="E220" s="336" t="s">
        <v>534</v>
      </c>
      <c r="F220" s="393">
        <v>162.5</v>
      </c>
      <c r="G220" s="393">
        <v>162.5</v>
      </c>
      <c r="H220" s="393">
        <v>0</v>
      </c>
      <c r="I220" s="393">
        <v>162.5</v>
      </c>
    </row>
    <row r="221" spans="1:9" ht="63.75" customHeight="1">
      <c r="A221" s="389">
        <v>213</v>
      </c>
      <c r="B221" s="395">
        <v>41065</v>
      </c>
      <c r="C221" s="199" t="s">
        <v>957</v>
      </c>
      <c r="D221" s="401" t="s">
        <v>958</v>
      </c>
      <c r="E221" s="336" t="s">
        <v>534</v>
      </c>
      <c r="F221" s="393">
        <v>162.5</v>
      </c>
      <c r="G221" s="393">
        <v>162.5</v>
      </c>
      <c r="H221" s="393">
        <v>0</v>
      </c>
      <c r="I221" s="393">
        <v>162.5</v>
      </c>
    </row>
    <row r="222" spans="1:9" ht="63.75" customHeight="1">
      <c r="A222" s="389">
        <v>214</v>
      </c>
      <c r="B222" s="395">
        <v>41065</v>
      </c>
      <c r="C222" s="199" t="s">
        <v>959</v>
      </c>
      <c r="D222" s="401" t="s">
        <v>960</v>
      </c>
      <c r="E222" s="336" t="s">
        <v>534</v>
      </c>
      <c r="F222" s="393">
        <v>162.5</v>
      </c>
      <c r="G222" s="393">
        <v>162.5</v>
      </c>
      <c r="H222" s="393">
        <v>0</v>
      </c>
      <c r="I222" s="393">
        <v>162.5</v>
      </c>
    </row>
    <row r="223" spans="1:9" ht="63.75" customHeight="1">
      <c r="A223" s="389">
        <v>215</v>
      </c>
      <c r="B223" s="395">
        <v>41065</v>
      </c>
      <c r="C223" s="199" t="s">
        <v>961</v>
      </c>
      <c r="D223" s="401" t="s">
        <v>962</v>
      </c>
      <c r="E223" s="336" t="s">
        <v>534</v>
      </c>
      <c r="F223" s="393">
        <v>162.5</v>
      </c>
      <c r="G223" s="393">
        <v>162.5</v>
      </c>
      <c r="H223" s="393">
        <v>0</v>
      </c>
      <c r="I223" s="393">
        <v>162.5</v>
      </c>
    </row>
    <row r="224" spans="1:9" ht="63.75" customHeight="1">
      <c r="A224" s="389">
        <v>216</v>
      </c>
      <c r="B224" s="395">
        <v>41065</v>
      </c>
      <c r="C224" s="199" t="s">
        <v>963</v>
      </c>
      <c r="D224" s="401" t="s">
        <v>964</v>
      </c>
      <c r="E224" s="336" t="s">
        <v>534</v>
      </c>
      <c r="F224" s="393">
        <v>162.5</v>
      </c>
      <c r="G224" s="393">
        <v>162.5</v>
      </c>
      <c r="H224" s="393">
        <v>0</v>
      </c>
      <c r="I224" s="393">
        <v>162.5</v>
      </c>
    </row>
    <row r="225" spans="1:9" ht="63.75" customHeight="1">
      <c r="A225" s="389">
        <v>217</v>
      </c>
      <c r="B225" s="395">
        <v>41065</v>
      </c>
      <c r="C225" s="199" t="s">
        <v>965</v>
      </c>
      <c r="D225" s="401" t="s">
        <v>966</v>
      </c>
      <c r="E225" s="336" t="s">
        <v>534</v>
      </c>
      <c r="F225" s="393">
        <v>162.5</v>
      </c>
      <c r="G225" s="393">
        <v>162.5</v>
      </c>
      <c r="H225" s="393">
        <v>0</v>
      </c>
      <c r="I225" s="393">
        <v>162.5</v>
      </c>
    </row>
    <row r="226" spans="1:9" ht="63.75" customHeight="1">
      <c r="A226" s="389">
        <v>218</v>
      </c>
      <c r="B226" s="395">
        <v>41065</v>
      </c>
      <c r="C226" s="199" t="s">
        <v>967</v>
      </c>
      <c r="D226" s="401" t="s">
        <v>968</v>
      </c>
      <c r="E226" s="336" t="s">
        <v>534</v>
      </c>
      <c r="F226" s="393">
        <v>162.5</v>
      </c>
      <c r="G226" s="393">
        <v>162.5</v>
      </c>
      <c r="H226" s="393">
        <v>0</v>
      </c>
      <c r="I226" s="393">
        <v>162.5</v>
      </c>
    </row>
    <row r="227" spans="1:9" ht="63.75" customHeight="1">
      <c r="A227" s="389">
        <v>219</v>
      </c>
      <c r="B227" s="395">
        <v>41065</v>
      </c>
      <c r="C227" s="199" t="s">
        <v>969</v>
      </c>
      <c r="D227" s="401" t="s">
        <v>970</v>
      </c>
      <c r="E227" s="336" t="s">
        <v>534</v>
      </c>
      <c r="F227" s="393">
        <v>125</v>
      </c>
      <c r="G227" s="393">
        <v>125</v>
      </c>
      <c r="H227" s="393">
        <v>0</v>
      </c>
      <c r="I227" s="393">
        <v>125</v>
      </c>
    </row>
    <row r="228" spans="1:9" ht="63.75" customHeight="1">
      <c r="A228" s="389">
        <v>220</v>
      </c>
      <c r="B228" s="395">
        <v>41065</v>
      </c>
      <c r="C228" s="199" t="s">
        <v>971</v>
      </c>
      <c r="D228" s="401" t="s">
        <v>972</v>
      </c>
      <c r="E228" s="336" t="s">
        <v>534</v>
      </c>
      <c r="F228" s="393">
        <v>125</v>
      </c>
      <c r="G228" s="393">
        <v>125</v>
      </c>
      <c r="H228" s="393">
        <v>0</v>
      </c>
      <c r="I228" s="393">
        <v>125</v>
      </c>
    </row>
    <row r="229" spans="1:9" ht="63.75" customHeight="1">
      <c r="A229" s="389">
        <v>221</v>
      </c>
      <c r="B229" s="395">
        <v>41065</v>
      </c>
      <c r="C229" s="199" t="s">
        <v>973</v>
      </c>
      <c r="D229" s="401" t="s">
        <v>974</v>
      </c>
      <c r="E229" s="336" t="s">
        <v>534</v>
      </c>
      <c r="F229" s="393">
        <v>162.5</v>
      </c>
      <c r="G229" s="393">
        <v>162.5</v>
      </c>
      <c r="H229" s="393">
        <v>0</v>
      </c>
      <c r="I229" s="393">
        <v>162.5</v>
      </c>
    </row>
    <row r="230" spans="1:9" ht="63.75" customHeight="1">
      <c r="A230" s="389">
        <v>222</v>
      </c>
      <c r="B230" s="395">
        <v>41065</v>
      </c>
      <c r="C230" s="199" t="s">
        <v>975</v>
      </c>
      <c r="D230" s="401" t="s">
        <v>976</v>
      </c>
      <c r="E230" s="336" t="s">
        <v>534</v>
      </c>
      <c r="F230" s="393">
        <v>162.5</v>
      </c>
      <c r="G230" s="393">
        <v>162.5</v>
      </c>
      <c r="H230" s="393">
        <v>0</v>
      </c>
      <c r="I230" s="393">
        <v>162.5</v>
      </c>
    </row>
    <row r="231" spans="1:9" ht="63.75" customHeight="1">
      <c r="A231" s="389">
        <v>223</v>
      </c>
      <c r="B231" s="395">
        <v>41065</v>
      </c>
      <c r="C231" s="199" t="s">
        <v>977</v>
      </c>
      <c r="D231" s="401" t="s">
        <v>978</v>
      </c>
      <c r="E231" s="336" t="s">
        <v>534</v>
      </c>
      <c r="F231" s="393">
        <v>125</v>
      </c>
      <c r="G231" s="393">
        <v>125</v>
      </c>
      <c r="H231" s="393">
        <v>0</v>
      </c>
      <c r="I231" s="393">
        <v>125</v>
      </c>
    </row>
    <row r="232" spans="1:9" ht="63.75" customHeight="1">
      <c r="A232" s="389">
        <v>224</v>
      </c>
      <c r="B232" s="395">
        <v>41065</v>
      </c>
      <c r="C232" s="199" t="s">
        <v>979</v>
      </c>
      <c r="D232" s="401" t="s">
        <v>980</v>
      </c>
      <c r="E232" s="336" t="s">
        <v>534</v>
      </c>
      <c r="F232" s="393">
        <v>125</v>
      </c>
      <c r="G232" s="393">
        <v>125</v>
      </c>
      <c r="H232" s="393">
        <v>0</v>
      </c>
      <c r="I232" s="393">
        <v>125</v>
      </c>
    </row>
    <row r="233" spans="1:9" ht="63.75" customHeight="1">
      <c r="A233" s="389">
        <v>225</v>
      </c>
      <c r="B233" s="395">
        <v>41065</v>
      </c>
      <c r="C233" s="199" t="s">
        <v>981</v>
      </c>
      <c r="D233" s="401" t="s">
        <v>982</v>
      </c>
      <c r="E233" s="336" t="s">
        <v>534</v>
      </c>
      <c r="F233" s="393">
        <v>125</v>
      </c>
      <c r="G233" s="393">
        <v>125</v>
      </c>
      <c r="H233" s="393">
        <v>0</v>
      </c>
      <c r="I233" s="393">
        <v>125</v>
      </c>
    </row>
    <row r="234" spans="1:9" ht="63.75" customHeight="1">
      <c r="A234" s="389">
        <v>226</v>
      </c>
      <c r="B234" s="395">
        <v>41065</v>
      </c>
      <c r="C234" s="199" t="s">
        <v>983</v>
      </c>
      <c r="D234" s="401" t="s">
        <v>984</v>
      </c>
      <c r="E234" s="336" t="s">
        <v>534</v>
      </c>
      <c r="F234" s="393">
        <v>125</v>
      </c>
      <c r="G234" s="393">
        <v>125</v>
      </c>
      <c r="H234" s="393">
        <v>0</v>
      </c>
      <c r="I234" s="393">
        <v>125</v>
      </c>
    </row>
    <row r="235" spans="1:9" ht="63.75" customHeight="1">
      <c r="A235" s="389">
        <v>227</v>
      </c>
      <c r="B235" s="395">
        <v>41065</v>
      </c>
      <c r="C235" s="199" t="s">
        <v>985</v>
      </c>
      <c r="D235" s="401" t="s">
        <v>986</v>
      </c>
      <c r="E235" s="336" t="s">
        <v>534</v>
      </c>
      <c r="F235" s="393">
        <v>125</v>
      </c>
      <c r="G235" s="393">
        <v>125</v>
      </c>
      <c r="H235" s="393">
        <v>0</v>
      </c>
      <c r="I235" s="393">
        <v>125</v>
      </c>
    </row>
    <row r="236" spans="1:9" ht="63.75" customHeight="1">
      <c r="A236" s="389">
        <v>228</v>
      </c>
      <c r="B236" s="395">
        <v>41065</v>
      </c>
      <c r="C236" s="199" t="s">
        <v>987</v>
      </c>
      <c r="D236" s="401" t="s">
        <v>988</v>
      </c>
      <c r="E236" s="336" t="s">
        <v>534</v>
      </c>
      <c r="F236" s="393">
        <v>125</v>
      </c>
      <c r="G236" s="393">
        <v>125</v>
      </c>
      <c r="H236" s="393">
        <v>0</v>
      </c>
      <c r="I236" s="393">
        <v>125</v>
      </c>
    </row>
    <row r="237" spans="1:9" ht="63.75" customHeight="1">
      <c r="A237" s="389">
        <v>229</v>
      </c>
      <c r="B237" s="395">
        <v>41065</v>
      </c>
      <c r="C237" s="199" t="s">
        <v>989</v>
      </c>
      <c r="D237" s="401" t="s">
        <v>990</v>
      </c>
      <c r="E237" s="336" t="s">
        <v>534</v>
      </c>
      <c r="F237" s="393">
        <v>162.5</v>
      </c>
      <c r="G237" s="393">
        <v>162.5</v>
      </c>
      <c r="H237" s="393">
        <v>0</v>
      </c>
      <c r="I237" s="393">
        <v>162.5</v>
      </c>
    </row>
    <row r="238" spans="1:9" ht="63.75" customHeight="1">
      <c r="A238" s="389">
        <v>230</v>
      </c>
      <c r="B238" s="395">
        <v>41065</v>
      </c>
      <c r="C238" s="199" t="s">
        <v>991</v>
      </c>
      <c r="D238" s="401" t="s">
        <v>992</v>
      </c>
      <c r="E238" s="336" t="s">
        <v>534</v>
      </c>
      <c r="F238" s="393">
        <v>162.5</v>
      </c>
      <c r="G238" s="393">
        <v>162.5</v>
      </c>
      <c r="H238" s="393">
        <v>0</v>
      </c>
      <c r="I238" s="393">
        <v>162.5</v>
      </c>
    </row>
    <row r="239" spans="1:9" ht="63.75" customHeight="1">
      <c r="A239" s="389">
        <v>231</v>
      </c>
      <c r="B239" s="395">
        <v>41065</v>
      </c>
      <c r="C239" s="199" t="s">
        <v>993</v>
      </c>
      <c r="D239" s="401" t="s">
        <v>994</v>
      </c>
      <c r="E239" s="336" t="s">
        <v>534</v>
      </c>
      <c r="F239" s="393">
        <v>125</v>
      </c>
      <c r="G239" s="393">
        <v>125</v>
      </c>
      <c r="H239" s="393">
        <v>0</v>
      </c>
      <c r="I239" s="393">
        <v>125</v>
      </c>
    </row>
    <row r="240" spans="1:9" ht="63.75" customHeight="1">
      <c r="A240" s="389">
        <v>232</v>
      </c>
      <c r="B240" s="395">
        <v>41065</v>
      </c>
      <c r="C240" s="199" t="s">
        <v>995</v>
      </c>
      <c r="D240" s="401" t="s">
        <v>996</v>
      </c>
      <c r="E240" s="336" t="s">
        <v>534</v>
      </c>
      <c r="F240" s="393">
        <v>125</v>
      </c>
      <c r="G240" s="393">
        <v>125</v>
      </c>
      <c r="H240" s="393">
        <v>0</v>
      </c>
      <c r="I240" s="393">
        <v>125</v>
      </c>
    </row>
    <row r="241" spans="1:9" ht="63.75" customHeight="1">
      <c r="A241" s="389">
        <v>233</v>
      </c>
      <c r="B241" s="395">
        <v>41065</v>
      </c>
      <c r="C241" s="199" t="s">
        <v>997</v>
      </c>
      <c r="D241" s="401" t="s">
        <v>998</v>
      </c>
      <c r="E241" s="336" t="s">
        <v>534</v>
      </c>
      <c r="F241" s="393">
        <v>100</v>
      </c>
      <c r="G241" s="393">
        <v>100</v>
      </c>
      <c r="H241" s="393">
        <v>0</v>
      </c>
      <c r="I241" s="393">
        <v>100</v>
      </c>
    </row>
    <row r="242" spans="1:9" ht="63.75" customHeight="1">
      <c r="A242" s="389">
        <v>234</v>
      </c>
      <c r="B242" s="395">
        <v>41065</v>
      </c>
      <c r="C242" s="199" t="s">
        <v>999</v>
      </c>
      <c r="D242" s="401" t="s">
        <v>1000</v>
      </c>
      <c r="E242" s="336" t="s">
        <v>534</v>
      </c>
      <c r="F242" s="393">
        <v>100</v>
      </c>
      <c r="G242" s="393">
        <v>100</v>
      </c>
      <c r="H242" s="393">
        <v>0</v>
      </c>
      <c r="I242" s="393">
        <v>100</v>
      </c>
    </row>
    <row r="243" spans="1:9" ht="63.75" customHeight="1">
      <c r="A243" s="389">
        <v>235</v>
      </c>
      <c r="B243" s="395">
        <v>41065</v>
      </c>
      <c r="C243" s="199" t="s">
        <v>1001</v>
      </c>
      <c r="D243" s="401" t="s">
        <v>1002</v>
      </c>
      <c r="E243" s="336" t="s">
        <v>534</v>
      </c>
      <c r="F243" s="393">
        <v>100</v>
      </c>
      <c r="G243" s="393">
        <v>100</v>
      </c>
      <c r="H243" s="393">
        <v>0</v>
      </c>
      <c r="I243" s="393">
        <v>100</v>
      </c>
    </row>
    <row r="244" spans="1:9" ht="63.75" customHeight="1">
      <c r="A244" s="389">
        <v>236</v>
      </c>
      <c r="B244" s="395">
        <v>41065</v>
      </c>
      <c r="C244" s="199" t="s">
        <v>1003</v>
      </c>
      <c r="D244" s="401" t="s">
        <v>1004</v>
      </c>
      <c r="E244" s="336" t="s">
        <v>534</v>
      </c>
      <c r="F244" s="393">
        <v>125</v>
      </c>
      <c r="G244" s="393">
        <v>125</v>
      </c>
      <c r="H244" s="393">
        <v>0</v>
      </c>
      <c r="I244" s="393">
        <v>125</v>
      </c>
    </row>
    <row r="245" spans="1:9" ht="63.75" customHeight="1">
      <c r="A245" s="389">
        <v>237</v>
      </c>
      <c r="B245" s="395">
        <v>41065</v>
      </c>
      <c r="C245" s="199" t="s">
        <v>1005</v>
      </c>
      <c r="D245" s="401" t="s">
        <v>1006</v>
      </c>
      <c r="E245" s="336" t="s">
        <v>534</v>
      </c>
      <c r="F245" s="393">
        <v>162.5</v>
      </c>
      <c r="G245" s="393">
        <v>162.5</v>
      </c>
      <c r="H245" s="393">
        <v>0</v>
      </c>
      <c r="I245" s="393">
        <v>162.5</v>
      </c>
    </row>
    <row r="246" spans="1:9" ht="63.75" customHeight="1">
      <c r="A246" s="389">
        <v>238</v>
      </c>
      <c r="B246" s="395">
        <v>41065</v>
      </c>
      <c r="C246" s="199" t="s">
        <v>1007</v>
      </c>
      <c r="D246" s="401" t="s">
        <v>1008</v>
      </c>
      <c r="E246" s="336" t="s">
        <v>534</v>
      </c>
      <c r="F246" s="393">
        <v>162.5</v>
      </c>
      <c r="G246" s="393">
        <v>162.5</v>
      </c>
      <c r="H246" s="393">
        <v>0</v>
      </c>
      <c r="I246" s="393">
        <v>162.5</v>
      </c>
    </row>
    <row r="247" spans="1:9" ht="63.75" customHeight="1">
      <c r="A247" s="389">
        <v>239</v>
      </c>
      <c r="B247" s="395">
        <v>41065</v>
      </c>
      <c r="C247" s="199" t="s">
        <v>1009</v>
      </c>
      <c r="D247" s="401" t="s">
        <v>1010</v>
      </c>
      <c r="E247" s="336" t="s">
        <v>534</v>
      </c>
      <c r="F247" s="393">
        <v>125</v>
      </c>
      <c r="G247" s="393">
        <v>125</v>
      </c>
      <c r="H247" s="393">
        <v>0</v>
      </c>
      <c r="I247" s="393">
        <v>125</v>
      </c>
    </row>
    <row r="248" spans="1:9" ht="63.75" customHeight="1">
      <c r="A248" s="389">
        <v>240</v>
      </c>
      <c r="B248" s="395">
        <v>41065</v>
      </c>
      <c r="C248" s="199" t="s">
        <v>1011</v>
      </c>
      <c r="D248" s="401" t="s">
        <v>1012</v>
      </c>
      <c r="E248" s="336" t="s">
        <v>534</v>
      </c>
      <c r="F248" s="393">
        <v>125</v>
      </c>
      <c r="G248" s="393">
        <v>125</v>
      </c>
      <c r="H248" s="393">
        <v>0</v>
      </c>
      <c r="I248" s="393">
        <v>125</v>
      </c>
    </row>
    <row r="249" spans="1:9" ht="63.75" customHeight="1">
      <c r="A249" s="389">
        <v>241</v>
      </c>
      <c r="B249" s="395">
        <v>41065</v>
      </c>
      <c r="C249" s="199" t="s">
        <v>1013</v>
      </c>
      <c r="D249" s="401" t="s">
        <v>1014</v>
      </c>
      <c r="E249" s="336" t="s">
        <v>534</v>
      </c>
      <c r="F249" s="393">
        <v>125</v>
      </c>
      <c r="G249" s="393">
        <v>125</v>
      </c>
      <c r="H249" s="393">
        <v>0</v>
      </c>
      <c r="I249" s="393">
        <v>125</v>
      </c>
    </row>
    <row r="250" spans="1:9" ht="63.75" customHeight="1">
      <c r="A250" s="389">
        <v>242</v>
      </c>
      <c r="B250" s="395">
        <v>41065</v>
      </c>
      <c r="C250" s="199" t="s">
        <v>1015</v>
      </c>
      <c r="D250" s="401" t="s">
        <v>1016</v>
      </c>
      <c r="E250" s="336" t="s">
        <v>534</v>
      </c>
      <c r="F250" s="393">
        <v>125</v>
      </c>
      <c r="G250" s="393">
        <v>125</v>
      </c>
      <c r="H250" s="393">
        <v>0</v>
      </c>
      <c r="I250" s="393">
        <v>125</v>
      </c>
    </row>
    <row r="251" spans="1:9" ht="63.75" customHeight="1">
      <c r="A251" s="389">
        <v>243</v>
      </c>
      <c r="B251" s="395">
        <v>41065</v>
      </c>
      <c r="C251" s="199" t="s">
        <v>1017</v>
      </c>
      <c r="D251" s="401" t="s">
        <v>1018</v>
      </c>
      <c r="E251" s="336" t="s">
        <v>534</v>
      </c>
      <c r="F251" s="393">
        <v>125</v>
      </c>
      <c r="G251" s="393">
        <v>125</v>
      </c>
      <c r="H251" s="393">
        <v>0</v>
      </c>
      <c r="I251" s="393">
        <v>125</v>
      </c>
    </row>
    <row r="252" spans="1:9" ht="63.75" customHeight="1">
      <c r="A252" s="389">
        <v>244</v>
      </c>
      <c r="B252" s="395">
        <v>41065</v>
      </c>
      <c r="C252" s="199" t="s">
        <v>1019</v>
      </c>
      <c r="D252" s="401" t="s">
        <v>1020</v>
      </c>
      <c r="E252" s="336" t="s">
        <v>534</v>
      </c>
      <c r="F252" s="393">
        <v>125</v>
      </c>
      <c r="G252" s="393">
        <v>125</v>
      </c>
      <c r="H252" s="393">
        <v>0</v>
      </c>
      <c r="I252" s="393">
        <v>125</v>
      </c>
    </row>
    <row r="253" spans="1:9" ht="63.75" customHeight="1">
      <c r="A253" s="389">
        <v>245</v>
      </c>
      <c r="B253" s="395">
        <v>41065</v>
      </c>
      <c r="C253" s="199" t="s">
        <v>1021</v>
      </c>
      <c r="D253" s="401" t="s">
        <v>1022</v>
      </c>
      <c r="E253" s="336" t="s">
        <v>534</v>
      </c>
      <c r="F253" s="393">
        <v>125</v>
      </c>
      <c r="G253" s="393">
        <v>125</v>
      </c>
      <c r="H253" s="393">
        <v>0</v>
      </c>
      <c r="I253" s="393">
        <v>125</v>
      </c>
    </row>
    <row r="254" spans="1:9" ht="63.75" customHeight="1">
      <c r="A254" s="389">
        <v>246</v>
      </c>
      <c r="B254" s="395">
        <v>41065</v>
      </c>
      <c r="C254" s="199" t="s">
        <v>1023</v>
      </c>
      <c r="D254" s="401" t="s">
        <v>1024</v>
      </c>
      <c r="E254" s="336" t="s">
        <v>534</v>
      </c>
      <c r="F254" s="393">
        <v>100</v>
      </c>
      <c r="G254" s="393">
        <v>100</v>
      </c>
      <c r="H254" s="393">
        <v>0</v>
      </c>
      <c r="I254" s="393">
        <v>100</v>
      </c>
    </row>
    <row r="255" spans="1:9" ht="63.75" customHeight="1">
      <c r="A255" s="389">
        <v>247</v>
      </c>
      <c r="B255" s="395">
        <v>41065</v>
      </c>
      <c r="C255" s="199" t="s">
        <v>1025</v>
      </c>
      <c r="D255" s="401" t="s">
        <v>1026</v>
      </c>
      <c r="E255" s="336" t="s">
        <v>534</v>
      </c>
      <c r="F255" s="393">
        <v>100</v>
      </c>
      <c r="G255" s="393">
        <v>100</v>
      </c>
      <c r="H255" s="393">
        <v>0</v>
      </c>
      <c r="I255" s="393">
        <v>100</v>
      </c>
    </row>
    <row r="256" spans="1:9" ht="63.75" customHeight="1">
      <c r="A256" s="389">
        <v>248</v>
      </c>
      <c r="B256" s="395">
        <v>41065</v>
      </c>
      <c r="C256" s="199" t="s">
        <v>1027</v>
      </c>
      <c r="D256" s="401" t="s">
        <v>1028</v>
      </c>
      <c r="E256" s="336" t="s">
        <v>534</v>
      </c>
      <c r="F256" s="393">
        <v>125</v>
      </c>
      <c r="G256" s="393">
        <v>125</v>
      </c>
      <c r="H256" s="393">
        <v>0</v>
      </c>
      <c r="I256" s="393">
        <v>125</v>
      </c>
    </row>
    <row r="257" spans="1:9" ht="63.75" customHeight="1">
      <c r="A257" s="389">
        <v>249</v>
      </c>
      <c r="B257" s="395">
        <v>41065</v>
      </c>
      <c r="C257" s="199" t="s">
        <v>1029</v>
      </c>
      <c r="D257" s="401" t="s">
        <v>1030</v>
      </c>
      <c r="E257" s="336" t="s">
        <v>534</v>
      </c>
      <c r="F257" s="393">
        <v>125</v>
      </c>
      <c r="G257" s="393">
        <v>125</v>
      </c>
      <c r="H257" s="393">
        <v>0</v>
      </c>
      <c r="I257" s="393">
        <v>125</v>
      </c>
    </row>
    <row r="258" spans="1:9" ht="63.75" customHeight="1">
      <c r="A258" s="389">
        <v>250</v>
      </c>
      <c r="B258" s="395">
        <v>41065</v>
      </c>
      <c r="C258" s="199" t="s">
        <v>1031</v>
      </c>
      <c r="D258" s="401" t="s">
        <v>1032</v>
      </c>
      <c r="E258" s="336" t="s">
        <v>534</v>
      </c>
      <c r="F258" s="393">
        <v>125</v>
      </c>
      <c r="G258" s="393">
        <v>125</v>
      </c>
      <c r="H258" s="393">
        <v>0</v>
      </c>
      <c r="I258" s="393">
        <v>125</v>
      </c>
    </row>
    <row r="259" spans="1:9" ht="63.75" customHeight="1">
      <c r="A259" s="389">
        <v>251</v>
      </c>
      <c r="B259" s="395">
        <v>41065</v>
      </c>
      <c r="C259" s="199" t="s">
        <v>1033</v>
      </c>
      <c r="D259" s="401" t="s">
        <v>1034</v>
      </c>
      <c r="E259" s="336" t="s">
        <v>534</v>
      </c>
      <c r="F259" s="393">
        <v>125</v>
      </c>
      <c r="G259" s="393">
        <v>125</v>
      </c>
      <c r="H259" s="393">
        <v>0</v>
      </c>
      <c r="I259" s="393">
        <v>125</v>
      </c>
    </row>
    <row r="260" spans="1:9" ht="63.75" customHeight="1">
      <c r="A260" s="389">
        <v>252</v>
      </c>
      <c r="B260" s="395">
        <v>41065</v>
      </c>
      <c r="C260" s="199" t="s">
        <v>1035</v>
      </c>
      <c r="D260" s="401" t="s">
        <v>1036</v>
      </c>
      <c r="E260" s="336" t="s">
        <v>534</v>
      </c>
      <c r="F260" s="393">
        <v>162.5</v>
      </c>
      <c r="G260" s="393">
        <v>162.5</v>
      </c>
      <c r="H260" s="393">
        <v>0</v>
      </c>
      <c r="I260" s="393">
        <v>162.5</v>
      </c>
    </row>
    <row r="261" spans="1:9" ht="63.75" customHeight="1">
      <c r="A261" s="389">
        <v>253</v>
      </c>
      <c r="B261" s="395">
        <v>41065</v>
      </c>
      <c r="C261" s="199" t="s">
        <v>1037</v>
      </c>
      <c r="D261" s="401" t="s">
        <v>1038</v>
      </c>
      <c r="E261" s="336" t="s">
        <v>534</v>
      </c>
      <c r="F261" s="393">
        <v>162.5</v>
      </c>
      <c r="G261" s="393">
        <v>162.5</v>
      </c>
      <c r="H261" s="393">
        <v>0</v>
      </c>
      <c r="I261" s="393">
        <v>162.5</v>
      </c>
    </row>
    <row r="262" spans="1:9" ht="63.75" customHeight="1">
      <c r="A262" s="389">
        <v>254</v>
      </c>
      <c r="B262" s="395">
        <v>41065</v>
      </c>
      <c r="C262" s="199" t="s">
        <v>1039</v>
      </c>
      <c r="D262" s="401" t="s">
        <v>1040</v>
      </c>
      <c r="E262" s="336" t="s">
        <v>534</v>
      </c>
      <c r="F262" s="393">
        <v>125</v>
      </c>
      <c r="G262" s="393">
        <v>125</v>
      </c>
      <c r="H262" s="393">
        <v>0</v>
      </c>
      <c r="I262" s="393">
        <v>125</v>
      </c>
    </row>
    <row r="263" spans="1:9" ht="63.75" customHeight="1">
      <c r="A263" s="389">
        <v>255</v>
      </c>
      <c r="B263" s="395">
        <v>41065</v>
      </c>
      <c r="C263" s="199" t="s">
        <v>1041</v>
      </c>
      <c r="D263" s="401" t="s">
        <v>1042</v>
      </c>
      <c r="E263" s="336" t="s">
        <v>534</v>
      </c>
      <c r="F263" s="393">
        <v>125</v>
      </c>
      <c r="G263" s="393">
        <v>125</v>
      </c>
      <c r="H263" s="393">
        <v>0</v>
      </c>
      <c r="I263" s="393">
        <v>125</v>
      </c>
    </row>
    <row r="264" spans="1:9" ht="63.75" customHeight="1">
      <c r="A264" s="389">
        <v>256</v>
      </c>
      <c r="B264" s="395">
        <v>41065</v>
      </c>
      <c r="C264" s="199" t="s">
        <v>1043</v>
      </c>
      <c r="D264" s="401" t="s">
        <v>1044</v>
      </c>
      <c r="E264" s="336" t="s">
        <v>534</v>
      </c>
      <c r="F264" s="393">
        <v>125</v>
      </c>
      <c r="G264" s="393">
        <v>125</v>
      </c>
      <c r="H264" s="393">
        <v>0</v>
      </c>
      <c r="I264" s="393">
        <v>125</v>
      </c>
    </row>
    <row r="265" spans="1:9" ht="63.75" customHeight="1">
      <c r="A265" s="389">
        <v>257</v>
      </c>
      <c r="B265" s="395">
        <v>41065</v>
      </c>
      <c r="C265" s="199" t="s">
        <v>1045</v>
      </c>
      <c r="D265" s="401" t="s">
        <v>1046</v>
      </c>
      <c r="E265" s="336" t="s">
        <v>534</v>
      </c>
      <c r="F265" s="393">
        <v>125</v>
      </c>
      <c r="G265" s="393">
        <v>125</v>
      </c>
      <c r="H265" s="393">
        <v>0</v>
      </c>
      <c r="I265" s="393">
        <v>125</v>
      </c>
    </row>
    <row r="266" spans="1:9" ht="63.75" customHeight="1">
      <c r="A266" s="389">
        <v>258</v>
      </c>
      <c r="B266" s="395">
        <v>41065</v>
      </c>
      <c r="C266" s="199" t="s">
        <v>1047</v>
      </c>
      <c r="D266" s="401" t="s">
        <v>1048</v>
      </c>
      <c r="E266" s="336" t="s">
        <v>534</v>
      </c>
      <c r="F266" s="393">
        <v>125</v>
      </c>
      <c r="G266" s="393">
        <v>125</v>
      </c>
      <c r="H266" s="393">
        <v>0</v>
      </c>
      <c r="I266" s="393">
        <v>125</v>
      </c>
    </row>
    <row r="267" spans="1:9" ht="63.75" customHeight="1">
      <c r="A267" s="389">
        <v>259</v>
      </c>
      <c r="B267" s="395">
        <v>41065</v>
      </c>
      <c r="C267" s="199" t="s">
        <v>1049</v>
      </c>
      <c r="D267" s="401" t="s">
        <v>1050</v>
      </c>
      <c r="E267" s="336" t="s">
        <v>534</v>
      </c>
      <c r="F267" s="393">
        <v>125</v>
      </c>
      <c r="G267" s="393">
        <v>125</v>
      </c>
      <c r="H267" s="393">
        <v>0</v>
      </c>
      <c r="I267" s="393">
        <v>125</v>
      </c>
    </row>
    <row r="268" spans="1:9" ht="63.75" customHeight="1">
      <c r="A268" s="389">
        <v>260</v>
      </c>
      <c r="B268" s="395">
        <v>41065</v>
      </c>
      <c r="C268" s="199" t="s">
        <v>1051</v>
      </c>
      <c r="D268" s="401" t="s">
        <v>1052</v>
      </c>
      <c r="E268" s="336" t="s">
        <v>534</v>
      </c>
      <c r="F268" s="393">
        <v>125</v>
      </c>
      <c r="G268" s="393">
        <v>125</v>
      </c>
      <c r="H268" s="393">
        <v>0</v>
      </c>
      <c r="I268" s="393">
        <v>125</v>
      </c>
    </row>
    <row r="269" spans="1:9" ht="63.75" customHeight="1">
      <c r="A269" s="389">
        <v>261</v>
      </c>
      <c r="B269" s="395">
        <v>41065</v>
      </c>
      <c r="C269" s="199" t="s">
        <v>1053</v>
      </c>
      <c r="D269" s="401" t="s">
        <v>1054</v>
      </c>
      <c r="E269" s="336" t="s">
        <v>534</v>
      </c>
      <c r="F269" s="393">
        <v>125</v>
      </c>
      <c r="G269" s="393">
        <v>125</v>
      </c>
      <c r="H269" s="393">
        <v>0</v>
      </c>
      <c r="I269" s="393">
        <v>125</v>
      </c>
    </row>
    <row r="270" spans="1:9" ht="63.75" customHeight="1">
      <c r="A270" s="389">
        <v>262</v>
      </c>
      <c r="B270" s="395">
        <v>41065</v>
      </c>
      <c r="C270" s="199" t="s">
        <v>1055</v>
      </c>
      <c r="D270" s="401" t="s">
        <v>1056</v>
      </c>
      <c r="E270" s="336" t="s">
        <v>534</v>
      </c>
      <c r="F270" s="393">
        <v>125</v>
      </c>
      <c r="G270" s="393">
        <v>125</v>
      </c>
      <c r="H270" s="393">
        <v>0</v>
      </c>
      <c r="I270" s="393">
        <v>125</v>
      </c>
    </row>
    <row r="271" spans="1:9" ht="63.75" customHeight="1">
      <c r="A271" s="389">
        <v>263</v>
      </c>
      <c r="B271" s="395">
        <v>41065</v>
      </c>
      <c r="C271" s="199" t="s">
        <v>1057</v>
      </c>
      <c r="D271" s="401" t="s">
        <v>1058</v>
      </c>
      <c r="E271" s="336" t="s">
        <v>534</v>
      </c>
      <c r="F271" s="393">
        <v>125</v>
      </c>
      <c r="G271" s="393">
        <v>125</v>
      </c>
      <c r="H271" s="393">
        <v>0</v>
      </c>
      <c r="I271" s="393">
        <v>125</v>
      </c>
    </row>
    <row r="272" spans="1:9" ht="63.75" customHeight="1">
      <c r="A272" s="389">
        <v>264</v>
      </c>
      <c r="B272" s="395">
        <v>41065</v>
      </c>
      <c r="C272" s="199" t="s">
        <v>1059</v>
      </c>
      <c r="D272" s="401" t="s">
        <v>1060</v>
      </c>
      <c r="E272" s="336" t="s">
        <v>534</v>
      </c>
      <c r="F272" s="393">
        <v>125</v>
      </c>
      <c r="G272" s="393">
        <v>125</v>
      </c>
      <c r="H272" s="393">
        <v>0</v>
      </c>
      <c r="I272" s="393">
        <v>125</v>
      </c>
    </row>
    <row r="273" spans="1:9" ht="63.75" customHeight="1">
      <c r="A273" s="389">
        <v>265</v>
      </c>
      <c r="B273" s="395">
        <v>41065</v>
      </c>
      <c r="C273" s="199" t="s">
        <v>1061</v>
      </c>
      <c r="D273" s="401" t="s">
        <v>1062</v>
      </c>
      <c r="E273" s="336" t="s">
        <v>534</v>
      </c>
      <c r="F273" s="393">
        <v>100</v>
      </c>
      <c r="G273" s="393">
        <v>100</v>
      </c>
      <c r="H273" s="393">
        <v>0</v>
      </c>
      <c r="I273" s="393">
        <v>100</v>
      </c>
    </row>
    <row r="274" spans="1:9" ht="63.75" customHeight="1">
      <c r="A274" s="389">
        <v>266</v>
      </c>
      <c r="B274" s="395">
        <v>41065</v>
      </c>
      <c r="C274" s="199" t="s">
        <v>1063</v>
      </c>
      <c r="D274" s="401" t="s">
        <v>1064</v>
      </c>
      <c r="E274" s="336" t="s">
        <v>534</v>
      </c>
      <c r="F274" s="393">
        <v>100</v>
      </c>
      <c r="G274" s="393">
        <v>100</v>
      </c>
      <c r="H274" s="393">
        <v>0</v>
      </c>
      <c r="I274" s="393">
        <v>100</v>
      </c>
    </row>
    <row r="275" spans="1:9" ht="63.75" customHeight="1">
      <c r="A275" s="389">
        <v>267</v>
      </c>
      <c r="B275" s="395">
        <v>41065</v>
      </c>
      <c r="C275" s="199" t="s">
        <v>1065</v>
      </c>
      <c r="D275" s="401" t="s">
        <v>1066</v>
      </c>
      <c r="E275" s="336" t="s">
        <v>534</v>
      </c>
      <c r="F275" s="393">
        <v>125</v>
      </c>
      <c r="G275" s="393">
        <v>125</v>
      </c>
      <c r="H275" s="393">
        <v>0</v>
      </c>
      <c r="I275" s="393">
        <v>125</v>
      </c>
    </row>
    <row r="276" spans="1:9" ht="63.75" customHeight="1">
      <c r="A276" s="389">
        <v>268</v>
      </c>
      <c r="B276" s="395">
        <v>41065</v>
      </c>
      <c r="C276" s="199" t="s">
        <v>1067</v>
      </c>
      <c r="D276" s="401" t="s">
        <v>1068</v>
      </c>
      <c r="E276" s="336" t="s">
        <v>534</v>
      </c>
      <c r="F276" s="393">
        <v>162.5</v>
      </c>
      <c r="G276" s="393">
        <v>162.5</v>
      </c>
      <c r="H276" s="393">
        <v>0</v>
      </c>
      <c r="I276" s="393">
        <v>162.5</v>
      </c>
    </row>
    <row r="277" spans="1:9" ht="63.75" customHeight="1">
      <c r="A277" s="389">
        <v>269</v>
      </c>
      <c r="B277" s="395">
        <v>41065</v>
      </c>
      <c r="C277" s="199" t="s">
        <v>1069</v>
      </c>
      <c r="D277" s="401" t="s">
        <v>1070</v>
      </c>
      <c r="E277" s="336" t="s">
        <v>534</v>
      </c>
      <c r="F277" s="393">
        <v>162.5</v>
      </c>
      <c r="G277" s="393">
        <v>162.5</v>
      </c>
      <c r="H277" s="393">
        <v>0</v>
      </c>
      <c r="I277" s="393">
        <v>162.5</v>
      </c>
    </row>
    <row r="278" spans="1:9" ht="63.75" customHeight="1">
      <c r="A278" s="389">
        <v>270</v>
      </c>
      <c r="B278" s="395">
        <v>41065</v>
      </c>
      <c r="C278" s="199" t="s">
        <v>1071</v>
      </c>
      <c r="D278" s="401" t="s">
        <v>1072</v>
      </c>
      <c r="E278" s="336" t="s">
        <v>534</v>
      </c>
      <c r="F278" s="393">
        <v>100</v>
      </c>
      <c r="G278" s="393">
        <v>100</v>
      </c>
      <c r="H278" s="393">
        <v>0</v>
      </c>
      <c r="I278" s="393">
        <v>100</v>
      </c>
    </row>
    <row r="279" spans="1:9" ht="63.75" customHeight="1">
      <c r="A279" s="389">
        <v>271</v>
      </c>
      <c r="B279" s="395">
        <v>41065</v>
      </c>
      <c r="C279" s="199" t="s">
        <v>1073</v>
      </c>
      <c r="D279" s="401" t="s">
        <v>1074</v>
      </c>
      <c r="E279" s="336" t="s">
        <v>534</v>
      </c>
      <c r="F279" s="393">
        <v>100</v>
      </c>
      <c r="G279" s="393">
        <v>100</v>
      </c>
      <c r="H279" s="393">
        <v>0</v>
      </c>
      <c r="I279" s="393">
        <v>100</v>
      </c>
    </row>
    <row r="280" spans="1:9" ht="63.75" customHeight="1">
      <c r="A280" s="389">
        <v>272</v>
      </c>
      <c r="B280" s="395">
        <v>41065</v>
      </c>
      <c r="C280" s="199" t="s">
        <v>1075</v>
      </c>
      <c r="D280" s="401" t="s">
        <v>1076</v>
      </c>
      <c r="E280" s="336" t="s">
        <v>534</v>
      </c>
      <c r="F280" s="393">
        <v>162.5</v>
      </c>
      <c r="G280" s="393">
        <v>162.5</v>
      </c>
      <c r="H280" s="393">
        <v>0</v>
      </c>
      <c r="I280" s="393">
        <v>162.5</v>
      </c>
    </row>
    <row r="281" spans="1:9" ht="63.75" customHeight="1">
      <c r="A281" s="389">
        <v>273</v>
      </c>
      <c r="B281" s="395">
        <v>41065</v>
      </c>
      <c r="C281" s="199" t="s">
        <v>1077</v>
      </c>
      <c r="D281" s="401" t="s">
        <v>1078</v>
      </c>
      <c r="E281" s="336" t="s">
        <v>534</v>
      </c>
      <c r="F281" s="393">
        <v>162.5</v>
      </c>
      <c r="G281" s="393">
        <v>162.5</v>
      </c>
      <c r="H281" s="393">
        <v>0</v>
      </c>
      <c r="I281" s="393">
        <v>162.5</v>
      </c>
    </row>
    <row r="282" spans="1:9" ht="63.75" customHeight="1">
      <c r="A282" s="389">
        <v>274</v>
      </c>
      <c r="B282" s="395">
        <v>41065</v>
      </c>
      <c r="C282" s="199" t="s">
        <v>1079</v>
      </c>
      <c r="D282" s="401" t="s">
        <v>1080</v>
      </c>
      <c r="E282" s="336" t="s">
        <v>534</v>
      </c>
      <c r="F282" s="393">
        <v>162.5</v>
      </c>
      <c r="G282" s="393">
        <v>162.5</v>
      </c>
      <c r="H282" s="393">
        <v>0</v>
      </c>
      <c r="I282" s="393">
        <v>162.5</v>
      </c>
    </row>
    <row r="283" spans="1:9" ht="63.75" customHeight="1">
      <c r="A283" s="389">
        <v>275</v>
      </c>
      <c r="B283" s="395">
        <v>41065</v>
      </c>
      <c r="C283" s="199" t="s">
        <v>1081</v>
      </c>
      <c r="D283" s="401" t="s">
        <v>1082</v>
      </c>
      <c r="E283" s="336" t="s">
        <v>534</v>
      </c>
      <c r="F283" s="393">
        <v>162.5</v>
      </c>
      <c r="G283" s="393">
        <v>162.5</v>
      </c>
      <c r="H283" s="393">
        <v>0</v>
      </c>
      <c r="I283" s="393">
        <v>162.5</v>
      </c>
    </row>
    <row r="284" spans="1:9" ht="63.75" customHeight="1">
      <c r="A284" s="389">
        <v>276</v>
      </c>
      <c r="B284" s="395">
        <v>41086</v>
      </c>
      <c r="C284" s="199" t="s">
        <v>1083</v>
      </c>
      <c r="D284" s="401" t="s">
        <v>1084</v>
      </c>
      <c r="E284" s="336" t="s">
        <v>534</v>
      </c>
      <c r="F284" s="393">
        <v>125</v>
      </c>
      <c r="G284" s="393">
        <v>125</v>
      </c>
      <c r="H284" s="393">
        <v>0</v>
      </c>
      <c r="I284" s="393">
        <v>125</v>
      </c>
    </row>
    <row r="285" spans="1:9" ht="63.75" customHeight="1">
      <c r="A285" s="389">
        <v>277</v>
      </c>
      <c r="B285" s="395">
        <v>41086</v>
      </c>
      <c r="C285" s="199" t="s">
        <v>1085</v>
      </c>
      <c r="D285" s="401" t="s">
        <v>1086</v>
      </c>
      <c r="E285" s="336" t="s">
        <v>534</v>
      </c>
      <c r="F285" s="393">
        <v>125</v>
      </c>
      <c r="G285" s="393">
        <v>125</v>
      </c>
      <c r="H285" s="393">
        <v>0</v>
      </c>
      <c r="I285" s="393">
        <v>125</v>
      </c>
    </row>
    <row r="286" spans="1:9" ht="63.75" customHeight="1">
      <c r="A286" s="389">
        <v>278</v>
      </c>
      <c r="B286" s="395">
        <v>41086</v>
      </c>
      <c r="C286" s="199" t="s">
        <v>1087</v>
      </c>
      <c r="D286" s="401" t="s">
        <v>1088</v>
      </c>
      <c r="E286" s="336" t="s">
        <v>534</v>
      </c>
      <c r="F286" s="393">
        <v>125</v>
      </c>
      <c r="G286" s="393">
        <v>125</v>
      </c>
      <c r="H286" s="393">
        <v>0</v>
      </c>
      <c r="I286" s="393">
        <v>125</v>
      </c>
    </row>
    <row r="287" spans="1:9" ht="63.75" customHeight="1">
      <c r="A287" s="389">
        <v>279</v>
      </c>
      <c r="B287" s="395">
        <v>41086</v>
      </c>
      <c r="C287" s="199" t="s">
        <v>1089</v>
      </c>
      <c r="D287" s="401" t="s">
        <v>1090</v>
      </c>
      <c r="E287" s="336" t="s">
        <v>534</v>
      </c>
      <c r="F287" s="393">
        <v>125</v>
      </c>
      <c r="G287" s="393">
        <v>125</v>
      </c>
      <c r="H287" s="393">
        <v>0</v>
      </c>
      <c r="I287" s="393">
        <v>125</v>
      </c>
    </row>
    <row r="288" spans="1:9" ht="63.75" customHeight="1">
      <c r="A288" s="389">
        <v>280</v>
      </c>
      <c r="B288" s="395">
        <v>41086</v>
      </c>
      <c r="C288" s="199" t="s">
        <v>1091</v>
      </c>
      <c r="D288" s="401" t="s">
        <v>1092</v>
      </c>
      <c r="E288" s="336" t="s">
        <v>534</v>
      </c>
      <c r="F288" s="393">
        <v>162.5</v>
      </c>
      <c r="G288" s="393">
        <v>162.5</v>
      </c>
      <c r="H288" s="393">
        <v>0</v>
      </c>
      <c r="I288" s="393">
        <v>162.5</v>
      </c>
    </row>
    <row r="289" spans="1:9" ht="63.75" customHeight="1">
      <c r="A289" s="389">
        <v>281</v>
      </c>
      <c r="B289" s="395">
        <v>41086</v>
      </c>
      <c r="C289" s="199" t="s">
        <v>1093</v>
      </c>
      <c r="D289" s="401" t="s">
        <v>1094</v>
      </c>
      <c r="E289" s="336" t="s">
        <v>534</v>
      </c>
      <c r="F289" s="393">
        <v>162.5</v>
      </c>
      <c r="G289" s="393">
        <v>162.5</v>
      </c>
      <c r="H289" s="393">
        <v>0</v>
      </c>
      <c r="I289" s="393">
        <v>162.5</v>
      </c>
    </row>
    <row r="290" spans="1:9" ht="63.75" customHeight="1">
      <c r="A290" s="389">
        <v>282</v>
      </c>
      <c r="B290" s="395">
        <v>41086</v>
      </c>
      <c r="C290" s="199" t="s">
        <v>1095</v>
      </c>
      <c r="D290" s="401" t="s">
        <v>1096</v>
      </c>
      <c r="E290" s="336" t="s">
        <v>534</v>
      </c>
      <c r="F290" s="393">
        <v>162.5</v>
      </c>
      <c r="G290" s="393">
        <v>162.5</v>
      </c>
      <c r="H290" s="393">
        <v>0</v>
      </c>
      <c r="I290" s="393">
        <v>162.5</v>
      </c>
    </row>
    <row r="291" spans="1:9" ht="63.75" customHeight="1">
      <c r="A291" s="389">
        <v>283</v>
      </c>
      <c r="B291" s="395">
        <v>41086</v>
      </c>
      <c r="C291" s="199" t="s">
        <v>1097</v>
      </c>
      <c r="D291" s="401" t="s">
        <v>1098</v>
      </c>
      <c r="E291" s="336" t="s">
        <v>534</v>
      </c>
      <c r="F291" s="393">
        <v>162.5</v>
      </c>
      <c r="G291" s="393">
        <v>162.5</v>
      </c>
      <c r="H291" s="393">
        <v>0</v>
      </c>
      <c r="I291" s="393">
        <v>162.5</v>
      </c>
    </row>
    <row r="292" spans="1:9" ht="63.75" customHeight="1">
      <c r="A292" s="389">
        <v>284</v>
      </c>
      <c r="B292" s="395">
        <v>41086</v>
      </c>
      <c r="C292" s="199" t="s">
        <v>909</v>
      </c>
      <c r="D292" s="401" t="s">
        <v>1099</v>
      </c>
      <c r="E292" s="336" t="s">
        <v>534</v>
      </c>
      <c r="F292" s="393">
        <v>162.5</v>
      </c>
      <c r="G292" s="393">
        <v>162.5</v>
      </c>
      <c r="H292" s="393">
        <v>0</v>
      </c>
      <c r="I292" s="393">
        <v>162.5</v>
      </c>
    </row>
    <row r="293" spans="1:9" ht="63.75" customHeight="1">
      <c r="A293" s="389">
        <v>285</v>
      </c>
      <c r="B293" s="395">
        <v>41086</v>
      </c>
      <c r="C293" s="199" t="s">
        <v>1100</v>
      </c>
      <c r="D293" s="401" t="s">
        <v>1101</v>
      </c>
      <c r="E293" s="336" t="s">
        <v>534</v>
      </c>
      <c r="F293" s="393">
        <v>162.5</v>
      </c>
      <c r="G293" s="393">
        <v>162.5</v>
      </c>
      <c r="H293" s="393">
        <v>0</v>
      </c>
      <c r="I293" s="393">
        <v>162.5</v>
      </c>
    </row>
    <row r="294" spans="1:9" ht="63.75" customHeight="1">
      <c r="A294" s="389">
        <v>286</v>
      </c>
      <c r="B294" s="395">
        <v>41086</v>
      </c>
      <c r="C294" s="199" t="s">
        <v>1102</v>
      </c>
      <c r="D294" s="401" t="s">
        <v>1103</v>
      </c>
      <c r="E294" s="336" t="s">
        <v>534</v>
      </c>
      <c r="F294" s="393">
        <v>162.5</v>
      </c>
      <c r="G294" s="393">
        <v>162.5</v>
      </c>
      <c r="H294" s="393">
        <v>0</v>
      </c>
      <c r="I294" s="393">
        <v>162.5</v>
      </c>
    </row>
    <row r="295" spans="1:9" ht="63.75" customHeight="1">
      <c r="A295" s="389">
        <v>287</v>
      </c>
      <c r="B295" s="395">
        <v>41086</v>
      </c>
      <c r="C295" s="199" t="s">
        <v>1104</v>
      </c>
      <c r="D295" s="401" t="s">
        <v>1105</v>
      </c>
      <c r="E295" s="336" t="s">
        <v>534</v>
      </c>
      <c r="F295" s="393">
        <v>125</v>
      </c>
      <c r="G295" s="393">
        <v>125</v>
      </c>
      <c r="H295" s="393">
        <v>0</v>
      </c>
      <c r="I295" s="393">
        <v>125</v>
      </c>
    </row>
    <row r="296" spans="1:9" ht="63.75" customHeight="1">
      <c r="A296" s="389">
        <v>288</v>
      </c>
      <c r="B296" s="395">
        <v>41086</v>
      </c>
      <c r="C296" s="199" t="s">
        <v>1106</v>
      </c>
      <c r="D296" s="401" t="s">
        <v>1107</v>
      </c>
      <c r="E296" s="336" t="s">
        <v>534</v>
      </c>
      <c r="F296" s="393">
        <v>125</v>
      </c>
      <c r="G296" s="393">
        <v>125</v>
      </c>
      <c r="H296" s="393">
        <v>0</v>
      </c>
      <c r="I296" s="393">
        <v>125</v>
      </c>
    </row>
    <row r="297" spans="1:9" ht="63.75" customHeight="1">
      <c r="A297" s="389">
        <v>289</v>
      </c>
      <c r="B297" s="395">
        <v>41086</v>
      </c>
      <c r="C297" s="199" t="s">
        <v>1108</v>
      </c>
      <c r="D297" s="401" t="s">
        <v>1109</v>
      </c>
      <c r="E297" s="336" t="s">
        <v>534</v>
      </c>
      <c r="F297" s="393">
        <v>162.5</v>
      </c>
      <c r="G297" s="393">
        <v>162.5</v>
      </c>
      <c r="H297" s="393">
        <v>0</v>
      </c>
      <c r="I297" s="393">
        <v>162.5</v>
      </c>
    </row>
    <row r="298" spans="1:9" ht="63.75" customHeight="1">
      <c r="A298" s="389">
        <v>290</v>
      </c>
      <c r="B298" s="395">
        <v>41086</v>
      </c>
      <c r="C298" s="199" t="s">
        <v>1110</v>
      </c>
      <c r="D298" s="401" t="s">
        <v>1111</v>
      </c>
      <c r="E298" s="336" t="s">
        <v>534</v>
      </c>
      <c r="F298" s="393">
        <v>162.5</v>
      </c>
      <c r="G298" s="393">
        <v>162.5</v>
      </c>
      <c r="H298" s="393">
        <v>0</v>
      </c>
      <c r="I298" s="393">
        <v>162.5</v>
      </c>
    </row>
    <row r="299" spans="1:9" ht="63.75" customHeight="1">
      <c r="A299" s="389">
        <v>291</v>
      </c>
      <c r="B299" s="395">
        <v>41086</v>
      </c>
      <c r="C299" s="199" t="s">
        <v>1112</v>
      </c>
      <c r="D299" s="401" t="s">
        <v>1113</v>
      </c>
      <c r="E299" s="336" t="s">
        <v>534</v>
      </c>
      <c r="F299" s="393">
        <v>125</v>
      </c>
      <c r="G299" s="393">
        <v>125</v>
      </c>
      <c r="H299" s="393">
        <v>0</v>
      </c>
      <c r="I299" s="393">
        <v>125</v>
      </c>
    </row>
    <row r="300" spans="1:9" ht="63.75" customHeight="1">
      <c r="A300" s="389">
        <v>292</v>
      </c>
      <c r="B300" s="395">
        <v>41086</v>
      </c>
      <c r="C300" s="199" t="s">
        <v>1114</v>
      </c>
      <c r="D300" s="401" t="s">
        <v>1115</v>
      </c>
      <c r="E300" s="336" t="s">
        <v>534</v>
      </c>
      <c r="F300" s="393">
        <v>125</v>
      </c>
      <c r="G300" s="393">
        <v>125</v>
      </c>
      <c r="H300" s="393">
        <v>0</v>
      </c>
      <c r="I300" s="393">
        <v>125</v>
      </c>
    </row>
    <row r="301" spans="1:9" ht="63.75" customHeight="1">
      <c r="A301" s="389">
        <v>293</v>
      </c>
      <c r="B301" s="395">
        <v>41086</v>
      </c>
      <c r="C301" s="199" t="s">
        <v>1116</v>
      </c>
      <c r="D301" s="401" t="s">
        <v>1117</v>
      </c>
      <c r="E301" s="336" t="s">
        <v>534</v>
      </c>
      <c r="F301" s="393">
        <v>162.5</v>
      </c>
      <c r="G301" s="393">
        <v>162.5</v>
      </c>
      <c r="H301" s="393">
        <v>0</v>
      </c>
      <c r="I301" s="393">
        <v>162.5</v>
      </c>
    </row>
    <row r="302" spans="1:9" ht="63.75" customHeight="1">
      <c r="A302" s="389">
        <v>294</v>
      </c>
      <c r="B302" s="395">
        <v>41086</v>
      </c>
      <c r="C302" s="199" t="s">
        <v>1118</v>
      </c>
      <c r="D302" s="401" t="s">
        <v>1119</v>
      </c>
      <c r="E302" s="336" t="s">
        <v>534</v>
      </c>
      <c r="F302" s="393">
        <v>162.5</v>
      </c>
      <c r="G302" s="393">
        <v>162.5</v>
      </c>
      <c r="H302" s="393">
        <v>0</v>
      </c>
      <c r="I302" s="393">
        <v>162.5</v>
      </c>
    </row>
    <row r="303" spans="1:9" ht="63.75" customHeight="1">
      <c r="A303" s="389">
        <v>295</v>
      </c>
      <c r="B303" s="395">
        <v>41086</v>
      </c>
      <c r="C303" s="199" t="s">
        <v>1120</v>
      </c>
      <c r="D303" s="401" t="s">
        <v>1121</v>
      </c>
      <c r="E303" s="336" t="s">
        <v>534</v>
      </c>
      <c r="F303" s="393">
        <v>162.5</v>
      </c>
      <c r="G303" s="393">
        <v>162.5</v>
      </c>
      <c r="H303" s="393">
        <v>0</v>
      </c>
      <c r="I303" s="393">
        <v>162.5</v>
      </c>
    </row>
    <row r="304" spans="1:9" ht="63.75" customHeight="1">
      <c r="A304" s="389">
        <v>296</v>
      </c>
      <c r="B304" s="395">
        <v>41086</v>
      </c>
      <c r="C304" s="199" t="s">
        <v>1122</v>
      </c>
      <c r="D304" s="401" t="s">
        <v>1123</v>
      </c>
      <c r="E304" s="336" t="s">
        <v>534</v>
      </c>
      <c r="F304" s="393">
        <v>162.5</v>
      </c>
      <c r="G304" s="393">
        <v>162.5</v>
      </c>
      <c r="H304" s="393">
        <v>0</v>
      </c>
      <c r="I304" s="393">
        <v>162.5</v>
      </c>
    </row>
    <row r="305" spans="1:9" ht="63.75" customHeight="1">
      <c r="A305" s="389">
        <v>297</v>
      </c>
      <c r="B305" s="395">
        <v>41086</v>
      </c>
      <c r="C305" s="199" t="s">
        <v>1124</v>
      </c>
      <c r="D305" s="401" t="s">
        <v>1125</v>
      </c>
      <c r="E305" s="336" t="s">
        <v>534</v>
      </c>
      <c r="F305" s="393">
        <v>125</v>
      </c>
      <c r="G305" s="393">
        <v>125</v>
      </c>
      <c r="H305" s="393">
        <v>0</v>
      </c>
      <c r="I305" s="393">
        <v>125</v>
      </c>
    </row>
    <row r="306" spans="1:9" ht="63.75" customHeight="1">
      <c r="A306" s="389">
        <v>298</v>
      </c>
      <c r="B306" s="395">
        <v>41086</v>
      </c>
      <c r="C306" s="199" t="s">
        <v>1126</v>
      </c>
      <c r="D306" s="401" t="s">
        <v>1127</v>
      </c>
      <c r="E306" s="336" t="s">
        <v>534</v>
      </c>
      <c r="F306" s="393">
        <v>125</v>
      </c>
      <c r="G306" s="393">
        <v>125</v>
      </c>
      <c r="H306" s="393">
        <v>0</v>
      </c>
      <c r="I306" s="393">
        <v>125</v>
      </c>
    </row>
    <row r="307" spans="1:9" ht="63.75" customHeight="1">
      <c r="A307" s="389">
        <v>299</v>
      </c>
      <c r="B307" s="395">
        <v>41086</v>
      </c>
      <c r="C307" s="199" t="s">
        <v>1128</v>
      </c>
      <c r="D307" s="401" t="s">
        <v>1129</v>
      </c>
      <c r="E307" s="336" t="s">
        <v>534</v>
      </c>
      <c r="F307" s="393">
        <v>162.5</v>
      </c>
      <c r="G307" s="393">
        <v>162.5</v>
      </c>
      <c r="H307" s="393">
        <v>0</v>
      </c>
      <c r="I307" s="393">
        <v>162.5</v>
      </c>
    </row>
    <row r="308" spans="1:9" ht="63.75" customHeight="1">
      <c r="A308" s="389">
        <v>300</v>
      </c>
      <c r="B308" s="395">
        <v>41086</v>
      </c>
      <c r="C308" s="199" t="s">
        <v>1130</v>
      </c>
      <c r="D308" s="401" t="s">
        <v>1131</v>
      </c>
      <c r="E308" s="336" t="s">
        <v>534</v>
      </c>
      <c r="F308" s="393">
        <v>162.5</v>
      </c>
      <c r="G308" s="393">
        <v>162.5</v>
      </c>
      <c r="H308" s="393">
        <v>0</v>
      </c>
      <c r="I308" s="393">
        <v>162.5</v>
      </c>
    </row>
    <row r="309" spans="1:9" ht="63.75" customHeight="1">
      <c r="A309" s="389">
        <v>301</v>
      </c>
      <c r="B309" s="395">
        <v>41086</v>
      </c>
      <c r="C309" s="199" t="s">
        <v>1132</v>
      </c>
      <c r="D309" s="401" t="s">
        <v>1133</v>
      </c>
      <c r="E309" s="336" t="s">
        <v>534</v>
      </c>
      <c r="F309" s="393">
        <v>162.5</v>
      </c>
      <c r="G309" s="393">
        <v>162.5</v>
      </c>
      <c r="H309" s="393">
        <v>0</v>
      </c>
      <c r="I309" s="393">
        <v>162.5</v>
      </c>
    </row>
    <row r="310" spans="1:9" ht="63.75" customHeight="1">
      <c r="A310" s="389">
        <v>302</v>
      </c>
      <c r="B310" s="395">
        <v>41086</v>
      </c>
      <c r="C310" s="199" t="s">
        <v>1134</v>
      </c>
      <c r="D310" s="401" t="s">
        <v>1135</v>
      </c>
      <c r="E310" s="336" t="s">
        <v>534</v>
      </c>
      <c r="F310" s="393">
        <v>162.5</v>
      </c>
      <c r="G310" s="393">
        <v>162.5</v>
      </c>
      <c r="H310" s="393">
        <v>0</v>
      </c>
      <c r="I310" s="393">
        <v>162.5</v>
      </c>
    </row>
    <row r="311" spans="1:9" ht="63.75" customHeight="1">
      <c r="A311" s="389">
        <v>303</v>
      </c>
      <c r="B311" s="395">
        <v>41086</v>
      </c>
      <c r="C311" s="199" t="s">
        <v>1136</v>
      </c>
      <c r="D311" s="401" t="s">
        <v>1137</v>
      </c>
      <c r="E311" s="336" t="s">
        <v>534</v>
      </c>
      <c r="F311" s="393">
        <v>125</v>
      </c>
      <c r="G311" s="393">
        <v>125</v>
      </c>
      <c r="H311" s="393">
        <v>0</v>
      </c>
      <c r="I311" s="393">
        <v>125</v>
      </c>
    </row>
    <row r="312" spans="1:9" ht="63.75" customHeight="1">
      <c r="A312" s="389">
        <v>304</v>
      </c>
      <c r="B312" s="395">
        <v>41086</v>
      </c>
      <c r="C312" s="199" t="s">
        <v>1138</v>
      </c>
      <c r="D312" s="401" t="s">
        <v>1139</v>
      </c>
      <c r="E312" s="336" t="s">
        <v>534</v>
      </c>
      <c r="F312" s="393">
        <v>125</v>
      </c>
      <c r="G312" s="393">
        <v>125</v>
      </c>
      <c r="H312" s="393">
        <v>0</v>
      </c>
      <c r="I312" s="393">
        <v>125</v>
      </c>
    </row>
    <row r="313" spans="1:9" ht="63.75" customHeight="1">
      <c r="A313" s="389">
        <v>305</v>
      </c>
      <c r="B313" s="395">
        <v>41086</v>
      </c>
      <c r="C313" s="199" t="s">
        <v>1140</v>
      </c>
      <c r="D313" s="401" t="s">
        <v>1141</v>
      </c>
      <c r="E313" s="336" t="s">
        <v>534</v>
      </c>
      <c r="F313" s="393">
        <v>125</v>
      </c>
      <c r="G313" s="393">
        <v>125</v>
      </c>
      <c r="H313" s="393">
        <v>0</v>
      </c>
      <c r="I313" s="393">
        <v>125</v>
      </c>
    </row>
    <row r="314" spans="1:9" ht="63.75" customHeight="1">
      <c r="A314" s="389">
        <v>306</v>
      </c>
      <c r="B314" s="395">
        <v>41086</v>
      </c>
      <c r="C314" s="199" t="s">
        <v>1142</v>
      </c>
      <c r="D314" s="401" t="s">
        <v>1143</v>
      </c>
      <c r="E314" s="336" t="s">
        <v>534</v>
      </c>
      <c r="F314" s="393">
        <v>125</v>
      </c>
      <c r="G314" s="393">
        <v>125</v>
      </c>
      <c r="H314" s="393">
        <v>0</v>
      </c>
      <c r="I314" s="393">
        <v>125</v>
      </c>
    </row>
    <row r="315" spans="1:9" ht="63.75" customHeight="1">
      <c r="A315" s="389">
        <v>307</v>
      </c>
      <c r="B315" s="395">
        <v>41086</v>
      </c>
      <c r="C315" s="199" t="s">
        <v>1144</v>
      </c>
      <c r="D315" s="401" t="s">
        <v>1145</v>
      </c>
      <c r="E315" s="336" t="s">
        <v>534</v>
      </c>
      <c r="F315" s="393">
        <v>125</v>
      </c>
      <c r="G315" s="393">
        <v>125</v>
      </c>
      <c r="H315" s="393">
        <v>0</v>
      </c>
      <c r="I315" s="393">
        <v>125</v>
      </c>
    </row>
    <row r="316" spans="1:9" ht="63.75" customHeight="1">
      <c r="A316" s="389">
        <v>308</v>
      </c>
      <c r="B316" s="395">
        <v>41086</v>
      </c>
      <c r="C316" s="199" t="s">
        <v>1146</v>
      </c>
      <c r="D316" s="401" t="s">
        <v>1147</v>
      </c>
      <c r="E316" s="336" t="s">
        <v>534</v>
      </c>
      <c r="F316" s="393">
        <v>162.5</v>
      </c>
      <c r="G316" s="393">
        <v>162.5</v>
      </c>
      <c r="H316" s="393">
        <v>0</v>
      </c>
      <c r="I316" s="393">
        <v>162.5</v>
      </c>
    </row>
    <row r="317" spans="1:9" ht="63.75" customHeight="1">
      <c r="A317" s="389">
        <v>309</v>
      </c>
      <c r="B317" s="395">
        <v>41086</v>
      </c>
      <c r="C317" s="199" t="s">
        <v>1148</v>
      </c>
      <c r="D317" s="401" t="s">
        <v>1149</v>
      </c>
      <c r="E317" s="336" t="s">
        <v>534</v>
      </c>
      <c r="F317" s="393">
        <v>162.5</v>
      </c>
      <c r="G317" s="393">
        <v>162.5</v>
      </c>
      <c r="H317" s="393">
        <v>0</v>
      </c>
      <c r="I317" s="393">
        <v>162.5</v>
      </c>
    </row>
    <row r="318" spans="1:9" ht="63.75" customHeight="1">
      <c r="A318" s="389">
        <v>310</v>
      </c>
      <c r="B318" s="395">
        <v>41086</v>
      </c>
      <c r="C318" s="199" t="s">
        <v>1150</v>
      </c>
      <c r="D318" s="401" t="s">
        <v>1151</v>
      </c>
      <c r="E318" s="336" t="s">
        <v>534</v>
      </c>
      <c r="F318" s="393">
        <v>162.5</v>
      </c>
      <c r="G318" s="393">
        <v>162.5</v>
      </c>
      <c r="H318" s="393">
        <v>0</v>
      </c>
      <c r="I318" s="393">
        <v>162.5</v>
      </c>
    </row>
    <row r="319" spans="1:9" ht="63.75" customHeight="1">
      <c r="A319" s="389">
        <v>311</v>
      </c>
      <c r="B319" s="395">
        <v>41086</v>
      </c>
      <c r="C319" s="199" t="s">
        <v>1152</v>
      </c>
      <c r="D319" s="401" t="s">
        <v>1153</v>
      </c>
      <c r="E319" s="336" t="s">
        <v>534</v>
      </c>
      <c r="F319" s="393">
        <v>162.5</v>
      </c>
      <c r="G319" s="393">
        <v>162.5</v>
      </c>
      <c r="H319" s="393">
        <v>0</v>
      </c>
      <c r="I319" s="393">
        <v>162.5</v>
      </c>
    </row>
    <row r="320" spans="1:9" ht="63.75" customHeight="1">
      <c r="A320" s="389">
        <v>312</v>
      </c>
      <c r="B320" s="395">
        <v>41086</v>
      </c>
      <c r="C320" s="199" t="s">
        <v>1154</v>
      </c>
      <c r="D320" s="401" t="s">
        <v>1155</v>
      </c>
      <c r="E320" s="336" t="s">
        <v>534</v>
      </c>
      <c r="F320" s="393">
        <v>125</v>
      </c>
      <c r="G320" s="393">
        <v>125</v>
      </c>
      <c r="H320" s="393">
        <v>0</v>
      </c>
      <c r="I320" s="393">
        <v>125</v>
      </c>
    </row>
    <row r="321" spans="1:9" ht="63.75" customHeight="1">
      <c r="A321" s="389">
        <v>313</v>
      </c>
      <c r="B321" s="395">
        <v>41086</v>
      </c>
      <c r="C321" s="199" t="s">
        <v>1156</v>
      </c>
      <c r="D321" s="401" t="s">
        <v>1157</v>
      </c>
      <c r="E321" s="336" t="s">
        <v>534</v>
      </c>
      <c r="F321" s="393">
        <v>125</v>
      </c>
      <c r="G321" s="393">
        <v>125</v>
      </c>
      <c r="H321" s="393">
        <v>0</v>
      </c>
      <c r="I321" s="393">
        <v>125</v>
      </c>
    </row>
    <row r="322" spans="1:9" ht="63.75" customHeight="1">
      <c r="A322" s="389">
        <v>314</v>
      </c>
      <c r="B322" s="395">
        <v>41086</v>
      </c>
      <c r="C322" s="199" t="s">
        <v>1158</v>
      </c>
      <c r="D322" s="401" t="s">
        <v>1159</v>
      </c>
      <c r="E322" s="336" t="s">
        <v>534</v>
      </c>
      <c r="F322" s="393">
        <v>162.5</v>
      </c>
      <c r="G322" s="393">
        <v>162.5</v>
      </c>
      <c r="H322" s="393">
        <v>0</v>
      </c>
      <c r="I322" s="393">
        <v>162.5</v>
      </c>
    </row>
    <row r="323" spans="1:9" ht="63.75" customHeight="1">
      <c r="A323" s="389">
        <v>315</v>
      </c>
      <c r="B323" s="395">
        <v>41086</v>
      </c>
      <c r="C323" s="199" t="s">
        <v>1160</v>
      </c>
      <c r="D323" s="401" t="s">
        <v>1161</v>
      </c>
      <c r="E323" s="336" t="s">
        <v>534</v>
      </c>
      <c r="F323" s="393">
        <v>162.5</v>
      </c>
      <c r="G323" s="393">
        <v>162.5</v>
      </c>
      <c r="H323" s="393">
        <v>0</v>
      </c>
      <c r="I323" s="393">
        <v>162.5</v>
      </c>
    </row>
    <row r="324" spans="1:9" ht="63.75" customHeight="1">
      <c r="A324" s="389">
        <v>316</v>
      </c>
      <c r="B324" s="395">
        <v>41086</v>
      </c>
      <c r="C324" s="199" t="s">
        <v>1162</v>
      </c>
      <c r="D324" s="401" t="s">
        <v>1163</v>
      </c>
      <c r="E324" s="336" t="s">
        <v>534</v>
      </c>
      <c r="F324" s="393">
        <v>162.5</v>
      </c>
      <c r="G324" s="393">
        <v>162.5</v>
      </c>
      <c r="H324" s="393">
        <v>0</v>
      </c>
      <c r="I324" s="393">
        <v>162.5</v>
      </c>
    </row>
    <row r="325" spans="1:9" ht="63.75" customHeight="1">
      <c r="A325" s="389">
        <v>317</v>
      </c>
      <c r="B325" s="395">
        <v>41086</v>
      </c>
      <c r="C325" s="199" t="s">
        <v>1164</v>
      </c>
      <c r="D325" s="401" t="s">
        <v>1165</v>
      </c>
      <c r="E325" s="336" t="s">
        <v>534</v>
      </c>
      <c r="F325" s="393">
        <v>162.5</v>
      </c>
      <c r="G325" s="393">
        <v>162.5</v>
      </c>
      <c r="H325" s="393">
        <v>0</v>
      </c>
      <c r="I325" s="393">
        <v>162.5</v>
      </c>
    </row>
    <row r="326" spans="1:9" ht="63.75" customHeight="1">
      <c r="A326" s="389">
        <v>318</v>
      </c>
      <c r="B326" s="395">
        <v>41086</v>
      </c>
      <c r="C326" s="199" t="s">
        <v>1166</v>
      </c>
      <c r="D326" s="401" t="s">
        <v>1167</v>
      </c>
      <c r="E326" s="336" t="s">
        <v>534</v>
      </c>
      <c r="F326" s="393">
        <v>162.5</v>
      </c>
      <c r="G326" s="393">
        <v>162.5</v>
      </c>
      <c r="H326" s="393">
        <v>0</v>
      </c>
      <c r="I326" s="393">
        <v>162.5</v>
      </c>
    </row>
    <row r="327" spans="1:9" ht="63.75" customHeight="1">
      <c r="A327" s="389">
        <v>319</v>
      </c>
      <c r="B327" s="395">
        <v>41086</v>
      </c>
      <c r="C327" s="199" t="s">
        <v>1168</v>
      </c>
      <c r="D327" s="401" t="s">
        <v>1169</v>
      </c>
      <c r="E327" s="336" t="s">
        <v>534</v>
      </c>
      <c r="F327" s="393">
        <v>162.5</v>
      </c>
      <c r="G327" s="393">
        <v>162.5</v>
      </c>
      <c r="H327" s="393">
        <v>0</v>
      </c>
      <c r="I327" s="393">
        <v>162.5</v>
      </c>
    </row>
    <row r="328" spans="1:9" ht="63.75" customHeight="1">
      <c r="A328" s="389">
        <v>320</v>
      </c>
      <c r="B328" s="395">
        <v>41086</v>
      </c>
      <c r="C328" s="199" t="s">
        <v>1170</v>
      </c>
      <c r="D328" s="401" t="s">
        <v>1171</v>
      </c>
      <c r="E328" s="336" t="s">
        <v>534</v>
      </c>
      <c r="F328" s="393">
        <v>162.5</v>
      </c>
      <c r="G328" s="393">
        <v>162.5</v>
      </c>
      <c r="H328" s="393">
        <v>0</v>
      </c>
      <c r="I328" s="393">
        <v>162.5</v>
      </c>
    </row>
    <row r="329" spans="1:9" ht="63.75" customHeight="1">
      <c r="A329" s="389">
        <v>321</v>
      </c>
      <c r="B329" s="395">
        <v>41086</v>
      </c>
      <c r="C329" s="199" t="s">
        <v>1172</v>
      </c>
      <c r="D329" s="401" t="s">
        <v>1173</v>
      </c>
      <c r="E329" s="336" t="s">
        <v>534</v>
      </c>
      <c r="F329" s="393">
        <v>162.5</v>
      </c>
      <c r="G329" s="393">
        <v>162.5</v>
      </c>
      <c r="H329" s="393">
        <v>0</v>
      </c>
      <c r="I329" s="393">
        <v>162.5</v>
      </c>
    </row>
    <row r="330" spans="1:9" ht="63.75" customHeight="1">
      <c r="A330" s="389">
        <v>322</v>
      </c>
      <c r="B330" s="395">
        <v>41086</v>
      </c>
      <c r="C330" s="199" t="s">
        <v>1174</v>
      </c>
      <c r="D330" s="401" t="s">
        <v>1175</v>
      </c>
      <c r="E330" s="336" t="s">
        <v>534</v>
      </c>
      <c r="F330" s="393">
        <v>162.5</v>
      </c>
      <c r="G330" s="393">
        <v>162.5</v>
      </c>
      <c r="H330" s="393">
        <v>0</v>
      </c>
      <c r="I330" s="393">
        <v>162.5</v>
      </c>
    </row>
    <row r="331" spans="1:9" ht="63.75" customHeight="1">
      <c r="A331" s="389">
        <v>323</v>
      </c>
      <c r="B331" s="395">
        <v>41086</v>
      </c>
      <c r="C331" s="199" t="s">
        <v>1176</v>
      </c>
      <c r="D331" s="401" t="s">
        <v>1177</v>
      </c>
      <c r="E331" s="336" t="s">
        <v>534</v>
      </c>
      <c r="F331" s="393">
        <v>162.5</v>
      </c>
      <c r="G331" s="393">
        <v>162.5</v>
      </c>
      <c r="H331" s="393">
        <v>0</v>
      </c>
      <c r="I331" s="393">
        <v>162.5</v>
      </c>
    </row>
    <row r="332" spans="1:9" ht="63.75" customHeight="1">
      <c r="A332" s="389">
        <v>324</v>
      </c>
      <c r="B332" s="395">
        <v>41086</v>
      </c>
      <c r="C332" s="199" t="s">
        <v>1178</v>
      </c>
      <c r="D332" s="401" t="s">
        <v>1179</v>
      </c>
      <c r="E332" s="336" t="s">
        <v>534</v>
      </c>
      <c r="F332" s="393">
        <v>162.5</v>
      </c>
      <c r="G332" s="393">
        <v>162.5</v>
      </c>
      <c r="H332" s="393">
        <v>0</v>
      </c>
      <c r="I332" s="393">
        <v>162.5</v>
      </c>
    </row>
    <row r="333" spans="1:9" ht="63.75" customHeight="1">
      <c r="A333" s="389">
        <v>325</v>
      </c>
      <c r="B333" s="395">
        <v>41086</v>
      </c>
      <c r="C333" s="199" t="s">
        <v>1180</v>
      </c>
      <c r="D333" s="401" t="s">
        <v>1181</v>
      </c>
      <c r="E333" s="336" t="s">
        <v>534</v>
      </c>
      <c r="F333" s="393">
        <v>162.5</v>
      </c>
      <c r="G333" s="393">
        <v>162.5</v>
      </c>
      <c r="H333" s="393">
        <v>0</v>
      </c>
      <c r="I333" s="393">
        <v>162.5</v>
      </c>
    </row>
    <row r="334" spans="1:9" ht="63.75" customHeight="1">
      <c r="A334" s="389">
        <v>326</v>
      </c>
      <c r="B334" s="395">
        <v>41086</v>
      </c>
      <c r="C334" s="199" t="s">
        <v>1182</v>
      </c>
      <c r="D334" s="401" t="s">
        <v>1183</v>
      </c>
      <c r="E334" s="336" t="s">
        <v>534</v>
      </c>
      <c r="F334" s="393">
        <v>125</v>
      </c>
      <c r="G334" s="393">
        <v>125</v>
      </c>
      <c r="H334" s="393">
        <v>0</v>
      </c>
      <c r="I334" s="393">
        <v>125</v>
      </c>
    </row>
    <row r="335" spans="1:9" ht="63.75" customHeight="1">
      <c r="A335" s="389">
        <v>327</v>
      </c>
      <c r="B335" s="395">
        <v>41086</v>
      </c>
      <c r="C335" s="199" t="s">
        <v>1184</v>
      </c>
      <c r="D335" s="401" t="s">
        <v>1185</v>
      </c>
      <c r="E335" s="336" t="s">
        <v>534</v>
      </c>
      <c r="F335" s="393">
        <v>125</v>
      </c>
      <c r="G335" s="393">
        <v>125</v>
      </c>
      <c r="H335" s="393">
        <v>0</v>
      </c>
      <c r="I335" s="393">
        <v>125</v>
      </c>
    </row>
    <row r="336" spans="1:9" ht="63.75" customHeight="1">
      <c r="A336" s="389">
        <v>328</v>
      </c>
      <c r="B336" s="395">
        <v>41086</v>
      </c>
      <c r="C336" s="199" t="s">
        <v>1186</v>
      </c>
      <c r="D336" s="401" t="s">
        <v>1187</v>
      </c>
      <c r="E336" s="336" t="s">
        <v>534</v>
      </c>
      <c r="F336" s="393">
        <v>162.5</v>
      </c>
      <c r="G336" s="393">
        <v>162.5</v>
      </c>
      <c r="H336" s="393">
        <v>0</v>
      </c>
      <c r="I336" s="393">
        <v>162.5</v>
      </c>
    </row>
    <row r="337" spans="1:9" ht="63.75" customHeight="1">
      <c r="A337" s="389">
        <v>329</v>
      </c>
      <c r="B337" s="395">
        <v>41086</v>
      </c>
      <c r="C337" s="199" t="s">
        <v>1188</v>
      </c>
      <c r="D337" s="401" t="s">
        <v>1189</v>
      </c>
      <c r="E337" s="336" t="s">
        <v>534</v>
      </c>
      <c r="F337" s="393">
        <v>100</v>
      </c>
      <c r="G337" s="393">
        <v>100</v>
      </c>
      <c r="H337" s="393">
        <v>0</v>
      </c>
      <c r="I337" s="393">
        <v>100</v>
      </c>
    </row>
    <row r="338" spans="1:9" ht="63.75" customHeight="1">
      <c r="A338" s="389">
        <v>330</v>
      </c>
      <c r="B338" s="395">
        <v>41086</v>
      </c>
      <c r="C338" s="199" t="s">
        <v>1190</v>
      </c>
      <c r="D338" s="401" t="s">
        <v>1191</v>
      </c>
      <c r="E338" s="336" t="s">
        <v>534</v>
      </c>
      <c r="F338" s="393">
        <v>100</v>
      </c>
      <c r="G338" s="393">
        <v>100</v>
      </c>
      <c r="H338" s="393">
        <v>0</v>
      </c>
      <c r="I338" s="393">
        <v>100</v>
      </c>
    </row>
    <row r="339" spans="1:9" ht="63.75" customHeight="1">
      <c r="A339" s="389">
        <v>331</v>
      </c>
      <c r="B339" s="395">
        <v>41086</v>
      </c>
      <c r="C339" s="199" t="s">
        <v>1192</v>
      </c>
      <c r="D339" s="401" t="s">
        <v>1193</v>
      </c>
      <c r="E339" s="336" t="s">
        <v>534</v>
      </c>
      <c r="F339" s="393">
        <v>125</v>
      </c>
      <c r="G339" s="393">
        <v>125</v>
      </c>
      <c r="H339" s="393">
        <v>0</v>
      </c>
      <c r="I339" s="393">
        <v>125</v>
      </c>
    </row>
    <row r="340" spans="1:9" ht="63.75" customHeight="1">
      <c r="A340" s="389">
        <v>332</v>
      </c>
      <c r="B340" s="395">
        <v>41086</v>
      </c>
      <c r="C340" s="199" t="s">
        <v>1194</v>
      </c>
      <c r="D340" s="401" t="s">
        <v>1195</v>
      </c>
      <c r="E340" s="336" t="s">
        <v>534</v>
      </c>
      <c r="F340" s="393">
        <v>100</v>
      </c>
      <c r="G340" s="393">
        <v>100</v>
      </c>
      <c r="H340" s="393">
        <v>0</v>
      </c>
      <c r="I340" s="393">
        <v>100</v>
      </c>
    </row>
    <row r="341" spans="1:9" ht="63.75" customHeight="1">
      <c r="A341" s="389">
        <v>333</v>
      </c>
      <c r="B341" s="395">
        <v>41086</v>
      </c>
      <c r="C341" s="199" t="s">
        <v>1196</v>
      </c>
      <c r="D341" s="401" t="s">
        <v>1197</v>
      </c>
      <c r="E341" s="336" t="s">
        <v>534</v>
      </c>
      <c r="F341" s="393">
        <v>125</v>
      </c>
      <c r="G341" s="393">
        <v>125</v>
      </c>
      <c r="H341" s="393">
        <v>0</v>
      </c>
      <c r="I341" s="393">
        <v>125</v>
      </c>
    </row>
    <row r="342" spans="1:9" ht="63.75" customHeight="1">
      <c r="A342" s="389">
        <v>334</v>
      </c>
      <c r="B342" s="395">
        <v>41086</v>
      </c>
      <c r="C342" s="199" t="s">
        <v>1198</v>
      </c>
      <c r="D342" s="401" t="s">
        <v>1199</v>
      </c>
      <c r="E342" s="336" t="s">
        <v>534</v>
      </c>
      <c r="F342" s="393">
        <v>100</v>
      </c>
      <c r="G342" s="393">
        <v>100</v>
      </c>
      <c r="H342" s="393">
        <v>0</v>
      </c>
      <c r="I342" s="393">
        <v>100</v>
      </c>
    </row>
    <row r="343" spans="1:9" ht="63.75" customHeight="1">
      <c r="A343" s="389">
        <v>335</v>
      </c>
      <c r="B343" s="395">
        <v>41086</v>
      </c>
      <c r="C343" s="199" t="s">
        <v>1200</v>
      </c>
      <c r="D343" s="401" t="s">
        <v>1201</v>
      </c>
      <c r="E343" s="336" t="s">
        <v>534</v>
      </c>
      <c r="F343" s="393">
        <v>125</v>
      </c>
      <c r="G343" s="393">
        <v>125</v>
      </c>
      <c r="H343" s="393">
        <v>0</v>
      </c>
      <c r="I343" s="393">
        <v>125</v>
      </c>
    </row>
    <row r="344" spans="1:9" ht="63.75" customHeight="1">
      <c r="A344" s="389">
        <v>336</v>
      </c>
      <c r="B344" s="395">
        <v>41086</v>
      </c>
      <c r="C344" s="199" t="s">
        <v>1202</v>
      </c>
      <c r="D344" s="401" t="s">
        <v>1203</v>
      </c>
      <c r="E344" s="336" t="s">
        <v>534</v>
      </c>
      <c r="F344" s="393">
        <v>100</v>
      </c>
      <c r="G344" s="393">
        <v>100</v>
      </c>
      <c r="H344" s="393">
        <v>0</v>
      </c>
      <c r="I344" s="393">
        <v>100</v>
      </c>
    </row>
    <row r="345" spans="1:9" ht="63.75" customHeight="1">
      <c r="A345" s="389">
        <v>337</v>
      </c>
      <c r="B345" s="395">
        <v>41086</v>
      </c>
      <c r="C345" s="199" t="s">
        <v>1204</v>
      </c>
      <c r="D345" s="401" t="s">
        <v>1205</v>
      </c>
      <c r="E345" s="336" t="s">
        <v>534</v>
      </c>
      <c r="F345" s="393">
        <v>100</v>
      </c>
      <c r="G345" s="393">
        <v>100</v>
      </c>
      <c r="H345" s="393">
        <v>0</v>
      </c>
      <c r="I345" s="393">
        <v>100</v>
      </c>
    </row>
    <row r="346" spans="1:9" ht="63.75" customHeight="1">
      <c r="A346" s="389">
        <v>338</v>
      </c>
      <c r="B346" s="395">
        <v>41086</v>
      </c>
      <c r="C346" s="199" t="s">
        <v>1206</v>
      </c>
      <c r="D346" s="401" t="s">
        <v>1207</v>
      </c>
      <c r="E346" s="336" t="s">
        <v>534</v>
      </c>
      <c r="F346" s="393">
        <v>162.5</v>
      </c>
      <c r="G346" s="393">
        <v>162.5</v>
      </c>
      <c r="H346" s="393">
        <v>0</v>
      </c>
      <c r="I346" s="393">
        <v>162.5</v>
      </c>
    </row>
    <row r="347" spans="1:9" ht="63.75" customHeight="1">
      <c r="A347" s="389">
        <v>339</v>
      </c>
      <c r="B347" s="395">
        <v>41086</v>
      </c>
      <c r="C347" s="199" t="s">
        <v>1208</v>
      </c>
      <c r="D347" s="401" t="s">
        <v>1209</v>
      </c>
      <c r="E347" s="336" t="s">
        <v>534</v>
      </c>
      <c r="F347" s="393">
        <v>100</v>
      </c>
      <c r="G347" s="393">
        <v>100</v>
      </c>
      <c r="H347" s="393">
        <v>0</v>
      </c>
      <c r="I347" s="393">
        <v>100</v>
      </c>
    </row>
    <row r="348" spans="1:9" ht="63.75" customHeight="1">
      <c r="A348" s="389">
        <v>340</v>
      </c>
      <c r="B348" s="395">
        <v>41086</v>
      </c>
      <c r="C348" s="199" t="s">
        <v>1210</v>
      </c>
      <c r="D348" s="401" t="s">
        <v>1211</v>
      </c>
      <c r="E348" s="336" t="s">
        <v>534</v>
      </c>
      <c r="F348" s="393">
        <v>162.5</v>
      </c>
      <c r="G348" s="393">
        <v>162.5</v>
      </c>
      <c r="H348" s="393">
        <v>0</v>
      </c>
      <c r="I348" s="393">
        <v>162.5</v>
      </c>
    </row>
    <row r="349" spans="1:9" ht="63.75" customHeight="1">
      <c r="A349" s="389">
        <v>341</v>
      </c>
      <c r="B349" s="395">
        <v>41086</v>
      </c>
      <c r="C349" s="199" t="s">
        <v>1212</v>
      </c>
      <c r="D349" s="401" t="s">
        <v>1213</v>
      </c>
      <c r="E349" s="336" t="s">
        <v>534</v>
      </c>
      <c r="F349" s="393">
        <v>162.5</v>
      </c>
      <c r="G349" s="393">
        <v>162.5</v>
      </c>
      <c r="H349" s="393">
        <v>0</v>
      </c>
      <c r="I349" s="393">
        <v>162.5</v>
      </c>
    </row>
    <row r="350" spans="1:9" ht="63.75" customHeight="1">
      <c r="A350" s="389">
        <v>342</v>
      </c>
      <c r="B350" s="395">
        <v>41086</v>
      </c>
      <c r="C350" s="199" t="s">
        <v>1214</v>
      </c>
      <c r="D350" s="401" t="s">
        <v>1215</v>
      </c>
      <c r="E350" s="336" t="s">
        <v>534</v>
      </c>
      <c r="F350" s="393">
        <v>125</v>
      </c>
      <c r="G350" s="393">
        <v>125</v>
      </c>
      <c r="H350" s="393">
        <v>0</v>
      </c>
      <c r="I350" s="393">
        <v>125</v>
      </c>
    </row>
    <row r="351" spans="1:9" ht="63.75" customHeight="1">
      <c r="A351" s="389">
        <v>343</v>
      </c>
      <c r="B351" s="395">
        <v>41086</v>
      </c>
      <c r="C351" s="199" t="s">
        <v>1216</v>
      </c>
      <c r="D351" s="401" t="s">
        <v>1217</v>
      </c>
      <c r="E351" s="336" t="s">
        <v>534</v>
      </c>
      <c r="F351" s="393">
        <v>162.5</v>
      </c>
      <c r="G351" s="393">
        <v>162.5</v>
      </c>
      <c r="H351" s="393">
        <v>0</v>
      </c>
      <c r="I351" s="393">
        <v>162.5</v>
      </c>
    </row>
    <row r="352" spans="1:9" ht="63.75" customHeight="1">
      <c r="A352" s="389">
        <v>344</v>
      </c>
      <c r="B352" s="395">
        <v>41086</v>
      </c>
      <c r="C352" s="199" t="s">
        <v>1218</v>
      </c>
      <c r="D352" s="401" t="s">
        <v>1219</v>
      </c>
      <c r="E352" s="336" t="s">
        <v>534</v>
      </c>
      <c r="F352" s="393">
        <v>325</v>
      </c>
      <c r="G352" s="393">
        <v>325</v>
      </c>
      <c r="H352" s="393">
        <v>0</v>
      </c>
      <c r="I352" s="393">
        <v>325</v>
      </c>
    </row>
    <row r="353" spans="1:9" ht="63.75" customHeight="1">
      <c r="A353" s="389">
        <v>345</v>
      </c>
      <c r="B353" s="395">
        <v>41086</v>
      </c>
      <c r="C353" s="199" t="s">
        <v>1220</v>
      </c>
      <c r="D353" s="401" t="s">
        <v>1221</v>
      </c>
      <c r="E353" s="336" t="s">
        <v>534</v>
      </c>
      <c r="F353" s="393">
        <v>325</v>
      </c>
      <c r="G353" s="393">
        <v>325</v>
      </c>
      <c r="H353" s="393">
        <v>0</v>
      </c>
      <c r="I353" s="393">
        <v>325</v>
      </c>
    </row>
    <row r="354" spans="1:9" ht="63.75" customHeight="1">
      <c r="A354" s="389">
        <v>346</v>
      </c>
      <c r="B354" s="395">
        <v>41085</v>
      </c>
      <c r="C354" s="199" t="s">
        <v>1222</v>
      </c>
      <c r="D354" s="401" t="s">
        <v>1223</v>
      </c>
      <c r="E354" s="336" t="s">
        <v>534</v>
      </c>
      <c r="F354" s="393">
        <v>162.5</v>
      </c>
      <c r="G354" s="393">
        <v>162.5</v>
      </c>
      <c r="H354" s="393">
        <v>0</v>
      </c>
      <c r="I354" s="393">
        <v>162.5</v>
      </c>
    </row>
    <row r="355" spans="1:9" ht="63.75" customHeight="1">
      <c r="A355" s="389">
        <v>347</v>
      </c>
      <c r="B355" s="395">
        <v>41085</v>
      </c>
      <c r="C355" s="199" t="s">
        <v>1224</v>
      </c>
      <c r="D355" s="401" t="s">
        <v>1225</v>
      </c>
      <c r="E355" s="336" t="s">
        <v>534</v>
      </c>
      <c r="F355" s="393">
        <v>162.5</v>
      </c>
      <c r="G355" s="393">
        <v>162.5</v>
      </c>
      <c r="H355" s="393">
        <v>0</v>
      </c>
      <c r="I355" s="393">
        <v>162.5</v>
      </c>
    </row>
    <row r="356" spans="1:9" ht="63.75" customHeight="1">
      <c r="A356" s="389">
        <v>348</v>
      </c>
      <c r="B356" s="395">
        <v>41085</v>
      </c>
      <c r="C356" s="199" t="s">
        <v>1226</v>
      </c>
      <c r="D356" s="401" t="s">
        <v>1227</v>
      </c>
      <c r="E356" s="336" t="s">
        <v>534</v>
      </c>
      <c r="F356" s="393">
        <v>162.5</v>
      </c>
      <c r="G356" s="393">
        <v>162.5</v>
      </c>
      <c r="H356" s="393">
        <v>0</v>
      </c>
      <c r="I356" s="393">
        <v>162.5</v>
      </c>
    </row>
    <row r="357" spans="1:9" ht="63.75" customHeight="1">
      <c r="A357" s="389">
        <v>349</v>
      </c>
      <c r="B357" s="395">
        <v>41085</v>
      </c>
      <c r="C357" s="199" t="s">
        <v>1228</v>
      </c>
      <c r="D357" s="401" t="s">
        <v>1229</v>
      </c>
      <c r="E357" s="336" t="s">
        <v>534</v>
      </c>
      <c r="F357" s="393">
        <v>162.5</v>
      </c>
      <c r="G357" s="393">
        <v>162.5</v>
      </c>
      <c r="H357" s="393">
        <v>0</v>
      </c>
      <c r="I357" s="393">
        <v>162.5</v>
      </c>
    </row>
    <row r="358" spans="1:9" ht="63.75" customHeight="1">
      <c r="A358" s="389">
        <v>350</v>
      </c>
      <c r="B358" s="395">
        <v>41085</v>
      </c>
      <c r="C358" s="199" t="s">
        <v>1230</v>
      </c>
      <c r="D358" s="401" t="s">
        <v>1231</v>
      </c>
      <c r="E358" s="336" t="s">
        <v>534</v>
      </c>
      <c r="F358" s="393">
        <v>162.5</v>
      </c>
      <c r="G358" s="393">
        <v>162.5</v>
      </c>
      <c r="H358" s="393">
        <v>0</v>
      </c>
      <c r="I358" s="393">
        <v>162.5</v>
      </c>
    </row>
    <row r="359" spans="1:9" ht="63.75" customHeight="1">
      <c r="A359" s="389">
        <v>351</v>
      </c>
      <c r="B359" s="395">
        <v>41085</v>
      </c>
      <c r="C359" s="199" t="s">
        <v>1232</v>
      </c>
      <c r="D359" s="401" t="s">
        <v>1233</v>
      </c>
      <c r="E359" s="336" t="s">
        <v>534</v>
      </c>
      <c r="F359" s="393">
        <v>162.5</v>
      </c>
      <c r="G359" s="393">
        <v>162.5</v>
      </c>
      <c r="H359" s="393">
        <v>0</v>
      </c>
      <c r="I359" s="393">
        <v>162.5</v>
      </c>
    </row>
    <row r="360" spans="1:9" ht="63.75" customHeight="1">
      <c r="A360" s="389">
        <v>352</v>
      </c>
      <c r="B360" s="395">
        <v>41085</v>
      </c>
      <c r="C360" s="199" t="s">
        <v>1234</v>
      </c>
      <c r="D360" s="401" t="s">
        <v>1235</v>
      </c>
      <c r="E360" s="336" t="s">
        <v>534</v>
      </c>
      <c r="F360" s="393">
        <v>125</v>
      </c>
      <c r="G360" s="393">
        <v>125</v>
      </c>
      <c r="H360" s="393">
        <v>0</v>
      </c>
      <c r="I360" s="393">
        <v>125</v>
      </c>
    </row>
    <row r="361" spans="1:9" ht="63.75" customHeight="1">
      <c r="A361" s="389">
        <v>353</v>
      </c>
      <c r="B361" s="395">
        <v>41085</v>
      </c>
      <c r="C361" s="199" t="s">
        <v>1236</v>
      </c>
      <c r="D361" s="401" t="s">
        <v>1237</v>
      </c>
      <c r="E361" s="336" t="s">
        <v>534</v>
      </c>
      <c r="F361" s="393">
        <v>125</v>
      </c>
      <c r="G361" s="393">
        <v>125</v>
      </c>
      <c r="H361" s="393">
        <v>0</v>
      </c>
      <c r="I361" s="393">
        <v>125</v>
      </c>
    </row>
    <row r="362" spans="1:9" ht="63.75" customHeight="1">
      <c r="A362" s="389">
        <v>354</v>
      </c>
      <c r="B362" s="395">
        <v>41085</v>
      </c>
      <c r="C362" s="199" t="s">
        <v>1238</v>
      </c>
      <c r="D362" s="401" t="s">
        <v>1239</v>
      </c>
      <c r="E362" s="336" t="s">
        <v>534</v>
      </c>
      <c r="F362" s="393">
        <v>125</v>
      </c>
      <c r="G362" s="393">
        <v>125</v>
      </c>
      <c r="H362" s="393">
        <v>0</v>
      </c>
      <c r="I362" s="393">
        <v>125</v>
      </c>
    </row>
    <row r="363" spans="1:9" ht="63.75" customHeight="1">
      <c r="A363" s="389">
        <v>355</v>
      </c>
      <c r="B363" s="395">
        <v>41085</v>
      </c>
      <c r="C363" s="199" t="s">
        <v>1240</v>
      </c>
      <c r="D363" s="401" t="s">
        <v>1241</v>
      </c>
      <c r="E363" s="336" t="s">
        <v>534</v>
      </c>
      <c r="F363" s="393">
        <v>162.5</v>
      </c>
      <c r="G363" s="393">
        <v>162.5</v>
      </c>
      <c r="H363" s="393">
        <v>0</v>
      </c>
      <c r="I363" s="393">
        <v>162.5</v>
      </c>
    </row>
    <row r="364" spans="1:9" ht="63.75" customHeight="1">
      <c r="A364" s="389">
        <v>356</v>
      </c>
      <c r="B364" s="395">
        <v>41085</v>
      </c>
      <c r="C364" s="199" t="s">
        <v>1242</v>
      </c>
      <c r="D364" s="401" t="s">
        <v>1243</v>
      </c>
      <c r="E364" s="336" t="s">
        <v>534</v>
      </c>
      <c r="F364" s="393">
        <v>162.5</v>
      </c>
      <c r="G364" s="393">
        <v>162.5</v>
      </c>
      <c r="H364" s="393">
        <v>0</v>
      </c>
      <c r="I364" s="393">
        <v>162.5</v>
      </c>
    </row>
    <row r="365" spans="1:9" ht="63.75" customHeight="1">
      <c r="A365" s="389">
        <v>357</v>
      </c>
      <c r="B365" s="395">
        <v>41085</v>
      </c>
      <c r="C365" s="199" t="s">
        <v>1244</v>
      </c>
      <c r="D365" s="401" t="s">
        <v>1245</v>
      </c>
      <c r="E365" s="336" t="s">
        <v>534</v>
      </c>
      <c r="F365" s="393">
        <v>162.5</v>
      </c>
      <c r="G365" s="393">
        <v>162.5</v>
      </c>
      <c r="H365" s="393">
        <v>0</v>
      </c>
      <c r="I365" s="393">
        <v>162.5</v>
      </c>
    </row>
    <row r="366" spans="1:9" ht="63.75" customHeight="1">
      <c r="A366" s="389">
        <v>358</v>
      </c>
      <c r="B366" s="395">
        <v>41085</v>
      </c>
      <c r="C366" s="199" t="s">
        <v>1246</v>
      </c>
      <c r="D366" s="401" t="s">
        <v>1247</v>
      </c>
      <c r="E366" s="336" t="s">
        <v>534</v>
      </c>
      <c r="F366" s="393">
        <v>162.5</v>
      </c>
      <c r="G366" s="393">
        <v>162.5</v>
      </c>
      <c r="H366" s="393">
        <v>0</v>
      </c>
      <c r="I366" s="393">
        <v>162.5</v>
      </c>
    </row>
    <row r="367" spans="1:9" ht="63.75" customHeight="1">
      <c r="A367" s="389">
        <v>359</v>
      </c>
      <c r="B367" s="395">
        <v>41085</v>
      </c>
      <c r="C367" s="199" t="s">
        <v>1248</v>
      </c>
      <c r="D367" s="401" t="s">
        <v>1249</v>
      </c>
      <c r="E367" s="336" t="s">
        <v>534</v>
      </c>
      <c r="F367" s="393">
        <v>162.5</v>
      </c>
      <c r="G367" s="393">
        <v>162.5</v>
      </c>
      <c r="H367" s="393">
        <v>0</v>
      </c>
      <c r="I367" s="393">
        <v>162.5</v>
      </c>
    </row>
    <row r="368" spans="1:9" ht="63.75" customHeight="1">
      <c r="A368" s="389">
        <v>360</v>
      </c>
      <c r="B368" s="395">
        <v>41085</v>
      </c>
      <c r="C368" s="199" t="s">
        <v>1250</v>
      </c>
      <c r="D368" s="401" t="s">
        <v>1251</v>
      </c>
      <c r="E368" s="336" t="s">
        <v>534</v>
      </c>
      <c r="F368" s="393">
        <v>162.5</v>
      </c>
      <c r="G368" s="393">
        <v>162.5</v>
      </c>
      <c r="H368" s="393">
        <v>0</v>
      </c>
      <c r="I368" s="393">
        <v>162.5</v>
      </c>
    </row>
    <row r="369" spans="1:9" ht="63.75" customHeight="1">
      <c r="A369" s="389">
        <v>361</v>
      </c>
      <c r="B369" s="395">
        <v>41085</v>
      </c>
      <c r="C369" s="199" t="s">
        <v>1252</v>
      </c>
      <c r="D369" s="401" t="s">
        <v>1253</v>
      </c>
      <c r="E369" s="336" t="s">
        <v>534</v>
      </c>
      <c r="F369" s="393">
        <v>162.5</v>
      </c>
      <c r="G369" s="393">
        <v>162.5</v>
      </c>
      <c r="H369" s="393">
        <v>0</v>
      </c>
      <c r="I369" s="393">
        <v>162.5</v>
      </c>
    </row>
    <row r="370" spans="1:9" ht="63.75" customHeight="1">
      <c r="A370" s="389">
        <v>362</v>
      </c>
      <c r="B370" s="395">
        <v>41085</v>
      </c>
      <c r="C370" s="199" t="s">
        <v>1254</v>
      </c>
      <c r="D370" s="401" t="s">
        <v>1255</v>
      </c>
      <c r="E370" s="336" t="s">
        <v>534</v>
      </c>
      <c r="F370" s="393">
        <v>162.5</v>
      </c>
      <c r="G370" s="393">
        <v>162.5</v>
      </c>
      <c r="H370" s="393">
        <v>0</v>
      </c>
      <c r="I370" s="393">
        <v>162.5</v>
      </c>
    </row>
    <row r="371" spans="1:9" ht="63.75" customHeight="1">
      <c r="A371" s="389">
        <v>363</v>
      </c>
      <c r="B371" s="395">
        <v>41085</v>
      </c>
      <c r="C371" s="199" t="s">
        <v>1256</v>
      </c>
      <c r="D371" s="401" t="s">
        <v>1257</v>
      </c>
      <c r="E371" s="336" t="s">
        <v>534</v>
      </c>
      <c r="F371" s="393">
        <v>162.5</v>
      </c>
      <c r="G371" s="393">
        <v>162.5</v>
      </c>
      <c r="H371" s="393">
        <v>0</v>
      </c>
      <c r="I371" s="393">
        <v>162.5</v>
      </c>
    </row>
    <row r="372" spans="1:9" ht="63.75" customHeight="1">
      <c r="A372" s="389">
        <v>364</v>
      </c>
      <c r="B372" s="395">
        <v>41085</v>
      </c>
      <c r="C372" s="199" t="s">
        <v>1258</v>
      </c>
      <c r="D372" s="401" t="s">
        <v>1259</v>
      </c>
      <c r="E372" s="336" t="s">
        <v>534</v>
      </c>
      <c r="F372" s="393">
        <v>162.5</v>
      </c>
      <c r="G372" s="393">
        <v>162.5</v>
      </c>
      <c r="H372" s="393">
        <v>0</v>
      </c>
      <c r="I372" s="393">
        <v>162.5</v>
      </c>
    </row>
    <row r="373" spans="1:9" ht="63.75" customHeight="1">
      <c r="A373" s="389">
        <v>365</v>
      </c>
      <c r="B373" s="395">
        <v>41085</v>
      </c>
      <c r="C373" s="199" t="s">
        <v>1260</v>
      </c>
      <c r="D373" s="401" t="s">
        <v>1261</v>
      </c>
      <c r="E373" s="336" t="s">
        <v>534</v>
      </c>
      <c r="F373" s="393">
        <v>162.5</v>
      </c>
      <c r="G373" s="393">
        <v>162.5</v>
      </c>
      <c r="H373" s="393">
        <v>0</v>
      </c>
      <c r="I373" s="393">
        <v>162.5</v>
      </c>
    </row>
    <row r="374" spans="1:9" ht="63.75" customHeight="1">
      <c r="A374" s="389">
        <v>366</v>
      </c>
      <c r="B374" s="395">
        <v>41085</v>
      </c>
      <c r="C374" s="199" t="s">
        <v>1262</v>
      </c>
      <c r="D374" s="401" t="s">
        <v>1263</v>
      </c>
      <c r="E374" s="336" t="s">
        <v>534</v>
      </c>
      <c r="F374" s="393">
        <v>162.5</v>
      </c>
      <c r="G374" s="393">
        <v>162.5</v>
      </c>
      <c r="H374" s="393">
        <v>0</v>
      </c>
      <c r="I374" s="393">
        <v>162.5</v>
      </c>
    </row>
    <row r="375" spans="1:9" ht="63.75" customHeight="1">
      <c r="A375" s="389">
        <v>367</v>
      </c>
      <c r="B375" s="395">
        <v>41085</v>
      </c>
      <c r="C375" s="199" t="s">
        <v>1264</v>
      </c>
      <c r="D375" s="401" t="s">
        <v>1265</v>
      </c>
      <c r="E375" s="336" t="s">
        <v>534</v>
      </c>
      <c r="F375" s="393">
        <v>162.5</v>
      </c>
      <c r="G375" s="393">
        <v>162.5</v>
      </c>
      <c r="H375" s="393">
        <v>0</v>
      </c>
      <c r="I375" s="393">
        <v>162.5</v>
      </c>
    </row>
    <row r="376" spans="1:9" ht="63.75" customHeight="1">
      <c r="A376" s="389">
        <v>368</v>
      </c>
      <c r="B376" s="395">
        <v>41085</v>
      </c>
      <c r="C376" s="199" t="s">
        <v>1266</v>
      </c>
      <c r="D376" s="401" t="s">
        <v>1267</v>
      </c>
      <c r="E376" s="336" t="s">
        <v>534</v>
      </c>
      <c r="F376" s="393">
        <v>162.5</v>
      </c>
      <c r="G376" s="393">
        <v>162.5</v>
      </c>
      <c r="H376" s="393">
        <v>0</v>
      </c>
      <c r="I376" s="393">
        <v>162.5</v>
      </c>
    </row>
    <row r="377" spans="1:9" ht="63.75" customHeight="1">
      <c r="A377" s="389">
        <v>369</v>
      </c>
      <c r="B377" s="395">
        <v>41085</v>
      </c>
      <c r="C377" s="199" t="s">
        <v>1268</v>
      </c>
      <c r="D377" s="401" t="s">
        <v>1269</v>
      </c>
      <c r="E377" s="336" t="s">
        <v>534</v>
      </c>
      <c r="F377" s="393">
        <v>162.5</v>
      </c>
      <c r="G377" s="393">
        <v>162.5</v>
      </c>
      <c r="H377" s="393">
        <v>0</v>
      </c>
      <c r="I377" s="393">
        <v>162.5</v>
      </c>
    </row>
    <row r="378" spans="1:9" ht="63.75" customHeight="1">
      <c r="A378" s="389">
        <v>370</v>
      </c>
      <c r="B378" s="395">
        <v>41085</v>
      </c>
      <c r="C378" s="199" t="s">
        <v>1270</v>
      </c>
      <c r="D378" s="401" t="s">
        <v>1271</v>
      </c>
      <c r="E378" s="336" t="s">
        <v>534</v>
      </c>
      <c r="F378" s="393">
        <v>125</v>
      </c>
      <c r="G378" s="393">
        <v>125</v>
      </c>
      <c r="H378" s="393">
        <v>0</v>
      </c>
      <c r="I378" s="393">
        <v>125</v>
      </c>
    </row>
    <row r="379" spans="1:9" ht="63.75" customHeight="1">
      <c r="A379" s="389">
        <v>371</v>
      </c>
      <c r="B379" s="395">
        <v>41085</v>
      </c>
      <c r="C379" s="199" t="s">
        <v>1272</v>
      </c>
      <c r="D379" s="401" t="s">
        <v>1273</v>
      </c>
      <c r="E379" s="336" t="s">
        <v>534</v>
      </c>
      <c r="F379" s="393">
        <v>125</v>
      </c>
      <c r="G379" s="393">
        <v>125</v>
      </c>
      <c r="H379" s="393">
        <v>0</v>
      </c>
      <c r="I379" s="393">
        <v>125</v>
      </c>
    </row>
    <row r="380" spans="1:9" ht="63.75" customHeight="1">
      <c r="A380" s="389">
        <v>372</v>
      </c>
      <c r="B380" s="395">
        <v>41085</v>
      </c>
      <c r="C380" s="199" t="s">
        <v>1274</v>
      </c>
      <c r="D380" s="401" t="s">
        <v>1275</v>
      </c>
      <c r="E380" s="336" t="s">
        <v>534</v>
      </c>
      <c r="F380" s="393">
        <v>162.5</v>
      </c>
      <c r="G380" s="393">
        <v>162.5</v>
      </c>
      <c r="H380" s="393">
        <v>0</v>
      </c>
      <c r="I380" s="393">
        <v>162.5</v>
      </c>
    </row>
    <row r="381" spans="1:9" ht="63.75" customHeight="1">
      <c r="A381" s="389">
        <v>373</v>
      </c>
      <c r="B381" s="395">
        <v>41085</v>
      </c>
      <c r="C381" s="199" t="s">
        <v>1276</v>
      </c>
      <c r="D381" s="401" t="s">
        <v>1277</v>
      </c>
      <c r="E381" s="336" t="s">
        <v>534</v>
      </c>
      <c r="F381" s="393">
        <v>162.5</v>
      </c>
      <c r="G381" s="393">
        <v>162.5</v>
      </c>
      <c r="H381" s="393">
        <v>0</v>
      </c>
      <c r="I381" s="393">
        <v>162.5</v>
      </c>
    </row>
    <row r="382" spans="1:9" ht="63.75" customHeight="1">
      <c r="A382" s="389">
        <v>374</v>
      </c>
      <c r="B382" s="395">
        <v>41085</v>
      </c>
      <c r="C382" s="199" t="s">
        <v>1278</v>
      </c>
      <c r="D382" s="401" t="s">
        <v>1279</v>
      </c>
      <c r="E382" s="336" t="s">
        <v>534</v>
      </c>
      <c r="F382" s="393">
        <v>162.5</v>
      </c>
      <c r="G382" s="393">
        <v>162.5</v>
      </c>
      <c r="H382" s="393">
        <v>0</v>
      </c>
      <c r="I382" s="393">
        <v>162.5</v>
      </c>
    </row>
    <row r="383" spans="1:9" ht="63.75" customHeight="1">
      <c r="A383" s="389">
        <v>375</v>
      </c>
      <c r="B383" s="395">
        <v>41085</v>
      </c>
      <c r="C383" s="199" t="s">
        <v>1280</v>
      </c>
      <c r="D383" s="401" t="s">
        <v>1281</v>
      </c>
      <c r="E383" s="336" t="s">
        <v>534</v>
      </c>
      <c r="F383" s="393">
        <v>162.5</v>
      </c>
      <c r="G383" s="393">
        <v>162.5</v>
      </c>
      <c r="H383" s="393">
        <v>0</v>
      </c>
      <c r="I383" s="393">
        <v>162.5</v>
      </c>
    </row>
    <row r="384" spans="1:9" ht="63.75" customHeight="1">
      <c r="A384" s="389">
        <v>376</v>
      </c>
      <c r="B384" s="395">
        <v>41085</v>
      </c>
      <c r="C384" s="199" t="s">
        <v>1282</v>
      </c>
      <c r="D384" s="401" t="s">
        <v>1283</v>
      </c>
      <c r="E384" s="336" t="s">
        <v>534</v>
      </c>
      <c r="F384" s="393">
        <v>162.5</v>
      </c>
      <c r="G384" s="393">
        <v>162.5</v>
      </c>
      <c r="H384" s="393">
        <v>0</v>
      </c>
      <c r="I384" s="393">
        <v>162.5</v>
      </c>
    </row>
    <row r="385" spans="1:9" ht="63.75" customHeight="1">
      <c r="A385" s="389">
        <v>377</v>
      </c>
      <c r="B385" s="395">
        <v>41085</v>
      </c>
      <c r="C385" s="199" t="s">
        <v>1284</v>
      </c>
      <c r="D385" s="401" t="s">
        <v>1285</v>
      </c>
      <c r="E385" s="336" t="s">
        <v>534</v>
      </c>
      <c r="F385" s="393">
        <v>162.5</v>
      </c>
      <c r="G385" s="393">
        <v>162.5</v>
      </c>
      <c r="H385" s="393">
        <v>0</v>
      </c>
      <c r="I385" s="393">
        <v>162.5</v>
      </c>
    </row>
    <row r="386" spans="1:9" ht="63.75" customHeight="1">
      <c r="A386" s="389">
        <v>378</v>
      </c>
      <c r="B386" s="395">
        <v>41085</v>
      </c>
      <c r="C386" s="199" t="s">
        <v>1286</v>
      </c>
      <c r="D386" s="401" t="s">
        <v>1287</v>
      </c>
      <c r="E386" s="336" t="s">
        <v>534</v>
      </c>
      <c r="F386" s="393">
        <v>162.5</v>
      </c>
      <c r="G386" s="393">
        <v>162.5</v>
      </c>
      <c r="H386" s="393">
        <v>0</v>
      </c>
      <c r="I386" s="393">
        <v>162.5</v>
      </c>
    </row>
    <row r="387" spans="1:9" ht="63.75" customHeight="1">
      <c r="A387" s="389">
        <v>379</v>
      </c>
      <c r="B387" s="395">
        <v>41085</v>
      </c>
      <c r="C387" s="199" t="s">
        <v>1288</v>
      </c>
      <c r="D387" s="401" t="s">
        <v>1289</v>
      </c>
      <c r="E387" s="336" t="s">
        <v>534</v>
      </c>
      <c r="F387" s="393">
        <v>162.5</v>
      </c>
      <c r="G387" s="393">
        <v>162.5</v>
      </c>
      <c r="H387" s="393">
        <v>0</v>
      </c>
      <c r="I387" s="393">
        <v>162.5</v>
      </c>
    </row>
    <row r="388" spans="1:9" ht="63.75" customHeight="1">
      <c r="A388" s="389">
        <v>380</v>
      </c>
      <c r="B388" s="395">
        <v>41085</v>
      </c>
      <c r="C388" s="199" t="s">
        <v>1290</v>
      </c>
      <c r="D388" s="401" t="s">
        <v>1291</v>
      </c>
      <c r="E388" s="336" t="s">
        <v>534</v>
      </c>
      <c r="F388" s="393">
        <v>162.5</v>
      </c>
      <c r="G388" s="393">
        <v>162.5</v>
      </c>
      <c r="H388" s="393">
        <v>0</v>
      </c>
      <c r="I388" s="393">
        <v>162.5</v>
      </c>
    </row>
    <row r="389" spans="1:9" ht="63.75" customHeight="1">
      <c r="A389" s="389">
        <v>381</v>
      </c>
      <c r="B389" s="395">
        <v>41085</v>
      </c>
      <c r="C389" s="199" t="s">
        <v>1292</v>
      </c>
      <c r="D389" s="401" t="s">
        <v>1293</v>
      </c>
      <c r="E389" s="336" t="s">
        <v>534</v>
      </c>
      <c r="F389" s="393">
        <v>162.5</v>
      </c>
      <c r="G389" s="393">
        <v>162.5</v>
      </c>
      <c r="H389" s="393">
        <v>0</v>
      </c>
      <c r="I389" s="393">
        <v>162.5</v>
      </c>
    </row>
    <row r="390" spans="1:9" ht="63.75" customHeight="1">
      <c r="A390" s="389">
        <v>382</v>
      </c>
      <c r="B390" s="395">
        <v>41085</v>
      </c>
      <c r="C390" s="199" t="s">
        <v>1294</v>
      </c>
      <c r="D390" s="401" t="s">
        <v>1295</v>
      </c>
      <c r="E390" s="336" t="s">
        <v>534</v>
      </c>
      <c r="F390" s="393">
        <v>162.5</v>
      </c>
      <c r="G390" s="393">
        <v>162.5</v>
      </c>
      <c r="H390" s="393">
        <v>0</v>
      </c>
      <c r="I390" s="393">
        <v>162.5</v>
      </c>
    </row>
    <row r="391" spans="1:9" ht="63.75" customHeight="1">
      <c r="A391" s="389">
        <v>383</v>
      </c>
      <c r="B391" s="395">
        <v>41085</v>
      </c>
      <c r="C391" s="199" t="s">
        <v>1296</v>
      </c>
      <c r="D391" s="401" t="s">
        <v>1297</v>
      </c>
      <c r="E391" s="336" t="s">
        <v>534</v>
      </c>
      <c r="F391" s="393">
        <v>162.5</v>
      </c>
      <c r="G391" s="393">
        <v>162.5</v>
      </c>
      <c r="H391" s="393">
        <v>0</v>
      </c>
      <c r="I391" s="393">
        <v>162.5</v>
      </c>
    </row>
    <row r="392" spans="1:9" ht="63.75" customHeight="1">
      <c r="A392" s="389">
        <v>384</v>
      </c>
      <c r="B392" s="395">
        <v>41085</v>
      </c>
      <c r="C392" s="199" t="s">
        <v>1298</v>
      </c>
      <c r="D392" s="401" t="s">
        <v>1299</v>
      </c>
      <c r="E392" s="336" t="s">
        <v>534</v>
      </c>
      <c r="F392" s="393">
        <v>162.5</v>
      </c>
      <c r="G392" s="393">
        <v>162.5</v>
      </c>
      <c r="H392" s="393">
        <v>0</v>
      </c>
      <c r="I392" s="393">
        <v>162.5</v>
      </c>
    </row>
    <row r="393" spans="1:9" ht="63.75" customHeight="1">
      <c r="A393" s="389">
        <v>385</v>
      </c>
      <c r="B393" s="395">
        <v>41085</v>
      </c>
      <c r="C393" s="199" t="s">
        <v>1300</v>
      </c>
      <c r="D393" s="401" t="s">
        <v>1301</v>
      </c>
      <c r="E393" s="336" t="s">
        <v>534</v>
      </c>
      <c r="F393" s="393">
        <v>162.5</v>
      </c>
      <c r="G393" s="393">
        <v>162.5</v>
      </c>
      <c r="H393" s="393">
        <v>0</v>
      </c>
      <c r="I393" s="393">
        <v>162.5</v>
      </c>
    </row>
    <row r="394" spans="1:9" ht="63.75" customHeight="1">
      <c r="A394" s="389">
        <v>386</v>
      </c>
      <c r="B394" s="395">
        <v>41085</v>
      </c>
      <c r="C394" s="199" t="s">
        <v>1302</v>
      </c>
      <c r="D394" s="401" t="s">
        <v>1303</v>
      </c>
      <c r="E394" s="336" t="s">
        <v>534</v>
      </c>
      <c r="F394" s="393">
        <v>162.5</v>
      </c>
      <c r="G394" s="393">
        <v>162.5</v>
      </c>
      <c r="H394" s="393">
        <v>0</v>
      </c>
      <c r="I394" s="393">
        <v>162.5</v>
      </c>
    </row>
    <row r="395" spans="1:9" ht="63.75" customHeight="1">
      <c r="A395" s="389">
        <v>387</v>
      </c>
      <c r="B395" s="395">
        <v>41085</v>
      </c>
      <c r="C395" s="199" t="s">
        <v>1304</v>
      </c>
      <c r="D395" s="401" t="s">
        <v>1305</v>
      </c>
      <c r="E395" s="336" t="s">
        <v>534</v>
      </c>
      <c r="F395" s="393">
        <v>162.5</v>
      </c>
      <c r="G395" s="393">
        <v>162.5</v>
      </c>
      <c r="H395" s="393">
        <v>0</v>
      </c>
      <c r="I395" s="393">
        <v>162.5</v>
      </c>
    </row>
    <row r="396" spans="1:9" ht="63.75" customHeight="1">
      <c r="A396" s="389">
        <v>388</v>
      </c>
      <c r="B396" s="395">
        <v>41085</v>
      </c>
      <c r="C396" s="199" t="s">
        <v>1306</v>
      </c>
      <c r="D396" s="401" t="s">
        <v>1307</v>
      </c>
      <c r="E396" s="336" t="s">
        <v>534</v>
      </c>
      <c r="F396" s="393">
        <v>125</v>
      </c>
      <c r="G396" s="393">
        <v>125</v>
      </c>
      <c r="H396" s="393">
        <v>0</v>
      </c>
      <c r="I396" s="393">
        <v>125</v>
      </c>
    </row>
    <row r="397" spans="1:9" ht="63.75" customHeight="1">
      <c r="A397" s="389">
        <v>389</v>
      </c>
      <c r="B397" s="395">
        <v>41085</v>
      </c>
      <c r="C397" s="199" t="s">
        <v>1308</v>
      </c>
      <c r="D397" s="401" t="s">
        <v>1309</v>
      </c>
      <c r="E397" s="336" t="s">
        <v>534</v>
      </c>
      <c r="F397" s="393">
        <v>125</v>
      </c>
      <c r="G397" s="393">
        <v>125</v>
      </c>
      <c r="H397" s="393">
        <v>0</v>
      </c>
      <c r="I397" s="393">
        <v>125</v>
      </c>
    </row>
    <row r="398" spans="1:9" ht="63.75" customHeight="1">
      <c r="A398" s="389">
        <v>390</v>
      </c>
      <c r="B398" s="395">
        <v>41085</v>
      </c>
      <c r="C398" s="199" t="s">
        <v>1310</v>
      </c>
      <c r="D398" s="401" t="s">
        <v>1311</v>
      </c>
      <c r="E398" s="336" t="s">
        <v>534</v>
      </c>
      <c r="F398" s="393">
        <v>162.5</v>
      </c>
      <c r="G398" s="393">
        <v>162.5</v>
      </c>
      <c r="H398" s="393">
        <v>0</v>
      </c>
      <c r="I398" s="393">
        <v>162.5</v>
      </c>
    </row>
    <row r="399" spans="1:9" ht="63.75" customHeight="1">
      <c r="A399" s="389">
        <v>391</v>
      </c>
      <c r="B399" s="395">
        <v>41085</v>
      </c>
      <c r="C399" s="199" t="s">
        <v>1312</v>
      </c>
      <c r="D399" s="401" t="s">
        <v>1313</v>
      </c>
      <c r="E399" s="336" t="s">
        <v>534</v>
      </c>
      <c r="F399" s="393">
        <v>162.5</v>
      </c>
      <c r="G399" s="393">
        <v>162.5</v>
      </c>
      <c r="H399" s="393">
        <v>0</v>
      </c>
      <c r="I399" s="393">
        <v>162.5</v>
      </c>
    </row>
    <row r="400" spans="1:9" ht="63.75" customHeight="1">
      <c r="A400" s="389">
        <v>392</v>
      </c>
      <c r="B400" s="395">
        <v>41085</v>
      </c>
      <c r="C400" s="199" t="s">
        <v>1314</v>
      </c>
      <c r="D400" s="401" t="s">
        <v>1315</v>
      </c>
      <c r="E400" s="336" t="s">
        <v>534</v>
      </c>
      <c r="F400" s="393">
        <v>162.5</v>
      </c>
      <c r="G400" s="393">
        <v>162.5</v>
      </c>
      <c r="H400" s="393">
        <v>0</v>
      </c>
      <c r="I400" s="393">
        <v>162.5</v>
      </c>
    </row>
    <row r="401" spans="1:9" ht="63.75" customHeight="1">
      <c r="A401" s="389">
        <v>393</v>
      </c>
      <c r="B401" s="395">
        <v>41085</v>
      </c>
      <c r="C401" s="199" t="s">
        <v>1316</v>
      </c>
      <c r="D401" s="401" t="s">
        <v>1317</v>
      </c>
      <c r="E401" s="336" t="s">
        <v>534</v>
      </c>
      <c r="F401" s="393">
        <v>162.5</v>
      </c>
      <c r="G401" s="393">
        <v>162.5</v>
      </c>
      <c r="H401" s="393">
        <v>0</v>
      </c>
      <c r="I401" s="393">
        <v>162.5</v>
      </c>
    </row>
    <row r="402" spans="1:9" ht="63.75" customHeight="1">
      <c r="A402" s="389">
        <v>394</v>
      </c>
      <c r="B402" s="395">
        <v>41085</v>
      </c>
      <c r="C402" s="199" t="s">
        <v>1318</v>
      </c>
      <c r="D402" s="401" t="s">
        <v>1319</v>
      </c>
      <c r="E402" s="336" t="s">
        <v>534</v>
      </c>
      <c r="F402" s="393">
        <v>162.5</v>
      </c>
      <c r="G402" s="393">
        <v>162.5</v>
      </c>
      <c r="H402" s="393">
        <v>0</v>
      </c>
      <c r="I402" s="393">
        <v>162.5</v>
      </c>
    </row>
    <row r="403" spans="1:9" ht="63.75" customHeight="1">
      <c r="A403" s="389">
        <v>395</v>
      </c>
      <c r="B403" s="395">
        <v>41085</v>
      </c>
      <c r="C403" s="199" t="s">
        <v>1320</v>
      </c>
      <c r="D403" s="401" t="s">
        <v>1321</v>
      </c>
      <c r="E403" s="336" t="s">
        <v>534</v>
      </c>
      <c r="F403" s="393">
        <v>162.5</v>
      </c>
      <c r="G403" s="393">
        <v>162.5</v>
      </c>
      <c r="H403" s="393">
        <v>0</v>
      </c>
      <c r="I403" s="393">
        <v>162.5</v>
      </c>
    </row>
    <row r="404" spans="1:9" ht="63.75" customHeight="1">
      <c r="A404" s="389">
        <v>396</v>
      </c>
      <c r="B404" s="395">
        <v>41085</v>
      </c>
      <c r="C404" s="199" t="s">
        <v>1322</v>
      </c>
      <c r="D404" s="401" t="s">
        <v>1323</v>
      </c>
      <c r="E404" s="336" t="s">
        <v>534</v>
      </c>
      <c r="F404" s="393">
        <v>162.5</v>
      </c>
      <c r="G404" s="393">
        <v>162.5</v>
      </c>
      <c r="H404" s="393">
        <v>0</v>
      </c>
      <c r="I404" s="393">
        <v>162.5</v>
      </c>
    </row>
    <row r="405" spans="1:9" ht="63.75" customHeight="1">
      <c r="A405" s="389">
        <v>397</v>
      </c>
      <c r="B405" s="395">
        <v>41085</v>
      </c>
      <c r="C405" s="199" t="s">
        <v>1324</v>
      </c>
      <c r="D405" s="401" t="s">
        <v>1325</v>
      </c>
      <c r="E405" s="336" t="s">
        <v>534</v>
      </c>
      <c r="F405" s="393">
        <v>162.5</v>
      </c>
      <c r="G405" s="393">
        <v>162.5</v>
      </c>
      <c r="H405" s="393">
        <v>0</v>
      </c>
      <c r="I405" s="393">
        <v>162.5</v>
      </c>
    </row>
    <row r="406" spans="1:9" ht="63.75" customHeight="1">
      <c r="A406" s="389">
        <v>398</v>
      </c>
      <c r="B406" s="395">
        <v>41085</v>
      </c>
      <c r="C406" s="199" t="s">
        <v>1326</v>
      </c>
      <c r="D406" s="401" t="s">
        <v>1327</v>
      </c>
      <c r="E406" s="336" t="s">
        <v>534</v>
      </c>
      <c r="F406" s="393">
        <v>162.5</v>
      </c>
      <c r="G406" s="393">
        <v>162.5</v>
      </c>
      <c r="H406" s="393">
        <v>0</v>
      </c>
      <c r="I406" s="393">
        <v>162.5</v>
      </c>
    </row>
    <row r="407" spans="1:9" ht="63.75" customHeight="1">
      <c r="A407" s="389">
        <v>399</v>
      </c>
      <c r="B407" s="395">
        <v>41085</v>
      </c>
      <c r="C407" s="199" t="s">
        <v>1328</v>
      </c>
      <c r="D407" s="401" t="s">
        <v>1329</v>
      </c>
      <c r="E407" s="336" t="s">
        <v>534</v>
      </c>
      <c r="F407" s="393">
        <v>162.5</v>
      </c>
      <c r="G407" s="393">
        <v>162.5</v>
      </c>
      <c r="H407" s="393">
        <v>0</v>
      </c>
      <c r="I407" s="393">
        <v>162.5</v>
      </c>
    </row>
    <row r="408" spans="1:9" ht="63.75" customHeight="1">
      <c r="A408" s="389">
        <v>400</v>
      </c>
      <c r="B408" s="395">
        <v>41085</v>
      </c>
      <c r="C408" s="199" t="s">
        <v>1330</v>
      </c>
      <c r="D408" s="401" t="s">
        <v>1331</v>
      </c>
      <c r="E408" s="336" t="s">
        <v>534</v>
      </c>
      <c r="F408" s="393">
        <v>162.5</v>
      </c>
      <c r="G408" s="393">
        <v>162.5</v>
      </c>
      <c r="H408" s="393">
        <v>0</v>
      </c>
      <c r="I408" s="393">
        <v>162.5</v>
      </c>
    </row>
    <row r="409" spans="1:9" ht="63.75" customHeight="1">
      <c r="A409" s="389">
        <v>401</v>
      </c>
      <c r="B409" s="395">
        <v>41085</v>
      </c>
      <c r="C409" s="199" t="s">
        <v>1332</v>
      </c>
      <c r="D409" s="401" t="s">
        <v>1333</v>
      </c>
      <c r="E409" s="336" t="s">
        <v>534</v>
      </c>
      <c r="F409" s="393">
        <v>162.5</v>
      </c>
      <c r="G409" s="393">
        <v>162.5</v>
      </c>
      <c r="H409" s="393">
        <v>0</v>
      </c>
      <c r="I409" s="393">
        <v>162.5</v>
      </c>
    </row>
    <row r="410" spans="1:9" ht="63.75" customHeight="1">
      <c r="A410" s="389">
        <v>402</v>
      </c>
      <c r="B410" s="395">
        <v>41085</v>
      </c>
      <c r="C410" s="199" t="s">
        <v>1334</v>
      </c>
      <c r="D410" s="401" t="s">
        <v>1335</v>
      </c>
      <c r="E410" s="336" t="s">
        <v>534</v>
      </c>
      <c r="F410" s="393">
        <v>162.5</v>
      </c>
      <c r="G410" s="393">
        <v>162.5</v>
      </c>
      <c r="H410" s="393">
        <v>0</v>
      </c>
      <c r="I410" s="393">
        <v>162.5</v>
      </c>
    </row>
    <row r="411" spans="1:9" ht="63.75" customHeight="1">
      <c r="A411" s="389">
        <v>403</v>
      </c>
      <c r="B411" s="395">
        <v>41085</v>
      </c>
      <c r="C411" s="199" t="s">
        <v>1336</v>
      </c>
      <c r="D411" s="401" t="s">
        <v>1337</v>
      </c>
      <c r="E411" s="336" t="s">
        <v>534</v>
      </c>
      <c r="F411" s="393">
        <v>162.5</v>
      </c>
      <c r="G411" s="393">
        <v>162.5</v>
      </c>
      <c r="H411" s="393">
        <v>0</v>
      </c>
      <c r="I411" s="393">
        <v>162.5</v>
      </c>
    </row>
    <row r="412" spans="1:9" ht="63.75" customHeight="1">
      <c r="A412" s="389">
        <v>404</v>
      </c>
      <c r="B412" s="395">
        <v>41085</v>
      </c>
      <c r="C412" s="199" t="s">
        <v>1338</v>
      </c>
      <c r="D412" s="401" t="s">
        <v>1339</v>
      </c>
      <c r="E412" s="336" t="s">
        <v>534</v>
      </c>
      <c r="F412" s="393">
        <v>162.5</v>
      </c>
      <c r="G412" s="393">
        <v>162.5</v>
      </c>
      <c r="H412" s="393">
        <v>0</v>
      </c>
      <c r="I412" s="393">
        <v>162.5</v>
      </c>
    </row>
    <row r="413" spans="1:9" ht="63.75" customHeight="1">
      <c r="A413" s="389">
        <v>405</v>
      </c>
      <c r="B413" s="395">
        <v>41085</v>
      </c>
      <c r="C413" s="199" t="s">
        <v>1340</v>
      </c>
      <c r="D413" s="401" t="s">
        <v>1341</v>
      </c>
      <c r="E413" s="336" t="s">
        <v>534</v>
      </c>
      <c r="F413" s="393">
        <v>162.5</v>
      </c>
      <c r="G413" s="393">
        <v>162.5</v>
      </c>
      <c r="H413" s="393">
        <v>0</v>
      </c>
      <c r="I413" s="393">
        <v>162.5</v>
      </c>
    </row>
    <row r="414" spans="1:9" ht="63.75" customHeight="1">
      <c r="A414" s="389">
        <v>406</v>
      </c>
      <c r="B414" s="395">
        <v>41085</v>
      </c>
      <c r="C414" s="199" t="s">
        <v>1342</v>
      </c>
      <c r="D414" s="401" t="s">
        <v>1343</v>
      </c>
      <c r="E414" s="336" t="s">
        <v>534</v>
      </c>
      <c r="F414" s="393">
        <v>162.5</v>
      </c>
      <c r="G414" s="393">
        <v>162.5</v>
      </c>
      <c r="H414" s="393">
        <v>0</v>
      </c>
      <c r="I414" s="393">
        <v>162.5</v>
      </c>
    </row>
    <row r="415" spans="1:9" ht="63.75" customHeight="1">
      <c r="A415" s="389">
        <v>407</v>
      </c>
      <c r="B415" s="395">
        <v>41085</v>
      </c>
      <c r="C415" s="199" t="s">
        <v>1344</v>
      </c>
      <c r="D415" s="401" t="s">
        <v>1345</v>
      </c>
      <c r="E415" s="336" t="s">
        <v>534</v>
      </c>
      <c r="F415" s="393">
        <v>125</v>
      </c>
      <c r="G415" s="393">
        <v>125</v>
      </c>
      <c r="H415" s="393">
        <v>0</v>
      </c>
      <c r="I415" s="393">
        <v>125</v>
      </c>
    </row>
    <row r="416" spans="1:9" ht="63.75" customHeight="1">
      <c r="A416" s="389">
        <v>408</v>
      </c>
      <c r="B416" s="395">
        <v>41085</v>
      </c>
      <c r="C416" s="199" t="s">
        <v>1346</v>
      </c>
      <c r="D416" s="401" t="s">
        <v>1347</v>
      </c>
      <c r="E416" s="336" t="s">
        <v>534</v>
      </c>
      <c r="F416" s="393">
        <v>162.5</v>
      </c>
      <c r="G416" s="393">
        <v>162.5</v>
      </c>
      <c r="H416" s="393">
        <v>0</v>
      </c>
      <c r="I416" s="393">
        <v>162.5</v>
      </c>
    </row>
    <row r="417" spans="1:9" ht="63.75" customHeight="1">
      <c r="A417" s="389">
        <v>409</v>
      </c>
      <c r="B417" s="395">
        <v>41085</v>
      </c>
      <c r="C417" s="199" t="s">
        <v>1348</v>
      </c>
      <c r="D417" s="401" t="s">
        <v>1349</v>
      </c>
      <c r="E417" s="336" t="s">
        <v>534</v>
      </c>
      <c r="F417" s="393">
        <v>162.5</v>
      </c>
      <c r="G417" s="393">
        <v>162.5</v>
      </c>
      <c r="H417" s="393">
        <v>0</v>
      </c>
      <c r="I417" s="393">
        <v>162.5</v>
      </c>
    </row>
    <row r="418" spans="1:9" ht="63.75" customHeight="1">
      <c r="A418" s="389">
        <v>410</v>
      </c>
      <c r="B418" s="395">
        <v>41085</v>
      </c>
      <c r="C418" s="199" t="s">
        <v>1350</v>
      </c>
      <c r="D418" s="401" t="s">
        <v>1351</v>
      </c>
      <c r="E418" s="336" t="s">
        <v>534</v>
      </c>
      <c r="F418" s="393">
        <v>162.5</v>
      </c>
      <c r="G418" s="393">
        <v>162.5</v>
      </c>
      <c r="H418" s="393">
        <v>0</v>
      </c>
      <c r="I418" s="393">
        <v>162.5</v>
      </c>
    </row>
    <row r="419" spans="1:9" ht="63.75" customHeight="1">
      <c r="A419" s="389">
        <v>411</v>
      </c>
      <c r="B419" s="395">
        <v>41085</v>
      </c>
      <c r="C419" s="199" t="s">
        <v>1352</v>
      </c>
      <c r="D419" s="401" t="s">
        <v>1353</v>
      </c>
      <c r="E419" s="336" t="s">
        <v>534</v>
      </c>
      <c r="F419" s="393">
        <v>162.5</v>
      </c>
      <c r="G419" s="393">
        <v>162.5</v>
      </c>
      <c r="H419" s="393">
        <v>0</v>
      </c>
      <c r="I419" s="393">
        <v>162.5</v>
      </c>
    </row>
    <row r="420" spans="1:9" ht="63.75" customHeight="1">
      <c r="A420" s="389">
        <v>412</v>
      </c>
      <c r="B420" s="395">
        <v>41085</v>
      </c>
      <c r="C420" s="199" t="s">
        <v>1354</v>
      </c>
      <c r="D420" s="401" t="s">
        <v>1355</v>
      </c>
      <c r="E420" s="336" t="s">
        <v>534</v>
      </c>
      <c r="F420" s="393">
        <v>162.5</v>
      </c>
      <c r="G420" s="393">
        <v>162.5</v>
      </c>
      <c r="H420" s="393">
        <v>0</v>
      </c>
      <c r="I420" s="393">
        <v>162.5</v>
      </c>
    </row>
    <row r="421" spans="1:9" ht="63.75" customHeight="1">
      <c r="A421" s="389">
        <v>413</v>
      </c>
      <c r="B421" s="395">
        <v>41085</v>
      </c>
      <c r="C421" s="199" t="s">
        <v>1356</v>
      </c>
      <c r="D421" s="401" t="s">
        <v>1357</v>
      </c>
      <c r="E421" s="336" t="s">
        <v>534</v>
      </c>
      <c r="F421" s="393">
        <v>162.5</v>
      </c>
      <c r="G421" s="393">
        <v>162.5</v>
      </c>
      <c r="H421" s="393">
        <v>0</v>
      </c>
      <c r="I421" s="393">
        <v>162.5</v>
      </c>
    </row>
    <row r="422" spans="1:9" ht="63.75" customHeight="1">
      <c r="A422" s="389">
        <v>414</v>
      </c>
      <c r="B422" s="395">
        <v>41085</v>
      </c>
      <c r="C422" s="199" t="s">
        <v>1358</v>
      </c>
      <c r="D422" s="401" t="s">
        <v>1359</v>
      </c>
      <c r="E422" s="336" t="s">
        <v>534</v>
      </c>
      <c r="F422" s="393">
        <v>162.5</v>
      </c>
      <c r="G422" s="393">
        <v>162.5</v>
      </c>
      <c r="H422" s="393">
        <v>0</v>
      </c>
      <c r="I422" s="393">
        <v>162.5</v>
      </c>
    </row>
    <row r="423" spans="1:9" ht="63.75" customHeight="1">
      <c r="A423" s="389">
        <v>415</v>
      </c>
      <c r="B423" s="395">
        <v>41085</v>
      </c>
      <c r="C423" s="199" t="s">
        <v>1360</v>
      </c>
      <c r="D423" s="401" t="s">
        <v>1361</v>
      </c>
      <c r="E423" s="336" t="s">
        <v>534</v>
      </c>
      <c r="F423" s="393">
        <v>162.5</v>
      </c>
      <c r="G423" s="393">
        <v>162.5</v>
      </c>
      <c r="H423" s="393">
        <v>0</v>
      </c>
      <c r="I423" s="393">
        <v>162.5</v>
      </c>
    </row>
    <row r="424" spans="1:9" ht="63.75" customHeight="1">
      <c r="A424" s="389">
        <v>416</v>
      </c>
      <c r="B424" s="395">
        <v>41085</v>
      </c>
      <c r="C424" s="199" t="s">
        <v>1362</v>
      </c>
      <c r="D424" s="401" t="s">
        <v>1363</v>
      </c>
      <c r="E424" s="336" t="s">
        <v>534</v>
      </c>
      <c r="F424" s="393">
        <v>162.5</v>
      </c>
      <c r="G424" s="393">
        <v>162.5</v>
      </c>
      <c r="H424" s="393">
        <v>0</v>
      </c>
      <c r="I424" s="393">
        <v>162.5</v>
      </c>
    </row>
    <row r="425" spans="1:9" ht="63.75" customHeight="1">
      <c r="A425" s="389">
        <v>417</v>
      </c>
      <c r="B425" s="395">
        <v>41085</v>
      </c>
      <c r="C425" s="199" t="s">
        <v>1364</v>
      </c>
      <c r="D425" s="401" t="s">
        <v>1365</v>
      </c>
      <c r="E425" s="336" t="s">
        <v>534</v>
      </c>
      <c r="F425" s="393">
        <v>162.5</v>
      </c>
      <c r="G425" s="393">
        <v>162.5</v>
      </c>
      <c r="H425" s="393">
        <v>0</v>
      </c>
      <c r="I425" s="393">
        <v>162.5</v>
      </c>
    </row>
    <row r="426" spans="1:9" ht="63.75" customHeight="1">
      <c r="A426" s="389">
        <v>418</v>
      </c>
      <c r="B426" s="395">
        <v>41085</v>
      </c>
      <c r="C426" s="199" t="s">
        <v>1366</v>
      </c>
      <c r="D426" s="401" t="s">
        <v>1367</v>
      </c>
      <c r="E426" s="336" t="s">
        <v>534</v>
      </c>
      <c r="F426" s="393">
        <v>162.5</v>
      </c>
      <c r="G426" s="393">
        <v>162.5</v>
      </c>
      <c r="H426" s="393">
        <v>0</v>
      </c>
      <c r="I426" s="393">
        <v>162.5</v>
      </c>
    </row>
    <row r="427" spans="1:9" ht="63.75" customHeight="1">
      <c r="A427" s="389">
        <v>419</v>
      </c>
      <c r="B427" s="395">
        <v>41085</v>
      </c>
      <c r="C427" s="199" t="s">
        <v>1368</v>
      </c>
      <c r="D427" s="401" t="s">
        <v>1369</v>
      </c>
      <c r="E427" s="336" t="s">
        <v>534</v>
      </c>
      <c r="F427" s="393">
        <v>162.5</v>
      </c>
      <c r="G427" s="393">
        <v>162.5</v>
      </c>
      <c r="H427" s="393">
        <v>0</v>
      </c>
      <c r="I427" s="393">
        <v>162.5</v>
      </c>
    </row>
    <row r="428" spans="1:9" ht="63.75" customHeight="1">
      <c r="A428" s="389">
        <v>420</v>
      </c>
      <c r="B428" s="395">
        <v>41085</v>
      </c>
      <c r="C428" s="199" t="s">
        <v>1370</v>
      </c>
      <c r="D428" s="401" t="s">
        <v>1371</v>
      </c>
      <c r="E428" s="336" t="s">
        <v>534</v>
      </c>
      <c r="F428" s="393">
        <v>162.5</v>
      </c>
      <c r="G428" s="393">
        <v>162.5</v>
      </c>
      <c r="H428" s="393">
        <v>0</v>
      </c>
      <c r="I428" s="393">
        <v>162.5</v>
      </c>
    </row>
    <row r="429" spans="1:9" ht="63.75" customHeight="1">
      <c r="A429" s="389">
        <v>421</v>
      </c>
      <c r="B429" s="395">
        <v>41085</v>
      </c>
      <c r="C429" s="199" t="s">
        <v>1372</v>
      </c>
      <c r="D429" s="401" t="s">
        <v>1373</v>
      </c>
      <c r="E429" s="336" t="s">
        <v>534</v>
      </c>
      <c r="F429" s="393">
        <v>162.5</v>
      </c>
      <c r="G429" s="393">
        <v>162.5</v>
      </c>
      <c r="H429" s="393">
        <v>0</v>
      </c>
      <c r="I429" s="393">
        <v>162.5</v>
      </c>
    </row>
    <row r="430" spans="1:9" ht="63.75" customHeight="1">
      <c r="A430" s="389">
        <v>422</v>
      </c>
      <c r="B430" s="395">
        <v>41085</v>
      </c>
      <c r="C430" s="199" t="s">
        <v>1374</v>
      </c>
      <c r="D430" s="401" t="s">
        <v>1375</v>
      </c>
      <c r="E430" s="336" t="s">
        <v>534</v>
      </c>
      <c r="F430" s="393">
        <v>162.5</v>
      </c>
      <c r="G430" s="393">
        <v>162.5</v>
      </c>
      <c r="H430" s="393">
        <v>0</v>
      </c>
      <c r="I430" s="393">
        <v>162.5</v>
      </c>
    </row>
    <row r="431" spans="1:9" ht="63.75" customHeight="1">
      <c r="A431" s="389">
        <v>423</v>
      </c>
      <c r="B431" s="395">
        <v>41085</v>
      </c>
      <c r="C431" s="199" t="s">
        <v>1376</v>
      </c>
      <c r="D431" s="401" t="s">
        <v>1377</v>
      </c>
      <c r="E431" s="336" t="s">
        <v>534</v>
      </c>
      <c r="F431" s="393">
        <v>162.5</v>
      </c>
      <c r="G431" s="393">
        <v>162.5</v>
      </c>
      <c r="H431" s="393">
        <v>0</v>
      </c>
      <c r="I431" s="393">
        <v>162.5</v>
      </c>
    </row>
    <row r="432" spans="1:9" ht="63.75" customHeight="1">
      <c r="A432" s="389">
        <v>424</v>
      </c>
      <c r="B432" s="395">
        <v>41085</v>
      </c>
      <c r="C432" s="199" t="s">
        <v>1378</v>
      </c>
      <c r="D432" s="401" t="s">
        <v>1379</v>
      </c>
      <c r="E432" s="336" t="s">
        <v>534</v>
      </c>
      <c r="F432" s="393">
        <v>162.5</v>
      </c>
      <c r="G432" s="393">
        <v>162.5</v>
      </c>
      <c r="H432" s="393">
        <v>0</v>
      </c>
      <c r="I432" s="393">
        <v>162.5</v>
      </c>
    </row>
    <row r="433" spans="1:9" ht="63.75" customHeight="1">
      <c r="A433" s="389">
        <v>425</v>
      </c>
      <c r="B433" s="395">
        <v>41085</v>
      </c>
      <c r="C433" s="199" t="s">
        <v>1380</v>
      </c>
      <c r="D433" s="401" t="s">
        <v>1381</v>
      </c>
      <c r="E433" s="336" t="s">
        <v>534</v>
      </c>
      <c r="F433" s="393">
        <v>162.5</v>
      </c>
      <c r="G433" s="393">
        <v>162.5</v>
      </c>
      <c r="H433" s="393">
        <v>0</v>
      </c>
      <c r="I433" s="393">
        <v>162.5</v>
      </c>
    </row>
    <row r="434" spans="1:9" ht="63.75" customHeight="1">
      <c r="A434" s="389">
        <v>426</v>
      </c>
      <c r="B434" s="395">
        <v>41085</v>
      </c>
      <c r="C434" s="199" t="s">
        <v>1382</v>
      </c>
      <c r="D434" s="401" t="s">
        <v>1383</v>
      </c>
      <c r="E434" s="336" t="s">
        <v>534</v>
      </c>
      <c r="F434" s="393">
        <v>162.5</v>
      </c>
      <c r="G434" s="393">
        <v>162.5</v>
      </c>
      <c r="H434" s="393">
        <v>0</v>
      </c>
      <c r="I434" s="393">
        <v>162.5</v>
      </c>
    </row>
    <row r="435" spans="1:9" ht="63.75" customHeight="1">
      <c r="A435" s="389">
        <v>427</v>
      </c>
      <c r="B435" s="395">
        <v>41085</v>
      </c>
      <c r="C435" s="199" t="s">
        <v>1384</v>
      </c>
      <c r="D435" s="401" t="s">
        <v>1385</v>
      </c>
      <c r="E435" s="336" t="s">
        <v>534</v>
      </c>
      <c r="F435" s="393">
        <v>162.5</v>
      </c>
      <c r="G435" s="393">
        <v>162.5</v>
      </c>
      <c r="H435" s="393">
        <v>0</v>
      </c>
      <c r="I435" s="393">
        <v>162.5</v>
      </c>
    </row>
    <row r="436" spans="1:9" ht="63.75" customHeight="1">
      <c r="A436" s="389">
        <v>428</v>
      </c>
      <c r="B436" s="395">
        <v>41085</v>
      </c>
      <c r="C436" s="199" t="s">
        <v>1386</v>
      </c>
      <c r="D436" s="401" t="s">
        <v>1387</v>
      </c>
      <c r="E436" s="336" t="s">
        <v>534</v>
      </c>
      <c r="F436" s="393">
        <v>162.5</v>
      </c>
      <c r="G436" s="393">
        <v>162.5</v>
      </c>
      <c r="H436" s="393">
        <v>0</v>
      </c>
      <c r="I436" s="393">
        <v>162.5</v>
      </c>
    </row>
    <row r="437" spans="1:9" ht="63.75" customHeight="1">
      <c r="A437" s="389">
        <v>429</v>
      </c>
      <c r="B437" s="395">
        <v>41085</v>
      </c>
      <c r="C437" s="199" t="s">
        <v>1388</v>
      </c>
      <c r="D437" s="401" t="s">
        <v>1389</v>
      </c>
      <c r="E437" s="336" t="s">
        <v>534</v>
      </c>
      <c r="F437" s="393">
        <v>162.5</v>
      </c>
      <c r="G437" s="393">
        <v>162.5</v>
      </c>
      <c r="H437" s="393">
        <v>0</v>
      </c>
      <c r="I437" s="393">
        <v>162.5</v>
      </c>
    </row>
    <row r="438" spans="1:9" ht="63.75" customHeight="1">
      <c r="A438" s="389">
        <v>430</v>
      </c>
      <c r="B438" s="395">
        <v>41085</v>
      </c>
      <c r="C438" s="199" t="s">
        <v>1390</v>
      </c>
      <c r="D438" s="401" t="s">
        <v>1391</v>
      </c>
      <c r="E438" s="336" t="s">
        <v>534</v>
      </c>
      <c r="F438" s="393">
        <v>125</v>
      </c>
      <c r="G438" s="393">
        <v>125</v>
      </c>
      <c r="H438" s="393">
        <v>0</v>
      </c>
      <c r="I438" s="393">
        <v>125</v>
      </c>
    </row>
    <row r="439" spans="1:9" ht="63.75" customHeight="1">
      <c r="A439" s="389">
        <v>431</v>
      </c>
      <c r="B439" s="395">
        <v>41085</v>
      </c>
      <c r="C439" s="199" t="s">
        <v>1392</v>
      </c>
      <c r="D439" s="401" t="s">
        <v>1393</v>
      </c>
      <c r="E439" s="336" t="s">
        <v>534</v>
      </c>
      <c r="F439" s="393">
        <v>162.5</v>
      </c>
      <c r="G439" s="393">
        <v>162.5</v>
      </c>
      <c r="H439" s="393">
        <v>0</v>
      </c>
      <c r="I439" s="393">
        <v>162.5</v>
      </c>
    </row>
    <row r="440" spans="1:9" ht="63.75" customHeight="1">
      <c r="A440" s="389">
        <v>432</v>
      </c>
      <c r="B440" s="395">
        <v>41085</v>
      </c>
      <c r="C440" s="199" t="s">
        <v>1394</v>
      </c>
      <c r="D440" s="401" t="s">
        <v>1395</v>
      </c>
      <c r="E440" s="336" t="s">
        <v>534</v>
      </c>
      <c r="F440" s="393">
        <v>162.5</v>
      </c>
      <c r="G440" s="393">
        <v>162.5</v>
      </c>
      <c r="H440" s="393">
        <v>0</v>
      </c>
      <c r="I440" s="393">
        <v>162.5</v>
      </c>
    </row>
    <row r="441" spans="1:9" ht="63.75" customHeight="1">
      <c r="A441" s="389">
        <v>433</v>
      </c>
      <c r="B441" s="395">
        <v>41085</v>
      </c>
      <c r="C441" s="199" t="s">
        <v>1396</v>
      </c>
      <c r="D441" s="401" t="s">
        <v>1397</v>
      </c>
      <c r="E441" s="336" t="s">
        <v>534</v>
      </c>
      <c r="F441" s="393">
        <v>162.5</v>
      </c>
      <c r="G441" s="393">
        <v>162.5</v>
      </c>
      <c r="H441" s="393">
        <v>0</v>
      </c>
      <c r="I441" s="393">
        <v>162.5</v>
      </c>
    </row>
    <row r="442" spans="1:9" ht="63.75" customHeight="1">
      <c r="A442" s="389">
        <v>434</v>
      </c>
      <c r="B442" s="395">
        <v>41085</v>
      </c>
      <c r="C442" s="199" t="s">
        <v>1398</v>
      </c>
      <c r="D442" s="401" t="s">
        <v>1399</v>
      </c>
      <c r="E442" s="336" t="s">
        <v>534</v>
      </c>
      <c r="F442" s="393">
        <v>162.5</v>
      </c>
      <c r="G442" s="393">
        <v>162.5</v>
      </c>
      <c r="H442" s="393">
        <v>0</v>
      </c>
      <c r="I442" s="393">
        <v>162.5</v>
      </c>
    </row>
    <row r="443" spans="1:9" ht="63.75" customHeight="1">
      <c r="A443" s="389">
        <v>435</v>
      </c>
      <c r="B443" s="395">
        <v>41085</v>
      </c>
      <c r="C443" s="199" t="s">
        <v>1400</v>
      </c>
      <c r="D443" s="401" t="s">
        <v>1401</v>
      </c>
      <c r="E443" s="336" t="s">
        <v>534</v>
      </c>
      <c r="F443" s="393">
        <v>162.5</v>
      </c>
      <c r="G443" s="393">
        <v>162.5</v>
      </c>
      <c r="H443" s="393">
        <v>0</v>
      </c>
      <c r="I443" s="393">
        <v>162.5</v>
      </c>
    </row>
    <row r="444" spans="1:9" ht="63.75" customHeight="1">
      <c r="A444" s="389">
        <v>436</v>
      </c>
      <c r="B444" s="395">
        <v>41085</v>
      </c>
      <c r="C444" s="199" t="s">
        <v>1402</v>
      </c>
      <c r="D444" s="401" t="s">
        <v>1403</v>
      </c>
      <c r="E444" s="336" t="s">
        <v>534</v>
      </c>
      <c r="F444" s="393">
        <v>162.5</v>
      </c>
      <c r="G444" s="393">
        <v>162.5</v>
      </c>
      <c r="H444" s="393">
        <v>0</v>
      </c>
      <c r="I444" s="393">
        <v>162.5</v>
      </c>
    </row>
    <row r="445" spans="1:9" ht="63.75" customHeight="1">
      <c r="A445" s="389">
        <v>437</v>
      </c>
      <c r="B445" s="395">
        <v>41085</v>
      </c>
      <c r="C445" s="199" t="s">
        <v>1404</v>
      </c>
      <c r="D445" s="401" t="s">
        <v>1405</v>
      </c>
      <c r="E445" s="336" t="s">
        <v>534</v>
      </c>
      <c r="F445" s="393">
        <v>162.5</v>
      </c>
      <c r="G445" s="393">
        <v>162.5</v>
      </c>
      <c r="H445" s="393">
        <v>0</v>
      </c>
      <c r="I445" s="393">
        <v>162.5</v>
      </c>
    </row>
    <row r="446" spans="1:9" ht="63.75" customHeight="1">
      <c r="A446" s="389">
        <v>438</v>
      </c>
      <c r="B446" s="395">
        <v>41085</v>
      </c>
      <c r="C446" s="199" t="s">
        <v>1406</v>
      </c>
      <c r="D446" s="401" t="s">
        <v>1407</v>
      </c>
      <c r="E446" s="336" t="s">
        <v>534</v>
      </c>
      <c r="F446" s="393">
        <v>162.5</v>
      </c>
      <c r="G446" s="393">
        <v>162.5</v>
      </c>
      <c r="H446" s="393">
        <v>0</v>
      </c>
      <c r="I446" s="393">
        <v>162.5</v>
      </c>
    </row>
    <row r="447" spans="1:9" ht="63.75" customHeight="1">
      <c r="A447" s="389">
        <v>439</v>
      </c>
      <c r="B447" s="395">
        <v>41085</v>
      </c>
      <c r="C447" s="199" t="s">
        <v>1408</v>
      </c>
      <c r="D447" s="401" t="s">
        <v>1409</v>
      </c>
      <c r="E447" s="336" t="s">
        <v>534</v>
      </c>
      <c r="F447" s="393">
        <v>162.5</v>
      </c>
      <c r="G447" s="393">
        <v>162.5</v>
      </c>
      <c r="H447" s="393">
        <v>0</v>
      </c>
      <c r="I447" s="393">
        <v>162.5</v>
      </c>
    </row>
    <row r="448" spans="1:9" ht="63.75" customHeight="1">
      <c r="A448" s="389">
        <v>440</v>
      </c>
      <c r="B448" s="395">
        <v>41085</v>
      </c>
      <c r="C448" s="199" t="s">
        <v>1410</v>
      </c>
      <c r="D448" s="401" t="s">
        <v>1411</v>
      </c>
      <c r="E448" s="336" t="s">
        <v>534</v>
      </c>
      <c r="F448" s="393">
        <v>162.5</v>
      </c>
      <c r="G448" s="393">
        <v>162.5</v>
      </c>
      <c r="H448" s="393">
        <v>0</v>
      </c>
      <c r="I448" s="393">
        <v>162.5</v>
      </c>
    </row>
    <row r="449" spans="1:9" ht="63.75" customHeight="1">
      <c r="A449" s="389">
        <v>441</v>
      </c>
      <c r="B449" s="395">
        <v>41085</v>
      </c>
      <c r="C449" s="199" t="s">
        <v>1412</v>
      </c>
      <c r="D449" s="401" t="s">
        <v>1413</v>
      </c>
      <c r="E449" s="336" t="s">
        <v>534</v>
      </c>
      <c r="F449" s="393">
        <v>162.5</v>
      </c>
      <c r="G449" s="393">
        <v>162.5</v>
      </c>
      <c r="H449" s="393">
        <v>0</v>
      </c>
      <c r="I449" s="393">
        <v>162.5</v>
      </c>
    </row>
    <row r="450" spans="1:9" ht="63.75" customHeight="1">
      <c r="A450" s="389">
        <v>442</v>
      </c>
      <c r="B450" s="395">
        <v>41085</v>
      </c>
      <c r="C450" s="199" t="s">
        <v>1414</v>
      </c>
      <c r="D450" s="401" t="s">
        <v>1415</v>
      </c>
      <c r="E450" s="336" t="s">
        <v>534</v>
      </c>
      <c r="F450" s="393">
        <v>162.5</v>
      </c>
      <c r="G450" s="393">
        <v>162.5</v>
      </c>
      <c r="H450" s="393">
        <v>0</v>
      </c>
      <c r="I450" s="393">
        <v>162.5</v>
      </c>
    </row>
    <row r="451" spans="1:9" ht="63.75" customHeight="1">
      <c r="A451" s="389">
        <v>443</v>
      </c>
      <c r="B451" s="395">
        <v>41085</v>
      </c>
      <c r="C451" s="199" t="s">
        <v>1416</v>
      </c>
      <c r="D451" s="401" t="s">
        <v>1417</v>
      </c>
      <c r="E451" s="336" t="s">
        <v>534</v>
      </c>
      <c r="F451" s="393">
        <v>162.5</v>
      </c>
      <c r="G451" s="393">
        <v>162.5</v>
      </c>
      <c r="H451" s="393">
        <v>0</v>
      </c>
      <c r="I451" s="393">
        <v>162.5</v>
      </c>
    </row>
    <row r="452" spans="1:9" ht="63.75" customHeight="1">
      <c r="A452" s="389">
        <v>444</v>
      </c>
      <c r="B452" s="395">
        <v>41085</v>
      </c>
      <c r="C452" s="199" t="s">
        <v>1418</v>
      </c>
      <c r="D452" s="401" t="s">
        <v>1419</v>
      </c>
      <c r="E452" s="336" t="s">
        <v>534</v>
      </c>
      <c r="F452" s="393">
        <v>162.5</v>
      </c>
      <c r="G452" s="393">
        <v>162.5</v>
      </c>
      <c r="H452" s="393">
        <v>0</v>
      </c>
      <c r="I452" s="393">
        <v>162.5</v>
      </c>
    </row>
    <row r="453" spans="1:9" ht="63.75" customHeight="1">
      <c r="A453" s="389">
        <v>445</v>
      </c>
      <c r="B453" s="395">
        <v>41085</v>
      </c>
      <c r="C453" s="199" t="s">
        <v>1420</v>
      </c>
      <c r="D453" s="401" t="s">
        <v>1421</v>
      </c>
      <c r="E453" s="336" t="s">
        <v>534</v>
      </c>
      <c r="F453" s="393">
        <v>162.5</v>
      </c>
      <c r="G453" s="393">
        <v>162.5</v>
      </c>
      <c r="H453" s="393">
        <v>0</v>
      </c>
      <c r="I453" s="393">
        <v>162.5</v>
      </c>
    </row>
    <row r="454" spans="1:9" ht="63.75" customHeight="1">
      <c r="A454" s="389">
        <v>446</v>
      </c>
      <c r="B454" s="395">
        <v>41085</v>
      </c>
      <c r="C454" s="199" t="s">
        <v>1422</v>
      </c>
      <c r="D454" s="401" t="s">
        <v>1423</v>
      </c>
      <c r="E454" s="336" t="s">
        <v>534</v>
      </c>
      <c r="F454" s="393">
        <v>162.5</v>
      </c>
      <c r="G454" s="393">
        <v>162.5</v>
      </c>
      <c r="H454" s="393">
        <v>0</v>
      </c>
      <c r="I454" s="393">
        <v>162.5</v>
      </c>
    </row>
    <row r="455" spans="1:9" ht="63.75" customHeight="1">
      <c r="A455" s="389">
        <v>447</v>
      </c>
      <c r="B455" s="395">
        <v>41085</v>
      </c>
      <c r="C455" s="199" t="s">
        <v>1424</v>
      </c>
      <c r="D455" s="401" t="s">
        <v>1425</v>
      </c>
      <c r="E455" s="336" t="s">
        <v>534</v>
      </c>
      <c r="F455" s="393">
        <v>162.5</v>
      </c>
      <c r="G455" s="393">
        <v>162.5</v>
      </c>
      <c r="H455" s="393">
        <v>0</v>
      </c>
      <c r="I455" s="393">
        <v>162.5</v>
      </c>
    </row>
    <row r="456" spans="1:9" ht="63.75" customHeight="1">
      <c r="A456" s="389">
        <v>448</v>
      </c>
      <c r="B456" s="395">
        <v>41085</v>
      </c>
      <c r="C456" s="199" t="s">
        <v>1426</v>
      </c>
      <c r="D456" s="401" t="s">
        <v>1427</v>
      </c>
      <c r="E456" s="336" t="s">
        <v>534</v>
      </c>
      <c r="F456" s="393">
        <v>162.5</v>
      </c>
      <c r="G456" s="393">
        <v>162.5</v>
      </c>
      <c r="H456" s="393">
        <v>0</v>
      </c>
      <c r="I456" s="393">
        <v>162.5</v>
      </c>
    </row>
    <row r="457" spans="1:9" ht="63.75" customHeight="1">
      <c r="A457" s="389">
        <v>449</v>
      </c>
      <c r="B457" s="395">
        <v>41085</v>
      </c>
      <c r="C457" s="199" t="s">
        <v>1428</v>
      </c>
      <c r="D457" s="401" t="s">
        <v>1429</v>
      </c>
      <c r="E457" s="336" t="s">
        <v>534</v>
      </c>
      <c r="F457" s="393">
        <v>162.5</v>
      </c>
      <c r="G457" s="393">
        <v>162.5</v>
      </c>
      <c r="H457" s="393">
        <v>0</v>
      </c>
      <c r="I457" s="393">
        <v>162.5</v>
      </c>
    </row>
    <row r="458" spans="1:9" ht="63.75" customHeight="1">
      <c r="A458" s="389">
        <v>450</v>
      </c>
      <c r="B458" s="395">
        <v>41085</v>
      </c>
      <c r="C458" s="199" t="s">
        <v>1430</v>
      </c>
      <c r="D458" s="401" t="s">
        <v>1431</v>
      </c>
      <c r="E458" s="336" t="s">
        <v>534</v>
      </c>
      <c r="F458" s="393">
        <v>162.5</v>
      </c>
      <c r="G458" s="393">
        <v>162.5</v>
      </c>
      <c r="H458" s="393">
        <v>0</v>
      </c>
      <c r="I458" s="393">
        <v>162.5</v>
      </c>
    </row>
    <row r="459" spans="1:9" ht="63.75" customHeight="1">
      <c r="A459" s="389">
        <v>451</v>
      </c>
      <c r="B459" s="395">
        <v>41085</v>
      </c>
      <c r="C459" s="199" t="s">
        <v>1432</v>
      </c>
      <c r="D459" s="401" t="s">
        <v>1433</v>
      </c>
      <c r="E459" s="336" t="s">
        <v>534</v>
      </c>
      <c r="F459" s="393">
        <v>162.5</v>
      </c>
      <c r="G459" s="393">
        <v>162.5</v>
      </c>
      <c r="H459" s="393">
        <v>0</v>
      </c>
      <c r="I459" s="393">
        <v>162.5</v>
      </c>
    </row>
    <row r="460" spans="1:9" ht="63.75" customHeight="1">
      <c r="A460" s="389">
        <v>452</v>
      </c>
      <c r="B460" s="395">
        <v>41085</v>
      </c>
      <c r="C460" s="199" t="s">
        <v>1434</v>
      </c>
      <c r="D460" s="401" t="s">
        <v>1435</v>
      </c>
      <c r="E460" s="336" t="s">
        <v>534</v>
      </c>
      <c r="F460" s="393">
        <v>162.5</v>
      </c>
      <c r="G460" s="393">
        <v>162.5</v>
      </c>
      <c r="H460" s="393">
        <v>0</v>
      </c>
      <c r="I460" s="393">
        <v>162.5</v>
      </c>
    </row>
    <row r="461" spans="1:9" ht="63.75" customHeight="1">
      <c r="A461" s="389">
        <v>453</v>
      </c>
      <c r="B461" s="395">
        <v>41085</v>
      </c>
      <c r="C461" s="199" t="s">
        <v>1436</v>
      </c>
      <c r="D461" s="401" t="s">
        <v>1437</v>
      </c>
      <c r="E461" s="336" t="s">
        <v>534</v>
      </c>
      <c r="F461" s="393">
        <v>162.5</v>
      </c>
      <c r="G461" s="393">
        <v>162.5</v>
      </c>
      <c r="H461" s="393">
        <v>0</v>
      </c>
      <c r="I461" s="393">
        <v>162.5</v>
      </c>
    </row>
    <row r="462" spans="1:9" ht="63.75" customHeight="1">
      <c r="A462" s="389">
        <v>454</v>
      </c>
      <c r="B462" s="395">
        <v>41085</v>
      </c>
      <c r="C462" s="199" t="s">
        <v>1438</v>
      </c>
      <c r="D462" s="401" t="s">
        <v>1439</v>
      </c>
      <c r="E462" s="336" t="s">
        <v>534</v>
      </c>
      <c r="F462" s="393">
        <v>162.5</v>
      </c>
      <c r="G462" s="393">
        <v>162.5</v>
      </c>
      <c r="H462" s="393">
        <v>0</v>
      </c>
      <c r="I462" s="393">
        <v>162.5</v>
      </c>
    </row>
    <row r="463" spans="1:9" ht="63.75" customHeight="1">
      <c r="A463" s="389">
        <v>455</v>
      </c>
      <c r="B463" s="395">
        <v>41085</v>
      </c>
      <c r="C463" s="199" t="s">
        <v>1440</v>
      </c>
      <c r="D463" s="401" t="s">
        <v>1441</v>
      </c>
      <c r="E463" s="336" t="s">
        <v>534</v>
      </c>
      <c r="F463" s="393">
        <v>162.5</v>
      </c>
      <c r="G463" s="393">
        <v>162.5</v>
      </c>
      <c r="H463" s="393">
        <v>0</v>
      </c>
      <c r="I463" s="393">
        <v>162.5</v>
      </c>
    </row>
    <row r="464" spans="1:9" ht="63.75" customHeight="1">
      <c r="A464" s="389">
        <v>456</v>
      </c>
      <c r="B464" s="395">
        <v>41085</v>
      </c>
      <c r="C464" s="199" t="s">
        <v>1442</v>
      </c>
      <c r="D464" s="401" t="s">
        <v>1443</v>
      </c>
      <c r="E464" s="336" t="s">
        <v>534</v>
      </c>
      <c r="F464" s="393">
        <v>162.5</v>
      </c>
      <c r="G464" s="393">
        <v>162.5</v>
      </c>
      <c r="H464" s="393">
        <v>0</v>
      </c>
      <c r="I464" s="393">
        <v>162.5</v>
      </c>
    </row>
    <row r="465" spans="1:9" ht="63.75" customHeight="1">
      <c r="A465" s="389">
        <v>457</v>
      </c>
      <c r="B465" s="395">
        <v>41085</v>
      </c>
      <c r="C465" s="199" t="s">
        <v>1444</v>
      </c>
      <c r="D465" s="401" t="s">
        <v>1445</v>
      </c>
      <c r="E465" s="336" t="s">
        <v>534</v>
      </c>
      <c r="F465" s="393">
        <v>162.5</v>
      </c>
      <c r="G465" s="393">
        <v>162.5</v>
      </c>
      <c r="H465" s="393">
        <v>0</v>
      </c>
      <c r="I465" s="393">
        <v>162.5</v>
      </c>
    </row>
    <row r="466" spans="1:9" ht="63.75" customHeight="1">
      <c r="A466" s="389">
        <v>458</v>
      </c>
      <c r="B466" s="395">
        <v>41085</v>
      </c>
      <c r="C466" s="199" t="s">
        <v>1446</v>
      </c>
      <c r="D466" s="401" t="s">
        <v>1447</v>
      </c>
      <c r="E466" s="336" t="s">
        <v>534</v>
      </c>
      <c r="F466" s="393">
        <v>162.5</v>
      </c>
      <c r="G466" s="393">
        <v>162.5</v>
      </c>
      <c r="H466" s="393">
        <v>0</v>
      </c>
      <c r="I466" s="393">
        <v>162.5</v>
      </c>
    </row>
    <row r="467" spans="1:9" ht="63.75" customHeight="1">
      <c r="A467" s="389">
        <v>459</v>
      </c>
      <c r="B467" s="395">
        <v>41085</v>
      </c>
      <c r="C467" s="199" t="s">
        <v>1448</v>
      </c>
      <c r="D467" s="401" t="s">
        <v>1449</v>
      </c>
      <c r="E467" s="336" t="s">
        <v>534</v>
      </c>
      <c r="F467" s="393">
        <v>162.5</v>
      </c>
      <c r="G467" s="393">
        <v>162.5</v>
      </c>
      <c r="H467" s="393">
        <v>0</v>
      </c>
      <c r="I467" s="393">
        <v>162.5</v>
      </c>
    </row>
    <row r="468" spans="1:9" ht="63.75" customHeight="1">
      <c r="A468" s="389">
        <v>460</v>
      </c>
      <c r="B468" s="395">
        <v>41085</v>
      </c>
      <c r="C468" s="199" t="s">
        <v>1450</v>
      </c>
      <c r="D468" s="401" t="s">
        <v>1451</v>
      </c>
      <c r="E468" s="336" t="s">
        <v>534</v>
      </c>
      <c r="F468" s="393">
        <v>162.5</v>
      </c>
      <c r="G468" s="393">
        <v>162.5</v>
      </c>
      <c r="H468" s="393">
        <v>0</v>
      </c>
      <c r="I468" s="393">
        <v>162.5</v>
      </c>
    </row>
    <row r="469" spans="1:9" ht="63.75" customHeight="1">
      <c r="A469" s="389">
        <v>461</v>
      </c>
      <c r="B469" s="395">
        <v>41085</v>
      </c>
      <c r="C469" s="199" t="s">
        <v>1452</v>
      </c>
      <c r="D469" s="401" t="s">
        <v>1453</v>
      </c>
      <c r="E469" s="336" t="s">
        <v>534</v>
      </c>
      <c r="F469" s="393">
        <v>162.5</v>
      </c>
      <c r="G469" s="393">
        <v>162.5</v>
      </c>
      <c r="H469" s="393">
        <v>0</v>
      </c>
      <c r="I469" s="393">
        <v>162.5</v>
      </c>
    </row>
    <row r="470" spans="1:9" ht="63.75" customHeight="1">
      <c r="A470" s="389">
        <v>462</v>
      </c>
      <c r="B470" s="395">
        <v>41085</v>
      </c>
      <c r="C470" s="199" t="s">
        <v>1454</v>
      </c>
      <c r="D470" s="401" t="s">
        <v>1455</v>
      </c>
      <c r="E470" s="336" t="s">
        <v>534</v>
      </c>
      <c r="F470" s="393">
        <v>162.5</v>
      </c>
      <c r="G470" s="393">
        <v>162.5</v>
      </c>
      <c r="H470" s="393">
        <v>0</v>
      </c>
      <c r="I470" s="393">
        <v>162.5</v>
      </c>
    </row>
    <row r="471" spans="1:9" ht="63.75" customHeight="1">
      <c r="A471" s="389">
        <v>463</v>
      </c>
      <c r="B471" s="395">
        <v>41085</v>
      </c>
      <c r="C471" s="199" t="s">
        <v>1456</v>
      </c>
      <c r="D471" s="401" t="s">
        <v>1457</v>
      </c>
      <c r="E471" s="336" t="s">
        <v>534</v>
      </c>
      <c r="F471" s="393">
        <v>162.5</v>
      </c>
      <c r="G471" s="393">
        <v>162.5</v>
      </c>
      <c r="H471" s="393">
        <v>0</v>
      </c>
      <c r="I471" s="393">
        <v>162.5</v>
      </c>
    </row>
    <row r="472" spans="1:9" ht="63.75" customHeight="1">
      <c r="A472" s="389">
        <v>464</v>
      </c>
      <c r="B472" s="395">
        <v>41085</v>
      </c>
      <c r="C472" s="199" t="s">
        <v>1458</v>
      </c>
      <c r="D472" s="401" t="s">
        <v>1459</v>
      </c>
      <c r="E472" s="336" t="s">
        <v>534</v>
      </c>
      <c r="F472" s="393">
        <v>162.5</v>
      </c>
      <c r="G472" s="393">
        <v>162.5</v>
      </c>
      <c r="H472" s="393">
        <v>0</v>
      </c>
      <c r="I472" s="393">
        <v>162.5</v>
      </c>
    </row>
    <row r="473" spans="1:9" ht="63.75" customHeight="1">
      <c r="A473" s="389">
        <v>465</v>
      </c>
      <c r="B473" s="395">
        <v>41085</v>
      </c>
      <c r="C473" s="199" t="s">
        <v>1460</v>
      </c>
      <c r="D473" s="401" t="s">
        <v>1461</v>
      </c>
      <c r="E473" s="336" t="s">
        <v>534</v>
      </c>
      <c r="F473" s="393">
        <v>162.5</v>
      </c>
      <c r="G473" s="393">
        <v>162.5</v>
      </c>
      <c r="H473" s="393">
        <v>0</v>
      </c>
      <c r="I473" s="393">
        <v>162.5</v>
      </c>
    </row>
    <row r="474" spans="1:9" ht="63.75" customHeight="1">
      <c r="A474" s="389">
        <v>466</v>
      </c>
      <c r="B474" s="395">
        <v>41085</v>
      </c>
      <c r="C474" s="199" t="s">
        <v>1462</v>
      </c>
      <c r="D474" s="401" t="s">
        <v>1463</v>
      </c>
      <c r="E474" s="336" t="s">
        <v>534</v>
      </c>
      <c r="F474" s="393">
        <v>162.5</v>
      </c>
      <c r="G474" s="393">
        <v>162.5</v>
      </c>
      <c r="H474" s="393">
        <v>0</v>
      </c>
      <c r="I474" s="393">
        <v>162.5</v>
      </c>
    </row>
    <row r="475" spans="1:9" ht="63.75" customHeight="1">
      <c r="A475" s="389">
        <v>467</v>
      </c>
      <c r="B475" s="395">
        <v>41085</v>
      </c>
      <c r="C475" s="199" t="s">
        <v>1464</v>
      </c>
      <c r="D475" s="401" t="s">
        <v>1465</v>
      </c>
      <c r="E475" s="336" t="s">
        <v>534</v>
      </c>
      <c r="F475" s="393">
        <v>162.5</v>
      </c>
      <c r="G475" s="393">
        <v>162.5</v>
      </c>
      <c r="H475" s="393">
        <v>0</v>
      </c>
      <c r="I475" s="393">
        <v>162.5</v>
      </c>
    </row>
    <row r="476" spans="1:9" ht="63.75" customHeight="1">
      <c r="A476" s="389">
        <v>468</v>
      </c>
      <c r="B476" s="395">
        <v>41085</v>
      </c>
      <c r="C476" s="199" t="s">
        <v>1466</v>
      </c>
      <c r="D476" s="401" t="s">
        <v>1467</v>
      </c>
      <c r="E476" s="336" t="s">
        <v>534</v>
      </c>
      <c r="F476" s="393">
        <v>162.5</v>
      </c>
      <c r="G476" s="393">
        <v>162.5</v>
      </c>
      <c r="H476" s="393">
        <v>0</v>
      </c>
      <c r="I476" s="393">
        <v>162.5</v>
      </c>
    </row>
    <row r="477" spans="1:9" ht="63.75" customHeight="1">
      <c r="A477" s="389">
        <v>469</v>
      </c>
      <c r="B477" s="395">
        <v>41085</v>
      </c>
      <c r="C477" s="199" t="s">
        <v>1468</v>
      </c>
      <c r="D477" s="401" t="s">
        <v>1469</v>
      </c>
      <c r="E477" s="336" t="s">
        <v>534</v>
      </c>
      <c r="F477" s="393">
        <v>162.5</v>
      </c>
      <c r="G477" s="393">
        <v>162.5</v>
      </c>
      <c r="H477" s="393">
        <v>0</v>
      </c>
      <c r="I477" s="393">
        <v>162.5</v>
      </c>
    </row>
    <row r="478" spans="1:9" ht="63.75" customHeight="1">
      <c r="A478" s="389">
        <v>470</v>
      </c>
      <c r="B478" s="395">
        <v>41085</v>
      </c>
      <c r="C478" s="199" t="s">
        <v>1470</v>
      </c>
      <c r="D478" s="401" t="s">
        <v>1471</v>
      </c>
      <c r="E478" s="336" t="s">
        <v>534</v>
      </c>
      <c r="F478" s="393">
        <v>162.5</v>
      </c>
      <c r="G478" s="393">
        <v>162.5</v>
      </c>
      <c r="H478" s="393">
        <v>0</v>
      </c>
      <c r="I478" s="393">
        <v>162.5</v>
      </c>
    </row>
    <row r="479" spans="1:9" ht="63.75" customHeight="1">
      <c r="A479" s="389">
        <v>471</v>
      </c>
      <c r="B479" s="395">
        <v>41085</v>
      </c>
      <c r="C479" s="199" t="s">
        <v>1472</v>
      </c>
      <c r="D479" s="401" t="s">
        <v>1473</v>
      </c>
      <c r="E479" s="336" t="s">
        <v>534</v>
      </c>
      <c r="F479" s="393">
        <v>162.5</v>
      </c>
      <c r="G479" s="393">
        <v>162.5</v>
      </c>
      <c r="H479" s="393">
        <v>0</v>
      </c>
      <c r="I479" s="393">
        <v>162.5</v>
      </c>
    </row>
    <row r="480" spans="1:9" ht="63.75" customHeight="1">
      <c r="A480" s="389">
        <v>472</v>
      </c>
      <c r="B480" s="395">
        <v>41085</v>
      </c>
      <c r="C480" s="199" t="s">
        <v>1474</v>
      </c>
      <c r="D480" s="401" t="s">
        <v>1475</v>
      </c>
      <c r="E480" s="336" t="s">
        <v>534</v>
      </c>
      <c r="F480" s="393">
        <v>162.5</v>
      </c>
      <c r="G480" s="393">
        <v>162.5</v>
      </c>
      <c r="H480" s="393">
        <v>0</v>
      </c>
      <c r="I480" s="393">
        <v>162.5</v>
      </c>
    </row>
    <row r="481" spans="1:9" ht="63.75" customHeight="1">
      <c r="A481" s="389">
        <v>473</v>
      </c>
      <c r="B481" s="395">
        <v>41085</v>
      </c>
      <c r="C481" s="199" t="s">
        <v>1476</v>
      </c>
      <c r="D481" s="401" t="s">
        <v>1477</v>
      </c>
      <c r="E481" s="336" t="s">
        <v>534</v>
      </c>
      <c r="F481" s="393">
        <v>162.5</v>
      </c>
      <c r="G481" s="393">
        <v>162.5</v>
      </c>
      <c r="H481" s="393">
        <v>0</v>
      </c>
      <c r="I481" s="393">
        <v>162.5</v>
      </c>
    </row>
    <row r="482" spans="1:9" ht="63.75" customHeight="1">
      <c r="A482" s="389">
        <v>474</v>
      </c>
      <c r="B482" s="395">
        <v>41085</v>
      </c>
      <c r="C482" s="199" t="s">
        <v>1478</v>
      </c>
      <c r="D482" s="401" t="s">
        <v>1479</v>
      </c>
      <c r="E482" s="336" t="s">
        <v>534</v>
      </c>
      <c r="F482" s="393">
        <v>162.5</v>
      </c>
      <c r="G482" s="393">
        <v>162.5</v>
      </c>
      <c r="H482" s="393">
        <v>0</v>
      </c>
      <c r="I482" s="393">
        <v>162.5</v>
      </c>
    </row>
    <row r="483" spans="1:9" ht="63.75" customHeight="1">
      <c r="A483" s="389">
        <v>475</v>
      </c>
      <c r="B483" s="395">
        <v>41085</v>
      </c>
      <c r="C483" s="199" t="s">
        <v>1480</v>
      </c>
      <c r="D483" s="401" t="s">
        <v>1481</v>
      </c>
      <c r="E483" s="336" t="s">
        <v>534</v>
      </c>
      <c r="F483" s="393">
        <v>162.5</v>
      </c>
      <c r="G483" s="393">
        <v>162.5</v>
      </c>
      <c r="H483" s="393">
        <v>0</v>
      </c>
      <c r="I483" s="393">
        <v>162.5</v>
      </c>
    </row>
    <row r="484" spans="1:9" ht="63.75" customHeight="1">
      <c r="A484" s="389">
        <v>476</v>
      </c>
      <c r="B484" s="395">
        <v>41085</v>
      </c>
      <c r="C484" s="199" t="s">
        <v>1482</v>
      </c>
      <c r="D484" s="401" t="s">
        <v>1483</v>
      </c>
      <c r="E484" s="336" t="s">
        <v>534</v>
      </c>
      <c r="F484" s="393">
        <v>162.5</v>
      </c>
      <c r="G484" s="393">
        <v>162.5</v>
      </c>
      <c r="H484" s="393">
        <v>0</v>
      </c>
      <c r="I484" s="393">
        <v>162.5</v>
      </c>
    </row>
    <row r="485" spans="1:9" ht="63.75" customHeight="1">
      <c r="A485" s="389">
        <v>477</v>
      </c>
      <c r="B485" s="395">
        <v>41085</v>
      </c>
      <c r="C485" s="199" t="s">
        <v>1484</v>
      </c>
      <c r="D485" s="401" t="s">
        <v>1485</v>
      </c>
      <c r="E485" s="336" t="s">
        <v>534</v>
      </c>
      <c r="F485" s="393">
        <v>162.5</v>
      </c>
      <c r="G485" s="393">
        <v>162.5</v>
      </c>
      <c r="H485" s="393">
        <v>0</v>
      </c>
      <c r="I485" s="393">
        <v>162.5</v>
      </c>
    </row>
    <row r="486" spans="1:9" ht="63.75" customHeight="1">
      <c r="A486" s="389">
        <v>478</v>
      </c>
      <c r="B486" s="395">
        <v>41085</v>
      </c>
      <c r="C486" s="199" t="s">
        <v>1486</v>
      </c>
      <c r="D486" s="401" t="s">
        <v>1487</v>
      </c>
      <c r="E486" s="336" t="s">
        <v>534</v>
      </c>
      <c r="F486" s="393">
        <v>162.5</v>
      </c>
      <c r="G486" s="393">
        <v>162.5</v>
      </c>
      <c r="H486" s="393">
        <v>0</v>
      </c>
      <c r="I486" s="393">
        <v>162.5</v>
      </c>
    </row>
    <row r="487" spans="1:9" ht="63.75" customHeight="1">
      <c r="A487" s="389">
        <v>479</v>
      </c>
      <c r="B487" s="395">
        <v>41085</v>
      </c>
      <c r="C487" s="199" t="s">
        <v>1488</v>
      </c>
      <c r="D487" s="401" t="s">
        <v>1489</v>
      </c>
      <c r="E487" s="336" t="s">
        <v>534</v>
      </c>
      <c r="F487" s="393">
        <v>162.5</v>
      </c>
      <c r="G487" s="393">
        <v>162.5</v>
      </c>
      <c r="H487" s="393">
        <v>0</v>
      </c>
      <c r="I487" s="393">
        <v>162.5</v>
      </c>
    </row>
    <row r="488" spans="1:9" ht="63.75" customHeight="1">
      <c r="A488" s="389">
        <v>480</v>
      </c>
      <c r="B488" s="395">
        <v>41085</v>
      </c>
      <c r="C488" s="199" t="s">
        <v>1490</v>
      </c>
      <c r="D488" s="401" t="s">
        <v>1491</v>
      </c>
      <c r="E488" s="336" t="s">
        <v>534</v>
      </c>
      <c r="F488" s="393">
        <v>162.5</v>
      </c>
      <c r="G488" s="393">
        <v>162.5</v>
      </c>
      <c r="H488" s="393">
        <v>0</v>
      </c>
      <c r="I488" s="393">
        <v>162.5</v>
      </c>
    </row>
    <row r="489" spans="1:9" ht="63.75" customHeight="1">
      <c r="A489" s="389">
        <v>481</v>
      </c>
      <c r="B489" s="395">
        <v>41085</v>
      </c>
      <c r="C489" s="199" t="s">
        <v>1492</v>
      </c>
      <c r="D489" s="401" t="s">
        <v>1493</v>
      </c>
      <c r="E489" s="336" t="s">
        <v>534</v>
      </c>
      <c r="F489" s="393">
        <v>125</v>
      </c>
      <c r="G489" s="393">
        <v>125</v>
      </c>
      <c r="H489" s="393">
        <v>0</v>
      </c>
      <c r="I489" s="393">
        <v>125</v>
      </c>
    </row>
    <row r="490" spans="1:9" ht="63.75" customHeight="1">
      <c r="A490" s="389">
        <v>482</v>
      </c>
      <c r="B490" s="395">
        <v>41085</v>
      </c>
      <c r="C490" s="199" t="s">
        <v>1494</v>
      </c>
      <c r="D490" s="401" t="s">
        <v>1495</v>
      </c>
      <c r="E490" s="336" t="s">
        <v>534</v>
      </c>
      <c r="F490" s="393">
        <v>125</v>
      </c>
      <c r="G490" s="393">
        <v>125</v>
      </c>
      <c r="H490" s="393">
        <v>0</v>
      </c>
      <c r="I490" s="393">
        <v>125</v>
      </c>
    </row>
    <row r="491" spans="1:9" ht="63.75" customHeight="1">
      <c r="A491" s="389">
        <v>483</v>
      </c>
      <c r="B491" s="395">
        <v>41085</v>
      </c>
      <c r="C491" s="199" t="s">
        <v>1496</v>
      </c>
      <c r="D491" s="401" t="s">
        <v>1497</v>
      </c>
      <c r="E491" s="336" t="s">
        <v>534</v>
      </c>
      <c r="F491" s="393">
        <v>162.5</v>
      </c>
      <c r="G491" s="393">
        <v>162.5</v>
      </c>
      <c r="H491" s="393">
        <v>0</v>
      </c>
      <c r="I491" s="393">
        <v>162.5</v>
      </c>
    </row>
    <row r="492" spans="1:9" ht="63.75" customHeight="1">
      <c r="A492" s="389">
        <v>484</v>
      </c>
      <c r="B492" s="395">
        <v>41085</v>
      </c>
      <c r="C492" s="199" t="s">
        <v>1498</v>
      </c>
      <c r="D492" s="401" t="s">
        <v>1499</v>
      </c>
      <c r="E492" s="336" t="s">
        <v>534</v>
      </c>
      <c r="F492" s="393">
        <v>162.5</v>
      </c>
      <c r="G492" s="393">
        <v>162.5</v>
      </c>
      <c r="H492" s="393">
        <v>0</v>
      </c>
      <c r="I492" s="393">
        <v>162.5</v>
      </c>
    </row>
    <row r="493" spans="1:9" ht="63.75" customHeight="1">
      <c r="A493" s="389">
        <v>485</v>
      </c>
      <c r="B493" s="395">
        <v>41085</v>
      </c>
      <c r="C493" s="199" t="s">
        <v>1500</v>
      </c>
      <c r="D493" s="401" t="s">
        <v>1501</v>
      </c>
      <c r="E493" s="336" t="s">
        <v>534</v>
      </c>
      <c r="F493" s="393">
        <v>162.5</v>
      </c>
      <c r="G493" s="393">
        <v>162.5</v>
      </c>
      <c r="H493" s="393">
        <v>0</v>
      </c>
      <c r="I493" s="393">
        <v>162.5</v>
      </c>
    </row>
    <row r="494" spans="1:9" ht="63.75" customHeight="1">
      <c r="A494" s="389">
        <v>486</v>
      </c>
      <c r="B494" s="395">
        <v>41085</v>
      </c>
      <c r="C494" s="199" t="s">
        <v>1502</v>
      </c>
      <c r="D494" s="401" t="s">
        <v>1503</v>
      </c>
      <c r="E494" s="336" t="s">
        <v>534</v>
      </c>
      <c r="F494" s="393">
        <v>162.5</v>
      </c>
      <c r="G494" s="393">
        <v>162.5</v>
      </c>
      <c r="H494" s="393">
        <v>0</v>
      </c>
      <c r="I494" s="393">
        <v>162.5</v>
      </c>
    </row>
    <row r="495" spans="1:9" ht="63.75" customHeight="1">
      <c r="A495" s="389">
        <v>487</v>
      </c>
      <c r="B495" s="395">
        <v>41085</v>
      </c>
      <c r="C495" s="199" t="s">
        <v>1504</v>
      </c>
      <c r="D495" s="401" t="s">
        <v>1505</v>
      </c>
      <c r="E495" s="336" t="s">
        <v>534</v>
      </c>
      <c r="F495" s="393">
        <v>162.5</v>
      </c>
      <c r="G495" s="393">
        <v>162.5</v>
      </c>
      <c r="H495" s="393">
        <v>0</v>
      </c>
      <c r="I495" s="393">
        <v>162.5</v>
      </c>
    </row>
    <row r="496" spans="1:9" ht="63.75" customHeight="1">
      <c r="A496" s="389">
        <v>488</v>
      </c>
      <c r="B496" s="395">
        <v>41085</v>
      </c>
      <c r="C496" s="199" t="s">
        <v>1506</v>
      </c>
      <c r="D496" s="401" t="s">
        <v>1507</v>
      </c>
      <c r="E496" s="336" t="s">
        <v>534</v>
      </c>
      <c r="F496" s="393">
        <v>162.5</v>
      </c>
      <c r="G496" s="393">
        <v>162.5</v>
      </c>
      <c r="H496" s="393">
        <v>0</v>
      </c>
      <c r="I496" s="393">
        <v>162.5</v>
      </c>
    </row>
    <row r="497" spans="1:9" ht="63.75" customHeight="1">
      <c r="A497" s="389">
        <v>489</v>
      </c>
      <c r="B497" s="395">
        <v>41085</v>
      </c>
      <c r="C497" s="199" t="s">
        <v>1508</v>
      </c>
      <c r="D497" s="401" t="s">
        <v>1509</v>
      </c>
      <c r="E497" s="336" t="s">
        <v>534</v>
      </c>
      <c r="F497" s="393">
        <v>162.5</v>
      </c>
      <c r="G497" s="393">
        <v>162.5</v>
      </c>
      <c r="H497" s="393">
        <v>0</v>
      </c>
      <c r="I497" s="393">
        <v>162.5</v>
      </c>
    </row>
    <row r="498" spans="1:9" ht="63.75" customHeight="1">
      <c r="A498" s="389">
        <v>490</v>
      </c>
      <c r="B498" s="395">
        <v>41085</v>
      </c>
      <c r="C498" s="199" t="s">
        <v>1510</v>
      </c>
      <c r="D498" s="401" t="s">
        <v>1511</v>
      </c>
      <c r="E498" s="336" t="s">
        <v>534</v>
      </c>
      <c r="F498" s="393">
        <v>162.5</v>
      </c>
      <c r="G498" s="393">
        <v>162.5</v>
      </c>
      <c r="H498" s="393">
        <v>0</v>
      </c>
      <c r="I498" s="393">
        <v>162.5</v>
      </c>
    </row>
    <row r="499" spans="1:9" ht="63.75" customHeight="1">
      <c r="A499" s="389">
        <v>491</v>
      </c>
      <c r="B499" s="395">
        <v>41085</v>
      </c>
      <c r="C499" s="199" t="s">
        <v>1512</v>
      </c>
      <c r="D499" s="401" t="s">
        <v>1513</v>
      </c>
      <c r="E499" s="336" t="s">
        <v>534</v>
      </c>
      <c r="F499" s="393">
        <v>162.5</v>
      </c>
      <c r="G499" s="393">
        <v>162.5</v>
      </c>
      <c r="H499" s="393">
        <v>0</v>
      </c>
      <c r="I499" s="393">
        <v>162.5</v>
      </c>
    </row>
    <row r="500" spans="1:9" ht="63.75" customHeight="1">
      <c r="A500" s="389">
        <v>492</v>
      </c>
      <c r="B500" s="395">
        <v>41085</v>
      </c>
      <c r="C500" s="199" t="s">
        <v>1514</v>
      </c>
      <c r="D500" s="401" t="s">
        <v>1515</v>
      </c>
      <c r="E500" s="336" t="s">
        <v>534</v>
      </c>
      <c r="F500" s="393">
        <v>125</v>
      </c>
      <c r="G500" s="393">
        <v>125</v>
      </c>
      <c r="H500" s="393">
        <v>0</v>
      </c>
      <c r="I500" s="393">
        <v>125</v>
      </c>
    </row>
    <row r="501" spans="1:9" ht="63.75" customHeight="1">
      <c r="A501" s="389">
        <v>493</v>
      </c>
      <c r="B501" s="395">
        <v>41085</v>
      </c>
      <c r="C501" s="199" t="s">
        <v>1516</v>
      </c>
      <c r="D501" s="401" t="s">
        <v>1517</v>
      </c>
      <c r="E501" s="336" t="s">
        <v>534</v>
      </c>
      <c r="F501" s="393">
        <v>162.5</v>
      </c>
      <c r="G501" s="393">
        <v>162.5</v>
      </c>
      <c r="H501" s="393">
        <v>0</v>
      </c>
      <c r="I501" s="393">
        <v>162.5</v>
      </c>
    </row>
    <row r="502" spans="1:9" ht="63.75" customHeight="1">
      <c r="A502" s="389">
        <v>494</v>
      </c>
      <c r="B502" s="395">
        <v>41085</v>
      </c>
      <c r="C502" s="199" t="s">
        <v>1518</v>
      </c>
      <c r="D502" s="401" t="s">
        <v>1519</v>
      </c>
      <c r="E502" s="336" t="s">
        <v>534</v>
      </c>
      <c r="F502" s="393">
        <v>162.5</v>
      </c>
      <c r="G502" s="393">
        <v>162.5</v>
      </c>
      <c r="H502" s="393">
        <v>0</v>
      </c>
      <c r="I502" s="393">
        <v>162.5</v>
      </c>
    </row>
    <row r="503" spans="1:9" ht="63.75" customHeight="1">
      <c r="A503" s="389">
        <v>495</v>
      </c>
      <c r="B503" s="395">
        <v>41085</v>
      </c>
      <c r="C503" s="199" t="s">
        <v>1520</v>
      </c>
      <c r="D503" s="401" t="s">
        <v>1521</v>
      </c>
      <c r="E503" s="336" t="s">
        <v>534</v>
      </c>
      <c r="F503" s="393">
        <v>162.5</v>
      </c>
      <c r="G503" s="393">
        <v>162.5</v>
      </c>
      <c r="H503" s="393">
        <v>0</v>
      </c>
      <c r="I503" s="393">
        <v>162.5</v>
      </c>
    </row>
    <row r="504" spans="1:9" ht="63.75" customHeight="1">
      <c r="A504" s="389">
        <v>496</v>
      </c>
      <c r="B504" s="395">
        <v>41085</v>
      </c>
      <c r="C504" s="199" t="s">
        <v>1522</v>
      </c>
      <c r="D504" s="401" t="s">
        <v>1523</v>
      </c>
      <c r="E504" s="336" t="s">
        <v>534</v>
      </c>
      <c r="F504" s="393">
        <v>162.5</v>
      </c>
      <c r="G504" s="393">
        <v>162.5</v>
      </c>
      <c r="H504" s="393">
        <v>0</v>
      </c>
      <c r="I504" s="393">
        <v>162.5</v>
      </c>
    </row>
    <row r="505" spans="1:9" ht="63.75" customHeight="1">
      <c r="A505" s="389">
        <v>497</v>
      </c>
      <c r="B505" s="395">
        <v>41085</v>
      </c>
      <c r="C505" s="199" t="s">
        <v>1524</v>
      </c>
      <c r="D505" s="401" t="s">
        <v>1525</v>
      </c>
      <c r="E505" s="336" t="s">
        <v>534</v>
      </c>
      <c r="F505" s="393">
        <v>125</v>
      </c>
      <c r="G505" s="393">
        <v>125</v>
      </c>
      <c r="H505" s="393">
        <v>0</v>
      </c>
      <c r="I505" s="393">
        <v>125</v>
      </c>
    </row>
    <row r="506" spans="1:9" ht="63.75" customHeight="1">
      <c r="A506" s="389">
        <v>498</v>
      </c>
      <c r="B506" s="395">
        <v>41085</v>
      </c>
      <c r="C506" s="199" t="s">
        <v>1526</v>
      </c>
      <c r="D506" s="401" t="s">
        <v>1527</v>
      </c>
      <c r="E506" s="336" t="s">
        <v>534</v>
      </c>
      <c r="F506" s="393">
        <v>125</v>
      </c>
      <c r="G506" s="393">
        <v>125</v>
      </c>
      <c r="H506" s="393">
        <v>0</v>
      </c>
      <c r="I506" s="393">
        <v>125</v>
      </c>
    </row>
    <row r="507" spans="1:9" ht="63.75" customHeight="1">
      <c r="A507" s="389">
        <v>499</v>
      </c>
      <c r="B507" s="395">
        <v>41085</v>
      </c>
      <c r="C507" s="199" t="s">
        <v>1528</v>
      </c>
      <c r="D507" s="401" t="s">
        <v>1529</v>
      </c>
      <c r="E507" s="336" t="s">
        <v>534</v>
      </c>
      <c r="F507" s="393">
        <v>162.5</v>
      </c>
      <c r="G507" s="393">
        <v>162.5</v>
      </c>
      <c r="H507" s="393">
        <v>0</v>
      </c>
      <c r="I507" s="393">
        <v>162.5</v>
      </c>
    </row>
    <row r="508" spans="1:9" ht="63.75" customHeight="1">
      <c r="A508" s="389">
        <v>500</v>
      </c>
      <c r="B508" s="395">
        <v>41085</v>
      </c>
      <c r="C508" s="199" t="s">
        <v>1530</v>
      </c>
      <c r="D508" s="401" t="s">
        <v>1531</v>
      </c>
      <c r="E508" s="336" t="s">
        <v>534</v>
      </c>
      <c r="F508" s="393">
        <v>162.5</v>
      </c>
      <c r="G508" s="393">
        <v>162.5</v>
      </c>
      <c r="H508" s="393">
        <v>0</v>
      </c>
      <c r="I508" s="393">
        <v>162.5</v>
      </c>
    </row>
    <row r="509" spans="1:9" ht="63.75" customHeight="1">
      <c r="A509" s="389">
        <v>501</v>
      </c>
      <c r="B509" s="395">
        <v>41085</v>
      </c>
      <c r="C509" s="199" t="s">
        <v>1532</v>
      </c>
      <c r="D509" s="401" t="s">
        <v>1533</v>
      </c>
      <c r="E509" s="336" t="s">
        <v>534</v>
      </c>
      <c r="F509" s="393">
        <v>162.5</v>
      </c>
      <c r="G509" s="393">
        <v>162.5</v>
      </c>
      <c r="H509" s="393">
        <v>0</v>
      </c>
      <c r="I509" s="393">
        <v>162.5</v>
      </c>
    </row>
    <row r="510" spans="1:9" ht="63.75" customHeight="1">
      <c r="A510" s="389">
        <v>502</v>
      </c>
      <c r="B510" s="395">
        <v>41085</v>
      </c>
      <c r="C510" s="199" t="s">
        <v>1534</v>
      </c>
      <c r="D510" s="401" t="s">
        <v>1535</v>
      </c>
      <c r="E510" s="336" t="s">
        <v>534</v>
      </c>
      <c r="F510" s="393">
        <v>162.5</v>
      </c>
      <c r="G510" s="393">
        <v>162.5</v>
      </c>
      <c r="H510" s="393">
        <v>0</v>
      </c>
      <c r="I510" s="393">
        <v>162.5</v>
      </c>
    </row>
    <row r="511" spans="1:9" ht="63.75" customHeight="1">
      <c r="A511" s="389">
        <v>503</v>
      </c>
      <c r="B511" s="395">
        <v>41085</v>
      </c>
      <c r="C511" s="199" t="s">
        <v>1536</v>
      </c>
      <c r="D511" s="401" t="s">
        <v>1537</v>
      </c>
      <c r="E511" s="336" t="s">
        <v>534</v>
      </c>
      <c r="F511" s="393">
        <v>162.5</v>
      </c>
      <c r="G511" s="393">
        <v>162.5</v>
      </c>
      <c r="H511" s="393">
        <v>0</v>
      </c>
      <c r="I511" s="393">
        <v>162.5</v>
      </c>
    </row>
    <row r="512" spans="1:9" ht="63.75" customHeight="1">
      <c r="A512" s="389">
        <v>504</v>
      </c>
      <c r="B512" s="395">
        <v>41085</v>
      </c>
      <c r="C512" s="199" t="s">
        <v>1538</v>
      </c>
      <c r="D512" s="401" t="s">
        <v>1539</v>
      </c>
      <c r="E512" s="336" t="s">
        <v>534</v>
      </c>
      <c r="F512" s="393">
        <v>125</v>
      </c>
      <c r="G512" s="393">
        <v>125</v>
      </c>
      <c r="H512" s="393">
        <v>0</v>
      </c>
      <c r="I512" s="393">
        <v>125</v>
      </c>
    </row>
    <row r="513" spans="1:9" ht="63.75" customHeight="1">
      <c r="A513" s="389">
        <v>505</v>
      </c>
      <c r="B513" s="395">
        <v>41085</v>
      </c>
      <c r="C513" s="199" t="s">
        <v>1540</v>
      </c>
      <c r="D513" s="401" t="s">
        <v>1541</v>
      </c>
      <c r="E513" s="336" t="s">
        <v>534</v>
      </c>
      <c r="F513" s="393">
        <v>125</v>
      </c>
      <c r="G513" s="393">
        <v>125</v>
      </c>
      <c r="H513" s="393">
        <v>0</v>
      </c>
      <c r="I513" s="393">
        <v>125</v>
      </c>
    </row>
    <row r="514" spans="1:9" ht="63.75" customHeight="1">
      <c r="A514" s="389">
        <v>506</v>
      </c>
      <c r="B514" s="395">
        <v>41085</v>
      </c>
      <c r="C514" s="199" t="s">
        <v>1542</v>
      </c>
      <c r="D514" s="401" t="s">
        <v>1543</v>
      </c>
      <c r="E514" s="336" t="s">
        <v>534</v>
      </c>
      <c r="F514" s="393">
        <v>125</v>
      </c>
      <c r="G514" s="393">
        <v>125</v>
      </c>
      <c r="H514" s="393">
        <v>0</v>
      </c>
      <c r="I514" s="393">
        <v>125</v>
      </c>
    </row>
    <row r="515" spans="1:9" ht="63.75" customHeight="1">
      <c r="A515" s="389">
        <v>507</v>
      </c>
      <c r="B515" s="395">
        <v>41085</v>
      </c>
      <c r="C515" s="199" t="s">
        <v>1544</v>
      </c>
      <c r="D515" s="401" t="s">
        <v>1545</v>
      </c>
      <c r="E515" s="336" t="s">
        <v>534</v>
      </c>
      <c r="F515" s="393">
        <v>125</v>
      </c>
      <c r="G515" s="393">
        <v>125</v>
      </c>
      <c r="H515" s="393">
        <v>0</v>
      </c>
      <c r="I515" s="393">
        <v>125</v>
      </c>
    </row>
    <row r="516" spans="1:9" ht="63.75" customHeight="1">
      <c r="A516" s="389">
        <v>508</v>
      </c>
      <c r="B516" s="395">
        <v>41085</v>
      </c>
      <c r="C516" s="199" t="s">
        <v>1546</v>
      </c>
      <c r="D516" s="401" t="s">
        <v>1547</v>
      </c>
      <c r="E516" s="336" t="s">
        <v>534</v>
      </c>
      <c r="F516" s="393">
        <v>162.5</v>
      </c>
      <c r="G516" s="393">
        <v>162.5</v>
      </c>
      <c r="H516" s="393">
        <v>0</v>
      </c>
      <c r="I516" s="393">
        <v>162.5</v>
      </c>
    </row>
    <row r="517" spans="1:9" ht="63.75" customHeight="1">
      <c r="A517" s="389">
        <v>509</v>
      </c>
      <c r="B517" s="395">
        <v>41085</v>
      </c>
      <c r="C517" s="199" t="s">
        <v>1548</v>
      </c>
      <c r="D517" s="401" t="s">
        <v>1549</v>
      </c>
      <c r="E517" s="336" t="s">
        <v>534</v>
      </c>
      <c r="F517" s="393">
        <v>162.5</v>
      </c>
      <c r="G517" s="393">
        <v>162.5</v>
      </c>
      <c r="H517" s="393">
        <v>0</v>
      </c>
      <c r="I517" s="393">
        <v>162.5</v>
      </c>
    </row>
    <row r="518" spans="1:9" ht="63.75" customHeight="1">
      <c r="A518" s="389">
        <v>510</v>
      </c>
      <c r="B518" s="395">
        <v>41085</v>
      </c>
      <c r="C518" s="199" t="s">
        <v>1550</v>
      </c>
      <c r="D518" s="401" t="s">
        <v>1551</v>
      </c>
      <c r="E518" s="336" t="s">
        <v>534</v>
      </c>
      <c r="F518" s="393">
        <v>125</v>
      </c>
      <c r="G518" s="393">
        <v>125</v>
      </c>
      <c r="H518" s="393">
        <v>0</v>
      </c>
      <c r="I518" s="393">
        <v>125</v>
      </c>
    </row>
    <row r="519" spans="1:9" ht="63.75" customHeight="1">
      <c r="A519" s="389">
        <v>511</v>
      </c>
      <c r="B519" s="395">
        <v>41085</v>
      </c>
      <c r="C519" s="199" t="s">
        <v>675</v>
      </c>
      <c r="D519" s="401" t="s">
        <v>676</v>
      </c>
      <c r="E519" s="336" t="s">
        <v>534</v>
      </c>
      <c r="F519" s="393">
        <v>162.5</v>
      </c>
      <c r="G519" s="393">
        <v>162.5</v>
      </c>
      <c r="H519" s="393">
        <v>0</v>
      </c>
      <c r="I519" s="393">
        <v>162.5</v>
      </c>
    </row>
    <row r="520" spans="1:9" ht="63.75" customHeight="1">
      <c r="A520" s="389">
        <v>512</v>
      </c>
      <c r="B520" s="395">
        <v>41085</v>
      </c>
      <c r="C520" s="199" t="s">
        <v>1552</v>
      </c>
      <c r="D520" s="401" t="s">
        <v>1553</v>
      </c>
      <c r="E520" s="336" t="s">
        <v>534</v>
      </c>
      <c r="F520" s="393">
        <v>162.5</v>
      </c>
      <c r="G520" s="393">
        <v>162.5</v>
      </c>
      <c r="H520" s="393">
        <v>0</v>
      </c>
      <c r="I520" s="393">
        <v>162.5</v>
      </c>
    </row>
    <row r="521" spans="1:9" ht="63.75" customHeight="1">
      <c r="A521" s="389">
        <v>513</v>
      </c>
      <c r="B521" s="395">
        <v>41085</v>
      </c>
      <c r="C521" s="199" t="s">
        <v>1554</v>
      </c>
      <c r="D521" s="401" t="s">
        <v>1555</v>
      </c>
      <c r="E521" s="336" t="s">
        <v>534</v>
      </c>
      <c r="F521" s="393">
        <v>125</v>
      </c>
      <c r="G521" s="393">
        <v>125</v>
      </c>
      <c r="H521" s="393">
        <v>0</v>
      </c>
      <c r="I521" s="393">
        <v>125</v>
      </c>
    </row>
    <row r="522" spans="1:9" ht="63.75" customHeight="1">
      <c r="A522" s="389">
        <v>514</v>
      </c>
      <c r="B522" s="395">
        <v>41085</v>
      </c>
      <c r="C522" s="199" t="s">
        <v>1556</v>
      </c>
      <c r="D522" s="401" t="s">
        <v>1557</v>
      </c>
      <c r="E522" s="336" t="s">
        <v>534</v>
      </c>
      <c r="F522" s="393">
        <v>125</v>
      </c>
      <c r="G522" s="393">
        <v>125</v>
      </c>
      <c r="H522" s="393">
        <v>0</v>
      </c>
      <c r="I522" s="393">
        <v>125</v>
      </c>
    </row>
    <row r="523" spans="1:9" ht="63.75" customHeight="1">
      <c r="A523" s="389">
        <v>515</v>
      </c>
      <c r="B523" s="395">
        <v>41085</v>
      </c>
      <c r="C523" s="199" t="s">
        <v>1558</v>
      </c>
      <c r="D523" s="401" t="s">
        <v>1559</v>
      </c>
      <c r="E523" s="336" t="s">
        <v>534</v>
      </c>
      <c r="F523" s="393">
        <v>162.5</v>
      </c>
      <c r="G523" s="393">
        <v>162.5</v>
      </c>
      <c r="H523" s="393">
        <v>0</v>
      </c>
      <c r="I523" s="393">
        <v>162.5</v>
      </c>
    </row>
    <row r="524" spans="1:9" ht="63.75" customHeight="1">
      <c r="A524" s="389">
        <v>516</v>
      </c>
      <c r="B524" s="395">
        <v>41085</v>
      </c>
      <c r="C524" s="199" t="s">
        <v>1560</v>
      </c>
      <c r="D524" s="401" t="s">
        <v>690</v>
      </c>
      <c r="E524" s="336" t="s">
        <v>534</v>
      </c>
      <c r="F524" s="393">
        <v>162.5</v>
      </c>
      <c r="G524" s="393">
        <v>162.5</v>
      </c>
      <c r="H524" s="393">
        <v>0</v>
      </c>
      <c r="I524" s="393">
        <v>162.5</v>
      </c>
    </row>
    <row r="525" spans="1:9" ht="63.75" customHeight="1">
      <c r="A525" s="389">
        <v>517</v>
      </c>
      <c r="B525" s="395">
        <v>41084</v>
      </c>
      <c r="C525" s="199" t="s">
        <v>1561</v>
      </c>
      <c r="D525" s="401" t="s">
        <v>1562</v>
      </c>
      <c r="E525" s="336" t="s">
        <v>534</v>
      </c>
      <c r="F525" s="393">
        <v>125</v>
      </c>
      <c r="G525" s="393">
        <v>125</v>
      </c>
      <c r="H525" s="393">
        <v>0</v>
      </c>
      <c r="I525" s="393">
        <v>125</v>
      </c>
    </row>
    <row r="526" spans="1:9" ht="63.75" customHeight="1">
      <c r="A526" s="389">
        <v>518</v>
      </c>
      <c r="B526" s="395">
        <v>41084</v>
      </c>
      <c r="C526" s="199" t="s">
        <v>1563</v>
      </c>
      <c r="D526" s="401" t="s">
        <v>1564</v>
      </c>
      <c r="E526" s="336" t="s">
        <v>534</v>
      </c>
      <c r="F526" s="393">
        <v>162.5</v>
      </c>
      <c r="G526" s="393">
        <v>162.5</v>
      </c>
      <c r="H526" s="393">
        <v>0</v>
      </c>
      <c r="I526" s="393">
        <v>162.5</v>
      </c>
    </row>
    <row r="527" spans="1:9" ht="63.75" customHeight="1">
      <c r="A527" s="389">
        <v>519</v>
      </c>
      <c r="B527" s="395">
        <v>41083</v>
      </c>
      <c r="C527" s="199" t="s">
        <v>1565</v>
      </c>
      <c r="D527" s="401" t="s">
        <v>1566</v>
      </c>
      <c r="E527" s="336" t="s">
        <v>534</v>
      </c>
      <c r="F527" s="393">
        <v>125</v>
      </c>
      <c r="G527" s="393">
        <v>125</v>
      </c>
      <c r="H527" s="393">
        <v>0</v>
      </c>
      <c r="I527" s="393">
        <v>125</v>
      </c>
    </row>
    <row r="528" spans="1:9" ht="63.75" customHeight="1">
      <c r="A528" s="389">
        <v>520</v>
      </c>
      <c r="B528" s="395">
        <v>41083</v>
      </c>
      <c r="C528" s="199" t="s">
        <v>1567</v>
      </c>
      <c r="D528" s="401" t="s">
        <v>1568</v>
      </c>
      <c r="E528" s="336" t="s">
        <v>534</v>
      </c>
      <c r="F528" s="393">
        <v>162.5</v>
      </c>
      <c r="G528" s="393">
        <v>162.5</v>
      </c>
      <c r="H528" s="393">
        <v>0</v>
      </c>
      <c r="I528" s="393">
        <v>162.5</v>
      </c>
    </row>
    <row r="529" spans="1:9" ht="63.75" customHeight="1">
      <c r="A529" s="389">
        <v>521</v>
      </c>
      <c r="B529" s="395">
        <v>41084</v>
      </c>
      <c r="C529" s="199" t="s">
        <v>1569</v>
      </c>
      <c r="D529" s="401" t="s">
        <v>1570</v>
      </c>
      <c r="E529" s="336" t="s">
        <v>534</v>
      </c>
      <c r="F529" s="393">
        <v>162.5</v>
      </c>
      <c r="G529" s="393">
        <v>162.5</v>
      </c>
      <c r="H529" s="393">
        <v>0</v>
      </c>
      <c r="I529" s="393">
        <v>162.5</v>
      </c>
    </row>
    <row r="530" spans="1:9" ht="63.75" customHeight="1">
      <c r="A530" s="389">
        <v>522</v>
      </c>
      <c r="B530" s="395">
        <v>41090</v>
      </c>
      <c r="C530" s="199" t="s">
        <v>1571</v>
      </c>
      <c r="D530" s="401" t="s">
        <v>1572</v>
      </c>
      <c r="E530" s="336" t="s">
        <v>534</v>
      </c>
      <c r="F530" s="393">
        <v>325</v>
      </c>
      <c r="G530" s="393">
        <v>325</v>
      </c>
      <c r="H530" s="393">
        <v>0</v>
      </c>
      <c r="I530" s="393">
        <v>325</v>
      </c>
    </row>
    <row r="531" spans="1:9" ht="63.75" customHeight="1">
      <c r="A531" s="389">
        <v>523</v>
      </c>
      <c r="B531" s="395">
        <v>41086</v>
      </c>
      <c r="C531" s="199" t="s">
        <v>1573</v>
      </c>
      <c r="D531" s="401" t="s">
        <v>1574</v>
      </c>
      <c r="E531" s="336" t="s">
        <v>534</v>
      </c>
      <c r="F531" s="393">
        <v>162.5</v>
      </c>
      <c r="G531" s="393">
        <v>162.5</v>
      </c>
      <c r="H531" s="393">
        <v>0</v>
      </c>
      <c r="I531" s="393">
        <v>162.5</v>
      </c>
    </row>
    <row r="532" spans="1:9" ht="63.75" customHeight="1">
      <c r="A532" s="389">
        <v>524</v>
      </c>
      <c r="B532" s="395">
        <v>41084</v>
      </c>
      <c r="C532" s="199" t="s">
        <v>1575</v>
      </c>
      <c r="D532" s="401" t="s">
        <v>1576</v>
      </c>
      <c r="E532" s="336" t="s">
        <v>534</v>
      </c>
      <c r="F532" s="393">
        <v>162.5</v>
      </c>
      <c r="G532" s="393">
        <v>162.5</v>
      </c>
      <c r="H532" s="393">
        <v>0</v>
      </c>
      <c r="I532" s="393">
        <v>162.5</v>
      </c>
    </row>
    <row r="533" spans="1:9" ht="63.75" customHeight="1">
      <c r="A533" s="389">
        <v>525</v>
      </c>
      <c r="B533" s="395">
        <v>41090</v>
      </c>
      <c r="C533" s="199" t="s">
        <v>1577</v>
      </c>
      <c r="D533" s="401" t="s">
        <v>1578</v>
      </c>
      <c r="E533" s="336" t="s">
        <v>534</v>
      </c>
      <c r="F533" s="393">
        <v>125</v>
      </c>
      <c r="G533" s="393">
        <v>125</v>
      </c>
      <c r="H533" s="393">
        <v>0</v>
      </c>
      <c r="I533" s="393">
        <v>125</v>
      </c>
    </row>
    <row r="534" spans="1:9" ht="63.75" customHeight="1">
      <c r="A534" s="389">
        <v>526</v>
      </c>
      <c r="B534" s="395">
        <v>41090</v>
      </c>
      <c r="C534" s="199" t="s">
        <v>1579</v>
      </c>
      <c r="D534" s="401" t="s">
        <v>1580</v>
      </c>
      <c r="E534" s="336" t="s">
        <v>534</v>
      </c>
      <c r="F534" s="393">
        <v>162.5</v>
      </c>
      <c r="G534" s="393">
        <v>162.5</v>
      </c>
      <c r="H534" s="393">
        <v>0</v>
      </c>
      <c r="I534" s="393">
        <v>162.5</v>
      </c>
    </row>
    <row r="535" spans="1:9" ht="63.75" customHeight="1">
      <c r="A535" s="389">
        <v>527</v>
      </c>
      <c r="B535" s="395">
        <v>41086</v>
      </c>
      <c r="C535" s="199" t="s">
        <v>1581</v>
      </c>
      <c r="D535" s="401" t="s">
        <v>1582</v>
      </c>
      <c r="E535" s="336" t="s">
        <v>534</v>
      </c>
      <c r="F535" s="393">
        <v>162.5</v>
      </c>
      <c r="G535" s="393">
        <v>162.5</v>
      </c>
      <c r="H535" s="393">
        <v>0</v>
      </c>
      <c r="I535" s="393">
        <v>162.5</v>
      </c>
    </row>
    <row r="536" spans="1:9" ht="63.75" customHeight="1">
      <c r="A536" s="389">
        <v>528</v>
      </c>
      <c r="B536" s="395">
        <v>41086</v>
      </c>
      <c r="C536" s="199" t="s">
        <v>1583</v>
      </c>
      <c r="D536" s="401" t="s">
        <v>1584</v>
      </c>
      <c r="E536" s="336" t="s">
        <v>534</v>
      </c>
      <c r="F536" s="393">
        <v>162.5</v>
      </c>
      <c r="G536" s="393">
        <v>162.5</v>
      </c>
      <c r="H536" s="393">
        <v>0</v>
      </c>
      <c r="I536" s="393">
        <v>162.5</v>
      </c>
    </row>
    <row r="537" spans="1:9" ht="63.75" customHeight="1">
      <c r="A537" s="389">
        <v>529</v>
      </c>
      <c r="B537" s="395">
        <v>41083</v>
      </c>
      <c r="C537" s="199" t="s">
        <v>1585</v>
      </c>
      <c r="D537" s="401" t="s">
        <v>1586</v>
      </c>
      <c r="E537" s="336" t="s">
        <v>534</v>
      </c>
      <c r="F537" s="393">
        <v>125</v>
      </c>
      <c r="G537" s="393">
        <v>125</v>
      </c>
      <c r="H537" s="393">
        <v>0</v>
      </c>
      <c r="I537" s="393">
        <v>125</v>
      </c>
    </row>
    <row r="538" spans="1:9" ht="63.75" customHeight="1">
      <c r="A538" s="389">
        <v>530</v>
      </c>
      <c r="B538" s="395">
        <v>41083</v>
      </c>
      <c r="C538" s="199" t="s">
        <v>1587</v>
      </c>
      <c r="D538" s="401" t="s">
        <v>1588</v>
      </c>
      <c r="E538" s="336" t="s">
        <v>534</v>
      </c>
      <c r="F538" s="393">
        <v>125</v>
      </c>
      <c r="G538" s="393">
        <v>125</v>
      </c>
      <c r="H538" s="393">
        <v>0</v>
      </c>
      <c r="I538" s="393">
        <v>125</v>
      </c>
    </row>
    <row r="539" spans="1:9" ht="63.75" customHeight="1">
      <c r="A539" s="389">
        <v>531</v>
      </c>
      <c r="B539" s="395">
        <v>41083</v>
      </c>
      <c r="C539" s="199" t="s">
        <v>1589</v>
      </c>
      <c r="D539" s="401" t="s">
        <v>1590</v>
      </c>
      <c r="E539" s="336" t="s">
        <v>534</v>
      </c>
      <c r="F539" s="393">
        <v>125</v>
      </c>
      <c r="G539" s="393">
        <v>125</v>
      </c>
      <c r="H539" s="393">
        <v>0</v>
      </c>
      <c r="I539" s="393">
        <v>125</v>
      </c>
    </row>
    <row r="540" spans="1:9" ht="63.75" customHeight="1">
      <c r="A540" s="389">
        <v>532</v>
      </c>
      <c r="B540" s="395">
        <v>41083</v>
      </c>
      <c r="C540" s="199" t="s">
        <v>1591</v>
      </c>
      <c r="D540" s="401" t="s">
        <v>1592</v>
      </c>
      <c r="E540" s="336" t="s">
        <v>534</v>
      </c>
      <c r="F540" s="393">
        <v>125</v>
      </c>
      <c r="G540" s="393">
        <v>125</v>
      </c>
      <c r="H540" s="393">
        <v>0</v>
      </c>
      <c r="I540" s="393">
        <v>125</v>
      </c>
    </row>
    <row r="541" spans="1:9" ht="63.75" customHeight="1">
      <c r="A541" s="389">
        <v>533</v>
      </c>
      <c r="B541" s="395">
        <v>41083</v>
      </c>
      <c r="C541" s="199" t="s">
        <v>1593</v>
      </c>
      <c r="D541" s="401" t="s">
        <v>1594</v>
      </c>
      <c r="E541" s="336" t="s">
        <v>534</v>
      </c>
      <c r="F541" s="393">
        <v>125</v>
      </c>
      <c r="G541" s="393">
        <v>125</v>
      </c>
      <c r="H541" s="393">
        <v>0</v>
      </c>
      <c r="I541" s="393">
        <v>125</v>
      </c>
    </row>
    <row r="542" spans="1:9" ht="63.75" customHeight="1">
      <c r="A542" s="389">
        <v>534</v>
      </c>
      <c r="B542" s="395">
        <v>41083</v>
      </c>
      <c r="C542" s="199" t="s">
        <v>1595</v>
      </c>
      <c r="D542" s="401" t="s">
        <v>1596</v>
      </c>
      <c r="E542" s="336" t="s">
        <v>534</v>
      </c>
      <c r="F542" s="393">
        <v>125</v>
      </c>
      <c r="G542" s="393">
        <v>125</v>
      </c>
      <c r="H542" s="393">
        <v>0</v>
      </c>
      <c r="I542" s="393">
        <v>125</v>
      </c>
    </row>
    <row r="543" spans="1:9" ht="63.75" customHeight="1">
      <c r="A543" s="389">
        <v>535</v>
      </c>
      <c r="B543" s="395">
        <v>41083</v>
      </c>
      <c r="C543" s="199" t="s">
        <v>1597</v>
      </c>
      <c r="D543" s="401" t="s">
        <v>1598</v>
      </c>
      <c r="E543" s="336" t="s">
        <v>534</v>
      </c>
      <c r="F543" s="393">
        <v>125</v>
      </c>
      <c r="G543" s="393">
        <v>125</v>
      </c>
      <c r="H543" s="393">
        <v>0</v>
      </c>
      <c r="I543" s="393">
        <v>125</v>
      </c>
    </row>
    <row r="544" spans="1:9" ht="63.75" customHeight="1">
      <c r="A544" s="389">
        <v>536</v>
      </c>
      <c r="B544" s="395">
        <v>41083</v>
      </c>
      <c r="C544" s="199" t="s">
        <v>1599</v>
      </c>
      <c r="D544" s="401" t="s">
        <v>1600</v>
      </c>
      <c r="E544" s="336" t="s">
        <v>534</v>
      </c>
      <c r="F544" s="393">
        <v>125</v>
      </c>
      <c r="G544" s="393">
        <v>125</v>
      </c>
      <c r="H544" s="393">
        <v>0</v>
      </c>
      <c r="I544" s="393">
        <v>125</v>
      </c>
    </row>
    <row r="545" spans="1:9" ht="63.75" customHeight="1">
      <c r="A545" s="389">
        <v>537</v>
      </c>
      <c r="B545" s="395">
        <v>41083</v>
      </c>
      <c r="C545" s="199" t="s">
        <v>1601</v>
      </c>
      <c r="D545" s="401" t="s">
        <v>1602</v>
      </c>
      <c r="E545" s="336" t="s">
        <v>534</v>
      </c>
      <c r="F545" s="393">
        <v>125</v>
      </c>
      <c r="G545" s="393">
        <v>125</v>
      </c>
      <c r="H545" s="393">
        <v>0</v>
      </c>
      <c r="I545" s="393">
        <v>125</v>
      </c>
    </row>
    <row r="546" spans="1:9" ht="63.75" customHeight="1">
      <c r="A546" s="389">
        <v>538</v>
      </c>
      <c r="B546" s="395">
        <v>41083</v>
      </c>
      <c r="C546" s="199" t="s">
        <v>1603</v>
      </c>
      <c r="D546" s="401" t="s">
        <v>1604</v>
      </c>
      <c r="E546" s="336" t="s">
        <v>534</v>
      </c>
      <c r="F546" s="393">
        <v>125</v>
      </c>
      <c r="G546" s="393">
        <v>125</v>
      </c>
      <c r="H546" s="393">
        <v>0</v>
      </c>
      <c r="I546" s="393">
        <v>125</v>
      </c>
    </row>
    <row r="547" spans="1:9" ht="63.75" customHeight="1">
      <c r="A547" s="389">
        <v>539</v>
      </c>
      <c r="B547" s="395">
        <v>41083</v>
      </c>
      <c r="C547" s="199" t="s">
        <v>1605</v>
      </c>
      <c r="D547" s="401" t="s">
        <v>1606</v>
      </c>
      <c r="E547" s="336" t="s">
        <v>534</v>
      </c>
      <c r="F547" s="393">
        <v>125</v>
      </c>
      <c r="G547" s="393">
        <v>125</v>
      </c>
      <c r="H547" s="393">
        <v>0</v>
      </c>
      <c r="I547" s="393">
        <v>125</v>
      </c>
    </row>
    <row r="548" spans="1:9" ht="63.75" customHeight="1">
      <c r="A548" s="389">
        <v>540</v>
      </c>
      <c r="B548" s="395">
        <v>41083</v>
      </c>
      <c r="C548" s="199" t="s">
        <v>1607</v>
      </c>
      <c r="D548" s="401" t="s">
        <v>1608</v>
      </c>
      <c r="E548" s="336" t="s">
        <v>534</v>
      </c>
      <c r="F548" s="393">
        <v>125</v>
      </c>
      <c r="G548" s="393">
        <v>125</v>
      </c>
      <c r="H548" s="393">
        <v>0</v>
      </c>
      <c r="I548" s="393">
        <v>125</v>
      </c>
    </row>
    <row r="549" spans="1:9" ht="63.75" customHeight="1">
      <c r="A549" s="389">
        <v>541</v>
      </c>
      <c r="B549" s="395">
        <v>41083</v>
      </c>
      <c r="C549" s="199" t="s">
        <v>1609</v>
      </c>
      <c r="D549" s="401" t="s">
        <v>1610</v>
      </c>
      <c r="E549" s="336" t="s">
        <v>534</v>
      </c>
      <c r="F549" s="393">
        <v>125</v>
      </c>
      <c r="G549" s="393">
        <v>125</v>
      </c>
      <c r="H549" s="393">
        <v>0</v>
      </c>
      <c r="I549" s="393">
        <v>125</v>
      </c>
    </row>
    <row r="550" spans="1:9" ht="63.75" customHeight="1">
      <c r="A550" s="389">
        <v>542</v>
      </c>
      <c r="B550" s="395">
        <v>41083</v>
      </c>
      <c r="C550" s="199" t="s">
        <v>1611</v>
      </c>
      <c r="D550" s="401" t="s">
        <v>1612</v>
      </c>
      <c r="E550" s="336" t="s">
        <v>534</v>
      </c>
      <c r="F550" s="393">
        <v>125</v>
      </c>
      <c r="G550" s="393">
        <v>125</v>
      </c>
      <c r="H550" s="393">
        <v>0</v>
      </c>
      <c r="I550" s="393">
        <v>125</v>
      </c>
    </row>
    <row r="551" spans="1:9" ht="63.75" customHeight="1">
      <c r="A551" s="389">
        <v>543</v>
      </c>
      <c r="B551" s="395">
        <v>41083</v>
      </c>
      <c r="C551" s="199" t="s">
        <v>1613</v>
      </c>
      <c r="D551" s="401" t="s">
        <v>1614</v>
      </c>
      <c r="E551" s="336" t="s">
        <v>534</v>
      </c>
      <c r="F551" s="393">
        <v>125</v>
      </c>
      <c r="G551" s="393">
        <v>125</v>
      </c>
      <c r="H551" s="393">
        <v>0</v>
      </c>
      <c r="I551" s="393">
        <v>125</v>
      </c>
    </row>
    <row r="552" spans="1:9" ht="63.75" customHeight="1">
      <c r="A552" s="389">
        <v>544</v>
      </c>
      <c r="B552" s="395">
        <v>41083</v>
      </c>
      <c r="C552" s="199" t="s">
        <v>1615</v>
      </c>
      <c r="D552" s="401" t="s">
        <v>1616</v>
      </c>
      <c r="E552" s="336" t="s">
        <v>534</v>
      </c>
      <c r="F552" s="393">
        <v>125</v>
      </c>
      <c r="G552" s="393">
        <v>125</v>
      </c>
      <c r="H552" s="393">
        <v>0</v>
      </c>
      <c r="I552" s="393">
        <v>125</v>
      </c>
    </row>
    <row r="553" spans="1:9" ht="63.75" customHeight="1">
      <c r="A553" s="389">
        <v>545</v>
      </c>
      <c r="B553" s="395">
        <v>41083</v>
      </c>
      <c r="C553" s="199" t="s">
        <v>1617</v>
      </c>
      <c r="D553" s="401" t="s">
        <v>1618</v>
      </c>
      <c r="E553" s="336" t="s">
        <v>534</v>
      </c>
      <c r="F553" s="393">
        <v>125</v>
      </c>
      <c r="G553" s="393">
        <v>125</v>
      </c>
      <c r="H553" s="393">
        <v>0</v>
      </c>
      <c r="I553" s="393">
        <v>125</v>
      </c>
    </row>
    <row r="554" spans="1:9" ht="63.75" customHeight="1">
      <c r="A554" s="389">
        <v>546</v>
      </c>
      <c r="B554" s="395">
        <v>41083</v>
      </c>
      <c r="C554" s="199" t="s">
        <v>1619</v>
      </c>
      <c r="D554" s="401" t="s">
        <v>1620</v>
      </c>
      <c r="E554" s="336" t="s">
        <v>534</v>
      </c>
      <c r="F554" s="393">
        <v>125</v>
      </c>
      <c r="G554" s="393">
        <v>125</v>
      </c>
      <c r="H554" s="393">
        <v>0</v>
      </c>
      <c r="I554" s="393">
        <v>125</v>
      </c>
    </row>
    <row r="555" spans="1:9" ht="63.75" customHeight="1">
      <c r="A555" s="389">
        <v>547</v>
      </c>
      <c r="B555" s="395">
        <v>41083</v>
      </c>
      <c r="C555" s="199" t="s">
        <v>1621</v>
      </c>
      <c r="D555" s="401" t="s">
        <v>1622</v>
      </c>
      <c r="E555" s="336" t="s">
        <v>534</v>
      </c>
      <c r="F555" s="393">
        <v>125</v>
      </c>
      <c r="G555" s="393">
        <v>125</v>
      </c>
      <c r="H555" s="393">
        <v>0</v>
      </c>
      <c r="I555" s="393">
        <v>125</v>
      </c>
    </row>
    <row r="556" spans="1:9" ht="63.75" customHeight="1">
      <c r="A556" s="389">
        <v>548</v>
      </c>
      <c r="B556" s="395">
        <v>41083</v>
      </c>
      <c r="C556" s="199" t="s">
        <v>1623</v>
      </c>
      <c r="D556" s="401" t="s">
        <v>1624</v>
      </c>
      <c r="E556" s="336" t="s">
        <v>534</v>
      </c>
      <c r="F556" s="393">
        <v>125</v>
      </c>
      <c r="G556" s="393">
        <v>125</v>
      </c>
      <c r="H556" s="393">
        <v>0</v>
      </c>
      <c r="I556" s="393">
        <v>125</v>
      </c>
    </row>
    <row r="557" spans="1:9" ht="63.75" customHeight="1">
      <c r="A557" s="389">
        <v>549</v>
      </c>
      <c r="B557" s="395">
        <v>41083</v>
      </c>
      <c r="C557" s="199" t="s">
        <v>1625</v>
      </c>
      <c r="D557" s="401" t="s">
        <v>1626</v>
      </c>
      <c r="E557" s="336" t="s">
        <v>534</v>
      </c>
      <c r="F557" s="393">
        <v>125</v>
      </c>
      <c r="G557" s="393">
        <v>125</v>
      </c>
      <c r="H557" s="393">
        <v>0</v>
      </c>
      <c r="I557" s="393">
        <v>125</v>
      </c>
    </row>
    <row r="558" spans="1:9" ht="63.75" customHeight="1">
      <c r="A558" s="389">
        <v>550</v>
      </c>
      <c r="B558" s="395">
        <v>41083</v>
      </c>
      <c r="C558" s="199" t="s">
        <v>1627</v>
      </c>
      <c r="D558" s="401" t="s">
        <v>1628</v>
      </c>
      <c r="E558" s="336" t="s">
        <v>534</v>
      </c>
      <c r="F558" s="393">
        <v>125</v>
      </c>
      <c r="G558" s="393">
        <v>125</v>
      </c>
      <c r="H558" s="393">
        <v>0</v>
      </c>
      <c r="I558" s="393">
        <v>125</v>
      </c>
    </row>
    <row r="559" spans="1:9" ht="63.75" customHeight="1">
      <c r="A559" s="389">
        <v>551</v>
      </c>
      <c r="B559" s="395">
        <v>41083</v>
      </c>
      <c r="C559" s="199" t="s">
        <v>1629</v>
      </c>
      <c r="D559" s="401" t="s">
        <v>1630</v>
      </c>
      <c r="E559" s="336" t="s">
        <v>534</v>
      </c>
      <c r="F559" s="393">
        <v>125</v>
      </c>
      <c r="G559" s="393">
        <v>125</v>
      </c>
      <c r="H559" s="393">
        <v>0</v>
      </c>
      <c r="I559" s="393">
        <v>125</v>
      </c>
    </row>
    <row r="560" spans="1:9" ht="63.75" customHeight="1">
      <c r="A560" s="389">
        <v>552</v>
      </c>
      <c r="B560" s="395">
        <v>41083</v>
      </c>
      <c r="C560" s="199" t="s">
        <v>1631</v>
      </c>
      <c r="D560" s="401" t="s">
        <v>1632</v>
      </c>
      <c r="E560" s="336" t="s">
        <v>534</v>
      </c>
      <c r="F560" s="393">
        <v>125</v>
      </c>
      <c r="G560" s="393">
        <v>125</v>
      </c>
      <c r="H560" s="393">
        <v>0</v>
      </c>
      <c r="I560" s="393">
        <v>125</v>
      </c>
    </row>
    <row r="561" spans="1:9" ht="63.75" customHeight="1">
      <c r="A561" s="389">
        <v>553</v>
      </c>
      <c r="B561" s="395">
        <v>41083</v>
      </c>
      <c r="C561" s="199" t="s">
        <v>1633</v>
      </c>
      <c r="D561" s="401" t="s">
        <v>1634</v>
      </c>
      <c r="E561" s="336" t="s">
        <v>534</v>
      </c>
      <c r="F561" s="393">
        <v>125</v>
      </c>
      <c r="G561" s="393">
        <v>125</v>
      </c>
      <c r="H561" s="393">
        <v>0</v>
      </c>
      <c r="I561" s="393">
        <v>125</v>
      </c>
    </row>
    <row r="562" spans="1:9" ht="63.75" customHeight="1">
      <c r="A562" s="389">
        <v>554</v>
      </c>
      <c r="B562" s="395">
        <v>41083</v>
      </c>
      <c r="C562" s="199" t="s">
        <v>1635</v>
      </c>
      <c r="D562" s="401" t="s">
        <v>1636</v>
      </c>
      <c r="E562" s="336" t="s">
        <v>534</v>
      </c>
      <c r="F562" s="393">
        <v>125</v>
      </c>
      <c r="G562" s="393">
        <v>125</v>
      </c>
      <c r="H562" s="393">
        <v>0</v>
      </c>
      <c r="I562" s="393">
        <v>125</v>
      </c>
    </row>
    <row r="563" spans="1:9" ht="63.75" customHeight="1">
      <c r="A563" s="389">
        <v>555</v>
      </c>
      <c r="B563" s="395">
        <v>41083</v>
      </c>
      <c r="C563" s="199" t="s">
        <v>1637</v>
      </c>
      <c r="D563" s="401" t="s">
        <v>1638</v>
      </c>
      <c r="E563" s="336" t="s">
        <v>534</v>
      </c>
      <c r="F563" s="393">
        <v>100</v>
      </c>
      <c r="G563" s="393">
        <v>100</v>
      </c>
      <c r="H563" s="393">
        <v>0</v>
      </c>
      <c r="I563" s="393">
        <v>100</v>
      </c>
    </row>
    <row r="564" spans="1:9" ht="63.75" customHeight="1">
      <c r="A564" s="389">
        <v>556</v>
      </c>
      <c r="B564" s="395">
        <v>41083</v>
      </c>
      <c r="C564" s="199" t="s">
        <v>1639</v>
      </c>
      <c r="D564" s="401" t="s">
        <v>1640</v>
      </c>
      <c r="E564" s="336" t="s">
        <v>534</v>
      </c>
      <c r="F564" s="393">
        <v>100</v>
      </c>
      <c r="G564" s="393">
        <v>100</v>
      </c>
      <c r="H564" s="393">
        <v>0</v>
      </c>
      <c r="I564" s="393">
        <v>100</v>
      </c>
    </row>
    <row r="565" spans="1:9" ht="63.75" customHeight="1">
      <c r="A565" s="389">
        <v>557</v>
      </c>
      <c r="B565" s="395">
        <v>41083</v>
      </c>
      <c r="C565" s="199" t="s">
        <v>1641</v>
      </c>
      <c r="D565" s="401" t="s">
        <v>1642</v>
      </c>
      <c r="E565" s="336" t="s">
        <v>534</v>
      </c>
      <c r="F565" s="393">
        <v>100</v>
      </c>
      <c r="G565" s="393">
        <v>100</v>
      </c>
      <c r="H565" s="393">
        <v>0</v>
      </c>
      <c r="I565" s="393">
        <v>100</v>
      </c>
    </row>
    <row r="566" spans="1:9" ht="63.75" customHeight="1">
      <c r="A566" s="389">
        <v>558</v>
      </c>
      <c r="B566" s="395">
        <v>41083</v>
      </c>
      <c r="C566" s="199" t="s">
        <v>1643</v>
      </c>
      <c r="D566" s="401" t="s">
        <v>1644</v>
      </c>
      <c r="E566" s="336" t="s">
        <v>534</v>
      </c>
      <c r="F566" s="393">
        <v>100</v>
      </c>
      <c r="G566" s="393">
        <v>100</v>
      </c>
      <c r="H566" s="393">
        <v>0</v>
      </c>
      <c r="I566" s="393">
        <v>100</v>
      </c>
    </row>
    <row r="567" spans="1:9" ht="63.75" customHeight="1">
      <c r="A567" s="389">
        <v>559</v>
      </c>
      <c r="B567" s="395">
        <v>41083</v>
      </c>
      <c r="C567" s="199" t="s">
        <v>1645</v>
      </c>
      <c r="D567" s="401" t="s">
        <v>1646</v>
      </c>
      <c r="E567" s="336" t="s">
        <v>534</v>
      </c>
      <c r="F567" s="393">
        <v>100</v>
      </c>
      <c r="G567" s="393">
        <v>100</v>
      </c>
      <c r="H567" s="393">
        <v>0</v>
      </c>
      <c r="I567" s="393">
        <v>100</v>
      </c>
    </row>
    <row r="568" spans="1:9" ht="63.75" customHeight="1">
      <c r="A568" s="389">
        <v>560</v>
      </c>
      <c r="B568" s="395">
        <v>41083</v>
      </c>
      <c r="C568" s="199" t="s">
        <v>1647</v>
      </c>
      <c r="D568" s="401" t="s">
        <v>1648</v>
      </c>
      <c r="E568" s="336" t="s">
        <v>534</v>
      </c>
      <c r="F568" s="393">
        <v>162.5</v>
      </c>
      <c r="G568" s="393">
        <v>162.5</v>
      </c>
      <c r="H568" s="393">
        <v>0</v>
      </c>
      <c r="I568" s="393">
        <v>162.5</v>
      </c>
    </row>
    <row r="569" spans="1:9" ht="63.75" customHeight="1">
      <c r="A569" s="389">
        <v>561</v>
      </c>
      <c r="B569" s="395">
        <v>41083</v>
      </c>
      <c r="C569" s="199" t="s">
        <v>1649</v>
      </c>
      <c r="D569" s="401" t="s">
        <v>1650</v>
      </c>
      <c r="E569" s="336" t="s">
        <v>534</v>
      </c>
      <c r="F569" s="393">
        <v>162.5</v>
      </c>
      <c r="G569" s="393">
        <v>162.5</v>
      </c>
      <c r="H569" s="393">
        <v>0</v>
      </c>
      <c r="I569" s="393">
        <v>162.5</v>
      </c>
    </row>
    <row r="570" spans="1:9" ht="63.75" customHeight="1">
      <c r="A570" s="389">
        <v>562</v>
      </c>
      <c r="B570" s="395">
        <v>41083</v>
      </c>
      <c r="C570" s="199" t="s">
        <v>1651</v>
      </c>
      <c r="D570" s="401" t="s">
        <v>1652</v>
      </c>
      <c r="E570" s="336" t="s">
        <v>534</v>
      </c>
      <c r="F570" s="393">
        <v>162.5</v>
      </c>
      <c r="G570" s="393">
        <v>162.5</v>
      </c>
      <c r="H570" s="393">
        <v>0</v>
      </c>
      <c r="I570" s="393">
        <v>162.5</v>
      </c>
    </row>
    <row r="571" spans="1:9" ht="63.75" customHeight="1">
      <c r="A571" s="389">
        <v>563</v>
      </c>
      <c r="B571" s="395">
        <v>41083</v>
      </c>
      <c r="C571" s="199" t="s">
        <v>1653</v>
      </c>
      <c r="D571" s="401" t="s">
        <v>1654</v>
      </c>
      <c r="E571" s="336" t="s">
        <v>534</v>
      </c>
      <c r="F571" s="393">
        <v>125</v>
      </c>
      <c r="G571" s="393">
        <v>125</v>
      </c>
      <c r="H571" s="393">
        <v>0</v>
      </c>
      <c r="I571" s="393">
        <v>125</v>
      </c>
    </row>
    <row r="572" spans="1:9" ht="63.75" customHeight="1">
      <c r="A572" s="389">
        <v>564</v>
      </c>
      <c r="B572" s="395">
        <v>41083</v>
      </c>
      <c r="C572" s="199" t="s">
        <v>1655</v>
      </c>
      <c r="D572" s="401" t="s">
        <v>1656</v>
      </c>
      <c r="E572" s="336" t="s">
        <v>534</v>
      </c>
      <c r="F572" s="393">
        <v>162.5</v>
      </c>
      <c r="G572" s="393">
        <v>162.5</v>
      </c>
      <c r="H572" s="393">
        <v>0</v>
      </c>
      <c r="I572" s="393">
        <v>162.5</v>
      </c>
    </row>
    <row r="573" spans="1:9" ht="63.75" customHeight="1">
      <c r="A573" s="389">
        <v>565</v>
      </c>
      <c r="B573" s="395">
        <v>41083</v>
      </c>
      <c r="C573" s="199" t="s">
        <v>1334</v>
      </c>
      <c r="D573" s="401" t="s">
        <v>1657</v>
      </c>
      <c r="E573" s="336" t="s">
        <v>534</v>
      </c>
      <c r="F573" s="393">
        <v>125</v>
      </c>
      <c r="G573" s="393">
        <v>125</v>
      </c>
      <c r="H573" s="393">
        <v>0</v>
      </c>
      <c r="I573" s="393">
        <v>125</v>
      </c>
    </row>
    <row r="574" spans="1:9" ht="63.75" customHeight="1">
      <c r="A574" s="389">
        <v>566</v>
      </c>
      <c r="B574" s="395">
        <v>41083</v>
      </c>
      <c r="C574" s="199" t="s">
        <v>1658</v>
      </c>
      <c r="D574" s="401" t="s">
        <v>1659</v>
      </c>
      <c r="E574" s="336" t="s">
        <v>534</v>
      </c>
      <c r="F574" s="393">
        <v>125</v>
      </c>
      <c r="G574" s="393">
        <v>125</v>
      </c>
      <c r="H574" s="393">
        <v>0</v>
      </c>
      <c r="I574" s="393">
        <v>125</v>
      </c>
    </row>
    <row r="575" spans="1:9" ht="63.75" customHeight="1">
      <c r="A575" s="389">
        <v>567</v>
      </c>
      <c r="B575" s="395">
        <v>41083</v>
      </c>
      <c r="C575" s="199" t="s">
        <v>1660</v>
      </c>
      <c r="D575" s="401" t="s">
        <v>1661</v>
      </c>
      <c r="E575" s="336" t="s">
        <v>534</v>
      </c>
      <c r="F575" s="393">
        <v>125</v>
      </c>
      <c r="G575" s="393">
        <v>125</v>
      </c>
      <c r="H575" s="393">
        <v>0</v>
      </c>
      <c r="I575" s="393">
        <v>125</v>
      </c>
    </row>
    <row r="576" spans="1:9" ht="63.75" customHeight="1">
      <c r="A576" s="389">
        <v>568</v>
      </c>
      <c r="B576" s="395">
        <v>41083</v>
      </c>
      <c r="C576" s="199" t="s">
        <v>1662</v>
      </c>
      <c r="D576" s="401" t="s">
        <v>1663</v>
      </c>
      <c r="E576" s="336" t="s">
        <v>534</v>
      </c>
      <c r="F576" s="393">
        <v>162.5</v>
      </c>
      <c r="G576" s="393">
        <v>162.5</v>
      </c>
      <c r="H576" s="393">
        <v>0</v>
      </c>
      <c r="I576" s="393">
        <v>162.5</v>
      </c>
    </row>
    <row r="577" spans="1:9" ht="63.75" customHeight="1">
      <c r="A577" s="389">
        <v>569</v>
      </c>
      <c r="B577" s="395">
        <v>41083</v>
      </c>
      <c r="C577" s="199" t="s">
        <v>1664</v>
      </c>
      <c r="D577" s="401" t="s">
        <v>1665</v>
      </c>
      <c r="E577" s="336" t="s">
        <v>534</v>
      </c>
      <c r="F577" s="393">
        <v>162.5</v>
      </c>
      <c r="G577" s="393">
        <v>162.5</v>
      </c>
      <c r="H577" s="393">
        <v>0</v>
      </c>
      <c r="I577" s="393">
        <v>162.5</v>
      </c>
    </row>
    <row r="578" spans="1:9" ht="63.75" customHeight="1">
      <c r="A578" s="389">
        <v>570</v>
      </c>
      <c r="B578" s="395">
        <v>41083</v>
      </c>
      <c r="C578" s="199" t="s">
        <v>1666</v>
      </c>
      <c r="D578" s="401" t="s">
        <v>1667</v>
      </c>
      <c r="E578" s="336" t="s">
        <v>534</v>
      </c>
      <c r="F578" s="393">
        <v>125</v>
      </c>
      <c r="G578" s="393">
        <v>125</v>
      </c>
      <c r="H578" s="393">
        <v>0</v>
      </c>
      <c r="I578" s="393">
        <v>125</v>
      </c>
    </row>
    <row r="579" spans="1:9" ht="63.75" customHeight="1">
      <c r="A579" s="389">
        <v>571</v>
      </c>
      <c r="B579" s="395">
        <v>41083</v>
      </c>
      <c r="C579" s="199" t="s">
        <v>1668</v>
      </c>
      <c r="D579" s="401" t="s">
        <v>1669</v>
      </c>
      <c r="E579" s="336" t="s">
        <v>534</v>
      </c>
      <c r="F579" s="393">
        <v>125</v>
      </c>
      <c r="G579" s="393">
        <v>125</v>
      </c>
      <c r="H579" s="393">
        <v>0</v>
      </c>
      <c r="I579" s="393">
        <v>125</v>
      </c>
    </row>
    <row r="580" spans="1:9" ht="63.75" customHeight="1">
      <c r="A580" s="389">
        <v>572</v>
      </c>
      <c r="B580" s="395">
        <v>41083</v>
      </c>
      <c r="C580" s="199" t="s">
        <v>1670</v>
      </c>
      <c r="D580" s="401" t="s">
        <v>1671</v>
      </c>
      <c r="E580" s="336" t="s">
        <v>534</v>
      </c>
      <c r="F580" s="393">
        <v>100</v>
      </c>
      <c r="G580" s="393">
        <v>100</v>
      </c>
      <c r="H580" s="393">
        <v>0</v>
      </c>
      <c r="I580" s="393">
        <v>100</v>
      </c>
    </row>
    <row r="581" spans="1:9" ht="63.75" customHeight="1">
      <c r="A581" s="389">
        <v>573</v>
      </c>
      <c r="B581" s="395">
        <v>41083</v>
      </c>
      <c r="C581" s="199" t="s">
        <v>1672</v>
      </c>
      <c r="D581" s="401" t="s">
        <v>1673</v>
      </c>
      <c r="E581" s="336" t="s">
        <v>534</v>
      </c>
      <c r="F581" s="393">
        <v>100</v>
      </c>
      <c r="G581" s="393">
        <v>100</v>
      </c>
      <c r="H581" s="393">
        <v>0</v>
      </c>
      <c r="I581" s="393">
        <v>100</v>
      </c>
    </row>
    <row r="582" spans="1:9" ht="63.75" customHeight="1">
      <c r="A582" s="389">
        <v>574</v>
      </c>
      <c r="B582" s="395">
        <v>41083</v>
      </c>
      <c r="C582" s="199" t="s">
        <v>1674</v>
      </c>
      <c r="D582" s="401" t="s">
        <v>1675</v>
      </c>
      <c r="E582" s="336" t="s">
        <v>534</v>
      </c>
      <c r="F582" s="393">
        <v>125</v>
      </c>
      <c r="G582" s="393">
        <v>125</v>
      </c>
      <c r="H582" s="393">
        <v>0</v>
      </c>
      <c r="I582" s="393">
        <v>125</v>
      </c>
    </row>
    <row r="583" spans="1:9" ht="63.75" customHeight="1">
      <c r="A583" s="389">
        <v>575</v>
      </c>
      <c r="B583" s="395">
        <v>41083</v>
      </c>
      <c r="C583" s="199" t="s">
        <v>1676</v>
      </c>
      <c r="D583" s="401" t="s">
        <v>1677</v>
      </c>
      <c r="E583" s="336" t="s">
        <v>534</v>
      </c>
      <c r="F583" s="393">
        <v>125</v>
      </c>
      <c r="G583" s="393">
        <v>125</v>
      </c>
      <c r="H583" s="393">
        <v>0</v>
      </c>
      <c r="I583" s="393">
        <v>125</v>
      </c>
    </row>
    <row r="584" spans="1:9" ht="63.75" customHeight="1">
      <c r="A584" s="389">
        <v>576</v>
      </c>
      <c r="B584" s="395">
        <v>41083</v>
      </c>
      <c r="C584" s="199" t="s">
        <v>1095</v>
      </c>
      <c r="D584" s="401" t="s">
        <v>1678</v>
      </c>
      <c r="E584" s="336" t="s">
        <v>534</v>
      </c>
      <c r="F584" s="393">
        <v>125</v>
      </c>
      <c r="G584" s="393">
        <v>125</v>
      </c>
      <c r="H584" s="393">
        <v>0</v>
      </c>
      <c r="I584" s="393">
        <v>125</v>
      </c>
    </row>
    <row r="585" spans="1:9" ht="63.75" customHeight="1">
      <c r="A585" s="389">
        <v>577</v>
      </c>
      <c r="B585" s="395">
        <v>41083</v>
      </c>
      <c r="C585" s="199" t="s">
        <v>1679</v>
      </c>
      <c r="D585" s="401" t="s">
        <v>1680</v>
      </c>
      <c r="E585" s="336" t="s">
        <v>534</v>
      </c>
      <c r="F585" s="393">
        <v>125</v>
      </c>
      <c r="G585" s="393">
        <v>125</v>
      </c>
      <c r="H585" s="393">
        <v>0</v>
      </c>
      <c r="I585" s="393">
        <v>125</v>
      </c>
    </row>
    <row r="586" spans="1:9" ht="63.75" customHeight="1">
      <c r="A586" s="389">
        <v>578</v>
      </c>
      <c r="B586" s="395">
        <v>41083</v>
      </c>
      <c r="C586" s="199" t="s">
        <v>1681</v>
      </c>
      <c r="D586" s="401" t="s">
        <v>1682</v>
      </c>
      <c r="E586" s="336" t="s">
        <v>534</v>
      </c>
      <c r="F586" s="393">
        <v>162.5</v>
      </c>
      <c r="G586" s="393">
        <v>162.5</v>
      </c>
      <c r="H586" s="393">
        <v>0</v>
      </c>
      <c r="I586" s="393">
        <v>162.5</v>
      </c>
    </row>
    <row r="587" spans="1:9" ht="63.75" customHeight="1">
      <c r="A587" s="389">
        <v>579</v>
      </c>
      <c r="B587" s="395">
        <v>41083</v>
      </c>
      <c r="C587" s="199" t="s">
        <v>1683</v>
      </c>
      <c r="D587" s="401" t="s">
        <v>1684</v>
      </c>
      <c r="E587" s="336" t="s">
        <v>534</v>
      </c>
      <c r="F587" s="393">
        <v>125</v>
      </c>
      <c r="G587" s="393">
        <v>125</v>
      </c>
      <c r="H587" s="393">
        <v>0</v>
      </c>
      <c r="I587" s="393">
        <v>125</v>
      </c>
    </row>
    <row r="588" spans="1:9" ht="63.75" customHeight="1">
      <c r="A588" s="389">
        <v>580</v>
      </c>
      <c r="B588" s="395">
        <v>41083</v>
      </c>
      <c r="C588" s="199" t="s">
        <v>1685</v>
      </c>
      <c r="D588" s="401" t="s">
        <v>1686</v>
      </c>
      <c r="E588" s="336" t="s">
        <v>534</v>
      </c>
      <c r="F588" s="393">
        <v>162.5</v>
      </c>
      <c r="G588" s="393">
        <v>162.5</v>
      </c>
      <c r="H588" s="393">
        <v>0</v>
      </c>
      <c r="I588" s="393">
        <v>162.5</v>
      </c>
    </row>
    <row r="589" spans="1:9" ht="63.75" customHeight="1">
      <c r="A589" s="389">
        <v>581</v>
      </c>
      <c r="B589" s="395">
        <v>41083</v>
      </c>
      <c r="C589" s="199" t="s">
        <v>1687</v>
      </c>
      <c r="D589" s="401" t="s">
        <v>1688</v>
      </c>
      <c r="E589" s="336" t="s">
        <v>534</v>
      </c>
      <c r="F589" s="393">
        <v>162.5</v>
      </c>
      <c r="G589" s="393">
        <v>162.5</v>
      </c>
      <c r="H589" s="393">
        <v>0</v>
      </c>
      <c r="I589" s="393">
        <v>162.5</v>
      </c>
    </row>
    <row r="590" spans="1:9" ht="63.75" customHeight="1">
      <c r="A590" s="389">
        <v>582</v>
      </c>
      <c r="B590" s="395">
        <v>41083</v>
      </c>
      <c r="C590" s="199" t="s">
        <v>1689</v>
      </c>
      <c r="D590" s="401" t="s">
        <v>1690</v>
      </c>
      <c r="E590" s="336" t="s">
        <v>534</v>
      </c>
      <c r="F590" s="393">
        <v>162.5</v>
      </c>
      <c r="G590" s="393">
        <v>162.5</v>
      </c>
      <c r="H590" s="393">
        <v>0</v>
      </c>
      <c r="I590" s="393">
        <v>162.5</v>
      </c>
    </row>
    <row r="591" spans="1:9" ht="63.75" customHeight="1">
      <c r="A591" s="389">
        <v>583</v>
      </c>
      <c r="B591" s="395">
        <v>41083</v>
      </c>
      <c r="C591" s="199" t="s">
        <v>1691</v>
      </c>
      <c r="D591" s="401" t="s">
        <v>1692</v>
      </c>
      <c r="E591" s="336" t="s">
        <v>534</v>
      </c>
      <c r="F591" s="393">
        <v>162.5</v>
      </c>
      <c r="G591" s="393">
        <v>162.5</v>
      </c>
      <c r="H591" s="393">
        <v>0</v>
      </c>
      <c r="I591" s="393">
        <v>162.5</v>
      </c>
    </row>
    <row r="592" spans="1:9" ht="63.75" customHeight="1">
      <c r="A592" s="389">
        <v>584</v>
      </c>
      <c r="B592" s="395">
        <v>41083</v>
      </c>
      <c r="C592" s="199" t="s">
        <v>1693</v>
      </c>
      <c r="D592" s="401" t="s">
        <v>1694</v>
      </c>
      <c r="E592" s="336" t="s">
        <v>534</v>
      </c>
      <c r="F592" s="393">
        <v>125</v>
      </c>
      <c r="G592" s="393">
        <v>125</v>
      </c>
      <c r="H592" s="393">
        <v>0</v>
      </c>
      <c r="I592" s="393">
        <v>125</v>
      </c>
    </row>
    <row r="593" spans="1:9" ht="63.75" customHeight="1">
      <c r="A593" s="389">
        <v>585</v>
      </c>
      <c r="B593" s="395">
        <v>41083</v>
      </c>
      <c r="C593" s="199" t="s">
        <v>1695</v>
      </c>
      <c r="D593" s="401" t="s">
        <v>1696</v>
      </c>
      <c r="E593" s="336" t="s">
        <v>534</v>
      </c>
      <c r="F593" s="393">
        <v>125</v>
      </c>
      <c r="G593" s="393">
        <v>125</v>
      </c>
      <c r="H593" s="393">
        <v>0</v>
      </c>
      <c r="I593" s="393">
        <v>125</v>
      </c>
    </row>
    <row r="594" spans="1:9" ht="63.75" customHeight="1">
      <c r="A594" s="389">
        <v>586</v>
      </c>
      <c r="B594" s="395">
        <v>41083</v>
      </c>
      <c r="C594" s="199" t="s">
        <v>1697</v>
      </c>
      <c r="D594" s="401" t="s">
        <v>1698</v>
      </c>
      <c r="E594" s="336" t="s">
        <v>534</v>
      </c>
      <c r="F594" s="393">
        <v>125</v>
      </c>
      <c r="G594" s="393">
        <v>125</v>
      </c>
      <c r="H594" s="393">
        <v>0</v>
      </c>
      <c r="I594" s="393">
        <v>125</v>
      </c>
    </row>
    <row r="595" spans="1:9" ht="63.75" customHeight="1">
      <c r="A595" s="389">
        <v>587</v>
      </c>
      <c r="B595" s="395">
        <v>41083</v>
      </c>
      <c r="C595" s="199" t="s">
        <v>1699</v>
      </c>
      <c r="D595" s="401" t="s">
        <v>1700</v>
      </c>
      <c r="E595" s="336" t="s">
        <v>534</v>
      </c>
      <c r="F595" s="393">
        <v>100</v>
      </c>
      <c r="G595" s="393">
        <v>100</v>
      </c>
      <c r="H595" s="393">
        <v>0</v>
      </c>
      <c r="I595" s="393">
        <v>100</v>
      </c>
    </row>
    <row r="596" spans="1:9" ht="63.75" customHeight="1">
      <c r="A596" s="389">
        <v>588</v>
      </c>
      <c r="B596" s="395">
        <v>41083</v>
      </c>
      <c r="C596" s="199" t="s">
        <v>1701</v>
      </c>
      <c r="D596" s="401" t="s">
        <v>1702</v>
      </c>
      <c r="E596" s="336" t="s">
        <v>534</v>
      </c>
      <c r="F596" s="393">
        <v>100</v>
      </c>
      <c r="G596" s="393">
        <v>100</v>
      </c>
      <c r="H596" s="393">
        <v>0</v>
      </c>
      <c r="I596" s="393">
        <v>100</v>
      </c>
    </row>
    <row r="597" spans="1:9" ht="63.75" customHeight="1">
      <c r="A597" s="389">
        <v>589</v>
      </c>
      <c r="B597" s="395">
        <v>41083</v>
      </c>
      <c r="C597" s="199" t="s">
        <v>1703</v>
      </c>
      <c r="D597" s="401" t="s">
        <v>1704</v>
      </c>
      <c r="E597" s="336" t="s">
        <v>534</v>
      </c>
      <c r="F597" s="393">
        <v>162.5</v>
      </c>
      <c r="G597" s="393">
        <v>162.5</v>
      </c>
      <c r="H597" s="393">
        <v>0</v>
      </c>
      <c r="I597" s="393">
        <v>162.5</v>
      </c>
    </row>
    <row r="598" spans="1:9" ht="63.75" customHeight="1">
      <c r="A598" s="389">
        <v>590</v>
      </c>
      <c r="B598" s="395">
        <v>41083</v>
      </c>
      <c r="C598" s="199" t="s">
        <v>1705</v>
      </c>
      <c r="D598" s="401" t="s">
        <v>1706</v>
      </c>
      <c r="E598" s="336" t="s">
        <v>534</v>
      </c>
      <c r="F598" s="393">
        <v>125</v>
      </c>
      <c r="G598" s="393">
        <v>125</v>
      </c>
      <c r="H598" s="393">
        <v>0</v>
      </c>
      <c r="I598" s="393">
        <v>125</v>
      </c>
    </row>
    <row r="599" spans="1:9" ht="63.75" customHeight="1">
      <c r="A599" s="389">
        <v>591</v>
      </c>
      <c r="B599" s="395">
        <v>41083</v>
      </c>
      <c r="C599" s="199" t="s">
        <v>1707</v>
      </c>
      <c r="D599" s="401" t="s">
        <v>1708</v>
      </c>
      <c r="E599" s="336" t="s">
        <v>534</v>
      </c>
      <c r="F599" s="393">
        <v>125</v>
      </c>
      <c r="G599" s="393">
        <v>125</v>
      </c>
      <c r="H599" s="393">
        <v>0</v>
      </c>
      <c r="I599" s="393">
        <v>125</v>
      </c>
    </row>
    <row r="600" spans="1:9" ht="63.75" customHeight="1">
      <c r="A600" s="389">
        <v>592</v>
      </c>
      <c r="B600" s="395">
        <v>41083</v>
      </c>
      <c r="C600" s="199" t="s">
        <v>1666</v>
      </c>
      <c r="D600" s="401" t="s">
        <v>1709</v>
      </c>
      <c r="E600" s="336" t="s">
        <v>534</v>
      </c>
      <c r="F600" s="393">
        <v>162.5</v>
      </c>
      <c r="G600" s="393">
        <v>162.5</v>
      </c>
      <c r="H600" s="393">
        <v>0</v>
      </c>
      <c r="I600" s="393">
        <v>162.5</v>
      </c>
    </row>
    <row r="601" spans="1:9" ht="63.75" customHeight="1">
      <c r="A601" s="389">
        <v>593</v>
      </c>
      <c r="B601" s="395">
        <v>41083</v>
      </c>
      <c r="C601" s="199" t="s">
        <v>1710</v>
      </c>
      <c r="D601" s="401" t="s">
        <v>1711</v>
      </c>
      <c r="E601" s="336" t="s">
        <v>534</v>
      </c>
      <c r="F601" s="393">
        <v>162.5</v>
      </c>
      <c r="G601" s="393">
        <v>162.5</v>
      </c>
      <c r="H601" s="393">
        <v>0</v>
      </c>
      <c r="I601" s="393">
        <v>162.5</v>
      </c>
    </row>
    <row r="602" spans="1:9" ht="63.75" customHeight="1">
      <c r="A602" s="389">
        <v>594</v>
      </c>
      <c r="B602" s="395">
        <v>41083</v>
      </c>
      <c r="C602" s="199" t="s">
        <v>1712</v>
      </c>
      <c r="D602" s="401" t="s">
        <v>1713</v>
      </c>
      <c r="E602" s="336" t="s">
        <v>534</v>
      </c>
      <c r="F602" s="393">
        <v>162.5</v>
      </c>
      <c r="G602" s="393">
        <v>162.5</v>
      </c>
      <c r="H602" s="393">
        <v>0</v>
      </c>
      <c r="I602" s="393">
        <v>162.5</v>
      </c>
    </row>
    <row r="603" spans="1:9" ht="63.75" customHeight="1">
      <c r="A603" s="389">
        <v>595</v>
      </c>
      <c r="B603" s="395">
        <v>41083</v>
      </c>
      <c r="C603" s="199" t="s">
        <v>1714</v>
      </c>
      <c r="D603" s="401" t="s">
        <v>1715</v>
      </c>
      <c r="E603" s="336" t="s">
        <v>534</v>
      </c>
      <c r="F603" s="393">
        <v>125</v>
      </c>
      <c r="G603" s="393">
        <v>125</v>
      </c>
      <c r="H603" s="393">
        <v>0</v>
      </c>
      <c r="I603" s="393">
        <v>125</v>
      </c>
    </row>
    <row r="604" spans="1:9" ht="63.75" customHeight="1">
      <c r="A604" s="389">
        <v>596</v>
      </c>
      <c r="B604" s="395">
        <v>41083</v>
      </c>
      <c r="C604" s="199" t="s">
        <v>1716</v>
      </c>
      <c r="D604" s="401" t="s">
        <v>1717</v>
      </c>
      <c r="E604" s="336" t="s">
        <v>534</v>
      </c>
      <c r="F604" s="393">
        <v>125</v>
      </c>
      <c r="G604" s="393">
        <v>125</v>
      </c>
      <c r="H604" s="393">
        <v>0</v>
      </c>
      <c r="I604" s="393">
        <v>125</v>
      </c>
    </row>
    <row r="605" spans="1:9" ht="63.75" customHeight="1">
      <c r="A605" s="389">
        <v>597</v>
      </c>
      <c r="B605" s="395">
        <v>41083</v>
      </c>
      <c r="C605" s="199" t="s">
        <v>1718</v>
      </c>
      <c r="D605" s="401" t="s">
        <v>1719</v>
      </c>
      <c r="E605" s="336" t="s">
        <v>534</v>
      </c>
      <c r="F605" s="393">
        <v>125</v>
      </c>
      <c r="G605" s="393">
        <v>125</v>
      </c>
      <c r="H605" s="393">
        <v>0</v>
      </c>
      <c r="I605" s="393">
        <v>125</v>
      </c>
    </row>
    <row r="606" spans="1:9" ht="63.75" customHeight="1">
      <c r="A606" s="389">
        <v>598</v>
      </c>
      <c r="B606" s="395">
        <v>41083</v>
      </c>
      <c r="C606" s="199" t="s">
        <v>1720</v>
      </c>
      <c r="D606" s="401" t="s">
        <v>1721</v>
      </c>
      <c r="E606" s="336" t="s">
        <v>534</v>
      </c>
      <c r="F606" s="393">
        <v>125</v>
      </c>
      <c r="G606" s="393">
        <v>125</v>
      </c>
      <c r="H606" s="393">
        <v>0</v>
      </c>
      <c r="I606" s="393">
        <v>125</v>
      </c>
    </row>
    <row r="607" spans="1:9" ht="63.75" customHeight="1">
      <c r="A607" s="389">
        <v>599</v>
      </c>
      <c r="B607" s="395">
        <v>41083</v>
      </c>
      <c r="C607" s="199" t="s">
        <v>1722</v>
      </c>
      <c r="D607" s="401" t="s">
        <v>1723</v>
      </c>
      <c r="E607" s="336" t="s">
        <v>534</v>
      </c>
      <c r="F607" s="393">
        <v>125</v>
      </c>
      <c r="G607" s="393">
        <v>125</v>
      </c>
      <c r="H607" s="393">
        <v>0</v>
      </c>
      <c r="I607" s="393">
        <v>125</v>
      </c>
    </row>
    <row r="608" spans="1:9" ht="63.75" customHeight="1">
      <c r="A608" s="389">
        <v>600</v>
      </c>
      <c r="B608" s="395">
        <v>41083</v>
      </c>
      <c r="C608" s="199" t="s">
        <v>1724</v>
      </c>
      <c r="D608" s="401" t="s">
        <v>1725</v>
      </c>
      <c r="E608" s="336" t="s">
        <v>534</v>
      </c>
      <c r="F608" s="393">
        <v>162.5</v>
      </c>
      <c r="G608" s="393">
        <v>162.5</v>
      </c>
      <c r="H608" s="393">
        <v>0</v>
      </c>
      <c r="I608" s="393">
        <v>162.5</v>
      </c>
    </row>
    <row r="609" spans="1:9" ht="63.75" customHeight="1">
      <c r="A609" s="389">
        <v>601</v>
      </c>
      <c r="B609" s="395">
        <v>41083</v>
      </c>
      <c r="C609" s="199" t="s">
        <v>1726</v>
      </c>
      <c r="D609" s="401" t="s">
        <v>1727</v>
      </c>
      <c r="E609" s="336" t="s">
        <v>534</v>
      </c>
      <c r="F609" s="393">
        <v>162.5</v>
      </c>
      <c r="G609" s="393">
        <v>162.5</v>
      </c>
      <c r="H609" s="393">
        <v>0</v>
      </c>
      <c r="I609" s="393">
        <v>162.5</v>
      </c>
    </row>
    <row r="610" spans="1:9" ht="63.75" customHeight="1">
      <c r="A610" s="389">
        <v>602</v>
      </c>
      <c r="B610" s="395">
        <v>41083</v>
      </c>
      <c r="C610" s="199" t="s">
        <v>1728</v>
      </c>
      <c r="D610" s="401" t="s">
        <v>1729</v>
      </c>
      <c r="E610" s="336" t="s">
        <v>534</v>
      </c>
      <c r="F610" s="393">
        <v>125</v>
      </c>
      <c r="G610" s="393">
        <v>125</v>
      </c>
      <c r="H610" s="393">
        <v>0</v>
      </c>
      <c r="I610" s="393">
        <v>125</v>
      </c>
    </row>
    <row r="611" spans="1:9" ht="63.75" customHeight="1">
      <c r="A611" s="389">
        <v>603</v>
      </c>
      <c r="B611" s="395">
        <v>41083</v>
      </c>
      <c r="C611" s="199" t="s">
        <v>1730</v>
      </c>
      <c r="D611" s="401" t="s">
        <v>1731</v>
      </c>
      <c r="E611" s="336" t="s">
        <v>534</v>
      </c>
      <c r="F611" s="393">
        <v>125</v>
      </c>
      <c r="G611" s="393">
        <v>125</v>
      </c>
      <c r="H611" s="393">
        <v>0</v>
      </c>
      <c r="I611" s="393">
        <v>125</v>
      </c>
    </row>
    <row r="612" spans="1:9" ht="63.75" customHeight="1">
      <c r="A612" s="389">
        <v>604</v>
      </c>
      <c r="B612" s="395">
        <v>41083</v>
      </c>
      <c r="C612" s="199" t="s">
        <v>1732</v>
      </c>
      <c r="D612" s="401" t="s">
        <v>1733</v>
      </c>
      <c r="E612" s="336" t="s">
        <v>534</v>
      </c>
      <c r="F612" s="393">
        <v>162.5</v>
      </c>
      <c r="G612" s="393">
        <v>162.5</v>
      </c>
      <c r="H612" s="393">
        <v>0</v>
      </c>
      <c r="I612" s="393">
        <v>162.5</v>
      </c>
    </row>
    <row r="613" spans="1:9" ht="63.75" customHeight="1">
      <c r="A613" s="389">
        <v>605</v>
      </c>
      <c r="B613" s="395">
        <v>41083</v>
      </c>
      <c r="C613" s="199" t="s">
        <v>1734</v>
      </c>
      <c r="D613" s="401" t="s">
        <v>1735</v>
      </c>
      <c r="E613" s="336" t="s">
        <v>534</v>
      </c>
      <c r="F613" s="393">
        <v>162.5</v>
      </c>
      <c r="G613" s="393">
        <v>162.5</v>
      </c>
      <c r="H613" s="393">
        <v>0</v>
      </c>
      <c r="I613" s="393">
        <v>162.5</v>
      </c>
    </row>
    <row r="614" spans="1:9" ht="63.75" customHeight="1">
      <c r="A614" s="389">
        <v>606</v>
      </c>
      <c r="B614" s="395">
        <v>41083</v>
      </c>
      <c r="C614" s="199" t="s">
        <v>1736</v>
      </c>
      <c r="D614" s="401" t="s">
        <v>1737</v>
      </c>
      <c r="E614" s="336" t="s">
        <v>534</v>
      </c>
      <c r="F614" s="393">
        <v>162.5</v>
      </c>
      <c r="G614" s="393">
        <v>162.5</v>
      </c>
      <c r="H614" s="393">
        <v>0</v>
      </c>
      <c r="I614" s="393">
        <v>162.5</v>
      </c>
    </row>
    <row r="615" spans="1:9" ht="63.75" customHeight="1">
      <c r="A615" s="389">
        <v>607</v>
      </c>
      <c r="B615" s="395">
        <v>41083</v>
      </c>
      <c r="C615" s="199" t="s">
        <v>573</v>
      </c>
      <c r="D615" s="401" t="s">
        <v>574</v>
      </c>
      <c r="E615" s="336" t="s">
        <v>534</v>
      </c>
      <c r="F615" s="393">
        <v>100</v>
      </c>
      <c r="G615" s="393">
        <v>100</v>
      </c>
      <c r="H615" s="393">
        <v>0</v>
      </c>
      <c r="I615" s="393">
        <v>100</v>
      </c>
    </row>
    <row r="616" spans="1:9" ht="63.75" customHeight="1">
      <c r="A616" s="389">
        <v>608</v>
      </c>
      <c r="B616" s="395">
        <v>41083</v>
      </c>
      <c r="C616" s="199" t="s">
        <v>1738</v>
      </c>
      <c r="D616" s="401" t="s">
        <v>548</v>
      </c>
      <c r="E616" s="336" t="s">
        <v>534</v>
      </c>
      <c r="F616" s="393">
        <v>162.5</v>
      </c>
      <c r="G616" s="393">
        <v>162.5</v>
      </c>
      <c r="H616" s="393">
        <v>0</v>
      </c>
      <c r="I616" s="393">
        <v>162.5</v>
      </c>
    </row>
    <row r="617" spans="1:9" ht="63.75" customHeight="1">
      <c r="A617" s="389">
        <v>609</v>
      </c>
      <c r="B617" s="395">
        <v>41083</v>
      </c>
      <c r="C617" s="199" t="s">
        <v>1739</v>
      </c>
      <c r="D617" s="401" t="s">
        <v>1740</v>
      </c>
      <c r="E617" s="336" t="s">
        <v>534</v>
      </c>
      <c r="F617" s="393">
        <v>162.5</v>
      </c>
      <c r="G617" s="393">
        <v>162.5</v>
      </c>
      <c r="H617" s="393">
        <v>0</v>
      </c>
      <c r="I617" s="393">
        <v>162.5</v>
      </c>
    </row>
    <row r="618" spans="1:9" ht="63.75" customHeight="1">
      <c r="A618" s="389">
        <v>610</v>
      </c>
      <c r="B618" s="395">
        <v>41083</v>
      </c>
      <c r="C618" s="199" t="s">
        <v>565</v>
      </c>
      <c r="D618" s="401" t="s">
        <v>566</v>
      </c>
      <c r="E618" s="336" t="s">
        <v>534</v>
      </c>
      <c r="F618" s="393">
        <v>100</v>
      </c>
      <c r="G618" s="393">
        <v>100</v>
      </c>
      <c r="H618" s="393">
        <v>0</v>
      </c>
      <c r="I618" s="393">
        <v>100</v>
      </c>
    </row>
    <row r="619" spans="1:9" ht="63.75" customHeight="1">
      <c r="A619" s="389">
        <v>611</v>
      </c>
      <c r="B619" s="395">
        <v>41083</v>
      </c>
      <c r="C619" s="199" t="s">
        <v>1741</v>
      </c>
      <c r="D619" s="401" t="s">
        <v>1742</v>
      </c>
      <c r="E619" s="336" t="s">
        <v>534</v>
      </c>
      <c r="F619" s="393">
        <v>100</v>
      </c>
      <c r="G619" s="393">
        <v>100</v>
      </c>
      <c r="H619" s="393">
        <v>0</v>
      </c>
      <c r="I619" s="393">
        <v>100</v>
      </c>
    </row>
    <row r="620" spans="1:9" ht="63.75" customHeight="1">
      <c r="A620" s="389">
        <v>612</v>
      </c>
      <c r="B620" s="395">
        <v>41083</v>
      </c>
      <c r="C620" s="199" t="s">
        <v>1743</v>
      </c>
      <c r="D620" s="401" t="s">
        <v>1744</v>
      </c>
      <c r="E620" s="336" t="s">
        <v>534</v>
      </c>
      <c r="F620" s="393">
        <v>162.5</v>
      </c>
      <c r="G620" s="393">
        <v>162.5</v>
      </c>
      <c r="H620" s="393">
        <v>0</v>
      </c>
      <c r="I620" s="393">
        <v>162.5</v>
      </c>
    </row>
    <row r="621" spans="1:9" ht="63.75" customHeight="1">
      <c r="A621" s="389">
        <v>613</v>
      </c>
      <c r="B621" s="395">
        <v>41083</v>
      </c>
      <c r="C621" s="199" t="s">
        <v>1745</v>
      </c>
      <c r="D621" s="401" t="s">
        <v>576</v>
      </c>
      <c r="E621" s="336" t="s">
        <v>534</v>
      </c>
      <c r="F621" s="393">
        <v>100</v>
      </c>
      <c r="G621" s="393">
        <v>100</v>
      </c>
      <c r="H621" s="393">
        <v>0</v>
      </c>
      <c r="I621" s="393">
        <v>100</v>
      </c>
    </row>
    <row r="622" spans="1:9" ht="63.75" customHeight="1">
      <c r="A622" s="389">
        <v>614</v>
      </c>
      <c r="B622" s="395">
        <v>41083</v>
      </c>
      <c r="C622" s="199" t="s">
        <v>1746</v>
      </c>
      <c r="D622" s="401" t="s">
        <v>1747</v>
      </c>
      <c r="E622" s="336" t="s">
        <v>534</v>
      </c>
      <c r="F622" s="393">
        <v>162.5</v>
      </c>
      <c r="G622" s="393">
        <v>162.5</v>
      </c>
      <c r="H622" s="393">
        <v>0</v>
      </c>
      <c r="I622" s="393">
        <v>162.5</v>
      </c>
    </row>
    <row r="623" spans="1:9" ht="63.75" customHeight="1">
      <c r="A623" s="389">
        <v>615</v>
      </c>
      <c r="B623" s="395">
        <v>41083</v>
      </c>
      <c r="C623" s="199" t="s">
        <v>1748</v>
      </c>
      <c r="D623" s="401" t="s">
        <v>1749</v>
      </c>
      <c r="E623" s="336" t="s">
        <v>534</v>
      </c>
      <c r="F623" s="393">
        <v>162.5</v>
      </c>
      <c r="G623" s="393">
        <v>162.5</v>
      </c>
      <c r="H623" s="393">
        <v>0</v>
      </c>
      <c r="I623" s="393">
        <v>162.5</v>
      </c>
    </row>
    <row r="624" spans="1:9" ht="63.75" customHeight="1">
      <c r="A624" s="389">
        <v>616</v>
      </c>
      <c r="B624" s="395">
        <v>41083</v>
      </c>
      <c r="C624" s="199" t="s">
        <v>1750</v>
      </c>
      <c r="D624" s="401" t="s">
        <v>1751</v>
      </c>
      <c r="E624" s="336" t="s">
        <v>534</v>
      </c>
      <c r="F624" s="393">
        <v>100</v>
      </c>
      <c r="G624" s="393">
        <v>100</v>
      </c>
      <c r="H624" s="393">
        <v>0</v>
      </c>
      <c r="I624" s="393">
        <v>100</v>
      </c>
    </row>
    <row r="625" spans="1:9" ht="63.75" customHeight="1">
      <c r="A625" s="389">
        <v>617</v>
      </c>
      <c r="B625" s="395">
        <v>41083</v>
      </c>
      <c r="C625" s="199" t="s">
        <v>1752</v>
      </c>
      <c r="D625" s="401" t="s">
        <v>1753</v>
      </c>
      <c r="E625" s="336" t="s">
        <v>534</v>
      </c>
      <c r="F625" s="393">
        <v>100</v>
      </c>
      <c r="G625" s="393">
        <v>100</v>
      </c>
      <c r="H625" s="393">
        <v>0</v>
      </c>
      <c r="I625" s="393">
        <v>100</v>
      </c>
    </row>
    <row r="626" spans="1:9" ht="63.75" customHeight="1">
      <c r="A626" s="389">
        <v>618</v>
      </c>
      <c r="B626" s="395">
        <v>41083</v>
      </c>
      <c r="C626" s="199" t="s">
        <v>1754</v>
      </c>
      <c r="D626" s="401" t="s">
        <v>1755</v>
      </c>
      <c r="E626" s="336" t="s">
        <v>534</v>
      </c>
      <c r="F626" s="393">
        <v>100</v>
      </c>
      <c r="G626" s="393">
        <v>100</v>
      </c>
      <c r="H626" s="393">
        <v>0</v>
      </c>
      <c r="I626" s="393">
        <v>100</v>
      </c>
    </row>
    <row r="627" spans="1:9" ht="63.75" customHeight="1">
      <c r="A627" s="389">
        <v>619</v>
      </c>
      <c r="B627" s="395">
        <v>41083</v>
      </c>
      <c r="C627" s="199" t="s">
        <v>1756</v>
      </c>
      <c r="D627" s="401" t="s">
        <v>1757</v>
      </c>
      <c r="E627" s="336" t="s">
        <v>534</v>
      </c>
      <c r="F627" s="393">
        <v>100</v>
      </c>
      <c r="G627" s="393">
        <v>100</v>
      </c>
      <c r="H627" s="393">
        <v>0</v>
      </c>
      <c r="I627" s="393">
        <v>100</v>
      </c>
    </row>
    <row r="628" spans="1:9" ht="63.75" customHeight="1">
      <c r="A628" s="389">
        <v>620</v>
      </c>
      <c r="B628" s="395">
        <v>41083</v>
      </c>
      <c r="C628" s="199" t="s">
        <v>1758</v>
      </c>
      <c r="D628" s="401" t="s">
        <v>1759</v>
      </c>
      <c r="E628" s="336" t="s">
        <v>534</v>
      </c>
      <c r="F628" s="393">
        <v>100</v>
      </c>
      <c r="G628" s="393">
        <v>100</v>
      </c>
      <c r="H628" s="393">
        <v>0</v>
      </c>
      <c r="I628" s="393">
        <v>100</v>
      </c>
    </row>
    <row r="629" spans="1:9" ht="63.75" customHeight="1">
      <c r="A629" s="389">
        <v>621</v>
      </c>
      <c r="B629" s="395">
        <v>41083</v>
      </c>
      <c r="C629" s="199" t="s">
        <v>1760</v>
      </c>
      <c r="D629" s="401" t="s">
        <v>1761</v>
      </c>
      <c r="E629" s="336" t="s">
        <v>534</v>
      </c>
      <c r="F629" s="393">
        <v>100</v>
      </c>
      <c r="G629" s="393">
        <v>100</v>
      </c>
      <c r="H629" s="393">
        <v>0</v>
      </c>
      <c r="I629" s="393">
        <v>100</v>
      </c>
    </row>
    <row r="630" spans="1:9" ht="63.75" customHeight="1">
      <c r="A630" s="389">
        <v>622</v>
      </c>
      <c r="B630" s="395">
        <v>41083</v>
      </c>
      <c r="C630" s="199" t="s">
        <v>1762</v>
      </c>
      <c r="D630" s="401" t="s">
        <v>1763</v>
      </c>
      <c r="E630" s="336" t="s">
        <v>534</v>
      </c>
      <c r="F630" s="393">
        <v>100</v>
      </c>
      <c r="G630" s="393">
        <v>100</v>
      </c>
      <c r="H630" s="393">
        <v>0</v>
      </c>
      <c r="I630" s="393">
        <v>100</v>
      </c>
    </row>
    <row r="631" spans="1:9" ht="63.75" customHeight="1">
      <c r="A631" s="389">
        <v>623</v>
      </c>
      <c r="B631" s="395">
        <v>41083</v>
      </c>
      <c r="C631" s="199" t="s">
        <v>1764</v>
      </c>
      <c r="D631" s="401" t="s">
        <v>1765</v>
      </c>
      <c r="E631" s="336" t="s">
        <v>534</v>
      </c>
      <c r="F631" s="393">
        <v>100</v>
      </c>
      <c r="G631" s="393">
        <v>100</v>
      </c>
      <c r="H631" s="393">
        <v>0</v>
      </c>
      <c r="I631" s="393">
        <v>100</v>
      </c>
    </row>
    <row r="632" spans="1:9" ht="63.75" customHeight="1">
      <c r="A632" s="389">
        <v>624</v>
      </c>
      <c r="B632" s="395">
        <v>41083</v>
      </c>
      <c r="C632" s="199" t="s">
        <v>1766</v>
      </c>
      <c r="D632" s="401" t="s">
        <v>1767</v>
      </c>
      <c r="E632" s="336" t="s">
        <v>534</v>
      </c>
      <c r="F632" s="393">
        <v>100</v>
      </c>
      <c r="G632" s="393">
        <v>100</v>
      </c>
      <c r="H632" s="393">
        <v>0</v>
      </c>
      <c r="I632" s="393">
        <v>100</v>
      </c>
    </row>
    <row r="633" spans="1:9" ht="63.75" customHeight="1">
      <c r="A633" s="389">
        <v>625</v>
      </c>
      <c r="B633" s="395">
        <v>41083</v>
      </c>
      <c r="C633" s="199" t="s">
        <v>1768</v>
      </c>
      <c r="D633" s="401" t="s">
        <v>1769</v>
      </c>
      <c r="E633" s="336" t="s">
        <v>534</v>
      </c>
      <c r="F633" s="393">
        <v>100</v>
      </c>
      <c r="G633" s="393">
        <v>100</v>
      </c>
      <c r="H633" s="393">
        <v>0</v>
      </c>
      <c r="I633" s="393">
        <v>100</v>
      </c>
    </row>
    <row r="634" spans="1:9" ht="63.75" customHeight="1">
      <c r="A634" s="389">
        <v>626</v>
      </c>
      <c r="B634" s="395">
        <v>41083</v>
      </c>
      <c r="C634" s="199" t="s">
        <v>1770</v>
      </c>
      <c r="D634" s="401" t="s">
        <v>1771</v>
      </c>
      <c r="E634" s="336" t="s">
        <v>534</v>
      </c>
      <c r="F634" s="393">
        <v>100</v>
      </c>
      <c r="G634" s="393">
        <v>100</v>
      </c>
      <c r="H634" s="393">
        <v>0</v>
      </c>
      <c r="I634" s="393">
        <v>100</v>
      </c>
    </row>
    <row r="635" spans="1:9" ht="63.75" customHeight="1">
      <c r="A635" s="389">
        <v>627</v>
      </c>
      <c r="B635" s="395">
        <v>41083</v>
      </c>
      <c r="C635" s="199" t="s">
        <v>1772</v>
      </c>
      <c r="D635" s="401" t="s">
        <v>1773</v>
      </c>
      <c r="E635" s="336" t="s">
        <v>534</v>
      </c>
      <c r="F635" s="393">
        <v>100</v>
      </c>
      <c r="G635" s="393">
        <v>100</v>
      </c>
      <c r="H635" s="393">
        <v>0</v>
      </c>
      <c r="I635" s="393">
        <v>100</v>
      </c>
    </row>
    <row r="636" spans="1:9" ht="63.75" customHeight="1">
      <c r="A636" s="389">
        <v>628</v>
      </c>
      <c r="B636" s="395">
        <v>41083</v>
      </c>
      <c r="C636" s="199" t="s">
        <v>1774</v>
      </c>
      <c r="D636" s="401" t="s">
        <v>1775</v>
      </c>
      <c r="E636" s="336" t="s">
        <v>534</v>
      </c>
      <c r="F636" s="393">
        <v>125</v>
      </c>
      <c r="G636" s="393">
        <v>125</v>
      </c>
      <c r="H636" s="393">
        <v>0</v>
      </c>
      <c r="I636" s="393">
        <v>125</v>
      </c>
    </row>
    <row r="637" spans="1:9" ht="63.75" customHeight="1">
      <c r="A637" s="389">
        <v>629</v>
      </c>
      <c r="B637" s="395">
        <v>41083</v>
      </c>
      <c r="C637" s="199" t="s">
        <v>1776</v>
      </c>
      <c r="D637" s="401" t="s">
        <v>1777</v>
      </c>
      <c r="E637" s="336" t="s">
        <v>534</v>
      </c>
      <c r="F637" s="393">
        <v>125</v>
      </c>
      <c r="G637" s="393">
        <v>125</v>
      </c>
      <c r="H637" s="393">
        <v>0</v>
      </c>
      <c r="I637" s="393">
        <v>125</v>
      </c>
    </row>
    <row r="638" spans="1:9" ht="63.75" customHeight="1">
      <c r="A638" s="389">
        <v>630</v>
      </c>
      <c r="B638" s="395">
        <v>41083</v>
      </c>
      <c r="C638" s="199" t="s">
        <v>1778</v>
      </c>
      <c r="D638" s="401" t="s">
        <v>1779</v>
      </c>
      <c r="E638" s="336" t="s">
        <v>534</v>
      </c>
      <c r="F638" s="393">
        <v>125</v>
      </c>
      <c r="G638" s="393">
        <v>125</v>
      </c>
      <c r="H638" s="393">
        <v>0</v>
      </c>
      <c r="I638" s="393">
        <v>125</v>
      </c>
    </row>
    <row r="639" spans="1:9" ht="63.75" customHeight="1">
      <c r="A639" s="389">
        <v>631</v>
      </c>
      <c r="B639" s="395">
        <v>41083</v>
      </c>
      <c r="C639" s="199" t="s">
        <v>1780</v>
      </c>
      <c r="D639" s="401" t="s">
        <v>1781</v>
      </c>
      <c r="E639" s="336" t="s">
        <v>534</v>
      </c>
      <c r="F639" s="393">
        <v>125</v>
      </c>
      <c r="G639" s="393">
        <v>125</v>
      </c>
      <c r="H639" s="393">
        <v>0</v>
      </c>
      <c r="I639" s="393">
        <v>125</v>
      </c>
    </row>
    <row r="640" spans="1:9" ht="63.75" customHeight="1">
      <c r="A640" s="389">
        <v>632</v>
      </c>
      <c r="B640" s="395">
        <v>41083</v>
      </c>
      <c r="C640" s="199" t="s">
        <v>1782</v>
      </c>
      <c r="D640" s="401" t="s">
        <v>1783</v>
      </c>
      <c r="E640" s="336" t="s">
        <v>534</v>
      </c>
      <c r="F640" s="393">
        <v>100</v>
      </c>
      <c r="G640" s="393">
        <v>100</v>
      </c>
      <c r="H640" s="393">
        <v>0</v>
      </c>
      <c r="I640" s="393">
        <v>100</v>
      </c>
    </row>
    <row r="641" spans="1:9" ht="63.75" customHeight="1">
      <c r="A641" s="389">
        <v>633</v>
      </c>
      <c r="B641" s="395">
        <v>41083</v>
      </c>
      <c r="C641" s="199" t="s">
        <v>1784</v>
      </c>
      <c r="D641" s="401" t="s">
        <v>1785</v>
      </c>
      <c r="E641" s="336" t="s">
        <v>534</v>
      </c>
      <c r="F641" s="393">
        <v>100</v>
      </c>
      <c r="G641" s="393">
        <v>100</v>
      </c>
      <c r="H641" s="393">
        <v>0</v>
      </c>
      <c r="I641" s="393">
        <v>100</v>
      </c>
    </row>
    <row r="642" spans="1:9" ht="63.75" customHeight="1">
      <c r="A642" s="389">
        <v>634</v>
      </c>
      <c r="B642" s="395">
        <v>41083</v>
      </c>
      <c r="C642" s="199" t="s">
        <v>1786</v>
      </c>
      <c r="D642" s="401" t="s">
        <v>1787</v>
      </c>
      <c r="E642" s="336" t="s">
        <v>534</v>
      </c>
      <c r="F642" s="393">
        <v>100</v>
      </c>
      <c r="G642" s="393">
        <v>100</v>
      </c>
      <c r="H642" s="393">
        <v>0</v>
      </c>
      <c r="I642" s="393">
        <v>100</v>
      </c>
    </row>
    <row r="643" spans="1:9" ht="63.75" customHeight="1">
      <c r="A643" s="389">
        <v>635</v>
      </c>
      <c r="B643" s="395">
        <v>41083</v>
      </c>
      <c r="C643" s="199" t="s">
        <v>1788</v>
      </c>
      <c r="D643" s="401" t="s">
        <v>1789</v>
      </c>
      <c r="E643" s="336" t="s">
        <v>534</v>
      </c>
      <c r="F643" s="393">
        <v>100</v>
      </c>
      <c r="G643" s="393">
        <v>100</v>
      </c>
      <c r="H643" s="393">
        <v>0</v>
      </c>
      <c r="I643" s="393">
        <v>100</v>
      </c>
    </row>
    <row r="644" spans="1:9" ht="63.75" customHeight="1">
      <c r="A644" s="389">
        <v>636</v>
      </c>
      <c r="B644" s="395">
        <v>41083</v>
      </c>
      <c r="C644" s="199" t="s">
        <v>1790</v>
      </c>
      <c r="D644" s="401" t="s">
        <v>1791</v>
      </c>
      <c r="E644" s="336" t="s">
        <v>534</v>
      </c>
      <c r="F644" s="393">
        <v>125</v>
      </c>
      <c r="G644" s="393">
        <v>125</v>
      </c>
      <c r="H644" s="393">
        <v>0</v>
      </c>
      <c r="I644" s="393">
        <v>125</v>
      </c>
    </row>
    <row r="645" spans="1:9" ht="63.75" customHeight="1">
      <c r="A645" s="389">
        <v>637</v>
      </c>
      <c r="B645" s="395">
        <v>41083</v>
      </c>
      <c r="C645" s="199" t="s">
        <v>1792</v>
      </c>
      <c r="D645" s="401" t="s">
        <v>1793</v>
      </c>
      <c r="E645" s="336" t="s">
        <v>534</v>
      </c>
      <c r="F645" s="393">
        <v>125</v>
      </c>
      <c r="G645" s="393">
        <v>125</v>
      </c>
      <c r="H645" s="393">
        <v>0</v>
      </c>
      <c r="I645" s="393">
        <v>125</v>
      </c>
    </row>
    <row r="646" spans="1:9" ht="63.75" customHeight="1">
      <c r="A646" s="389">
        <v>638</v>
      </c>
      <c r="B646" s="395">
        <v>41083</v>
      </c>
      <c r="C646" s="199" t="s">
        <v>1794</v>
      </c>
      <c r="D646" s="401" t="s">
        <v>1795</v>
      </c>
      <c r="E646" s="336" t="s">
        <v>534</v>
      </c>
      <c r="F646" s="393">
        <v>100</v>
      </c>
      <c r="G646" s="393">
        <v>100</v>
      </c>
      <c r="H646" s="393">
        <v>0</v>
      </c>
      <c r="I646" s="393">
        <v>100</v>
      </c>
    </row>
    <row r="647" spans="1:9" ht="63.75" customHeight="1">
      <c r="A647" s="389">
        <v>639</v>
      </c>
      <c r="B647" s="395">
        <v>41083</v>
      </c>
      <c r="C647" s="199" t="s">
        <v>1796</v>
      </c>
      <c r="D647" s="401" t="s">
        <v>1797</v>
      </c>
      <c r="E647" s="336" t="s">
        <v>534</v>
      </c>
      <c r="F647" s="393">
        <v>100</v>
      </c>
      <c r="G647" s="393">
        <v>100</v>
      </c>
      <c r="H647" s="393">
        <v>0</v>
      </c>
      <c r="I647" s="393">
        <v>100</v>
      </c>
    </row>
    <row r="648" spans="1:9" ht="63.75" customHeight="1">
      <c r="A648" s="389">
        <v>640</v>
      </c>
      <c r="B648" s="395">
        <v>41083</v>
      </c>
      <c r="C648" s="199" t="s">
        <v>1798</v>
      </c>
      <c r="D648" s="401" t="s">
        <v>1799</v>
      </c>
      <c r="E648" s="336" t="s">
        <v>534</v>
      </c>
      <c r="F648" s="393">
        <v>100</v>
      </c>
      <c r="G648" s="393">
        <v>100</v>
      </c>
      <c r="H648" s="393">
        <v>0</v>
      </c>
      <c r="I648" s="393">
        <v>100</v>
      </c>
    </row>
    <row r="649" spans="1:9" ht="63.75" customHeight="1">
      <c r="A649" s="389">
        <v>641</v>
      </c>
      <c r="B649" s="395">
        <v>41083</v>
      </c>
      <c r="C649" s="199" t="s">
        <v>1800</v>
      </c>
      <c r="D649" s="401" t="s">
        <v>1801</v>
      </c>
      <c r="E649" s="336" t="s">
        <v>534</v>
      </c>
      <c r="F649" s="393">
        <v>100</v>
      </c>
      <c r="G649" s="393">
        <v>100</v>
      </c>
      <c r="H649" s="393">
        <v>0</v>
      </c>
      <c r="I649" s="393">
        <v>100</v>
      </c>
    </row>
    <row r="650" spans="1:9" ht="63.75" customHeight="1">
      <c r="A650" s="389">
        <v>642</v>
      </c>
      <c r="B650" s="395">
        <v>41083</v>
      </c>
      <c r="C650" s="199" t="s">
        <v>1802</v>
      </c>
      <c r="D650" s="401" t="s">
        <v>1803</v>
      </c>
      <c r="E650" s="336" t="s">
        <v>534</v>
      </c>
      <c r="F650" s="393">
        <v>125</v>
      </c>
      <c r="G650" s="393">
        <v>125</v>
      </c>
      <c r="H650" s="393">
        <v>0</v>
      </c>
      <c r="I650" s="393">
        <v>125</v>
      </c>
    </row>
    <row r="651" spans="1:9" ht="63.75" customHeight="1">
      <c r="A651" s="389">
        <v>643</v>
      </c>
      <c r="B651" s="395">
        <v>41083</v>
      </c>
      <c r="C651" s="199" t="s">
        <v>1804</v>
      </c>
      <c r="D651" s="401" t="s">
        <v>1805</v>
      </c>
      <c r="E651" s="336" t="s">
        <v>534</v>
      </c>
      <c r="F651" s="393">
        <v>125</v>
      </c>
      <c r="G651" s="393">
        <v>125</v>
      </c>
      <c r="H651" s="393">
        <v>0</v>
      </c>
      <c r="I651" s="393">
        <v>125</v>
      </c>
    </row>
    <row r="652" spans="1:9" ht="63.75" customHeight="1">
      <c r="A652" s="389">
        <v>644</v>
      </c>
      <c r="B652" s="395">
        <v>41083</v>
      </c>
      <c r="C652" s="199" t="s">
        <v>1806</v>
      </c>
      <c r="D652" s="401" t="s">
        <v>1807</v>
      </c>
      <c r="E652" s="336" t="s">
        <v>534</v>
      </c>
      <c r="F652" s="393">
        <v>100</v>
      </c>
      <c r="G652" s="393">
        <v>100</v>
      </c>
      <c r="H652" s="393">
        <v>0</v>
      </c>
      <c r="I652" s="393">
        <v>100</v>
      </c>
    </row>
    <row r="653" spans="1:9" ht="63.75" customHeight="1">
      <c r="A653" s="389">
        <v>645</v>
      </c>
      <c r="B653" s="395">
        <v>41083</v>
      </c>
      <c r="C653" s="199" t="s">
        <v>1808</v>
      </c>
      <c r="D653" s="401" t="s">
        <v>1809</v>
      </c>
      <c r="E653" s="336" t="s">
        <v>534</v>
      </c>
      <c r="F653" s="393">
        <v>100</v>
      </c>
      <c r="G653" s="393">
        <v>100</v>
      </c>
      <c r="H653" s="393">
        <v>0</v>
      </c>
      <c r="I653" s="393">
        <v>100</v>
      </c>
    </row>
    <row r="654" spans="1:9" ht="63.75" customHeight="1">
      <c r="A654" s="389">
        <v>646</v>
      </c>
      <c r="B654" s="395">
        <v>41083</v>
      </c>
      <c r="C654" s="199" t="s">
        <v>1810</v>
      </c>
      <c r="D654" s="401" t="s">
        <v>1811</v>
      </c>
      <c r="E654" s="336" t="s">
        <v>534</v>
      </c>
      <c r="F654" s="393">
        <v>125</v>
      </c>
      <c r="G654" s="393">
        <v>125</v>
      </c>
      <c r="H654" s="393">
        <v>0</v>
      </c>
      <c r="I654" s="393">
        <v>125</v>
      </c>
    </row>
    <row r="655" spans="1:9" ht="63.75" customHeight="1">
      <c r="A655" s="389">
        <v>647</v>
      </c>
      <c r="B655" s="395">
        <v>41083</v>
      </c>
      <c r="C655" s="199" t="s">
        <v>1812</v>
      </c>
      <c r="D655" s="401" t="s">
        <v>1813</v>
      </c>
      <c r="E655" s="336" t="s">
        <v>534</v>
      </c>
      <c r="F655" s="393">
        <v>125</v>
      </c>
      <c r="G655" s="393">
        <v>125</v>
      </c>
      <c r="H655" s="393">
        <v>0</v>
      </c>
      <c r="I655" s="393">
        <v>125</v>
      </c>
    </row>
    <row r="656" spans="1:9" ht="63.75" customHeight="1">
      <c r="A656" s="389">
        <v>648</v>
      </c>
      <c r="B656" s="395">
        <v>41083</v>
      </c>
      <c r="C656" s="199" t="s">
        <v>1814</v>
      </c>
      <c r="D656" s="401" t="s">
        <v>1815</v>
      </c>
      <c r="E656" s="336" t="s">
        <v>534</v>
      </c>
      <c r="F656" s="393">
        <v>125</v>
      </c>
      <c r="G656" s="393">
        <v>125</v>
      </c>
      <c r="H656" s="393">
        <v>0</v>
      </c>
      <c r="I656" s="393">
        <v>125</v>
      </c>
    </row>
    <row r="657" spans="1:9" ht="63.75" customHeight="1">
      <c r="A657" s="389">
        <v>649</v>
      </c>
      <c r="B657" s="395">
        <v>41083</v>
      </c>
      <c r="C657" s="199" t="s">
        <v>1816</v>
      </c>
      <c r="D657" s="401" t="s">
        <v>1817</v>
      </c>
      <c r="E657" s="336" t="s">
        <v>534</v>
      </c>
      <c r="F657" s="393">
        <v>125</v>
      </c>
      <c r="G657" s="393">
        <v>125</v>
      </c>
      <c r="H657" s="393">
        <v>0</v>
      </c>
      <c r="I657" s="393">
        <v>125</v>
      </c>
    </row>
    <row r="658" spans="1:9" ht="63.75" customHeight="1">
      <c r="A658" s="389">
        <v>650</v>
      </c>
      <c r="B658" s="395">
        <v>41083</v>
      </c>
      <c r="C658" s="199" t="s">
        <v>1818</v>
      </c>
      <c r="D658" s="401" t="s">
        <v>1819</v>
      </c>
      <c r="E658" s="336" t="s">
        <v>534</v>
      </c>
      <c r="F658" s="393">
        <v>125</v>
      </c>
      <c r="G658" s="393">
        <v>125</v>
      </c>
      <c r="H658" s="393">
        <v>0</v>
      </c>
      <c r="I658" s="393">
        <v>125</v>
      </c>
    </row>
    <row r="659" spans="1:9" ht="63.75" customHeight="1">
      <c r="A659" s="389">
        <v>651</v>
      </c>
      <c r="B659" s="395">
        <v>41083</v>
      </c>
      <c r="C659" s="199" t="s">
        <v>1820</v>
      </c>
      <c r="D659" s="401" t="s">
        <v>1821</v>
      </c>
      <c r="E659" s="336" t="s">
        <v>534</v>
      </c>
      <c r="F659" s="393">
        <v>125</v>
      </c>
      <c r="G659" s="393">
        <v>125</v>
      </c>
      <c r="H659" s="393">
        <v>0</v>
      </c>
      <c r="I659" s="393">
        <v>125</v>
      </c>
    </row>
    <row r="660" spans="1:9" ht="63.75" customHeight="1">
      <c r="A660" s="389">
        <v>652</v>
      </c>
      <c r="B660" s="395">
        <v>41083</v>
      </c>
      <c r="C660" s="199" t="s">
        <v>1822</v>
      </c>
      <c r="D660" s="401" t="s">
        <v>1823</v>
      </c>
      <c r="E660" s="336" t="s">
        <v>534</v>
      </c>
      <c r="F660" s="393">
        <v>125</v>
      </c>
      <c r="G660" s="393">
        <v>125</v>
      </c>
      <c r="H660" s="393">
        <v>0</v>
      </c>
      <c r="I660" s="393">
        <v>125</v>
      </c>
    </row>
    <row r="661" spans="1:9" ht="63.75" customHeight="1">
      <c r="A661" s="389">
        <v>653</v>
      </c>
      <c r="B661" s="395">
        <v>41083</v>
      </c>
      <c r="C661" s="199" t="s">
        <v>1824</v>
      </c>
      <c r="D661" s="401" t="s">
        <v>1825</v>
      </c>
      <c r="E661" s="336" t="s">
        <v>534</v>
      </c>
      <c r="F661" s="393">
        <v>125</v>
      </c>
      <c r="G661" s="393">
        <v>125</v>
      </c>
      <c r="H661" s="393">
        <v>0</v>
      </c>
      <c r="I661" s="393">
        <v>125</v>
      </c>
    </row>
    <row r="662" spans="1:9" ht="63.75" customHeight="1">
      <c r="A662" s="389">
        <v>654</v>
      </c>
      <c r="B662" s="395">
        <v>41083</v>
      </c>
      <c r="C662" s="199" t="s">
        <v>1826</v>
      </c>
      <c r="D662" s="401" t="s">
        <v>1827</v>
      </c>
      <c r="E662" s="336" t="s">
        <v>534</v>
      </c>
      <c r="F662" s="393">
        <v>100</v>
      </c>
      <c r="G662" s="393">
        <v>100</v>
      </c>
      <c r="H662" s="393">
        <v>0</v>
      </c>
      <c r="I662" s="393">
        <v>100</v>
      </c>
    </row>
    <row r="663" spans="1:9" ht="63.75" customHeight="1">
      <c r="A663" s="389">
        <v>655</v>
      </c>
      <c r="B663" s="395">
        <v>41083</v>
      </c>
      <c r="C663" s="199" t="s">
        <v>1828</v>
      </c>
      <c r="D663" s="401" t="s">
        <v>1829</v>
      </c>
      <c r="E663" s="336" t="s">
        <v>534</v>
      </c>
      <c r="F663" s="393">
        <v>100</v>
      </c>
      <c r="G663" s="393">
        <v>100</v>
      </c>
      <c r="H663" s="393">
        <v>0</v>
      </c>
      <c r="I663" s="393">
        <v>100</v>
      </c>
    </row>
    <row r="664" spans="1:9" ht="63.75" customHeight="1">
      <c r="A664" s="389">
        <v>656</v>
      </c>
      <c r="B664" s="395">
        <v>41085</v>
      </c>
      <c r="C664" s="199" t="s">
        <v>1830</v>
      </c>
      <c r="D664" s="401" t="s">
        <v>1831</v>
      </c>
      <c r="E664" s="336" t="s">
        <v>534</v>
      </c>
      <c r="F664" s="393">
        <v>100</v>
      </c>
      <c r="G664" s="393">
        <v>100</v>
      </c>
      <c r="H664" s="393">
        <v>0</v>
      </c>
      <c r="I664" s="393">
        <v>100</v>
      </c>
    </row>
    <row r="665" spans="1:9" ht="63.75" customHeight="1">
      <c r="A665" s="389">
        <v>657</v>
      </c>
      <c r="B665" s="395">
        <v>41085</v>
      </c>
      <c r="C665" s="199" t="s">
        <v>1188</v>
      </c>
      <c r="D665" s="401" t="s">
        <v>1832</v>
      </c>
      <c r="E665" s="336" t="s">
        <v>534</v>
      </c>
      <c r="F665" s="393">
        <v>100</v>
      </c>
      <c r="G665" s="393">
        <v>100</v>
      </c>
      <c r="H665" s="393">
        <v>0</v>
      </c>
      <c r="I665" s="393">
        <v>100</v>
      </c>
    </row>
    <row r="666" spans="1:9" ht="63.75" customHeight="1">
      <c r="A666" s="389">
        <v>658</v>
      </c>
      <c r="B666" s="395">
        <v>41085</v>
      </c>
      <c r="C666" s="199" t="s">
        <v>1833</v>
      </c>
      <c r="D666" s="401" t="s">
        <v>1834</v>
      </c>
      <c r="E666" s="336" t="s">
        <v>534</v>
      </c>
      <c r="F666" s="393">
        <v>100</v>
      </c>
      <c r="G666" s="393">
        <v>100</v>
      </c>
      <c r="H666" s="393">
        <v>0</v>
      </c>
      <c r="I666" s="393">
        <v>100</v>
      </c>
    </row>
    <row r="667" spans="1:9" ht="63.75" customHeight="1">
      <c r="A667" s="389">
        <v>659</v>
      </c>
      <c r="B667" s="395">
        <v>41085</v>
      </c>
      <c r="C667" s="199" t="s">
        <v>1835</v>
      </c>
      <c r="D667" s="401" t="s">
        <v>1836</v>
      </c>
      <c r="E667" s="336" t="s">
        <v>534</v>
      </c>
      <c r="F667" s="393">
        <v>125</v>
      </c>
      <c r="G667" s="393">
        <v>125</v>
      </c>
      <c r="H667" s="393">
        <v>0</v>
      </c>
      <c r="I667" s="393">
        <v>125</v>
      </c>
    </row>
    <row r="668" spans="1:9" ht="63.75" customHeight="1">
      <c r="A668" s="389">
        <v>660</v>
      </c>
      <c r="B668" s="395">
        <v>41085</v>
      </c>
      <c r="C668" s="199" t="s">
        <v>1208</v>
      </c>
      <c r="D668" s="401" t="s">
        <v>1209</v>
      </c>
      <c r="E668" s="336" t="s">
        <v>534</v>
      </c>
      <c r="F668" s="393">
        <v>125</v>
      </c>
      <c r="G668" s="393">
        <v>125</v>
      </c>
      <c r="H668" s="393">
        <v>0</v>
      </c>
      <c r="I668" s="393">
        <v>125</v>
      </c>
    </row>
    <row r="669" spans="1:9" ht="63.75" customHeight="1">
      <c r="A669" s="389">
        <v>661</v>
      </c>
      <c r="B669" s="395">
        <v>41085</v>
      </c>
      <c r="C669" s="199" t="s">
        <v>1837</v>
      </c>
      <c r="D669" s="401" t="s">
        <v>1838</v>
      </c>
      <c r="E669" s="336" t="s">
        <v>534</v>
      </c>
      <c r="F669" s="393">
        <v>100</v>
      </c>
      <c r="G669" s="393">
        <v>100</v>
      </c>
      <c r="H669" s="393">
        <v>0</v>
      </c>
      <c r="I669" s="393">
        <v>100</v>
      </c>
    </row>
    <row r="670" spans="1:9" ht="63.75" customHeight="1">
      <c r="A670" s="389">
        <v>662</v>
      </c>
      <c r="B670" s="395">
        <v>41085</v>
      </c>
      <c r="C670" s="199" t="s">
        <v>1839</v>
      </c>
      <c r="D670" s="401" t="s">
        <v>1840</v>
      </c>
      <c r="E670" s="336" t="s">
        <v>534</v>
      </c>
      <c r="F670" s="393">
        <v>100</v>
      </c>
      <c r="G670" s="393">
        <v>100</v>
      </c>
      <c r="H670" s="393">
        <v>0</v>
      </c>
      <c r="I670" s="393">
        <v>100</v>
      </c>
    </row>
    <row r="671" spans="1:9" ht="63.75" customHeight="1">
      <c r="A671" s="389">
        <v>663</v>
      </c>
      <c r="B671" s="395">
        <v>41085</v>
      </c>
      <c r="C671" s="199" t="s">
        <v>1841</v>
      </c>
      <c r="D671" s="401" t="s">
        <v>1842</v>
      </c>
      <c r="E671" s="336" t="s">
        <v>534</v>
      </c>
      <c r="F671" s="393">
        <v>100</v>
      </c>
      <c r="G671" s="393">
        <v>100</v>
      </c>
      <c r="H671" s="393">
        <v>0</v>
      </c>
      <c r="I671" s="393">
        <v>100</v>
      </c>
    </row>
    <row r="672" spans="1:9" ht="63.75" customHeight="1">
      <c r="A672" s="389">
        <v>664</v>
      </c>
      <c r="B672" s="395">
        <v>41085</v>
      </c>
      <c r="C672" s="199" t="s">
        <v>1843</v>
      </c>
      <c r="D672" s="401" t="s">
        <v>1844</v>
      </c>
      <c r="E672" s="336" t="s">
        <v>534</v>
      </c>
      <c r="F672" s="393">
        <v>100</v>
      </c>
      <c r="G672" s="393">
        <v>100</v>
      </c>
      <c r="H672" s="393">
        <v>0</v>
      </c>
      <c r="I672" s="393">
        <v>100</v>
      </c>
    </row>
    <row r="673" spans="1:9" ht="63.75" customHeight="1">
      <c r="A673" s="389">
        <v>665</v>
      </c>
      <c r="B673" s="395">
        <v>41085</v>
      </c>
      <c r="C673" s="199" t="s">
        <v>1845</v>
      </c>
      <c r="D673" s="401" t="s">
        <v>1846</v>
      </c>
      <c r="E673" s="336" t="s">
        <v>534</v>
      </c>
      <c r="F673" s="393">
        <v>100</v>
      </c>
      <c r="G673" s="393">
        <v>100</v>
      </c>
      <c r="H673" s="393">
        <v>0</v>
      </c>
      <c r="I673" s="393">
        <v>100</v>
      </c>
    </row>
    <row r="674" spans="1:9" ht="63.75" customHeight="1">
      <c r="A674" s="389">
        <v>666</v>
      </c>
      <c r="B674" s="395">
        <v>41085</v>
      </c>
      <c r="C674" s="199" t="s">
        <v>1847</v>
      </c>
      <c r="D674" s="401" t="s">
        <v>1848</v>
      </c>
      <c r="E674" s="336" t="s">
        <v>534</v>
      </c>
      <c r="F674" s="393">
        <v>125</v>
      </c>
      <c r="G674" s="393">
        <v>125</v>
      </c>
      <c r="H674" s="393">
        <v>0</v>
      </c>
      <c r="I674" s="393">
        <v>125</v>
      </c>
    </row>
    <row r="675" spans="1:9" ht="63.75" customHeight="1">
      <c r="A675" s="389">
        <v>667</v>
      </c>
      <c r="B675" s="395">
        <v>41085</v>
      </c>
      <c r="C675" s="199" t="s">
        <v>1849</v>
      </c>
      <c r="D675" s="401" t="s">
        <v>1850</v>
      </c>
      <c r="E675" s="336" t="s">
        <v>534</v>
      </c>
      <c r="F675" s="393">
        <v>125</v>
      </c>
      <c r="G675" s="393">
        <v>125</v>
      </c>
      <c r="H675" s="393">
        <v>0</v>
      </c>
      <c r="I675" s="393">
        <v>125</v>
      </c>
    </row>
    <row r="676" spans="1:9" ht="63.75" customHeight="1">
      <c r="A676" s="389">
        <v>668</v>
      </c>
      <c r="B676" s="395">
        <v>41085</v>
      </c>
      <c r="C676" s="199" t="s">
        <v>641</v>
      </c>
      <c r="D676" s="401" t="s">
        <v>642</v>
      </c>
      <c r="E676" s="336" t="s">
        <v>534</v>
      </c>
      <c r="F676" s="393">
        <v>162.5</v>
      </c>
      <c r="G676" s="393">
        <v>162.5</v>
      </c>
      <c r="H676" s="393">
        <v>0</v>
      </c>
      <c r="I676" s="393">
        <v>162.5</v>
      </c>
    </row>
    <row r="677" spans="1:9" ht="63.75" customHeight="1">
      <c r="A677" s="389">
        <v>669</v>
      </c>
      <c r="B677" s="395">
        <v>41085</v>
      </c>
      <c r="C677" s="199" t="s">
        <v>1851</v>
      </c>
      <c r="D677" s="401" t="s">
        <v>1852</v>
      </c>
      <c r="E677" s="336" t="s">
        <v>534</v>
      </c>
      <c r="F677" s="393">
        <v>125</v>
      </c>
      <c r="G677" s="393">
        <v>125</v>
      </c>
      <c r="H677" s="393">
        <v>0</v>
      </c>
      <c r="I677" s="393">
        <v>125</v>
      </c>
    </row>
    <row r="678" spans="1:9" ht="63.75" customHeight="1">
      <c r="A678" s="389">
        <v>670</v>
      </c>
      <c r="B678" s="395">
        <v>41085</v>
      </c>
      <c r="C678" s="199" t="s">
        <v>1853</v>
      </c>
      <c r="D678" s="401" t="s">
        <v>1854</v>
      </c>
      <c r="E678" s="336" t="s">
        <v>534</v>
      </c>
      <c r="F678" s="393">
        <v>125</v>
      </c>
      <c r="G678" s="393">
        <v>125</v>
      </c>
      <c r="H678" s="393">
        <v>0</v>
      </c>
      <c r="I678" s="393">
        <v>125</v>
      </c>
    </row>
    <row r="679" spans="1:9" ht="63.75" customHeight="1">
      <c r="A679" s="389">
        <v>671</v>
      </c>
      <c r="B679" s="395">
        <v>41085</v>
      </c>
      <c r="C679" s="199" t="s">
        <v>1855</v>
      </c>
      <c r="D679" s="401" t="s">
        <v>1856</v>
      </c>
      <c r="E679" s="336" t="s">
        <v>534</v>
      </c>
      <c r="F679" s="393">
        <v>125</v>
      </c>
      <c r="G679" s="393">
        <v>125</v>
      </c>
      <c r="H679" s="393">
        <v>0</v>
      </c>
      <c r="I679" s="393">
        <v>125</v>
      </c>
    </row>
    <row r="680" spans="1:9" ht="63.75" customHeight="1">
      <c r="A680" s="389">
        <v>672</v>
      </c>
      <c r="B680" s="395">
        <v>41085</v>
      </c>
      <c r="C680" s="199" t="s">
        <v>1857</v>
      </c>
      <c r="D680" s="401" t="s">
        <v>1858</v>
      </c>
      <c r="E680" s="336" t="s">
        <v>534</v>
      </c>
      <c r="F680" s="393">
        <v>125</v>
      </c>
      <c r="G680" s="393">
        <v>125</v>
      </c>
      <c r="H680" s="393">
        <v>0</v>
      </c>
      <c r="I680" s="393">
        <v>125</v>
      </c>
    </row>
    <row r="681" spans="1:9" ht="63.75" customHeight="1">
      <c r="A681" s="389">
        <v>673</v>
      </c>
      <c r="B681" s="395">
        <v>41085</v>
      </c>
      <c r="C681" s="199" t="s">
        <v>1859</v>
      </c>
      <c r="D681" s="401" t="s">
        <v>1860</v>
      </c>
      <c r="E681" s="336" t="s">
        <v>534</v>
      </c>
      <c r="F681" s="393">
        <v>125</v>
      </c>
      <c r="G681" s="393">
        <v>125</v>
      </c>
      <c r="H681" s="393">
        <v>0</v>
      </c>
      <c r="I681" s="393">
        <v>125</v>
      </c>
    </row>
    <row r="682" spans="1:9" ht="63.75" customHeight="1">
      <c r="A682" s="389">
        <v>674</v>
      </c>
      <c r="B682" s="395">
        <v>41085</v>
      </c>
      <c r="C682" s="199" t="s">
        <v>1861</v>
      </c>
      <c r="D682" s="401" t="s">
        <v>1862</v>
      </c>
      <c r="E682" s="336" t="s">
        <v>534</v>
      </c>
      <c r="F682" s="393">
        <v>100</v>
      </c>
      <c r="G682" s="393">
        <v>100</v>
      </c>
      <c r="H682" s="393">
        <v>0</v>
      </c>
      <c r="I682" s="393">
        <v>100</v>
      </c>
    </row>
    <row r="683" spans="1:9" ht="63.75" customHeight="1">
      <c r="A683" s="389">
        <v>675</v>
      </c>
      <c r="B683" s="395">
        <v>41085</v>
      </c>
      <c r="C683" s="199" t="s">
        <v>635</v>
      </c>
      <c r="D683" s="401" t="s">
        <v>636</v>
      </c>
      <c r="E683" s="336" t="s">
        <v>534</v>
      </c>
      <c r="F683" s="393">
        <v>100</v>
      </c>
      <c r="G683" s="393">
        <v>100</v>
      </c>
      <c r="H683" s="393">
        <v>0</v>
      </c>
      <c r="I683" s="393">
        <v>100</v>
      </c>
    </row>
    <row r="684" spans="1:9" ht="63.75" customHeight="1">
      <c r="A684" s="389">
        <v>676</v>
      </c>
      <c r="B684" s="395">
        <v>41085</v>
      </c>
      <c r="C684" s="199" t="s">
        <v>1863</v>
      </c>
      <c r="D684" s="401" t="s">
        <v>1864</v>
      </c>
      <c r="E684" s="336" t="s">
        <v>534</v>
      </c>
      <c r="F684" s="393">
        <v>100</v>
      </c>
      <c r="G684" s="393">
        <v>100</v>
      </c>
      <c r="H684" s="393">
        <v>0</v>
      </c>
      <c r="I684" s="393">
        <v>100</v>
      </c>
    </row>
    <row r="685" spans="1:9" ht="63.75" customHeight="1">
      <c r="A685" s="389">
        <v>677</v>
      </c>
      <c r="B685" s="395">
        <v>41085</v>
      </c>
      <c r="C685" s="199" t="s">
        <v>1865</v>
      </c>
      <c r="D685" s="401" t="s">
        <v>1866</v>
      </c>
      <c r="E685" s="336" t="s">
        <v>534</v>
      </c>
      <c r="F685" s="393">
        <v>100</v>
      </c>
      <c r="G685" s="393">
        <v>100</v>
      </c>
      <c r="H685" s="393">
        <v>0</v>
      </c>
      <c r="I685" s="393">
        <v>100</v>
      </c>
    </row>
    <row r="686" spans="1:9" ht="63.75" customHeight="1">
      <c r="A686" s="389">
        <v>678</v>
      </c>
      <c r="B686" s="395">
        <v>41085</v>
      </c>
      <c r="C686" s="199" t="s">
        <v>1867</v>
      </c>
      <c r="D686" s="401" t="s">
        <v>1868</v>
      </c>
      <c r="E686" s="336" t="s">
        <v>534</v>
      </c>
      <c r="F686" s="393">
        <v>100</v>
      </c>
      <c r="G686" s="393">
        <v>100</v>
      </c>
      <c r="H686" s="393">
        <v>0</v>
      </c>
      <c r="I686" s="393">
        <v>100</v>
      </c>
    </row>
    <row r="687" spans="1:9" ht="63.75" customHeight="1">
      <c r="A687" s="389">
        <v>679</v>
      </c>
      <c r="B687" s="395">
        <v>41085</v>
      </c>
      <c r="C687" s="199" t="s">
        <v>661</v>
      </c>
      <c r="D687" s="401" t="s">
        <v>1869</v>
      </c>
      <c r="E687" s="336" t="s">
        <v>534</v>
      </c>
      <c r="F687" s="393">
        <v>100</v>
      </c>
      <c r="G687" s="393">
        <v>100</v>
      </c>
      <c r="H687" s="393">
        <v>0</v>
      </c>
      <c r="I687" s="393">
        <v>100</v>
      </c>
    </row>
    <row r="688" spans="1:9" ht="63.75" customHeight="1">
      <c r="A688" s="389">
        <v>680</v>
      </c>
      <c r="B688" s="395">
        <v>41085</v>
      </c>
      <c r="C688" s="199" t="s">
        <v>1870</v>
      </c>
      <c r="D688" s="401" t="s">
        <v>632</v>
      </c>
      <c r="E688" s="336" t="s">
        <v>534</v>
      </c>
      <c r="F688" s="393">
        <v>125</v>
      </c>
      <c r="G688" s="393">
        <v>125</v>
      </c>
      <c r="H688" s="393">
        <v>0</v>
      </c>
      <c r="I688" s="393">
        <v>125</v>
      </c>
    </row>
    <row r="689" spans="1:9" ht="63.75" customHeight="1">
      <c r="A689" s="389">
        <v>681</v>
      </c>
      <c r="B689" s="395">
        <v>41085</v>
      </c>
      <c r="C689" s="199" t="s">
        <v>1871</v>
      </c>
      <c r="D689" s="401" t="s">
        <v>1872</v>
      </c>
      <c r="E689" s="336" t="s">
        <v>534</v>
      </c>
      <c r="F689" s="393">
        <v>100</v>
      </c>
      <c r="G689" s="393">
        <v>100</v>
      </c>
      <c r="H689" s="393">
        <v>0</v>
      </c>
      <c r="I689" s="393">
        <v>100</v>
      </c>
    </row>
    <row r="690" spans="1:9" ht="63.75" customHeight="1">
      <c r="A690" s="389">
        <v>682</v>
      </c>
      <c r="B690" s="395">
        <v>41085</v>
      </c>
      <c r="C690" s="199" t="s">
        <v>1873</v>
      </c>
      <c r="D690" s="401" t="s">
        <v>1874</v>
      </c>
      <c r="E690" s="336" t="s">
        <v>534</v>
      </c>
      <c r="F690" s="393">
        <v>100</v>
      </c>
      <c r="G690" s="393">
        <v>100</v>
      </c>
      <c r="H690" s="393">
        <v>0</v>
      </c>
      <c r="I690" s="393">
        <v>100</v>
      </c>
    </row>
    <row r="691" spans="1:9" ht="63.75" customHeight="1">
      <c r="A691" s="389">
        <v>683</v>
      </c>
      <c r="B691" s="395">
        <v>41085</v>
      </c>
      <c r="C691" s="199" t="s">
        <v>1875</v>
      </c>
      <c r="D691" s="401" t="s">
        <v>1876</v>
      </c>
      <c r="E691" s="336" t="s">
        <v>534</v>
      </c>
      <c r="F691" s="393">
        <v>100</v>
      </c>
      <c r="G691" s="393">
        <v>100</v>
      </c>
      <c r="H691" s="393">
        <v>0</v>
      </c>
      <c r="I691" s="393">
        <v>100</v>
      </c>
    </row>
    <row r="692" spans="1:9" ht="63.75" customHeight="1">
      <c r="A692" s="389">
        <v>684</v>
      </c>
      <c r="B692" s="395">
        <v>41085</v>
      </c>
      <c r="C692" s="199" t="s">
        <v>1877</v>
      </c>
      <c r="D692" s="401" t="s">
        <v>1878</v>
      </c>
      <c r="E692" s="336" t="s">
        <v>534</v>
      </c>
      <c r="F692" s="393">
        <v>125</v>
      </c>
      <c r="G692" s="393">
        <v>125</v>
      </c>
      <c r="H692" s="393">
        <v>0</v>
      </c>
      <c r="I692" s="393">
        <v>125</v>
      </c>
    </row>
    <row r="693" spans="1:9" ht="63.75" customHeight="1">
      <c r="A693" s="389">
        <v>685</v>
      </c>
      <c r="B693" s="395">
        <v>41085</v>
      </c>
      <c r="C693" s="199" t="s">
        <v>1879</v>
      </c>
      <c r="D693" s="401" t="s">
        <v>1880</v>
      </c>
      <c r="E693" s="336" t="s">
        <v>534</v>
      </c>
      <c r="F693" s="393">
        <v>100</v>
      </c>
      <c r="G693" s="393">
        <v>100</v>
      </c>
      <c r="H693" s="393">
        <v>0</v>
      </c>
      <c r="I693" s="393">
        <v>100</v>
      </c>
    </row>
    <row r="694" spans="1:9" ht="63.75" customHeight="1">
      <c r="A694" s="389">
        <v>686</v>
      </c>
      <c r="B694" s="395">
        <v>41085</v>
      </c>
      <c r="C694" s="199" t="s">
        <v>1881</v>
      </c>
      <c r="D694" s="401" t="s">
        <v>1882</v>
      </c>
      <c r="E694" s="336" t="s">
        <v>534</v>
      </c>
      <c r="F694" s="393">
        <v>100</v>
      </c>
      <c r="G694" s="393">
        <v>100</v>
      </c>
      <c r="H694" s="393">
        <v>0</v>
      </c>
      <c r="I694" s="393">
        <v>100</v>
      </c>
    </row>
    <row r="695" spans="1:9" ht="63.75" customHeight="1">
      <c r="A695" s="389">
        <v>687</v>
      </c>
      <c r="B695" s="395">
        <v>41085</v>
      </c>
      <c r="C695" s="199" t="s">
        <v>659</v>
      </c>
      <c r="D695" s="401" t="s">
        <v>660</v>
      </c>
      <c r="E695" s="336" t="s">
        <v>534</v>
      </c>
      <c r="F695" s="393">
        <v>162.5</v>
      </c>
      <c r="G695" s="393">
        <v>162.5</v>
      </c>
      <c r="H695" s="393">
        <v>0</v>
      </c>
      <c r="I695" s="393">
        <v>162.5</v>
      </c>
    </row>
    <row r="696" spans="1:9" ht="63.75" customHeight="1">
      <c r="A696" s="389">
        <v>688</v>
      </c>
      <c r="B696" s="395">
        <v>41085</v>
      </c>
      <c r="C696" s="199" t="s">
        <v>667</v>
      </c>
      <c r="D696" s="401" t="s">
        <v>668</v>
      </c>
      <c r="E696" s="336" t="s">
        <v>534</v>
      </c>
      <c r="F696" s="393">
        <v>100</v>
      </c>
      <c r="G696" s="393">
        <v>100</v>
      </c>
      <c r="H696" s="393">
        <v>0</v>
      </c>
      <c r="I696" s="393">
        <v>100</v>
      </c>
    </row>
    <row r="697" spans="1:9" ht="63.75" customHeight="1">
      <c r="A697" s="389">
        <v>689</v>
      </c>
      <c r="B697" s="395">
        <v>41085</v>
      </c>
      <c r="C697" s="199" t="s">
        <v>1883</v>
      </c>
      <c r="D697" s="401" t="s">
        <v>1884</v>
      </c>
      <c r="E697" s="336" t="s">
        <v>534</v>
      </c>
      <c r="F697" s="393">
        <v>100</v>
      </c>
      <c r="G697" s="393">
        <v>100</v>
      </c>
      <c r="H697" s="393">
        <v>0</v>
      </c>
      <c r="I697" s="393">
        <v>100</v>
      </c>
    </row>
    <row r="698" spans="1:9" ht="63.75" customHeight="1">
      <c r="A698" s="389">
        <v>690</v>
      </c>
      <c r="B698" s="395">
        <v>41085</v>
      </c>
      <c r="C698" s="199" t="s">
        <v>1885</v>
      </c>
      <c r="D698" s="401" t="s">
        <v>1886</v>
      </c>
      <c r="E698" s="336" t="s">
        <v>534</v>
      </c>
      <c r="F698" s="393">
        <v>125</v>
      </c>
      <c r="G698" s="393">
        <v>125</v>
      </c>
      <c r="H698" s="393">
        <v>0</v>
      </c>
      <c r="I698" s="393">
        <v>125</v>
      </c>
    </row>
    <row r="699" spans="1:9" ht="63.75" customHeight="1">
      <c r="A699" s="389">
        <v>691</v>
      </c>
      <c r="B699" s="395">
        <v>41085</v>
      </c>
      <c r="C699" s="199" t="s">
        <v>1887</v>
      </c>
      <c r="D699" s="401" t="s">
        <v>1888</v>
      </c>
      <c r="E699" s="336" t="s">
        <v>534</v>
      </c>
      <c r="F699" s="393">
        <v>100</v>
      </c>
      <c r="G699" s="393">
        <v>100</v>
      </c>
      <c r="H699" s="393">
        <v>0</v>
      </c>
      <c r="I699" s="393">
        <v>100</v>
      </c>
    </row>
    <row r="700" spans="1:9" ht="63.75" customHeight="1">
      <c r="A700" s="389">
        <v>692</v>
      </c>
      <c r="B700" s="395">
        <v>41085</v>
      </c>
      <c r="C700" s="199" t="s">
        <v>1889</v>
      </c>
      <c r="D700" s="401" t="s">
        <v>1890</v>
      </c>
      <c r="E700" s="336" t="s">
        <v>534</v>
      </c>
      <c r="F700" s="393">
        <v>100</v>
      </c>
      <c r="G700" s="393">
        <v>100</v>
      </c>
      <c r="H700" s="393">
        <v>0</v>
      </c>
      <c r="I700" s="393">
        <v>100</v>
      </c>
    </row>
    <row r="701" spans="1:9" ht="63.75" customHeight="1">
      <c r="A701" s="389">
        <v>693</v>
      </c>
      <c r="B701" s="395">
        <v>41085</v>
      </c>
      <c r="C701" s="199" t="s">
        <v>1891</v>
      </c>
      <c r="D701" s="401" t="s">
        <v>1892</v>
      </c>
      <c r="E701" s="336" t="s">
        <v>534</v>
      </c>
      <c r="F701" s="393">
        <v>125</v>
      </c>
      <c r="G701" s="393">
        <v>125</v>
      </c>
      <c r="H701" s="393">
        <v>0</v>
      </c>
      <c r="I701" s="393">
        <v>125</v>
      </c>
    </row>
    <row r="702" spans="1:9" ht="63.75" customHeight="1">
      <c r="A702" s="389">
        <v>694</v>
      </c>
      <c r="B702" s="395">
        <v>41085</v>
      </c>
      <c r="C702" s="199" t="s">
        <v>1893</v>
      </c>
      <c r="D702" s="401" t="s">
        <v>1894</v>
      </c>
      <c r="E702" s="336" t="s">
        <v>534</v>
      </c>
      <c r="F702" s="393">
        <v>100</v>
      </c>
      <c r="G702" s="393">
        <v>100</v>
      </c>
      <c r="H702" s="393">
        <v>0</v>
      </c>
      <c r="I702" s="393">
        <v>100</v>
      </c>
    </row>
    <row r="703" spans="1:9" ht="63.75" customHeight="1">
      <c r="A703" s="389">
        <v>695</v>
      </c>
      <c r="B703" s="395">
        <v>41085</v>
      </c>
      <c r="C703" s="199" t="s">
        <v>1895</v>
      </c>
      <c r="D703" s="401" t="s">
        <v>1896</v>
      </c>
      <c r="E703" s="336" t="s">
        <v>534</v>
      </c>
      <c r="F703" s="393">
        <v>100</v>
      </c>
      <c r="G703" s="393">
        <v>100</v>
      </c>
      <c r="H703" s="393">
        <v>0</v>
      </c>
      <c r="I703" s="393">
        <v>100</v>
      </c>
    </row>
    <row r="704" spans="1:9" ht="63.75" customHeight="1">
      <c r="A704" s="389">
        <v>696</v>
      </c>
      <c r="B704" s="395">
        <v>41085</v>
      </c>
      <c r="C704" s="199" t="s">
        <v>1897</v>
      </c>
      <c r="D704" s="401" t="s">
        <v>1898</v>
      </c>
      <c r="E704" s="336" t="s">
        <v>534</v>
      </c>
      <c r="F704" s="393">
        <v>125</v>
      </c>
      <c r="G704" s="393">
        <v>125</v>
      </c>
      <c r="H704" s="393">
        <v>0</v>
      </c>
      <c r="I704" s="393">
        <v>125</v>
      </c>
    </row>
    <row r="705" spans="1:9" ht="63.75" customHeight="1">
      <c r="A705" s="389">
        <v>697</v>
      </c>
      <c r="B705" s="395">
        <v>41085</v>
      </c>
      <c r="C705" s="199" t="s">
        <v>1899</v>
      </c>
      <c r="D705" s="401" t="s">
        <v>1900</v>
      </c>
      <c r="E705" s="336" t="s">
        <v>534</v>
      </c>
      <c r="F705" s="393">
        <v>162.5</v>
      </c>
      <c r="G705" s="393">
        <v>162.5</v>
      </c>
      <c r="H705" s="393">
        <v>0</v>
      </c>
      <c r="I705" s="393">
        <v>162.5</v>
      </c>
    </row>
    <row r="706" spans="1:9" ht="63.75" customHeight="1">
      <c r="A706" s="389">
        <v>698</v>
      </c>
      <c r="B706" s="395">
        <v>41085</v>
      </c>
      <c r="C706" s="199" t="s">
        <v>1901</v>
      </c>
      <c r="D706" s="401" t="s">
        <v>1902</v>
      </c>
      <c r="E706" s="336" t="s">
        <v>534</v>
      </c>
      <c r="F706" s="393">
        <v>162.5</v>
      </c>
      <c r="G706" s="393">
        <v>162.5</v>
      </c>
      <c r="H706" s="393">
        <v>0</v>
      </c>
      <c r="I706" s="393">
        <v>162.5</v>
      </c>
    </row>
    <row r="707" spans="1:9" ht="63.75" customHeight="1">
      <c r="A707" s="389">
        <v>699</v>
      </c>
      <c r="B707" s="395">
        <v>41085</v>
      </c>
      <c r="C707" s="199" t="s">
        <v>1903</v>
      </c>
      <c r="D707" s="401" t="s">
        <v>1904</v>
      </c>
      <c r="E707" s="336" t="s">
        <v>534</v>
      </c>
      <c r="F707" s="393">
        <v>162.5</v>
      </c>
      <c r="G707" s="393">
        <v>162.5</v>
      </c>
      <c r="H707" s="393">
        <v>0</v>
      </c>
      <c r="I707" s="393">
        <v>162.5</v>
      </c>
    </row>
    <row r="708" spans="1:9" ht="63.75" customHeight="1">
      <c r="A708" s="389">
        <v>700</v>
      </c>
      <c r="B708" s="395">
        <v>41085</v>
      </c>
      <c r="C708" s="199" t="s">
        <v>1905</v>
      </c>
      <c r="D708" s="401" t="s">
        <v>1906</v>
      </c>
      <c r="E708" s="336" t="s">
        <v>534</v>
      </c>
      <c r="F708" s="393">
        <v>125</v>
      </c>
      <c r="G708" s="393">
        <v>125</v>
      </c>
      <c r="H708" s="393">
        <v>0</v>
      </c>
      <c r="I708" s="393">
        <v>125</v>
      </c>
    </row>
    <row r="709" spans="1:9" ht="63.75" customHeight="1">
      <c r="A709" s="389">
        <v>701</v>
      </c>
      <c r="B709" s="395">
        <v>41085</v>
      </c>
      <c r="C709" s="199" t="s">
        <v>1907</v>
      </c>
      <c r="D709" s="401" t="s">
        <v>1908</v>
      </c>
      <c r="E709" s="336" t="s">
        <v>534</v>
      </c>
      <c r="F709" s="393">
        <v>162.5</v>
      </c>
      <c r="G709" s="393">
        <v>162.5</v>
      </c>
      <c r="H709" s="393">
        <v>0</v>
      </c>
      <c r="I709" s="393">
        <v>162.5</v>
      </c>
    </row>
    <row r="710" spans="1:9" ht="63.75" customHeight="1">
      <c r="A710" s="389">
        <v>702</v>
      </c>
      <c r="B710" s="395">
        <v>41085</v>
      </c>
      <c r="C710" s="199" t="s">
        <v>1909</v>
      </c>
      <c r="D710" s="401" t="s">
        <v>1910</v>
      </c>
      <c r="E710" s="336" t="s">
        <v>534</v>
      </c>
      <c r="F710" s="393">
        <v>162.5</v>
      </c>
      <c r="G710" s="393">
        <v>162.5</v>
      </c>
      <c r="H710" s="393">
        <v>0</v>
      </c>
      <c r="I710" s="393">
        <v>162.5</v>
      </c>
    </row>
    <row r="711" spans="1:9" ht="63.75" customHeight="1">
      <c r="A711" s="389">
        <v>703</v>
      </c>
      <c r="B711" s="395">
        <v>41085</v>
      </c>
      <c r="C711" s="199" t="s">
        <v>1911</v>
      </c>
      <c r="D711" s="401" t="s">
        <v>1912</v>
      </c>
      <c r="E711" s="336" t="s">
        <v>534</v>
      </c>
      <c r="F711" s="393">
        <v>125</v>
      </c>
      <c r="G711" s="393">
        <v>125</v>
      </c>
      <c r="H711" s="393">
        <v>0</v>
      </c>
      <c r="I711" s="393">
        <v>125</v>
      </c>
    </row>
    <row r="712" spans="1:9" ht="63.75" customHeight="1">
      <c r="A712" s="389">
        <v>704</v>
      </c>
      <c r="B712" s="395">
        <v>41085</v>
      </c>
      <c r="C712" s="199" t="s">
        <v>1913</v>
      </c>
      <c r="D712" s="401" t="s">
        <v>1914</v>
      </c>
      <c r="E712" s="336" t="s">
        <v>534</v>
      </c>
      <c r="F712" s="393">
        <v>162.5</v>
      </c>
      <c r="G712" s="393">
        <v>162.5</v>
      </c>
      <c r="H712" s="393">
        <v>0</v>
      </c>
      <c r="I712" s="393">
        <v>162.5</v>
      </c>
    </row>
    <row r="713" spans="1:9" ht="63.75" customHeight="1">
      <c r="A713" s="389">
        <v>705</v>
      </c>
      <c r="B713" s="395">
        <v>41085</v>
      </c>
      <c r="C713" s="199" t="s">
        <v>1915</v>
      </c>
      <c r="D713" s="401" t="s">
        <v>1916</v>
      </c>
      <c r="E713" s="336" t="s">
        <v>534</v>
      </c>
      <c r="F713" s="393">
        <v>162.5</v>
      </c>
      <c r="G713" s="393">
        <v>162.5</v>
      </c>
      <c r="H713" s="393">
        <v>0</v>
      </c>
      <c r="I713" s="393">
        <v>162.5</v>
      </c>
    </row>
    <row r="714" spans="1:9" ht="63.75" customHeight="1">
      <c r="A714" s="389">
        <v>706</v>
      </c>
      <c r="B714" s="395">
        <v>41085</v>
      </c>
      <c r="C714" s="199" t="s">
        <v>1917</v>
      </c>
      <c r="D714" s="401" t="s">
        <v>1918</v>
      </c>
      <c r="E714" s="336" t="s">
        <v>534</v>
      </c>
      <c r="F714" s="393">
        <v>162.5</v>
      </c>
      <c r="G714" s="393">
        <v>162.5</v>
      </c>
      <c r="H714" s="393">
        <v>0</v>
      </c>
      <c r="I714" s="393">
        <v>162.5</v>
      </c>
    </row>
    <row r="715" spans="1:9" ht="63.75" customHeight="1">
      <c r="A715" s="389">
        <v>707</v>
      </c>
      <c r="B715" s="395">
        <v>41085</v>
      </c>
      <c r="C715" s="199" t="s">
        <v>1919</v>
      </c>
      <c r="D715" s="401" t="s">
        <v>1920</v>
      </c>
      <c r="E715" s="336" t="s">
        <v>534</v>
      </c>
      <c r="F715" s="393">
        <v>162.5</v>
      </c>
      <c r="G715" s="393">
        <v>162.5</v>
      </c>
      <c r="H715" s="393">
        <v>0</v>
      </c>
      <c r="I715" s="393">
        <v>162.5</v>
      </c>
    </row>
    <row r="716" spans="1:9" ht="63.75" customHeight="1">
      <c r="A716" s="389">
        <v>708</v>
      </c>
      <c r="B716" s="395">
        <v>41085</v>
      </c>
      <c r="C716" s="199" t="s">
        <v>1921</v>
      </c>
      <c r="D716" s="401" t="s">
        <v>1922</v>
      </c>
      <c r="E716" s="336" t="s">
        <v>534</v>
      </c>
      <c r="F716" s="393">
        <v>162.5</v>
      </c>
      <c r="G716" s="393">
        <v>162.5</v>
      </c>
      <c r="H716" s="393">
        <v>0</v>
      </c>
      <c r="I716" s="393">
        <v>162.5</v>
      </c>
    </row>
    <row r="717" spans="1:9" ht="63.75" customHeight="1">
      <c r="A717" s="389">
        <v>709</v>
      </c>
      <c r="B717" s="395">
        <v>41085</v>
      </c>
      <c r="C717" s="199" t="s">
        <v>1923</v>
      </c>
      <c r="D717" s="401" t="s">
        <v>1924</v>
      </c>
      <c r="E717" s="336" t="s">
        <v>534</v>
      </c>
      <c r="F717" s="393">
        <v>100</v>
      </c>
      <c r="G717" s="393">
        <v>100</v>
      </c>
      <c r="H717" s="393">
        <v>0</v>
      </c>
      <c r="I717" s="393">
        <v>100</v>
      </c>
    </row>
    <row r="718" spans="1:9" ht="63.75" customHeight="1">
      <c r="A718" s="389">
        <v>710</v>
      </c>
      <c r="B718" s="395">
        <v>41085</v>
      </c>
      <c r="C718" s="199" t="s">
        <v>1925</v>
      </c>
      <c r="D718" s="401" t="s">
        <v>1926</v>
      </c>
      <c r="E718" s="336" t="s">
        <v>534</v>
      </c>
      <c r="F718" s="393">
        <v>125</v>
      </c>
      <c r="G718" s="393">
        <v>125</v>
      </c>
      <c r="H718" s="393">
        <v>0</v>
      </c>
      <c r="I718" s="393">
        <v>125</v>
      </c>
    </row>
    <row r="719" spans="1:9" ht="63.75" customHeight="1">
      <c r="A719" s="389">
        <v>711</v>
      </c>
      <c r="B719" s="395">
        <v>41085</v>
      </c>
      <c r="C719" s="199" t="s">
        <v>1927</v>
      </c>
      <c r="D719" s="401" t="s">
        <v>1928</v>
      </c>
      <c r="E719" s="336" t="s">
        <v>534</v>
      </c>
      <c r="F719" s="393">
        <v>162.5</v>
      </c>
      <c r="G719" s="393">
        <v>162.5</v>
      </c>
      <c r="H719" s="393">
        <v>0</v>
      </c>
      <c r="I719" s="393">
        <v>162.5</v>
      </c>
    </row>
    <row r="720" spans="1:9" ht="63.75" customHeight="1">
      <c r="A720" s="389">
        <v>712</v>
      </c>
      <c r="B720" s="395">
        <v>41085</v>
      </c>
      <c r="C720" s="199" t="s">
        <v>1929</v>
      </c>
      <c r="D720" s="401" t="s">
        <v>1930</v>
      </c>
      <c r="E720" s="336" t="s">
        <v>534</v>
      </c>
      <c r="F720" s="393">
        <v>162.5</v>
      </c>
      <c r="G720" s="393">
        <v>162.5</v>
      </c>
      <c r="H720" s="393">
        <v>0</v>
      </c>
      <c r="I720" s="393">
        <v>162.5</v>
      </c>
    </row>
    <row r="721" spans="1:9" ht="63.75" customHeight="1">
      <c r="A721" s="389">
        <v>713</v>
      </c>
      <c r="B721" s="395">
        <v>41085</v>
      </c>
      <c r="C721" s="199" t="s">
        <v>1931</v>
      </c>
      <c r="D721" s="401" t="s">
        <v>1932</v>
      </c>
      <c r="E721" s="336" t="s">
        <v>534</v>
      </c>
      <c r="F721" s="393">
        <v>162.5</v>
      </c>
      <c r="G721" s="393">
        <v>162.5</v>
      </c>
      <c r="H721" s="393">
        <v>0</v>
      </c>
      <c r="I721" s="393">
        <v>162.5</v>
      </c>
    </row>
    <row r="722" spans="1:9" ht="63.75" customHeight="1">
      <c r="A722" s="389">
        <v>714</v>
      </c>
      <c r="B722" s="395">
        <v>41085</v>
      </c>
      <c r="C722" s="199" t="s">
        <v>1933</v>
      </c>
      <c r="D722" s="401" t="s">
        <v>1934</v>
      </c>
      <c r="E722" s="336" t="s">
        <v>534</v>
      </c>
      <c r="F722" s="393">
        <v>162.5</v>
      </c>
      <c r="G722" s="393">
        <v>162.5</v>
      </c>
      <c r="H722" s="393">
        <v>0</v>
      </c>
      <c r="I722" s="393">
        <v>162.5</v>
      </c>
    </row>
    <row r="723" spans="1:9" ht="63.75" customHeight="1">
      <c r="A723" s="389">
        <v>715</v>
      </c>
      <c r="B723" s="395">
        <v>41085</v>
      </c>
      <c r="C723" s="199" t="s">
        <v>1935</v>
      </c>
      <c r="D723" s="401" t="s">
        <v>1936</v>
      </c>
      <c r="E723" s="336" t="s">
        <v>534</v>
      </c>
      <c r="F723" s="393">
        <v>162.5</v>
      </c>
      <c r="G723" s="393">
        <v>162.5</v>
      </c>
      <c r="H723" s="393">
        <v>0</v>
      </c>
      <c r="I723" s="393">
        <v>162.5</v>
      </c>
    </row>
    <row r="724" spans="1:9" ht="63.75" customHeight="1">
      <c r="A724" s="389">
        <v>716</v>
      </c>
      <c r="B724" s="395">
        <v>41085</v>
      </c>
      <c r="C724" s="199" t="s">
        <v>1937</v>
      </c>
      <c r="D724" s="401" t="s">
        <v>1938</v>
      </c>
      <c r="E724" s="336" t="s">
        <v>534</v>
      </c>
      <c r="F724" s="393">
        <v>162.5</v>
      </c>
      <c r="G724" s="393">
        <v>162.5</v>
      </c>
      <c r="H724" s="393">
        <v>0</v>
      </c>
      <c r="I724" s="393">
        <v>162.5</v>
      </c>
    </row>
    <row r="725" spans="1:9" ht="63.75" customHeight="1">
      <c r="A725" s="389">
        <v>717</v>
      </c>
      <c r="B725" s="395">
        <v>41085</v>
      </c>
      <c r="C725" s="199" t="s">
        <v>1939</v>
      </c>
      <c r="D725" s="401" t="s">
        <v>1940</v>
      </c>
      <c r="E725" s="336" t="s">
        <v>534</v>
      </c>
      <c r="F725" s="393">
        <v>100</v>
      </c>
      <c r="G725" s="393">
        <v>100</v>
      </c>
      <c r="H725" s="393">
        <v>0</v>
      </c>
      <c r="I725" s="393">
        <v>100</v>
      </c>
    </row>
    <row r="726" spans="1:9" ht="63.75" customHeight="1">
      <c r="A726" s="389">
        <v>718</v>
      </c>
      <c r="B726" s="395">
        <v>41085</v>
      </c>
      <c r="C726" s="199" t="s">
        <v>1941</v>
      </c>
      <c r="D726" s="401" t="s">
        <v>1942</v>
      </c>
      <c r="E726" s="336" t="s">
        <v>534</v>
      </c>
      <c r="F726" s="393">
        <v>162.5</v>
      </c>
      <c r="G726" s="393">
        <v>162.5</v>
      </c>
      <c r="H726" s="393">
        <v>0</v>
      </c>
      <c r="I726" s="393">
        <v>162.5</v>
      </c>
    </row>
    <row r="727" spans="1:9" ht="63.75" customHeight="1">
      <c r="A727" s="389">
        <v>719</v>
      </c>
      <c r="B727" s="395">
        <v>41083</v>
      </c>
      <c r="C727" s="199" t="s">
        <v>1943</v>
      </c>
      <c r="D727" s="401" t="s">
        <v>1944</v>
      </c>
      <c r="E727" s="336" t="s">
        <v>534</v>
      </c>
      <c r="F727" s="393">
        <v>100</v>
      </c>
      <c r="G727" s="393">
        <v>100</v>
      </c>
      <c r="H727" s="393">
        <v>0</v>
      </c>
      <c r="I727" s="393">
        <v>100</v>
      </c>
    </row>
    <row r="728" spans="1:9" ht="63.75" customHeight="1">
      <c r="A728" s="389">
        <v>720</v>
      </c>
      <c r="B728" s="395">
        <v>41083</v>
      </c>
      <c r="C728" s="199" t="s">
        <v>1945</v>
      </c>
      <c r="D728" s="401" t="s">
        <v>1946</v>
      </c>
      <c r="E728" s="336" t="s">
        <v>534</v>
      </c>
      <c r="F728" s="393">
        <v>100</v>
      </c>
      <c r="G728" s="393">
        <v>100</v>
      </c>
      <c r="H728" s="393">
        <v>0</v>
      </c>
      <c r="I728" s="393">
        <v>100</v>
      </c>
    </row>
    <row r="729" spans="1:9" ht="63.75" customHeight="1">
      <c r="A729" s="389">
        <v>721</v>
      </c>
      <c r="B729" s="395">
        <v>41083</v>
      </c>
      <c r="C729" s="199" t="s">
        <v>1947</v>
      </c>
      <c r="D729" s="401" t="s">
        <v>1948</v>
      </c>
      <c r="E729" s="336" t="s">
        <v>534</v>
      </c>
      <c r="F729" s="393">
        <v>125</v>
      </c>
      <c r="G729" s="393">
        <v>125</v>
      </c>
      <c r="H729" s="393">
        <v>0</v>
      </c>
      <c r="I729" s="393">
        <v>125</v>
      </c>
    </row>
    <row r="730" spans="1:9" ht="63.75" customHeight="1">
      <c r="A730" s="389">
        <v>722</v>
      </c>
      <c r="B730" s="395">
        <v>41083</v>
      </c>
      <c r="C730" s="199" t="s">
        <v>1949</v>
      </c>
      <c r="D730" s="401" t="s">
        <v>1950</v>
      </c>
      <c r="E730" s="336" t="s">
        <v>534</v>
      </c>
      <c r="F730" s="393">
        <v>125</v>
      </c>
      <c r="G730" s="393">
        <v>125</v>
      </c>
      <c r="H730" s="393">
        <v>0</v>
      </c>
      <c r="I730" s="393">
        <v>125</v>
      </c>
    </row>
    <row r="731" spans="1:9" ht="63.75" customHeight="1">
      <c r="A731" s="389">
        <v>723</v>
      </c>
      <c r="B731" s="395">
        <v>41083</v>
      </c>
      <c r="C731" s="199" t="s">
        <v>1951</v>
      </c>
      <c r="D731" s="401" t="s">
        <v>1952</v>
      </c>
      <c r="E731" s="336" t="s">
        <v>534</v>
      </c>
      <c r="F731" s="393">
        <v>125</v>
      </c>
      <c r="G731" s="393">
        <v>125</v>
      </c>
      <c r="H731" s="393">
        <v>0</v>
      </c>
      <c r="I731" s="393">
        <v>125</v>
      </c>
    </row>
    <row r="732" spans="1:9" ht="63.75" customHeight="1">
      <c r="A732" s="389">
        <v>724</v>
      </c>
      <c r="B732" s="395">
        <v>41083</v>
      </c>
      <c r="C732" s="199" t="s">
        <v>1953</v>
      </c>
      <c r="D732" s="401" t="s">
        <v>1954</v>
      </c>
      <c r="E732" s="336" t="s">
        <v>534</v>
      </c>
      <c r="F732" s="393">
        <v>125</v>
      </c>
      <c r="G732" s="393">
        <v>125</v>
      </c>
      <c r="H732" s="393">
        <v>0</v>
      </c>
      <c r="I732" s="393">
        <v>125</v>
      </c>
    </row>
    <row r="733" spans="1:9" ht="63.75" customHeight="1">
      <c r="A733" s="389">
        <v>725</v>
      </c>
      <c r="B733" s="395">
        <v>41083</v>
      </c>
      <c r="C733" s="199" t="s">
        <v>1955</v>
      </c>
      <c r="D733" s="401" t="s">
        <v>1956</v>
      </c>
      <c r="E733" s="336" t="s">
        <v>534</v>
      </c>
      <c r="F733" s="393">
        <v>125</v>
      </c>
      <c r="G733" s="393">
        <v>125</v>
      </c>
      <c r="H733" s="393">
        <v>0</v>
      </c>
      <c r="I733" s="393">
        <v>125</v>
      </c>
    </row>
    <row r="734" spans="1:9" ht="63.75" customHeight="1">
      <c r="A734" s="389">
        <v>726</v>
      </c>
      <c r="B734" s="395">
        <v>41083</v>
      </c>
      <c r="C734" s="199" t="s">
        <v>1957</v>
      </c>
      <c r="D734" s="401" t="s">
        <v>1958</v>
      </c>
      <c r="E734" s="336" t="s">
        <v>534</v>
      </c>
      <c r="F734" s="393">
        <v>100</v>
      </c>
      <c r="G734" s="393">
        <v>100</v>
      </c>
      <c r="H734" s="393">
        <v>0</v>
      </c>
      <c r="I734" s="393">
        <v>100</v>
      </c>
    </row>
    <row r="735" spans="1:9" ht="63.75" customHeight="1">
      <c r="A735" s="389">
        <v>727</v>
      </c>
      <c r="B735" s="395">
        <v>41083</v>
      </c>
      <c r="C735" s="199" t="s">
        <v>1959</v>
      </c>
      <c r="D735" s="401" t="s">
        <v>1960</v>
      </c>
      <c r="E735" s="336" t="s">
        <v>534</v>
      </c>
      <c r="F735" s="393">
        <v>100</v>
      </c>
      <c r="G735" s="393">
        <v>100</v>
      </c>
      <c r="H735" s="393">
        <v>0</v>
      </c>
      <c r="I735" s="393">
        <v>100</v>
      </c>
    </row>
    <row r="736" spans="1:9" ht="63.75" customHeight="1">
      <c r="A736" s="389">
        <v>728</v>
      </c>
      <c r="B736" s="395">
        <v>41083</v>
      </c>
      <c r="C736" s="199" t="s">
        <v>1961</v>
      </c>
      <c r="D736" s="401" t="s">
        <v>1962</v>
      </c>
      <c r="E736" s="336" t="s">
        <v>534</v>
      </c>
      <c r="F736" s="393">
        <v>100</v>
      </c>
      <c r="G736" s="393">
        <v>100</v>
      </c>
      <c r="H736" s="393">
        <v>0</v>
      </c>
      <c r="I736" s="393">
        <v>100</v>
      </c>
    </row>
    <row r="737" spans="1:9" ht="63.75" customHeight="1">
      <c r="A737" s="389">
        <v>729</v>
      </c>
      <c r="B737" s="395">
        <v>41083</v>
      </c>
      <c r="C737" s="199" t="s">
        <v>1963</v>
      </c>
      <c r="D737" s="401" t="s">
        <v>1964</v>
      </c>
      <c r="E737" s="336" t="s">
        <v>534</v>
      </c>
      <c r="F737" s="393">
        <v>100</v>
      </c>
      <c r="G737" s="393">
        <v>100</v>
      </c>
      <c r="H737" s="393">
        <v>0</v>
      </c>
      <c r="I737" s="393">
        <v>100</v>
      </c>
    </row>
    <row r="738" spans="1:9" ht="63.75" customHeight="1">
      <c r="A738" s="389">
        <v>730</v>
      </c>
      <c r="B738" s="395">
        <v>41083</v>
      </c>
      <c r="C738" s="199" t="s">
        <v>1965</v>
      </c>
      <c r="D738" s="401" t="s">
        <v>1966</v>
      </c>
      <c r="E738" s="336" t="s">
        <v>534</v>
      </c>
      <c r="F738" s="393">
        <v>125</v>
      </c>
      <c r="G738" s="393">
        <v>125</v>
      </c>
      <c r="H738" s="393">
        <v>0</v>
      </c>
      <c r="I738" s="393">
        <v>125</v>
      </c>
    </row>
    <row r="739" spans="1:9" ht="63.75" customHeight="1">
      <c r="A739" s="389">
        <v>731</v>
      </c>
      <c r="B739" s="395">
        <v>41083</v>
      </c>
      <c r="C739" s="199" t="s">
        <v>1967</v>
      </c>
      <c r="D739" s="401" t="s">
        <v>1968</v>
      </c>
      <c r="E739" s="336" t="s">
        <v>534</v>
      </c>
      <c r="F739" s="393">
        <v>125</v>
      </c>
      <c r="G739" s="393">
        <v>125</v>
      </c>
      <c r="H739" s="393">
        <v>0</v>
      </c>
      <c r="I739" s="393">
        <v>125</v>
      </c>
    </row>
    <row r="740" spans="1:9" ht="63.75" customHeight="1">
      <c r="A740" s="389">
        <v>732</v>
      </c>
      <c r="B740" s="395">
        <v>41083</v>
      </c>
      <c r="C740" s="199" t="s">
        <v>1969</v>
      </c>
      <c r="D740" s="401" t="s">
        <v>1970</v>
      </c>
      <c r="E740" s="336" t="s">
        <v>534</v>
      </c>
      <c r="F740" s="393">
        <v>162.5</v>
      </c>
      <c r="G740" s="393">
        <v>162.5</v>
      </c>
      <c r="H740" s="393">
        <v>0</v>
      </c>
      <c r="I740" s="393">
        <v>162.5</v>
      </c>
    </row>
    <row r="741" spans="1:9" ht="63.75" customHeight="1">
      <c r="A741" s="389">
        <v>733</v>
      </c>
      <c r="B741" s="395">
        <v>41083</v>
      </c>
      <c r="C741" s="199" t="s">
        <v>1971</v>
      </c>
      <c r="D741" s="401" t="s">
        <v>1972</v>
      </c>
      <c r="E741" s="336" t="s">
        <v>534</v>
      </c>
      <c r="F741" s="393">
        <v>125</v>
      </c>
      <c r="G741" s="393">
        <v>125</v>
      </c>
      <c r="H741" s="393">
        <v>0</v>
      </c>
      <c r="I741" s="393">
        <v>125</v>
      </c>
    </row>
    <row r="742" spans="1:9" ht="63.75" customHeight="1">
      <c r="A742" s="389">
        <v>734</v>
      </c>
      <c r="B742" s="395">
        <v>41083</v>
      </c>
      <c r="C742" s="199" t="s">
        <v>1973</v>
      </c>
      <c r="D742" s="401" t="s">
        <v>1974</v>
      </c>
      <c r="E742" s="336" t="s">
        <v>534</v>
      </c>
      <c r="F742" s="393">
        <v>125</v>
      </c>
      <c r="G742" s="393">
        <v>125</v>
      </c>
      <c r="H742" s="393">
        <v>0</v>
      </c>
      <c r="I742" s="393">
        <v>125</v>
      </c>
    </row>
    <row r="743" spans="1:9" ht="63.75" customHeight="1">
      <c r="A743" s="389">
        <v>735</v>
      </c>
      <c r="B743" s="395">
        <v>41083</v>
      </c>
      <c r="C743" s="199" t="s">
        <v>1975</v>
      </c>
      <c r="D743" s="401" t="s">
        <v>1976</v>
      </c>
      <c r="E743" s="336" t="s">
        <v>534</v>
      </c>
      <c r="F743" s="393">
        <v>162.5</v>
      </c>
      <c r="G743" s="393">
        <v>162.5</v>
      </c>
      <c r="H743" s="393">
        <v>0</v>
      </c>
      <c r="I743" s="393">
        <v>162.5</v>
      </c>
    </row>
    <row r="744" spans="1:9" ht="63.75" customHeight="1">
      <c r="A744" s="389">
        <v>736</v>
      </c>
      <c r="B744" s="395">
        <v>41083</v>
      </c>
      <c r="C744" s="199" t="s">
        <v>1977</v>
      </c>
      <c r="D744" s="401" t="s">
        <v>1978</v>
      </c>
      <c r="E744" s="336" t="s">
        <v>534</v>
      </c>
      <c r="F744" s="393">
        <v>162.5</v>
      </c>
      <c r="G744" s="393">
        <v>162.5</v>
      </c>
      <c r="H744" s="393">
        <v>0</v>
      </c>
      <c r="I744" s="393">
        <v>162.5</v>
      </c>
    </row>
    <row r="745" spans="1:9" ht="63.75" customHeight="1">
      <c r="A745" s="389">
        <v>737</v>
      </c>
      <c r="B745" s="395">
        <v>41083</v>
      </c>
      <c r="C745" s="199" t="s">
        <v>1979</v>
      </c>
      <c r="D745" s="401" t="s">
        <v>1980</v>
      </c>
      <c r="E745" s="336" t="s">
        <v>534</v>
      </c>
      <c r="F745" s="393">
        <v>125</v>
      </c>
      <c r="G745" s="393">
        <v>125</v>
      </c>
      <c r="H745" s="393">
        <v>0</v>
      </c>
      <c r="I745" s="393">
        <v>125</v>
      </c>
    </row>
    <row r="746" spans="1:9" ht="63.75" customHeight="1">
      <c r="A746" s="389">
        <v>738</v>
      </c>
      <c r="B746" s="395">
        <v>41083</v>
      </c>
      <c r="C746" s="199" t="s">
        <v>1981</v>
      </c>
      <c r="D746" s="401" t="s">
        <v>1982</v>
      </c>
      <c r="E746" s="336" t="s">
        <v>534</v>
      </c>
      <c r="F746" s="393">
        <v>125</v>
      </c>
      <c r="G746" s="393">
        <v>125</v>
      </c>
      <c r="H746" s="393">
        <v>0</v>
      </c>
      <c r="I746" s="393">
        <v>125</v>
      </c>
    </row>
    <row r="747" spans="1:9" ht="63.75" customHeight="1">
      <c r="A747" s="389">
        <v>739</v>
      </c>
      <c r="B747" s="395">
        <v>41083</v>
      </c>
      <c r="C747" s="199" t="s">
        <v>1983</v>
      </c>
      <c r="D747" s="401" t="s">
        <v>1984</v>
      </c>
      <c r="E747" s="336" t="s">
        <v>534</v>
      </c>
      <c r="F747" s="393">
        <v>125</v>
      </c>
      <c r="G747" s="393">
        <v>125</v>
      </c>
      <c r="H747" s="393">
        <v>0</v>
      </c>
      <c r="I747" s="393">
        <v>125</v>
      </c>
    </row>
    <row r="748" spans="1:9" ht="63.75" customHeight="1">
      <c r="A748" s="389">
        <v>740</v>
      </c>
      <c r="B748" s="395">
        <v>41083</v>
      </c>
      <c r="C748" s="199" t="s">
        <v>1985</v>
      </c>
      <c r="D748" s="401" t="s">
        <v>1986</v>
      </c>
      <c r="E748" s="336" t="s">
        <v>534</v>
      </c>
      <c r="F748" s="393">
        <v>125</v>
      </c>
      <c r="G748" s="393">
        <v>125</v>
      </c>
      <c r="H748" s="393">
        <v>0</v>
      </c>
      <c r="I748" s="393">
        <v>125</v>
      </c>
    </row>
    <row r="749" spans="1:9" ht="63.75" customHeight="1">
      <c r="A749" s="389">
        <v>741</v>
      </c>
      <c r="B749" s="395">
        <v>41083</v>
      </c>
      <c r="C749" s="199" t="s">
        <v>1987</v>
      </c>
      <c r="D749" s="401" t="s">
        <v>1988</v>
      </c>
      <c r="E749" s="336" t="s">
        <v>534</v>
      </c>
      <c r="F749" s="393">
        <v>125</v>
      </c>
      <c r="G749" s="393">
        <v>125</v>
      </c>
      <c r="H749" s="393">
        <v>0</v>
      </c>
      <c r="I749" s="393">
        <v>125</v>
      </c>
    </row>
    <row r="750" spans="1:9" ht="63.75" customHeight="1">
      <c r="A750" s="389">
        <v>742</v>
      </c>
      <c r="B750" s="395">
        <v>41083</v>
      </c>
      <c r="C750" s="199" t="s">
        <v>1989</v>
      </c>
      <c r="D750" s="401" t="s">
        <v>1990</v>
      </c>
      <c r="E750" s="336" t="s">
        <v>534</v>
      </c>
      <c r="F750" s="393">
        <v>125</v>
      </c>
      <c r="G750" s="393">
        <v>125</v>
      </c>
      <c r="H750" s="393">
        <v>0</v>
      </c>
      <c r="I750" s="393">
        <v>125</v>
      </c>
    </row>
    <row r="751" spans="1:9" ht="63.75" customHeight="1">
      <c r="A751" s="389">
        <v>743</v>
      </c>
      <c r="B751" s="395">
        <v>41083</v>
      </c>
      <c r="C751" s="199" t="s">
        <v>1991</v>
      </c>
      <c r="D751" s="401" t="s">
        <v>1992</v>
      </c>
      <c r="E751" s="336" t="s">
        <v>534</v>
      </c>
      <c r="F751" s="393">
        <v>125</v>
      </c>
      <c r="G751" s="393">
        <v>125</v>
      </c>
      <c r="H751" s="393">
        <v>0</v>
      </c>
      <c r="I751" s="393">
        <v>125</v>
      </c>
    </row>
    <row r="752" spans="1:9" ht="63.75" customHeight="1">
      <c r="A752" s="389">
        <v>744</v>
      </c>
      <c r="B752" s="395">
        <v>41083</v>
      </c>
      <c r="C752" s="199" t="s">
        <v>1993</v>
      </c>
      <c r="D752" s="401" t="s">
        <v>1994</v>
      </c>
      <c r="E752" s="336" t="s">
        <v>534</v>
      </c>
      <c r="F752" s="393">
        <v>125</v>
      </c>
      <c r="G752" s="393">
        <v>125</v>
      </c>
      <c r="H752" s="393">
        <v>0</v>
      </c>
      <c r="I752" s="393">
        <v>125</v>
      </c>
    </row>
    <row r="753" spans="1:9" ht="63.75" customHeight="1">
      <c r="A753" s="389">
        <v>745</v>
      </c>
      <c r="B753" s="395">
        <v>41083</v>
      </c>
      <c r="C753" s="199" t="s">
        <v>1995</v>
      </c>
      <c r="D753" s="401" t="s">
        <v>1996</v>
      </c>
      <c r="E753" s="336" t="s">
        <v>534</v>
      </c>
      <c r="F753" s="393">
        <v>125</v>
      </c>
      <c r="G753" s="393">
        <v>125</v>
      </c>
      <c r="H753" s="393">
        <v>0</v>
      </c>
      <c r="I753" s="393">
        <v>125</v>
      </c>
    </row>
    <row r="754" spans="1:9" ht="63.75" customHeight="1">
      <c r="A754" s="389">
        <v>746</v>
      </c>
      <c r="B754" s="395">
        <v>41083</v>
      </c>
      <c r="C754" s="199" t="s">
        <v>1997</v>
      </c>
      <c r="D754" s="401" t="s">
        <v>1998</v>
      </c>
      <c r="E754" s="336" t="s">
        <v>534</v>
      </c>
      <c r="F754" s="393">
        <v>125</v>
      </c>
      <c r="G754" s="393">
        <v>125</v>
      </c>
      <c r="H754" s="393">
        <v>0</v>
      </c>
      <c r="I754" s="393">
        <v>125</v>
      </c>
    </row>
    <row r="755" spans="1:9" ht="63.75" customHeight="1">
      <c r="A755" s="389">
        <v>747</v>
      </c>
      <c r="B755" s="395">
        <v>41083</v>
      </c>
      <c r="C755" s="199" t="s">
        <v>1999</v>
      </c>
      <c r="D755" s="401" t="s">
        <v>2000</v>
      </c>
      <c r="E755" s="336" t="s">
        <v>534</v>
      </c>
      <c r="F755" s="393">
        <v>125</v>
      </c>
      <c r="G755" s="393">
        <v>125</v>
      </c>
      <c r="H755" s="393">
        <v>0</v>
      </c>
      <c r="I755" s="393">
        <v>125</v>
      </c>
    </row>
    <row r="756" spans="1:9" ht="63.75" customHeight="1">
      <c r="A756" s="389">
        <v>748</v>
      </c>
      <c r="B756" s="395">
        <v>41083</v>
      </c>
      <c r="C756" s="199" t="s">
        <v>2001</v>
      </c>
      <c r="D756" s="401" t="s">
        <v>2002</v>
      </c>
      <c r="E756" s="336" t="s">
        <v>534</v>
      </c>
      <c r="F756" s="393">
        <v>125</v>
      </c>
      <c r="G756" s="393">
        <v>125</v>
      </c>
      <c r="H756" s="393">
        <v>0</v>
      </c>
      <c r="I756" s="393">
        <v>125</v>
      </c>
    </row>
    <row r="757" spans="1:9" ht="63.75" customHeight="1">
      <c r="A757" s="389">
        <v>749</v>
      </c>
      <c r="B757" s="395">
        <v>41083</v>
      </c>
      <c r="C757" s="199" t="s">
        <v>2003</v>
      </c>
      <c r="D757" s="401" t="s">
        <v>2004</v>
      </c>
      <c r="E757" s="336" t="s">
        <v>534</v>
      </c>
      <c r="F757" s="393">
        <v>125</v>
      </c>
      <c r="G757" s="393">
        <v>125</v>
      </c>
      <c r="H757" s="393">
        <v>0</v>
      </c>
      <c r="I757" s="393">
        <v>125</v>
      </c>
    </row>
    <row r="758" spans="1:9" ht="63.75" customHeight="1">
      <c r="A758" s="389">
        <v>750</v>
      </c>
      <c r="B758" s="395">
        <v>41083</v>
      </c>
      <c r="C758" s="199" t="s">
        <v>2005</v>
      </c>
      <c r="D758" s="401" t="s">
        <v>2006</v>
      </c>
      <c r="E758" s="336" t="s">
        <v>534</v>
      </c>
      <c r="F758" s="393">
        <v>162.5</v>
      </c>
      <c r="G758" s="393">
        <v>162.5</v>
      </c>
      <c r="H758" s="393">
        <v>0</v>
      </c>
      <c r="I758" s="393">
        <v>162.5</v>
      </c>
    </row>
    <row r="759" spans="1:9" ht="63.75" customHeight="1">
      <c r="A759" s="389">
        <v>751</v>
      </c>
      <c r="B759" s="395">
        <v>41083</v>
      </c>
      <c r="C759" s="199" t="s">
        <v>2007</v>
      </c>
      <c r="D759" s="401" t="s">
        <v>2008</v>
      </c>
      <c r="E759" s="336" t="s">
        <v>534</v>
      </c>
      <c r="F759" s="393">
        <v>162.5</v>
      </c>
      <c r="G759" s="393">
        <v>162.5</v>
      </c>
      <c r="H759" s="393">
        <v>0</v>
      </c>
      <c r="I759" s="393">
        <v>162.5</v>
      </c>
    </row>
    <row r="760" spans="1:9" ht="63.75" customHeight="1">
      <c r="A760" s="389">
        <v>752</v>
      </c>
      <c r="B760" s="395">
        <v>41083</v>
      </c>
      <c r="C760" s="199" t="s">
        <v>2009</v>
      </c>
      <c r="D760" s="401" t="s">
        <v>2010</v>
      </c>
      <c r="E760" s="336" t="s">
        <v>534</v>
      </c>
      <c r="F760" s="393">
        <v>162.5</v>
      </c>
      <c r="G760" s="393">
        <v>162.5</v>
      </c>
      <c r="H760" s="393">
        <v>0</v>
      </c>
      <c r="I760" s="393">
        <v>162.5</v>
      </c>
    </row>
    <row r="761" spans="1:9" ht="63.75" customHeight="1">
      <c r="A761" s="389">
        <v>753</v>
      </c>
      <c r="B761" s="395">
        <v>41083</v>
      </c>
      <c r="C761" s="199" t="s">
        <v>2011</v>
      </c>
      <c r="D761" s="401" t="s">
        <v>2012</v>
      </c>
      <c r="E761" s="336" t="s">
        <v>534</v>
      </c>
      <c r="F761" s="393">
        <v>162.5</v>
      </c>
      <c r="G761" s="393">
        <v>162.5</v>
      </c>
      <c r="H761" s="393">
        <v>0</v>
      </c>
      <c r="I761" s="393">
        <v>162.5</v>
      </c>
    </row>
    <row r="762" spans="1:9" ht="63.75" customHeight="1">
      <c r="A762" s="389">
        <v>754</v>
      </c>
      <c r="B762" s="395">
        <v>41083</v>
      </c>
      <c r="C762" s="199" t="s">
        <v>2013</v>
      </c>
      <c r="D762" s="401" t="s">
        <v>2014</v>
      </c>
      <c r="E762" s="336" t="s">
        <v>534</v>
      </c>
      <c r="F762" s="393">
        <v>162.5</v>
      </c>
      <c r="G762" s="393">
        <v>162.5</v>
      </c>
      <c r="H762" s="393">
        <v>0</v>
      </c>
      <c r="I762" s="393">
        <v>162.5</v>
      </c>
    </row>
    <row r="763" spans="1:9" ht="63.75" customHeight="1">
      <c r="A763" s="389">
        <v>755</v>
      </c>
      <c r="B763" s="395">
        <v>41083</v>
      </c>
      <c r="C763" s="199" t="s">
        <v>2015</v>
      </c>
      <c r="D763" s="401" t="s">
        <v>2016</v>
      </c>
      <c r="E763" s="336" t="s">
        <v>534</v>
      </c>
      <c r="F763" s="393">
        <v>162.5</v>
      </c>
      <c r="G763" s="393">
        <v>162.5</v>
      </c>
      <c r="H763" s="393">
        <v>0</v>
      </c>
      <c r="I763" s="393">
        <v>162.5</v>
      </c>
    </row>
    <row r="764" spans="1:9" ht="63.75" customHeight="1">
      <c r="A764" s="389">
        <v>756</v>
      </c>
      <c r="B764" s="395">
        <v>41083</v>
      </c>
      <c r="C764" s="199" t="s">
        <v>2017</v>
      </c>
      <c r="D764" s="401" t="s">
        <v>2018</v>
      </c>
      <c r="E764" s="336" t="s">
        <v>534</v>
      </c>
      <c r="F764" s="393">
        <v>162.5</v>
      </c>
      <c r="G764" s="393">
        <v>162.5</v>
      </c>
      <c r="H764" s="393">
        <v>0</v>
      </c>
      <c r="I764" s="393">
        <v>162.5</v>
      </c>
    </row>
    <row r="765" spans="1:9" ht="63.75" customHeight="1">
      <c r="A765" s="389">
        <v>757</v>
      </c>
      <c r="B765" s="395">
        <v>41083</v>
      </c>
      <c r="C765" s="199" t="s">
        <v>2019</v>
      </c>
      <c r="D765" s="401" t="s">
        <v>2020</v>
      </c>
      <c r="E765" s="336" t="s">
        <v>534</v>
      </c>
      <c r="F765" s="393">
        <v>162.5</v>
      </c>
      <c r="G765" s="393">
        <v>162.5</v>
      </c>
      <c r="H765" s="393">
        <v>0</v>
      </c>
      <c r="I765" s="393">
        <v>162.5</v>
      </c>
    </row>
    <row r="766" spans="1:9" ht="63.75" customHeight="1">
      <c r="A766" s="389">
        <v>758</v>
      </c>
      <c r="B766" s="395">
        <v>41083</v>
      </c>
      <c r="C766" s="199" t="s">
        <v>2021</v>
      </c>
      <c r="D766" s="401" t="s">
        <v>2022</v>
      </c>
      <c r="E766" s="336" t="s">
        <v>534</v>
      </c>
      <c r="F766" s="393">
        <v>162.5</v>
      </c>
      <c r="G766" s="393">
        <v>162.5</v>
      </c>
      <c r="H766" s="393">
        <v>0</v>
      </c>
      <c r="I766" s="393">
        <v>162.5</v>
      </c>
    </row>
    <row r="767" spans="1:9" ht="63.75" customHeight="1">
      <c r="A767" s="389">
        <v>759</v>
      </c>
      <c r="B767" s="395">
        <v>41083</v>
      </c>
      <c r="C767" s="199" t="s">
        <v>2023</v>
      </c>
      <c r="D767" s="401" t="s">
        <v>2024</v>
      </c>
      <c r="E767" s="336" t="s">
        <v>534</v>
      </c>
      <c r="F767" s="393">
        <v>100</v>
      </c>
      <c r="G767" s="393">
        <v>100</v>
      </c>
      <c r="H767" s="393">
        <v>0</v>
      </c>
      <c r="I767" s="393">
        <v>100</v>
      </c>
    </row>
    <row r="768" spans="1:9" ht="63.75" customHeight="1">
      <c r="A768" s="389">
        <v>760</v>
      </c>
      <c r="B768" s="395">
        <v>41083</v>
      </c>
      <c r="C768" s="199" t="s">
        <v>2025</v>
      </c>
      <c r="D768" s="401" t="s">
        <v>2026</v>
      </c>
      <c r="E768" s="336" t="s">
        <v>534</v>
      </c>
      <c r="F768" s="393">
        <v>100</v>
      </c>
      <c r="G768" s="393">
        <v>100</v>
      </c>
      <c r="H768" s="393">
        <v>0</v>
      </c>
      <c r="I768" s="393">
        <v>100</v>
      </c>
    </row>
    <row r="769" spans="1:9" ht="63.75" customHeight="1">
      <c r="A769" s="389">
        <v>761</v>
      </c>
      <c r="B769" s="395">
        <v>41083</v>
      </c>
      <c r="C769" s="199" t="s">
        <v>2027</v>
      </c>
      <c r="D769" s="401" t="s">
        <v>2028</v>
      </c>
      <c r="E769" s="336" t="s">
        <v>534</v>
      </c>
      <c r="F769" s="393">
        <v>162.5</v>
      </c>
      <c r="G769" s="393">
        <v>162.5</v>
      </c>
      <c r="H769" s="393">
        <v>0</v>
      </c>
      <c r="I769" s="393">
        <v>162.5</v>
      </c>
    </row>
    <row r="770" spans="1:9" ht="63.75" customHeight="1">
      <c r="A770" s="389">
        <v>762</v>
      </c>
      <c r="B770" s="395">
        <v>41083</v>
      </c>
      <c r="C770" s="199" t="s">
        <v>2029</v>
      </c>
      <c r="D770" s="401" t="s">
        <v>2030</v>
      </c>
      <c r="E770" s="336" t="s">
        <v>534</v>
      </c>
      <c r="F770" s="393">
        <v>162.5</v>
      </c>
      <c r="G770" s="393">
        <v>162.5</v>
      </c>
      <c r="H770" s="393">
        <v>0</v>
      </c>
      <c r="I770" s="393">
        <v>162.5</v>
      </c>
    </row>
    <row r="771" spans="1:9" ht="63.75" customHeight="1">
      <c r="A771" s="389">
        <v>763</v>
      </c>
      <c r="B771" s="395">
        <v>41083</v>
      </c>
      <c r="C771" s="199" t="s">
        <v>2031</v>
      </c>
      <c r="D771" s="401" t="s">
        <v>2032</v>
      </c>
      <c r="E771" s="336" t="s">
        <v>534</v>
      </c>
      <c r="F771" s="393">
        <v>162.5</v>
      </c>
      <c r="G771" s="393">
        <v>162.5</v>
      </c>
      <c r="H771" s="393">
        <v>0</v>
      </c>
      <c r="I771" s="393">
        <v>162.5</v>
      </c>
    </row>
    <row r="772" spans="1:9" ht="63.75" customHeight="1">
      <c r="A772" s="389">
        <v>764</v>
      </c>
      <c r="B772" s="395">
        <v>41083</v>
      </c>
      <c r="C772" s="199" t="s">
        <v>2033</v>
      </c>
      <c r="D772" s="401" t="s">
        <v>2034</v>
      </c>
      <c r="E772" s="336" t="s">
        <v>534</v>
      </c>
      <c r="F772" s="393">
        <v>162.5</v>
      </c>
      <c r="G772" s="393">
        <v>162.5</v>
      </c>
      <c r="H772" s="393">
        <v>0</v>
      </c>
      <c r="I772" s="393">
        <v>162.5</v>
      </c>
    </row>
    <row r="773" spans="1:9" ht="63.75" customHeight="1">
      <c r="A773" s="389">
        <v>765</v>
      </c>
      <c r="B773" s="395">
        <v>41083</v>
      </c>
      <c r="C773" s="199" t="s">
        <v>2035</v>
      </c>
      <c r="D773" s="401" t="s">
        <v>2036</v>
      </c>
      <c r="E773" s="336" t="s">
        <v>534</v>
      </c>
      <c r="F773" s="393">
        <v>162.5</v>
      </c>
      <c r="G773" s="393">
        <v>162.5</v>
      </c>
      <c r="H773" s="393">
        <v>0</v>
      </c>
      <c r="I773" s="393">
        <v>162.5</v>
      </c>
    </row>
    <row r="774" spans="1:9" ht="63.75" customHeight="1">
      <c r="A774" s="389">
        <v>766</v>
      </c>
      <c r="B774" s="395">
        <v>41083</v>
      </c>
      <c r="C774" s="199" t="s">
        <v>2037</v>
      </c>
      <c r="D774" s="401" t="s">
        <v>2038</v>
      </c>
      <c r="E774" s="336" t="s">
        <v>534</v>
      </c>
      <c r="F774" s="393">
        <v>162.5</v>
      </c>
      <c r="G774" s="393">
        <v>162.5</v>
      </c>
      <c r="H774" s="393">
        <v>0</v>
      </c>
      <c r="I774" s="393">
        <v>162.5</v>
      </c>
    </row>
    <row r="775" spans="1:9" ht="63.75" customHeight="1">
      <c r="A775" s="389">
        <v>767</v>
      </c>
      <c r="B775" s="395">
        <v>41083</v>
      </c>
      <c r="C775" s="199" t="s">
        <v>2039</v>
      </c>
      <c r="D775" s="401" t="s">
        <v>2040</v>
      </c>
      <c r="E775" s="336" t="s">
        <v>534</v>
      </c>
      <c r="F775" s="393">
        <v>162.5</v>
      </c>
      <c r="G775" s="393">
        <v>162.5</v>
      </c>
      <c r="H775" s="393">
        <v>0</v>
      </c>
      <c r="I775" s="393">
        <v>162.5</v>
      </c>
    </row>
    <row r="776" spans="1:9" ht="63.75" customHeight="1">
      <c r="A776" s="389">
        <v>768</v>
      </c>
      <c r="B776" s="395">
        <v>41083</v>
      </c>
      <c r="C776" s="199" t="s">
        <v>2041</v>
      </c>
      <c r="D776" s="401" t="s">
        <v>2042</v>
      </c>
      <c r="E776" s="336" t="s">
        <v>534</v>
      </c>
      <c r="F776" s="393">
        <v>162.5</v>
      </c>
      <c r="G776" s="393">
        <v>162.5</v>
      </c>
      <c r="H776" s="393">
        <v>0</v>
      </c>
      <c r="I776" s="393">
        <v>162.5</v>
      </c>
    </row>
    <row r="777" spans="1:9" ht="63.75" customHeight="1">
      <c r="A777" s="389">
        <v>769</v>
      </c>
      <c r="B777" s="395">
        <v>41085</v>
      </c>
      <c r="C777" s="199" t="s">
        <v>2043</v>
      </c>
      <c r="D777" s="401" t="s">
        <v>2044</v>
      </c>
      <c r="E777" s="336" t="s">
        <v>534</v>
      </c>
      <c r="F777" s="393">
        <v>100</v>
      </c>
      <c r="G777" s="393">
        <v>100</v>
      </c>
      <c r="H777" s="393">
        <v>0</v>
      </c>
      <c r="I777" s="393">
        <v>100</v>
      </c>
    </row>
    <row r="778" spans="1:9" ht="63.75" customHeight="1">
      <c r="A778" s="389">
        <v>770</v>
      </c>
      <c r="B778" s="395">
        <v>41085</v>
      </c>
      <c r="C778" s="199" t="s">
        <v>2045</v>
      </c>
      <c r="D778" s="401" t="s">
        <v>2046</v>
      </c>
      <c r="E778" s="336" t="s">
        <v>534</v>
      </c>
      <c r="F778" s="393">
        <v>100</v>
      </c>
      <c r="G778" s="393">
        <v>100</v>
      </c>
      <c r="H778" s="393">
        <v>0</v>
      </c>
      <c r="I778" s="393">
        <v>100</v>
      </c>
    </row>
    <row r="779" spans="1:9" ht="63.75" customHeight="1">
      <c r="A779" s="389">
        <v>771</v>
      </c>
      <c r="B779" s="395">
        <v>41086</v>
      </c>
      <c r="C779" s="199" t="s">
        <v>2047</v>
      </c>
      <c r="D779" s="401" t="s">
        <v>2048</v>
      </c>
      <c r="E779" s="336" t="s">
        <v>534</v>
      </c>
      <c r="F779" s="393">
        <v>100</v>
      </c>
      <c r="G779" s="393">
        <v>100</v>
      </c>
      <c r="H779" s="393">
        <v>0</v>
      </c>
      <c r="I779" s="393">
        <v>100</v>
      </c>
    </row>
    <row r="780" spans="1:9" ht="63.75" customHeight="1">
      <c r="A780" s="389">
        <v>772</v>
      </c>
      <c r="B780" s="395">
        <v>41086</v>
      </c>
      <c r="C780" s="199" t="s">
        <v>2049</v>
      </c>
      <c r="D780" s="401" t="s">
        <v>2050</v>
      </c>
      <c r="E780" s="336" t="s">
        <v>534</v>
      </c>
      <c r="F780" s="393">
        <v>100</v>
      </c>
      <c r="G780" s="393">
        <v>100</v>
      </c>
      <c r="H780" s="393">
        <v>0</v>
      </c>
      <c r="I780" s="393">
        <v>100</v>
      </c>
    </row>
    <row r="781" spans="1:9" ht="63.75" customHeight="1">
      <c r="A781" s="389">
        <v>773</v>
      </c>
      <c r="B781" s="395">
        <v>41089</v>
      </c>
      <c r="C781" s="199" t="s">
        <v>2051</v>
      </c>
      <c r="D781" s="401" t="s">
        <v>2052</v>
      </c>
      <c r="E781" s="336" t="s">
        <v>534</v>
      </c>
      <c r="F781" s="393">
        <v>200</v>
      </c>
      <c r="G781" s="393">
        <v>200</v>
      </c>
      <c r="H781" s="393">
        <v>0</v>
      </c>
      <c r="I781" s="393">
        <v>200</v>
      </c>
    </row>
    <row r="782" spans="1:9" ht="63.75" customHeight="1">
      <c r="A782" s="389">
        <v>774</v>
      </c>
      <c r="B782" s="395">
        <v>41088</v>
      </c>
      <c r="C782" s="199" t="s">
        <v>2053</v>
      </c>
      <c r="D782" s="401" t="s">
        <v>666</v>
      </c>
      <c r="E782" s="336" t="s">
        <v>534</v>
      </c>
      <c r="F782" s="393">
        <v>100</v>
      </c>
      <c r="G782" s="393">
        <v>100</v>
      </c>
      <c r="H782" s="393">
        <v>0</v>
      </c>
      <c r="I782" s="393">
        <v>100</v>
      </c>
    </row>
    <row r="783" spans="1:9" ht="63.75" customHeight="1">
      <c r="A783" s="389">
        <v>775</v>
      </c>
      <c r="B783" s="395">
        <v>41088</v>
      </c>
      <c r="C783" s="199" t="s">
        <v>2054</v>
      </c>
      <c r="D783" s="401" t="s">
        <v>2055</v>
      </c>
      <c r="E783" s="336" t="s">
        <v>534</v>
      </c>
      <c r="F783" s="393">
        <v>100</v>
      </c>
      <c r="G783" s="393">
        <v>100</v>
      </c>
      <c r="H783" s="393">
        <v>0</v>
      </c>
      <c r="I783" s="393">
        <v>100</v>
      </c>
    </row>
    <row r="784" spans="1:9" ht="63.75" customHeight="1">
      <c r="A784" s="389">
        <v>776</v>
      </c>
      <c r="B784" s="395">
        <v>41088</v>
      </c>
      <c r="C784" s="199" t="s">
        <v>2056</v>
      </c>
      <c r="D784" s="401" t="s">
        <v>2057</v>
      </c>
      <c r="E784" s="336" t="s">
        <v>534</v>
      </c>
      <c r="F784" s="393">
        <v>100</v>
      </c>
      <c r="G784" s="393">
        <v>100</v>
      </c>
      <c r="H784" s="393">
        <v>0</v>
      </c>
      <c r="I784" s="393">
        <v>100</v>
      </c>
    </row>
    <row r="785" spans="1:9" ht="63.75" customHeight="1">
      <c r="A785" s="389">
        <v>777</v>
      </c>
      <c r="B785" s="395">
        <v>41088</v>
      </c>
      <c r="C785" s="199" t="s">
        <v>2058</v>
      </c>
      <c r="D785" s="401" t="s">
        <v>2059</v>
      </c>
      <c r="E785" s="336" t="s">
        <v>534</v>
      </c>
      <c r="F785" s="393">
        <v>225</v>
      </c>
      <c r="G785" s="393">
        <v>225</v>
      </c>
      <c r="H785" s="393">
        <v>0</v>
      </c>
      <c r="I785" s="393">
        <v>225</v>
      </c>
    </row>
    <row r="786" spans="1:9" ht="63.75" customHeight="1">
      <c r="A786" s="389">
        <v>778</v>
      </c>
      <c r="B786" s="395">
        <v>41085</v>
      </c>
      <c r="C786" s="199" t="s">
        <v>2060</v>
      </c>
      <c r="D786" s="401" t="s">
        <v>2061</v>
      </c>
      <c r="E786" s="336" t="s">
        <v>534</v>
      </c>
      <c r="F786" s="393">
        <v>100</v>
      </c>
      <c r="G786" s="393">
        <v>100</v>
      </c>
      <c r="H786" s="393">
        <v>0</v>
      </c>
      <c r="I786" s="393">
        <v>100</v>
      </c>
    </row>
    <row r="787" spans="1:9" ht="63.75" customHeight="1">
      <c r="A787" s="389">
        <v>779</v>
      </c>
      <c r="B787" s="395">
        <v>41085</v>
      </c>
      <c r="C787" s="199" t="s">
        <v>2062</v>
      </c>
      <c r="D787" s="401" t="s">
        <v>2063</v>
      </c>
      <c r="E787" s="336" t="s">
        <v>534</v>
      </c>
      <c r="F787" s="393">
        <v>100</v>
      </c>
      <c r="G787" s="393">
        <v>100</v>
      </c>
      <c r="H787" s="393">
        <v>0</v>
      </c>
      <c r="I787" s="393">
        <v>100</v>
      </c>
    </row>
    <row r="788" spans="1:9" ht="63.75" customHeight="1">
      <c r="A788" s="389">
        <v>780</v>
      </c>
      <c r="B788" s="395">
        <v>41085</v>
      </c>
      <c r="C788" s="199" t="s">
        <v>2064</v>
      </c>
      <c r="D788" s="401" t="s">
        <v>2065</v>
      </c>
      <c r="E788" s="336" t="s">
        <v>534</v>
      </c>
      <c r="F788" s="393">
        <v>100</v>
      </c>
      <c r="G788" s="393">
        <v>100</v>
      </c>
      <c r="H788" s="393">
        <v>0</v>
      </c>
      <c r="I788" s="393">
        <v>100</v>
      </c>
    </row>
    <row r="789" spans="1:9" ht="63.75" customHeight="1">
      <c r="A789" s="389">
        <v>781</v>
      </c>
      <c r="B789" s="395">
        <v>41085</v>
      </c>
      <c r="C789" s="199" t="s">
        <v>663</v>
      </c>
      <c r="D789" s="401" t="s">
        <v>664</v>
      </c>
      <c r="E789" s="336" t="s">
        <v>534</v>
      </c>
      <c r="F789" s="393">
        <v>100</v>
      </c>
      <c r="G789" s="393">
        <v>100</v>
      </c>
      <c r="H789" s="393">
        <v>0</v>
      </c>
      <c r="I789" s="393">
        <v>100</v>
      </c>
    </row>
    <row r="790" spans="1:9" ht="63.75" customHeight="1">
      <c r="A790" s="389">
        <v>782</v>
      </c>
      <c r="B790" s="395">
        <v>41085</v>
      </c>
      <c r="C790" s="199" t="s">
        <v>2066</v>
      </c>
      <c r="D790" s="401" t="s">
        <v>2067</v>
      </c>
      <c r="E790" s="336" t="s">
        <v>534</v>
      </c>
      <c r="F790" s="393">
        <v>100</v>
      </c>
      <c r="G790" s="393">
        <v>100</v>
      </c>
      <c r="H790" s="393">
        <v>0</v>
      </c>
      <c r="I790" s="393">
        <v>100</v>
      </c>
    </row>
    <row r="791" spans="1:9" ht="63.75" customHeight="1">
      <c r="A791" s="389">
        <v>783</v>
      </c>
      <c r="B791" s="395">
        <v>41088</v>
      </c>
      <c r="C791" s="199" t="s">
        <v>1873</v>
      </c>
      <c r="D791" s="401" t="s">
        <v>2068</v>
      </c>
      <c r="E791" s="336" t="s">
        <v>534</v>
      </c>
      <c r="F791" s="393">
        <v>200</v>
      </c>
      <c r="G791" s="393">
        <v>200</v>
      </c>
      <c r="H791" s="393">
        <v>0</v>
      </c>
      <c r="I791" s="393">
        <v>200</v>
      </c>
    </row>
    <row r="792" spans="1:9" ht="63.75" customHeight="1">
      <c r="A792" s="389">
        <v>784</v>
      </c>
      <c r="B792" s="395">
        <v>41088</v>
      </c>
      <c r="C792" s="199" t="s">
        <v>1871</v>
      </c>
      <c r="D792" s="401" t="s">
        <v>1872</v>
      </c>
      <c r="E792" s="336" t="s">
        <v>534</v>
      </c>
      <c r="F792" s="393">
        <v>200</v>
      </c>
      <c r="G792" s="393">
        <v>200</v>
      </c>
      <c r="H792" s="393">
        <v>0</v>
      </c>
      <c r="I792" s="393">
        <v>200</v>
      </c>
    </row>
    <row r="793" spans="1:9" ht="63.75" customHeight="1">
      <c r="A793" s="389">
        <v>785</v>
      </c>
      <c r="B793" s="395">
        <v>41086</v>
      </c>
      <c r="C793" s="199" t="s">
        <v>2069</v>
      </c>
      <c r="D793" s="401" t="s">
        <v>2070</v>
      </c>
      <c r="E793" s="336" t="s">
        <v>534</v>
      </c>
      <c r="F793" s="393">
        <v>125</v>
      </c>
      <c r="G793" s="393">
        <v>125</v>
      </c>
      <c r="H793" s="393">
        <v>0</v>
      </c>
      <c r="I793" s="393">
        <v>125</v>
      </c>
    </row>
    <row r="794" spans="1:9" ht="63.75" customHeight="1">
      <c r="A794" s="389">
        <v>786</v>
      </c>
      <c r="B794" s="395">
        <v>41083</v>
      </c>
      <c r="C794" s="199" t="s">
        <v>2071</v>
      </c>
      <c r="D794" s="401" t="s">
        <v>2072</v>
      </c>
      <c r="E794" s="336" t="s">
        <v>534</v>
      </c>
      <c r="F794" s="393">
        <v>100</v>
      </c>
      <c r="G794" s="393">
        <v>100</v>
      </c>
      <c r="H794" s="393">
        <v>0</v>
      </c>
      <c r="I794" s="393">
        <v>100</v>
      </c>
    </row>
    <row r="795" spans="1:9" ht="63.75" customHeight="1">
      <c r="A795" s="389">
        <v>787</v>
      </c>
      <c r="B795" s="395">
        <v>41083</v>
      </c>
      <c r="C795" s="199" t="s">
        <v>2073</v>
      </c>
      <c r="D795" s="401" t="s">
        <v>2074</v>
      </c>
      <c r="E795" s="336" t="s">
        <v>534</v>
      </c>
      <c r="F795" s="393">
        <v>100</v>
      </c>
      <c r="G795" s="393">
        <v>100</v>
      </c>
      <c r="H795" s="393">
        <v>0</v>
      </c>
      <c r="I795" s="393">
        <v>100</v>
      </c>
    </row>
    <row r="796" spans="1:9" ht="63.75" customHeight="1">
      <c r="A796" s="389">
        <v>788</v>
      </c>
      <c r="B796" s="395">
        <v>41083</v>
      </c>
      <c r="C796" s="199" t="s">
        <v>2075</v>
      </c>
      <c r="D796" s="401" t="s">
        <v>2076</v>
      </c>
      <c r="E796" s="336" t="s">
        <v>534</v>
      </c>
      <c r="F796" s="393">
        <v>100</v>
      </c>
      <c r="G796" s="393">
        <v>100</v>
      </c>
      <c r="H796" s="393">
        <v>0</v>
      </c>
      <c r="I796" s="393">
        <v>100</v>
      </c>
    </row>
    <row r="797" spans="1:9" ht="63.75" customHeight="1">
      <c r="A797" s="389">
        <v>789</v>
      </c>
      <c r="B797" s="395">
        <v>41083</v>
      </c>
      <c r="C797" s="199" t="s">
        <v>2077</v>
      </c>
      <c r="D797" s="401" t="s">
        <v>2078</v>
      </c>
      <c r="E797" s="336" t="s">
        <v>534</v>
      </c>
      <c r="F797" s="393">
        <v>100</v>
      </c>
      <c r="G797" s="393">
        <v>100</v>
      </c>
      <c r="H797" s="393">
        <v>0</v>
      </c>
      <c r="I797" s="393">
        <v>100</v>
      </c>
    </row>
    <row r="798" spans="1:9" ht="63.75" customHeight="1">
      <c r="A798" s="389">
        <v>790</v>
      </c>
      <c r="B798" s="395">
        <v>41083</v>
      </c>
      <c r="C798" s="199" t="s">
        <v>2079</v>
      </c>
      <c r="D798" s="401" t="s">
        <v>2080</v>
      </c>
      <c r="E798" s="336" t="s">
        <v>534</v>
      </c>
      <c r="F798" s="393">
        <v>100</v>
      </c>
      <c r="G798" s="393">
        <v>100</v>
      </c>
      <c r="H798" s="393">
        <v>0</v>
      </c>
      <c r="I798" s="393">
        <v>100</v>
      </c>
    </row>
    <row r="799" spans="1:9" ht="63.75" customHeight="1">
      <c r="A799" s="389">
        <v>791</v>
      </c>
      <c r="B799" s="395">
        <v>41083</v>
      </c>
      <c r="C799" s="199" t="s">
        <v>1752</v>
      </c>
      <c r="D799" s="401" t="s">
        <v>2081</v>
      </c>
      <c r="E799" s="336" t="s">
        <v>534</v>
      </c>
      <c r="F799" s="393">
        <v>100</v>
      </c>
      <c r="G799" s="393">
        <v>100</v>
      </c>
      <c r="H799" s="393">
        <v>0</v>
      </c>
      <c r="I799" s="393">
        <v>100</v>
      </c>
    </row>
    <row r="800" spans="1:9" ht="63.75" customHeight="1">
      <c r="A800" s="389">
        <v>792</v>
      </c>
      <c r="B800" s="395">
        <v>41083</v>
      </c>
      <c r="C800" s="199" t="s">
        <v>2082</v>
      </c>
      <c r="D800" s="401" t="s">
        <v>2083</v>
      </c>
      <c r="E800" s="336" t="s">
        <v>534</v>
      </c>
      <c r="F800" s="393">
        <v>100</v>
      </c>
      <c r="G800" s="393">
        <v>100</v>
      </c>
      <c r="H800" s="393">
        <v>0</v>
      </c>
      <c r="I800" s="393">
        <v>100</v>
      </c>
    </row>
    <row r="801" spans="1:9" ht="63.75" customHeight="1">
      <c r="A801" s="389">
        <v>793</v>
      </c>
      <c r="B801" s="395">
        <v>41083</v>
      </c>
      <c r="C801" s="199" t="s">
        <v>2084</v>
      </c>
      <c r="D801" s="401" t="s">
        <v>2085</v>
      </c>
      <c r="E801" s="336" t="s">
        <v>534</v>
      </c>
      <c r="F801" s="393">
        <v>100</v>
      </c>
      <c r="G801" s="393">
        <v>100</v>
      </c>
      <c r="H801" s="393">
        <v>0</v>
      </c>
      <c r="I801" s="393">
        <v>100</v>
      </c>
    </row>
    <row r="802" spans="1:9" ht="63.75" customHeight="1">
      <c r="A802" s="389">
        <v>794</v>
      </c>
      <c r="B802" s="395">
        <v>41083</v>
      </c>
      <c r="C802" s="199" t="s">
        <v>2086</v>
      </c>
      <c r="D802" s="401" t="s">
        <v>2087</v>
      </c>
      <c r="E802" s="336" t="s">
        <v>534</v>
      </c>
      <c r="F802" s="393">
        <v>100</v>
      </c>
      <c r="G802" s="393">
        <v>100</v>
      </c>
      <c r="H802" s="393">
        <v>0</v>
      </c>
      <c r="I802" s="393">
        <v>100</v>
      </c>
    </row>
    <row r="803" spans="1:9" ht="63.75" customHeight="1">
      <c r="A803" s="389">
        <v>795</v>
      </c>
      <c r="B803" s="395">
        <v>41083</v>
      </c>
      <c r="C803" s="199" t="s">
        <v>2088</v>
      </c>
      <c r="D803" s="401" t="s">
        <v>2089</v>
      </c>
      <c r="E803" s="336" t="s">
        <v>534</v>
      </c>
      <c r="F803" s="393">
        <v>100</v>
      </c>
      <c r="G803" s="393">
        <v>100</v>
      </c>
      <c r="H803" s="393">
        <v>0</v>
      </c>
      <c r="I803" s="393">
        <v>100</v>
      </c>
    </row>
    <row r="804" spans="1:9" ht="63.75" customHeight="1">
      <c r="A804" s="389">
        <v>796</v>
      </c>
      <c r="B804" s="395">
        <v>41083</v>
      </c>
      <c r="C804" s="199" t="s">
        <v>2090</v>
      </c>
      <c r="D804" s="401" t="s">
        <v>2091</v>
      </c>
      <c r="E804" s="336" t="s">
        <v>534</v>
      </c>
      <c r="F804" s="393">
        <v>125</v>
      </c>
      <c r="G804" s="393">
        <v>125</v>
      </c>
      <c r="H804" s="393">
        <v>0</v>
      </c>
      <c r="I804" s="393">
        <v>125</v>
      </c>
    </row>
    <row r="805" spans="1:9" ht="63.75" customHeight="1">
      <c r="A805" s="389">
        <v>797</v>
      </c>
      <c r="B805" s="395">
        <v>41083</v>
      </c>
      <c r="C805" s="199" t="s">
        <v>2092</v>
      </c>
      <c r="D805" s="401" t="s">
        <v>2093</v>
      </c>
      <c r="E805" s="336" t="s">
        <v>534</v>
      </c>
      <c r="F805" s="393">
        <v>125</v>
      </c>
      <c r="G805" s="393">
        <v>125</v>
      </c>
      <c r="H805" s="393">
        <v>0</v>
      </c>
      <c r="I805" s="393">
        <v>125</v>
      </c>
    </row>
    <row r="806" spans="1:9" ht="63.75" customHeight="1">
      <c r="A806" s="389">
        <v>798</v>
      </c>
      <c r="B806" s="395">
        <v>41083</v>
      </c>
      <c r="C806" s="199" t="s">
        <v>2094</v>
      </c>
      <c r="D806" s="401" t="s">
        <v>2095</v>
      </c>
      <c r="E806" s="336" t="s">
        <v>534</v>
      </c>
      <c r="F806" s="393">
        <v>100</v>
      </c>
      <c r="G806" s="393">
        <v>100</v>
      </c>
      <c r="H806" s="393">
        <v>0</v>
      </c>
      <c r="I806" s="393">
        <v>100</v>
      </c>
    </row>
    <row r="807" spans="1:9" ht="63.75" customHeight="1">
      <c r="A807" s="389">
        <v>799</v>
      </c>
      <c r="B807" s="395">
        <v>41083</v>
      </c>
      <c r="C807" s="199" t="s">
        <v>2096</v>
      </c>
      <c r="D807" s="401" t="s">
        <v>2097</v>
      </c>
      <c r="E807" s="336" t="s">
        <v>534</v>
      </c>
      <c r="F807" s="393">
        <v>100</v>
      </c>
      <c r="G807" s="393">
        <v>100</v>
      </c>
      <c r="H807" s="393">
        <v>0</v>
      </c>
      <c r="I807" s="393">
        <v>100</v>
      </c>
    </row>
    <row r="808" spans="1:9" ht="63.75" customHeight="1">
      <c r="A808" s="389">
        <v>800</v>
      </c>
      <c r="B808" s="395">
        <v>41083</v>
      </c>
      <c r="C808" s="199" t="s">
        <v>2098</v>
      </c>
      <c r="D808" s="401" t="s">
        <v>2099</v>
      </c>
      <c r="E808" s="336" t="s">
        <v>534</v>
      </c>
      <c r="F808" s="393">
        <v>125</v>
      </c>
      <c r="G808" s="393">
        <v>125</v>
      </c>
      <c r="H808" s="393">
        <v>0</v>
      </c>
      <c r="I808" s="393">
        <v>125</v>
      </c>
    </row>
    <row r="809" spans="1:9" ht="63.75" customHeight="1">
      <c r="A809" s="389">
        <v>801</v>
      </c>
      <c r="B809" s="395">
        <v>41083</v>
      </c>
      <c r="C809" s="199" t="s">
        <v>2100</v>
      </c>
      <c r="D809" s="401" t="s">
        <v>2101</v>
      </c>
      <c r="E809" s="336" t="s">
        <v>534</v>
      </c>
      <c r="F809" s="393">
        <v>125</v>
      </c>
      <c r="G809" s="393">
        <v>125</v>
      </c>
      <c r="H809" s="393">
        <v>0</v>
      </c>
      <c r="I809" s="393">
        <v>125</v>
      </c>
    </row>
    <row r="810" spans="1:9" ht="63.75" customHeight="1">
      <c r="A810" s="389">
        <v>802</v>
      </c>
      <c r="B810" s="395">
        <v>41083</v>
      </c>
      <c r="C810" s="199" t="s">
        <v>2102</v>
      </c>
      <c r="D810" s="401" t="s">
        <v>2103</v>
      </c>
      <c r="E810" s="336" t="s">
        <v>534</v>
      </c>
      <c r="F810" s="393">
        <v>100</v>
      </c>
      <c r="G810" s="393">
        <v>100</v>
      </c>
      <c r="H810" s="393">
        <v>0</v>
      </c>
      <c r="I810" s="393">
        <v>100</v>
      </c>
    </row>
    <row r="811" spans="1:9" ht="63.75" customHeight="1">
      <c r="A811" s="389">
        <v>803</v>
      </c>
      <c r="B811" s="395">
        <v>41083</v>
      </c>
      <c r="C811" s="199" t="s">
        <v>2104</v>
      </c>
      <c r="D811" s="401" t="s">
        <v>2105</v>
      </c>
      <c r="E811" s="336" t="s">
        <v>534</v>
      </c>
      <c r="F811" s="393">
        <v>100</v>
      </c>
      <c r="G811" s="393">
        <v>100</v>
      </c>
      <c r="H811" s="393">
        <v>0</v>
      </c>
      <c r="I811" s="393">
        <v>100</v>
      </c>
    </row>
    <row r="812" spans="1:9" ht="63.75" customHeight="1">
      <c r="A812" s="389">
        <v>804</v>
      </c>
      <c r="B812" s="395">
        <v>41083</v>
      </c>
      <c r="C812" s="199" t="s">
        <v>2106</v>
      </c>
      <c r="D812" s="401" t="s">
        <v>2107</v>
      </c>
      <c r="E812" s="336" t="s">
        <v>534</v>
      </c>
      <c r="F812" s="393">
        <v>125</v>
      </c>
      <c r="G812" s="393">
        <v>125</v>
      </c>
      <c r="H812" s="393">
        <v>0</v>
      </c>
      <c r="I812" s="393">
        <v>125</v>
      </c>
    </row>
    <row r="813" spans="1:9" ht="63.75" customHeight="1">
      <c r="A813" s="389">
        <v>805</v>
      </c>
      <c r="B813" s="395">
        <v>41083</v>
      </c>
      <c r="C813" s="199" t="s">
        <v>2108</v>
      </c>
      <c r="D813" s="401" t="s">
        <v>2109</v>
      </c>
      <c r="E813" s="336" t="s">
        <v>534</v>
      </c>
      <c r="F813" s="393">
        <v>125</v>
      </c>
      <c r="G813" s="393">
        <v>125</v>
      </c>
      <c r="H813" s="393">
        <v>0</v>
      </c>
      <c r="I813" s="393">
        <v>125</v>
      </c>
    </row>
    <row r="814" spans="1:9" ht="63.75" customHeight="1">
      <c r="A814" s="389">
        <v>806</v>
      </c>
      <c r="B814" s="395">
        <v>41083</v>
      </c>
      <c r="C814" s="199" t="s">
        <v>2110</v>
      </c>
      <c r="D814" s="401" t="s">
        <v>2111</v>
      </c>
      <c r="E814" s="336" t="s">
        <v>534</v>
      </c>
      <c r="F814" s="393">
        <v>125</v>
      </c>
      <c r="G814" s="393">
        <v>125</v>
      </c>
      <c r="H814" s="393">
        <v>0</v>
      </c>
      <c r="I814" s="393">
        <v>125</v>
      </c>
    </row>
    <row r="815" spans="1:9" ht="63.75" customHeight="1">
      <c r="A815" s="389">
        <v>807</v>
      </c>
      <c r="B815" s="395">
        <v>41083</v>
      </c>
      <c r="C815" s="199" t="s">
        <v>2112</v>
      </c>
      <c r="D815" s="401" t="s">
        <v>2113</v>
      </c>
      <c r="E815" s="336" t="s">
        <v>534</v>
      </c>
      <c r="F815" s="393">
        <v>125</v>
      </c>
      <c r="G815" s="393">
        <v>125</v>
      </c>
      <c r="H815" s="393">
        <v>0</v>
      </c>
      <c r="I815" s="393">
        <v>125</v>
      </c>
    </row>
    <row r="816" spans="1:9" ht="63.75" customHeight="1">
      <c r="A816" s="389">
        <v>808</v>
      </c>
      <c r="B816" s="395">
        <v>41083</v>
      </c>
      <c r="C816" s="199" t="s">
        <v>2114</v>
      </c>
      <c r="D816" s="401" t="s">
        <v>2115</v>
      </c>
      <c r="E816" s="336" t="s">
        <v>534</v>
      </c>
      <c r="F816" s="393">
        <v>100</v>
      </c>
      <c r="G816" s="393">
        <v>100</v>
      </c>
      <c r="H816" s="393">
        <v>0</v>
      </c>
      <c r="I816" s="393">
        <v>100</v>
      </c>
    </row>
    <row r="817" spans="1:9" ht="63.75" customHeight="1">
      <c r="A817" s="389">
        <v>809</v>
      </c>
      <c r="B817" s="395">
        <v>41083</v>
      </c>
      <c r="C817" s="199" t="s">
        <v>2116</v>
      </c>
      <c r="D817" s="401" t="s">
        <v>2117</v>
      </c>
      <c r="E817" s="336" t="s">
        <v>534</v>
      </c>
      <c r="F817" s="393">
        <v>100</v>
      </c>
      <c r="G817" s="393">
        <v>100</v>
      </c>
      <c r="H817" s="393">
        <v>0</v>
      </c>
      <c r="I817" s="393">
        <v>100</v>
      </c>
    </row>
    <row r="818" spans="1:9" ht="63.75" customHeight="1">
      <c r="A818" s="389">
        <v>810</v>
      </c>
      <c r="B818" s="395">
        <v>41083</v>
      </c>
      <c r="C818" s="199" t="s">
        <v>2118</v>
      </c>
      <c r="D818" s="401" t="s">
        <v>2119</v>
      </c>
      <c r="E818" s="336" t="s">
        <v>534</v>
      </c>
      <c r="F818" s="393">
        <v>125</v>
      </c>
      <c r="G818" s="393">
        <v>125</v>
      </c>
      <c r="H818" s="393">
        <v>0</v>
      </c>
      <c r="I818" s="393">
        <v>125</v>
      </c>
    </row>
    <row r="819" spans="1:9" ht="63.75" customHeight="1">
      <c r="A819" s="389">
        <v>811</v>
      </c>
      <c r="B819" s="395">
        <v>41083</v>
      </c>
      <c r="C819" s="199" t="s">
        <v>2120</v>
      </c>
      <c r="D819" s="401" t="s">
        <v>2121</v>
      </c>
      <c r="E819" s="336" t="s">
        <v>534</v>
      </c>
      <c r="F819" s="393">
        <v>125</v>
      </c>
      <c r="G819" s="393">
        <v>125</v>
      </c>
      <c r="H819" s="393">
        <v>0</v>
      </c>
      <c r="I819" s="393">
        <v>125</v>
      </c>
    </row>
    <row r="820" spans="1:9" ht="63.75" customHeight="1">
      <c r="A820" s="389">
        <v>812</v>
      </c>
      <c r="B820" s="395">
        <v>41083</v>
      </c>
      <c r="C820" s="199" t="s">
        <v>2122</v>
      </c>
      <c r="D820" s="401" t="s">
        <v>2123</v>
      </c>
      <c r="E820" s="336" t="s">
        <v>534</v>
      </c>
      <c r="F820" s="393">
        <v>100</v>
      </c>
      <c r="G820" s="393">
        <v>100</v>
      </c>
      <c r="H820" s="393">
        <v>0</v>
      </c>
      <c r="I820" s="393">
        <v>100</v>
      </c>
    </row>
    <row r="821" spans="1:9" ht="63.75" customHeight="1">
      <c r="A821" s="389">
        <v>813</v>
      </c>
      <c r="B821" s="395">
        <v>41083</v>
      </c>
      <c r="C821" s="199" t="s">
        <v>2124</v>
      </c>
      <c r="D821" s="401" t="s">
        <v>2125</v>
      </c>
      <c r="E821" s="336" t="s">
        <v>534</v>
      </c>
      <c r="F821" s="393">
        <v>125</v>
      </c>
      <c r="G821" s="393">
        <v>125</v>
      </c>
      <c r="H821" s="393">
        <v>0</v>
      </c>
      <c r="I821" s="393">
        <v>125</v>
      </c>
    </row>
    <row r="822" spans="1:9" ht="63.75" customHeight="1">
      <c r="A822" s="389">
        <v>814</v>
      </c>
      <c r="B822" s="395">
        <v>41083</v>
      </c>
      <c r="C822" s="199" t="s">
        <v>2126</v>
      </c>
      <c r="D822" s="401" t="s">
        <v>2127</v>
      </c>
      <c r="E822" s="336" t="s">
        <v>534</v>
      </c>
      <c r="F822" s="393">
        <v>125</v>
      </c>
      <c r="G822" s="393">
        <v>125</v>
      </c>
      <c r="H822" s="393">
        <v>0</v>
      </c>
      <c r="I822" s="393">
        <v>125</v>
      </c>
    </row>
    <row r="823" spans="1:9" ht="63.75" customHeight="1">
      <c r="A823" s="389">
        <v>815</v>
      </c>
      <c r="B823" s="395">
        <v>41083</v>
      </c>
      <c r="C823" s="199" t="s">
        <v>2128</v>
      </c>
      <c r="D823" s="401" t="s">
        <v>2129</v>
      </c>
      <c r="E823" s="336" t="s">
        <v>534</v>
      </c>
      <c r="F823" s="393">
        <v>100</v>
      </c>
      <c r="G823" s="393">
        <v>100</v>
      </c>
      <c r="H823" s="393">
        <v>0</v>
      </c>
      <c r="I823" s="393">
        <v>100</v>
      </c>
    </row>
    <row r="824" spans="1:9" ht="63.75" customHeight="1">
      <c r="A824" s="389">
        <v>816</v>
      </c>
      <c r="B824" s="395">
        <v>41083</v>
      </c>
      <c r="C824" s="199" t="s">
        <v>2130</v>
      </c>
      <c r="D824" s="401" t="s">
        <v>2131</v>
      </c>
      <c r="E824" s="336" t="s">
        <v>534</v>
      </c>
      <c r="F824" s="393">
        <v>100</v>
      </c>
      <c r="G824" s="393">
        <v>100</v>
      </c>
      <c r="H824" s="393">
        <v>0</v>
      </c>
      <c r="I824" s="393">
        <v>100</v>
      </c>
    </row>
    <row r="825" spans="1:9" ht="63.75" customHeight="1">
      <c r="A825" s="389">
        <v>817</v>
      </c>
      <c r="B825" s="395">
        <v>41083</v>
      </c>
      <c r="C825" s="199" t="s">
        <v>2132</v>
      </c>
      <c r="D825" s="401" t="s">
        <v>2133</v>
      </c>
      <c r="E825" s="336" t="s">
        <v>534</v>
      </c>
      <c r="F825" s="393">
        <v>100</v>
      </c>
      <c r="G825" s="393">
        <v>100</v>
      </c>
      <c r="H825" s="393">
        <v>0</v>
      </c>
      <c r="I825" s="393">
        <v>100</v>
      </c>
    </row>
    <row r="826" spans="1:9" ht="63.75" customHeight="1">
      <c r="A826" s="389">
        <v>818</v>
      </c>
      <c r="B826" s="395">
        <v>41083</v>
      </c>
      <c r="C826" s="199" t="s">
        <v>2134</v>
      </c>
      <c r="D826" s="401" t="s">
        <v>2135</v>
      </c>
      <c r="E826" s="336" t="s">
        <v>534</v>
      </c>
      <c r="F826" s="393">
        <v>100</v>
      </c>
      <c r="G826" s="393">
        <v>100</v>
      </c>
      <c r="H826" s="393">
        <v>0</v>
      </c>
      <c r="I826" s="393">
        <v>100</v>
      </c>
    </row>
    <row r="827" spans="1:9" ht="63.75" customHeight="1">
      <c r="A827" s="389">
        <v>819</v>
      </c>
      <c r="B827" s="395">
        <v>41083</v>
      </c>
      <c r="C827" s="199" t="s">
        <v>2136</v>
      </c>
      <c r="D827" s="401" t="s">
        <v>2137</v>
      </c>
      <c r="E827" s="336" t="s">
        <v>534</v>
      </c>
      <c r="F827" s="393">
        <v>125</v>
      </c>
      <c r="G827" s="393">
        <v>125</v>
      </c>
      <c r="H827" s="393">
        <v>0</v>
      </c>
      <c r="I827" s="393">
        <v>125</v>
      </c>
    </row>
    <row r="828" spans="1:9" ht="63.75" customHeight="1">
      <c r="A828" s="389">
        <v>820</v>
      </c>
      <c r="B828" s="395">
        <v>41083</v>
      </c>
      <c r="C828" s="199" t="s">
        <v>2138</v>
      </c>
      <c r="D828" s="401" t="s">
        <v>2139</v>
      </c>
      <c r="E828" s="336" t="s">
        <v>534</v>
      </c>
      <c r="F828" s="393">
        <v>125</v>
      </c>
      <c r="G828" s="393">
        <v>125</v>
      </c>
      <c r="H828" s="393">
        <v>0</v>
      </c>
      <c r="I828" s="393">
        <v>125</v>
      </c>
    </row>
    <row r="829" spans="1:9" ht="63.75" customHeight="1">
      <c r="A829" s="389">
        <v>821</v>
      </c>
      <c r="B829" s="395">
        <v>41083</v>
      </c>
      <c r="C829" s="199" t="s">
        <v>2140</v>
      </c>
      <c r="D829" s="401" t="s">
        <v>2141</v>
      </c>
      <c r="E829" s="336" t="s">
        <v>534</v>
      </c>
      <c r="F829" s="393">
        <v>125</v>
      </c>
      <c r="G829" s="393">
        <v>125</v>
      </c>
      <c r="H829" s="393">
        <v>0</v>
      </c>
      <c r="I829" s="393">
        <v>125</v>
      </c>
    </row>
    <row r="830" spans="1:9" ht="63.75" customHeight="1">
      <c r="A830" s="389">
        <v>822</v>
      </c>
      <c r="B830" s="395">
        <v>41083</v>
      </c>
      <c r="C830" s="199" t="s">
        <v>1865</v>
      </c>
      <c r="D830" s="401" t="s">
        <v>1866</v>
      </c>
      <c r="E830" s="336" t="s">
        <v>534</v>
      </c>
      <c r="F830" s="393">
        <v>100</v>
      </c>
      <c r="G830" s="393">
        <v>100</v>
      </c>
      <c r="H830" s="393">
        <v>0</v>
      </c>
      <c r="I830" s="393">
        <v>100</v>
      </c>
    </row>
    <row r="831" spans="1:9" ht="63.75" customHeight="1">
      <c r="A831" s="389">
        <v>823</v>
      </c>
      <c r="B831" s="395">
        <v>41083</v>
      </c>
      <c r="C831" s="199" t="s">
        <v>631</v>
      </c>
      <c r="D831" s="401" t="s">
        <v>632</v>
      </c>
      <c r="E831" s="336" t="s">
        <v>534</v>
      </c>
      <c r="F831" s="393">
        <v>125</v>
      </c>
      <c r="G831" s="393">
        <v>125</v>
      </c>
      <c r="H831" s="393">
        <v>0</v>
      </c>
      <c r="I831" s="393">
        <v>125</v>
      </c>
    </row>
    <row r="832" spans="1:9" ht="63.75" customHeight="1">
      <c r="A832" s="389">
        <v>824</v>
      </c>
      <c r="B832" s="395">
        <v>41083</v>
      </c>
      <c r="C832" s="199" t="s">
        <v>659</v>
      </c>
      <c r="D832" s="401" t="s">
        <v>660</v>
      </c>
      <c r="E832" s="336" t="s">
        <v>534</v>
      </c>
      <c r="F832" s="393">
        <v>162.5</v>
      </c>
      <c r="G832" s="393">
        <v>162.5</v>
      </c>
      <c r="H832" s="393">
        <v>0</v>
      </c>
      <c r="I832" s="393">
        <v>162.5</v>
      </c>
    </row>
    <row r="833" spans="1:9" ht="63.75" customHeight="1">
      <c r="A833" s="389">
        <v>825</v>
      </c>
      <c r="B833" s="395">
        <v>41083</v>
      </c>
      <c r="C833" s="199" t="s">
        <v>2142</v>
      </c>
      <c r="D833" s="401" t="s">
        <v>1850</v>
      </c>
      <c r="E833" s="336" t="s">
        <v>534</v>
      </c>
      <c r="F833" s="393">
        <v>125</v>
      </c>
      <c r="G833" s="393">
        <v>125</v>
      </c>
      <c r="H833" s="393">
        <v>0</v>
      </c>
      <c r="I833" s="393">
        <v>125</v>
      </c>
    </row>
    <row r="834" spans="1:9" ht="63.75" customHeight="1">
      <c r="A834" s="389">
        <v>826</v>
      </c>
      <c r="B834" s="395">
        <v>41085</v>
      </c>
      <c r="C834" s="199" t="s">
        <v>2143</v>
      </c>
      <c r="D834" s="401" t="s">
        <v>1193</v>
      </c>
      <c r="E834" s="336" t="s">
        <v>534</v>
      </c>
      <c r="F834" s="393">
        <v>100</v>
      </c>
      <c r="G834" s="393">
        <v>100</v>
      </c>
      <c r="H834" s="393">
        <v>0</v>
      </c>
      <c r="I834" s="393">
        <v>100</v>
      </c>
    </row>
    <row r="835" spans="1:9" ht="63.75" customHeight="1">
      <c r="A835" s="389">
        <v>827</v>
      </c>
      <c r="B835" s="395">
        <v>41085</v>
      </c>
      <c r="C835" s="199" t="s">
        <v>1208</v>
      </c>
      <c r="D835" s="401" t="s">
        <v>1209</v>
      </c>
      <c r="E835" s="336" t="s">
        <v>534</v>
      </c>
      <c r="F835" s="393">
        <v>125</v>
      </c>
      <c r="G835" s="393">
        <v>125</v>
      </c>
      <c r="H835" s="393">
        <v>0</v>
      </c>
      <c r="I835" s="393">
        <v>125</v>
      </c>
    </row>
    <row r="836" spans="1:9" ht="63.75" customHeight="1">
      <c r="A836" s="389">
        <v>828</v>
      </c>
      <c r="B836" s="395">
        <v>41087</v>
      </c>
      <c r="C836" s="199" t="s">
        <v>1877</v>
      </c>
      <c r="D836" s="401" t="s">
        <v>1878</v>
      </c>
      <c r="E836" s="336" t="s">
        <v>534</v>
      </c>
      <c r="F836" s="393">
        <v>125</v>
      </c>
      <c r="G836" s="393">
        <v>125</v>
      </c>
      <c r="H836" s="393">
        <v>0</v>
      </c>
      <c r="I836" s="393">
        <v>125</v>
      </c>
    </row>
    <row r="837" spans="1:9" ht="63.75" customHeight="1">
      <c r="A837" s="389">
        <v>829</v>
      </c>
      <c r="B837" s="395">
        <v>41085</v>
      </c>
      <c r="C837" s="199" t="s">
        <v>1861</v>
      </c>
      <c r="D837" s="401" t="s">
        <v>1862</v>
      </c>
      <c r="E837" s="336" t="s">
        <v>534</v>
      </c>
      <c r="F837" s="393">
        <v>100</v>
      </c>
      <c r="G837" s="393">
        <v>100</v>
      </c>
      <c r="H837" s="393">
        <v>0</v>
      </c>
      <c r="I837" s="393">
        <v>100</v>
      </c>
    </row>
    <row r="838" spans="1:9" ht="63.75" customHeight="1">
      <c r="A838" s="389">
        <v>830</v>
      </c>
      <c r="B838" s="395">
        <v>41085</v>
      </c>
      <c r="C838" s="199" t="s">
        <v>1835</v>
      </c>
      <c r="D838" s="401" t="s">
        <v>1836</v>
      </c>
      <c r="E838" s="336" t="s">
        <v>534</v>
      </c>
      <c r="F838" s="393">
        <v>125</v>
      </c>
      <c r="G838" s="393">
        <v>125</v>
      </c>
      <c r="H838" s="393">
        <v>0</v>
      </c>
      <c r="I838" s="393">
        <v>125</v>
      </c>
    </row>
    <row r="839" spans="1:9" ht="63.75" customHeight="1">
      <c r="A839" s="389">
        <v>831</v>
      </c>
      <c r="B839" s="395">
        <v>41085</v>
      </c>
      <c r="C839" s="199" t="s">
        <v>1883</v>
      </c>
      <c r="D839" s="401" t="s">
        <v>1884</v>
      </c>
      <c r="E839" s="336" t="s">
        <v>534</v>
      </c>
      <c r="F839" s="393">
        <v>100</v>
      </c>
      <c r="G839" s="393">
        <v>100</v>
      </c>
      <c r="H839" s="393">
        <v>0</v>
      </c>
      <c r="I839" s="393">
        <v>100</v>
      </c>
    </row>
    <row r="840" spans="1:9" ht="63.75" customHeight="1">
      <c r="A840" s="389">
        <v>832</v>
      </c>
      <c r="B840" s="395">
        <v>41086</v>
      </c>
      <c r="C840" s="199" t="s">
        <v>1875</v>
      </c>
      <c r="D840" s="401" t="s">
        <v>1876</v>
      </c>
      <c r="E840" s="336" t="s">
        <v>534</v>
      </c>
      <c r="F840" s="393">
        <v>100</v>
      </c>
      <c r="G840" s="393">
        <v>100</v>
      </c>
      <c r="H840" s="393">
        <v>0</v>
      </c>
      <c r="I840" s="393">
        <v>100</v>
      </c>
    </row>
    <row r="841" spans="1:9" ht="63.75" customHeight="1">
      <c r="A841" s="389">
        <v>833</v>
      </c>
      <c r="B841" s="395">
        <v>41085</v>
      </c>
      <c r="C841" s="199" t="s">
        <v>1833</v>
      </c>
      <c r="D841" s="401" t="s">
        <v>1834</v>
      </c>
      <c r="E841" s="336" t="s">
        <v>534</v>
      </c>
      <c r="F841" s="393">
        <v>100</v>
      </c>
      <c r="G841" s="393">
        <v>100</v>
      </c>
      <c r="H841" s="393">
        <v>0</v>
      </c>
      <c r="I841" s="393">
        <v>100</v>
      </c>
    </row>
    <row r="842" spans="1:9" ht="63.75" customHeight="1">
      <c r="A842" s="389">
        <v>834</v>
      </c>
      <c r="B842" s="395">
        <v>41085</v>
      </c>
      <c r="C842" s="199" t="s">
        <v>1188</v>
      </c>
      <c r="D842" s="401" t="s">
        <v>2144</v>
      </c>
      <c r="E842" s="336" t="s">
        <v>534</v>
      </c>
      <c r="F842" s="393">
        <v>100</v>
      </c>
      <c r="G842" s="393">
        <v>100</v>
      </c>
      <c r="H842" s="393">
        <v>0</v>
      </c>
      <c r="I842" s="393">
        <v>100</v>
      </c>
    </row>
    <row r="843" spans="1:9" ht="63.75" customHeight="1">
      <c r="A843" s="389">
        <v>835</v>
      </c>
      <c r="B843" s="395">
        <v>41085</v>
      </c>
      <c r="C843" s="199" t="s">
        <v>635</v>
      </c>
      <c r="D843" s="401" t="s">
        <v>636</v>
      </c>
      <c r="E843" s="336" t="s">
        <v>534</v>
      </c>
      <c r="F843" s="393">
        <v>100</v>
      </c>
      <c r="G843" s="393">
        <v>100</v>
      </c>
      <c r="H843" s="393">
        <v>0</v>
      </c>
      <c r="I843" s="393">
        <v>100</v>
      </c>
    </row>
    <row r="844" spans="1:9" ht="63.75" customHeight="1">
      <c r="A844" s="389">
        <v>836</v>
      </c>
      <c r="B844" s="395">
        <v>41085</v>
      </c>
      <c r="C844" s="199" t="s">
        <v>1841</v>
      </c>
      <c r="D844" s="401" t="s">
        <v>2145</v>
      </c>
      <c r="E844" s="336" t="s">
        <v>534</v>
      </c>
      <c r="F844" s="393">
        <v>100</v>
      </c>
      <c r="G844" s="393">
        <v>100</v>
      </c>
      <c r="H844" s="393">
        <v>0</v>
      </c>
      <c r="I844" s="393">
        <v>100</v>
      </c>
    </row>
    <row r="845" spans="1:9" ht="63.75" customHeight="1">
      <c r="A845" s="389">
        <v>837</v>
      </c>
      <c r="B845" s="395">
        <v>41085</v>
      </c>
      <c r="C845" s="199" t="s">
        <v>1839</v>
      </c>
      <c r="D845" s="401" t="s">
        <v>1840</v>
      </c>
      <c r="E845" s="336" t="s">
        <v>534</v>
      </c>
      <c r="F845" s="393">
        <v>100</v>
      </c>
      <c r="G845" s="393">
        <v>100</v>
      </c>
      <c r="H845" s="393">
        <v>0</v>
      </c>
      <c r="I845" s="393">
        <v>100</v>
      </c>
    </row>
    <row r="846" spans="1:9" ht="63.75" customHeight="1">
      <c r="A846" s="389">
        <v>838</v>
      </c>
      <c r="B846" s="395">
        <v>41085</v>
      </c>
      <c r="C846" s="199" t="s">
        <v>1867</v>
      </c>
      <c r="D846" s="401" t="s">
        <v>1868</v>
      </c>
      <c r="E846" s="336" t="s">
        <v>534</v>
      </c>
      <c r="F846" s="393">
        <v>100</v>
      </c>
      <c r="G846" s="393">
        <v>100</v>
      </c>
      <c r="H846" s="393">
        <v>0</v>
      </c>
      <c r="I846" s="393">
        <v>100</v>
      </c>
    </row>
    <row r="847" spans="1:9" ht="63.75" customHeight="1">
      <c r="A847" s="389">
        <v>839</v>
      </c>
      <c r="B847" s="395">
        <v>41085</v>
      </c>
      <c r="C847" s="199" t="s">
        <v>1879</v>
      </c>
      <c r="D847" s="401" t="s">
        <v>1880</v>
      </c>
      <c r="E847" s="336" t="s">
        <v>534</v>
      </c>
      <c r="F847" s="393">
        <v>100</v>
      </c>
      <c r="G847" s="393">
        <v>100</v>
      </c>
      <c r="H847" s="393">
        <v>0</v>
      </c>
      <c r="I847" s="393">
        <v>100</v>
      </c>
    </row>
    <row r="848" spans="1:9" ht="63.75" customHeight="1">
      <c r="A848" s="389">
        <v>840</v>
      </c>
      <c r="B848" s="395">
        <v>41085</v>
      </c>
      <c r="C848" s="199" t="s">
        <v>1845</v>
      </c>
      <c r="D848" s="401" t="s">
        <v>1846</v>
      </c>
      <c r="E848" s="336" t="s">
        <v>534</v>
      </c>
      <c r="F848" s="393">
        <v>100</v>
      </c>
      <c r="G848" s="393">
        <v>100</v>
      </c>
      <c r="H848" s="393">
        <v>0</v>
      </c>
      <c r="I848" s="393">
        <v>100</v>
      </c>
    </row>
    <row r="849" spans="1:9" ht="63.75" customHeight="1">
      <c r="A849" s="389">
        <v>841</v>
      </c>
      <c r="B849" s="395">
        <v>41085</v>
      </c>
      <c r="C849" s="199" t="s">
        <v>1843</v>
      </c>
      <c r="D849" s="401" t="s">
        <v>2146</v>
      </c>
      <c r="E849" s="336" t="s">
        <v>534</v>
      </c>
      <c r="F849" s="393">
        <v>100</v>
      </c>
      <c r="G849" s="393">
        <v>100</v>
      </c>
      <c r="H849" s="393">
        <v>0</v>
      </c>
      <c r="I849" s="393">
        <v>100</v>
      </c>
    </row>
    <row r="850" spans="1:9" ht="63.75" customHeight="1">
      <c r="A850" s="389">
        <v>842</v>
      </c>
      <c r="B850" s="395">
        <v>41085</v>
      </c>
      <c r="C850" s="199" t="s">
        <v>1859</v>
      </c>
      <c r="D850" s="401" t="s">
        <v>1860</v>
      </c>
      <c r="E850" s="336" t="s">
        <v>534</v>
      </c>
      <c r="F850" s="393">
        <v>125</v>
      </c>
      <c r="G850" s="393">
        <v>125</v>
      </c>
      <c r="H850" s="393">
        <v>0</v>
      </c>
      <c r="I850" s="393">
        <v>125</v>
      </c>
    </row>
    <row r="851" spans="1:9" ht="63.75" customHeight="1">
      <c r="A851" s="389">
        <v>843</v>
      </c>
      <c r="B851" s="395">
        <v>41085</v>
      </c>
      <c r="C851" s="199" t="s">
        <v>2147</v>
      </c>
      <c r="D851" s="401" t="s">
        <v>1858</v>
      </c>
      <c r="E851" s="336" t="s">
        <v>534</v>
      </c>
      <c r="F851" s="393">
        <v>125</v>
      </c>
      <c r="G851" s="393">
        <v>125</v>
      </c>
      <c r="H851" s="393">
        <v>0</v>
      </c>
      <c r="I851" s="393">
        <v>125</v>
      </c>
    </row>
    <row r="852" spans="1:9" ht="63.75" customHeight="1">
      <c r="A852" s="389">
        <v>844</v>
      </c>
      <c r="B852" s="395">
        <v>41085</v>
      </c>
      <c r="C852" s="199" t="s">
        <v>1855</v>
      </c>
      <c r="D852" s="401" t="s">
        <v>1856</v>
      </c>
      <c r="E852" s="336" t="s">
        <v>534</v>
      </c>
      <c r="F852" s="393">
        <v>125</v>
      </c>
      <c r="G852" s="393">
        <v>125</v>
      </c>
      <c r="H852" s="393">
        <v>0</v>
      </c>
      <c r="I852" s="393">
        <v>125</v>
      </c>
    </row>
    <row r="853" spans="1:9" ht="63.75" customHeight="1">
      <c r="A853" s="389">
        <v>845</v>
      </c>
      <c r="B853" s="395">
        <v>41085</v>
      </c>
      <c r="C853" s="199" t="s">
        <v>1853</v>
      </c>
      <c r="D853" s="401" t="s">
        <v>1854</v>
      </c>
      <c r="E853" s="336" t="s">
        <v>534</v>
      </c>
      <c r="F853" s="393">
        <v>125</v>
      </c>
      <c r="G853" s="393">
        <v>125</v>
      </c>
      <c r="H853" s="393">
        <v>0</v>
      </c>
      <c r="I853" s="393">
        <v>125</v>
      </c>
    </row>
    <row r="854" spans="1:9" ht="63.75" customHeight="1">
      <c r="A854" s="389">
        <v>846</v>
      </c>
      <c r="B854" s="395">
        <v>41085</v>
      </c>
      <c r="C854" s="199" t="s">
        <v>1881</v>
      </c>
      <c r="D854" s="401" t="s">
        <v>1882</v>
      </c>
      <c r="E854" s="336" t="s">
        <v>534</v>
      </c>
      <c r="F854" s="393">
        <v>100</v>
      </c>
      <c r="G854" s="393">
        <v>100</v>
      </c>
      <c r="H854" s="393">
        <v>0</v>
      </c>
      <c r="I854" s="393">
        <v>100</v>
      </c>
    </row>
    <row r="855" spans="1:9" ht="63.75" customHeight="1">
      <c r="A855" s="389">
        <v>847</v>
      </c>
      <c r="B855" s="395">
        <v>41085</v>
      </c>
      <c r="C855" s="199" t="s">
        <v>661</v>
      </c>
      <c r="D855" s="401" t="s">
        <v>662</v>
      </c>
      <c r="E855" s="336" t="s">
        <v>534</v>
      </c>
      <c r="F855" s="393">
        <v>100</v>
      </c>
      <c r="G855" s="393">
        <v>100</v>
      </c>
      <c r="H855" s="393">
        <v>0</v>
      </c>
      <c r="I855" s="393">
        <v>100</v>
      </c>
    </row>
    <row r="856" spans="1:9" ht="63.75" customHeight="1">
      <c r="A856" s="389">
        <v>848</v>
      </c>
      <c r="B856" s="395">
        <v>41085</v>
      </c>
      <c r="C856" s="199" t="s">
        <v>641</v>
      </c>
      <c r="D856" s="401" t="s">
        <v>642</v>
      </c>
      <c r="E856" s="336" t="s">
        <v>534</v>
      </c>
      <c r="F856" s="393">
        <v>162.5</v>
      </c>
      <c r="G856" s="393">
        <v>162.5</v>
      </c>
      <c r="H856" s="393">
        <v>0</v>
      </c>
      <c r="I856" s="393">
        <v>162.5</v>
      </c>
    </row>
    <row r="857" spans="1:9" ht="63.75" customHeight="1">
      <c r="A857" s="389">
        <v>849</v>
      </c>
      <c r="B857" s="395">
        <v>41085</v>
      </c>
      <c r="C857" s="199" t="s">
        <v>2148</v>
      </c>
      <c r="D857" s="401" t="s">
        <v>1848</v>
      </c>
      <c r="E857" s="336" t="s">
        <v>534</v>
      </c>
      <c r="F857" s="393">
        <v>125</v>
      </c>
      <c r="G857" s="393">
        <v>125</v>
      </c>
      <c r="H857" s="393">
        <v>0</v>
      </c>
      <c r="I857" s="393">
        <v>125</v>
      </c>
    </row>
    <row r="858" spans="1:9" ht="63.75" customHeight="1">
      <c r="A858" s="389">
        <v>850</v>
      </c>
      <c r="B858" s="395">
        <v>41085</v>
      </c>
      <c r="C858" s="199" t="s">
        <v>2149</v>
      </c>
      <c r="D858" s="401" t="s">
        <v>1831</v>
      </c>
      <c r="E858" s="336" t="s">
        <v>534</v>
      </c>
      <c r="F858" s="393">
        <v>100</v>
      </c>
      <c r="G858" s="393">
        <v>100</v>
      </c>
      <c r="H858" s="393">
        <v>0</v>
      </c>
      <c r="I858" s="393">
        <v>100</v>
      </c>
    </row>
    <row r="859" spans="1:9" ht="63.75" customHeight="1">
      <c r="A859" s="389">
        <v>851</v>
      </c>
      <c r="B859" s="395">
        <v>41085</v>
      </c>
      <c r="C859" s="199" t="s">
        <v>2150</v>
      </c>
      <c r="D859" s="401" t="s">
        <v>668</v>
      </c>
      <c r="E859" s="336" t="s">
        <v>534</v>
      </c>
      <c r="F859" s="393">
        <v>100</v>
      </c>
      <c r="G859" s="393">
        <v>100</v>
      </c>
      <c r="H859" s="393">
        <v>0</v>
      </c>
      <c r="I859" s="393">
        <v>100</v>
      </c>
    </row>
    <row r="860" spans="1:9" ht="63.75" customHeight="1">
      <c r="A860" s="389">
        <v>852</v>
      </c>
      <c r="B860" s="395">
        <v>41085</v>
      </c>
      <c r="C860" s="199" t="s">
        <v>1851</v>
      </c>
      <c r="D860" s="401" t="s">
        <v>1852</v>
      </c>
      <c r="E860" s="336" t="s">
        <v>534</v>
      </c>
      <c r="F860" s="393">
        <v>125</v>
      </c>
      <c r="G860" s="393">
        <v>125</v>
      </c>
      <c r="H860" s="393">
        <v>0</v>
      </c>
      <c r="I860" s="393">
        <v>125</v>
      </c>
    </row>
    <row r="861" spans="1:9" ht="63.75" customHeight="1">
      <c r="A861" s="389">
        <v>853</v>
      </c>
      <c r="B861" s="395">
        <v>41085</v>
      </c>
      <c r="C861" s="199" t="s">
        <v>2151</v>
      </c>
      <c r="D861" s="401" t="s">
        <v>1864</v>
      </c>
      <c r="E861" s="336" t="s">
        <v>534</v>
      </c>
      <c r="F861" s="393">
        <v>100</v>
      </c>
      <c r="G861" s="393">
        <v>100</v>
      </c>
      <c r="H861" s="393">
        <v>0</v>
      </c>
      <c r="I861" s="393">
        <v>100</v>
      </c>
    </row>
    <row r="862" spans="1:9" ht="63.75" customHeight="1">
      <c r="A862" s="389">
        <v>854</v>
      </c>
      <c r="B862" s="395">
        <v>41080</v>
      </c>
      <c r="C862" s="199" t="s">
        <v>2152</v>
      </c>
      <c r="D862" s="401" t="s">
        <v>2153</v>
      </c>
      <c r="E862" s="336" t="s">
        <v>534</v>
      </c>
      <c r="F862" s="393">
        <v>162.5</v>
      </c>
      <c r="G862" s="393">
        <v>162.5</v>
      </c>
      <c r="H862" s="393">
        <v>0</v>
      </c>
      <c r="I862" s="393">
        <v>162.5</v>
      </c>
    </row>
    <row r="863" spans="1:9" ht="63.75" customHeight="1">
      <c r="A863" s="389">
        <v>855</v>
      </c>
      <c r="B863" s="403">
        <v>40947</v>
      </c>
      <c r="C863" s="199" t="s">
        <v>2154</v>
      </c>
      <c r="D863" s="404" t="s">
        <v>2155</v>
      </c>
      <c r="E863" s="405" t="s">
        <v>2156</v>
      </c>
      <c r="F863" s="393">
        <v>101417.60000000001</v>
      </c>
      <c r="G863" s="393">
        <v>101417.60000000001</v>
      </c>
      <c r="H863" s="393">
        <v>0</v>
      </c>
      <c r="I863" s="393">
        <v>101417.60000000001</v>
      </c>
    </row>
    <row r="864" spans="1:9" ht="63.75" customHeight="1">
      <c r="A864" s="389">
        <v>856</v>
      </c>
      <c r="B864" s="406">
        <v>40940</v>
      </c>
      <c r="C864" s="199" t="s">
        <v>2157</v>
      </c>
      <c r="D864" s="407" t="s">
        <v>2158</v>
      </c>
      <c r="E864" s="405" t="s">
        <v>2159</v>
      </c>
      <c r="F864" s="393">
        <v>945.85</v>
      </c>
      <c r="G864" s="393">
        <v>945.85</v>
      </c>
      <c r="H864" s="393">
        <v>0</v>
      </c>
      <c r="I864" s="393">
        <v>945.85</v>
      </c>
    </row>
    <row r="865" spans="1:9" ht="63.75" customHeight="1">
      <c r="A865" s="389">
        <v>857</v>
      </c>
      <c r="B865" s="403">
        <v>41121</v>
      </c>
      <c r="C865" s="408" t="s">
        <v>2160</v>
      </c>
      <c r="D865" s="409" t="s">
        <v>2161</v>
      </c>
      <c r="E865" s="410" t="s">
        <v>2162</v>
      </c>
      <c r="F865" s="393">
        <v>45648.94</v>
      </c>
      <c r="G865" s="393">
        <v>45648.94</v>
      </c>
      <c r="H865" s="393">
        <v>0</v>
      </c>
      <c r="I865" s="393">
        <v>45648.94</v>
      </c>
    </row>
    <row r="866" spans="1:9" ht="63.75" customHeight="1">
      <c r="A866" s="389">
        <v>858</v>
      </c>
      <c r="B866" s="411" t="s">
        <v>2163</v>
      </c>
      <c r="C866" s="199" t="s">
        <v>2164</v>
      </c>
      <c r="D866" s="404" t="s">
        <v>2165</v>
      </c>
      <c r="E866" s="405" t="s">
        <v>2166</v>
      </c>
      <c r="F866" s="393">
        <v>113.428</v>
      </c>
      <c r="G866" s="393">
        <v>113.428</v>
      </c>
      <c r="H866" s="393">
        <v>0</v>
      </c>
      <c r="I866" s="393">
        <v>113.428</v>
      </c>
    </row>
    <row r="867" spans="1:9" ht="63.75" customHeight="1">
      <c r="A867" s="389">
        <v>859</v>
      </c>
      <c r="B867" s="411" t="s">
        <v>2163</v>
      </c>
      <c r="C867" s="199" t="s">
        <v>2167</v>
      </c>
      <c r="D867" s="404" t="s">
        <v>2168</v>
      </c>
      <c r="E867" s="405" t="s">
        <v>2166</v>
      </c>
      <c r="F867" s="393">
        <v>143.428</v>
      </c>
      <c r="G867" s="393">
        <v>143.428</v>
      </c>
      <c r="H867" s="393">
        <v>0</v>
      </c>
      <c r="I867" s="393">
        <v>143.428</v>
      </c>
    </row>
    <row r="868" spans="1:9" ht="63.75" customHeight="1">
      <c r="A868" s="389">
        <v>860</v>
      </c>
      <c r="B868" s="411" t="s">
        <v>2163</v>
      </c>
      <c r="C868" s="199" t="s">
        <v>2169</v>
      </c>
      <c r="D868" s="404" t="s">
        <v>2170</v>
      </c>
      <c r="E868" s="405" t="s">
        <v>2166</v>
      </c>
      <c r="F868" s="393">
        <v>113.428</v>
      </c>
      <c r="G868" s="393">
        <v>113.428</v>
      </c>
      <c r="H868" s="393">
        <v>0</v>
      </c>
      <c r="I868" s="393">
        <v>113.428</v>
      </c>
    </row>
    <row r="869" spans="1:9" ht="63.75" customHeight="1">
      <c r="A869" s="389">
        <v>861</v>
      </c>
      <c r="B869" s="411" t="s">
        <v>2171</v>
      </c>
      <c r="C869" s="199" t="s">
        <v>2172</v>
      </c>
      <c r="D869" s="404" t="s">
        <v>2173</v>
      </c>
      <c r="E869" s="405" t="s">
        <v>2166</v>
      </c>
      <c r="F869" s="393">
        <v>105</v>
      </c>
      <c r="G869" s="393">
        <v>105</v>
      </c>
      <c r="H869" s="393">
        <v>0</v>
      </c>
      <c r="I869" s="393">
        <v>105</v>
      </c>
    </row>
    <row r="870" spans="1:9" ht="63.75" customHeight="1">
      <c r="A870" s="389">
        <v>862</v>
      </c>
      <c r="B870" s="411" t="s">
        <v>2174</v>
      </c>
      <c r="C870" s="199" t="s">
        <v>2175</v>
      </c>
      <c r="D870" s="404" t="s">
        <v>2176</v>
      </c>
      <c r="E870" s="405" t="s">
        <v>2166</v>
      </c>
      <c r="F870" s="393">
        <v>15</v>
      </c>
      <c r="G870" s="393">
        <v>15</v>
      </c>
      <c r="H870" s="393">
        <v>0</v>
      </c>
      <c r="I870" s="393">
        <v>15</v>
      </c>
    </row>
    <row r="871" spans="1:9" ht="63.75" customHeight="1">
      <c r="A871" s="389">
        <v>863</v>
      </c>
      <c r="B871" s="411" t="s">
        <v>2174</v>
      </c>
      <c r="C871" s="199" t="s">
        <v>2177</v>
      </c>
      <c r="D871" s="404" t="s">
        <v>2178</v>
      </c>
      <c r="E871" s="405" t="s">
        <v>2166</v>
      </c>
      <c r="F871" s="393">
        <v>15</v>
      </c>
      <c r="G871" s="393">
        <v>15</v>
      </c>
      <c r="H871" s="393">
        <v>0</v>
      </c>
      <c r="I871" s="393">
        <v>15</v>
      </c>
    </row>
    <row r="872" spans="1:9" ht="63.75" customHeight="1">
      <c r="A872" s="389">
        <v>864</v>
      </c>
      <c r="B872" s="411" t="s">
        <v>2179</v>
      </c>
      <c r="C872" s="199" t="s">
        <v>2180</v>
      </c>
      <c r="D872" s="404" t="s">
        <v>2181</v>
      </c>
      <c r="E872" s="405" t="s">
        <v>2166</v>
      </c>
      <c r="F872" s="393">
        <v>30</v>
      </c>
      <c r="G872" s="393">
        <v>30</v>
      </c>
      <c r="H872" s="393">
        <v>0</v>
      </c>
      <c r="I872" s="393">
        <v>30</v>
      </c>
    </row>
    <row r="873" spans="1:9" ht="63.75" customHeight="1">
      <c r="A873" s="389">
        <v>865</v>
      </c>
      <c r="B873" s="411" t="s">
        <v>2182</v>
      </c>
      <c r="C873" s="199" t="s">
        <v>2183</v>
      </c>
      <c r="D873" s="404" t="s">
        <v>2184</v>
      </c>
      <c r="E873" s="405" t="s">
        <v>2166</v>
      </c>
      <c r="F873" s="393">
        <v>15</v>
      </c>
      <c r="G873" s="393">
        <v>15</v>
      </c>
      <c r="H873" s="393">
        <v>0</v>
      </c>
      <c r="I873" s="393">
        <v>15</v>
      </c>
    </row>
    <row r="874" spans="1:9" ht="63.75" customHeight="1">
      <c r="A874" s="389">
        <v>866</v>
      </c>
      <c r="B874" s="411" t="s">
        <v>2182</v>
      </c>
      <c r="C874" s="199" t="s">
        <v>2185</v>
      </c>
      <c r="D874" s="404" t="s">
        <v>2186</v>
      </c>
      <c r="E874" s="405" t="s">
        <v>2166</v>
      </c>
      <c r="F874" s="393">
        <v>15</v>
      </c>
      <c r="G874" s="393">
        <v>15</v>
      </c>
      <c r="H874" s="393">
        <v>0</v>
      </c>
      <c r="I874" s="393">
        <v>15</v>
      </c>
    </row>
    <row r="875" spans="1:9" ht="63.75" customHeight="1">
      <c r="A875" s="389">
        <v>867</v>
      </c>
      <c r="B875" s="411" t="s">
        <v>2182</v>
      </c>
      <c r="C875" s="199" t="s">
        <v>2187</v>
      </c>
      <c r="D875" s="404" t="s">
        <v>2188</v>
      </c>
      <c r="E875" s="405" t="s">
        <v>2166</v>
      </c>
      <c r="F875" s="393">
        <v>15</v>
      </c>
      <c r="G875" s="393">
        <v>15</v>
      </c>
      <c r="H875" s="393">
        <v>0</v>
      </c>
      <c r="I875" s="393">
        <v>15</v>
      </c>
    </row>
    <row r="876" spans="1:9" ht="63.75" customHeight="1">
      <c r="A876" s="389">
        <v>868</v>
      </c>
      <c r="B876" s="403">
        <v>41120</v>
      </c>
      <c r="C876" s="408" t="s">
        <v>2189</v>
      </c>
      <c r="D876" s="412" t="s">
        <v>2190</v>
      </c>
      <c r="E876" s="413" t="s">
        <v>2191</v>
      </c>
      <c r="F876" s="393">
        <v>344</v>
      </c>
      <c r="G876" s="393">
        <v>344</v>
      </c>
      <c r="H876" s="393">
        <v>0</v>
      </c>
      <c r="I876" s="393">
        <v>344</v>
      </c>
    </row>
    <row r="877" spans="1:9" ht="63.75" customHeight="1">
      <c r="A877" s="389">
        <v>877</v>
      </c>
      <c r="B877" s="416" t="s">
        <v>2192</v>
      </c>
      <c r="C877" s="414" t="s">
        <v>2193</v>
      </c>
      <c r="D877" s="415"/>
      <c r="E877" s="405" t="s">
        <v>2194</v>
      </c>
      <c r="F877" s="393">
        <v>23442.05</v>
      </c>
      <c r="G877" s="393">
        <v>23442.05</v>
      </c>
      <c r="H877" s="393">
        <v>0</v>
      </c>
      <c r="I877" s="393">
        <v>23442.05</v>
      </c>
    </row>
    <row r="878" spans="1:9" ht="63.75" customHeight="1">
      <c r="A878" s="389">
        <v>878</v>
      </c>
      <c r="B878" s="417" t="s">
        <v>2195</v>
      </c>
      <c r="C878" s="414" t="s">
        <v>2196</v>
      </c>
      <c r="D878" s="418"/>
      <c r="E878" s="405" t="s">
        <v>2197</v>
      </c>
      <c r="F878" s="393">
        <v>16387.13</v>
      </c>
      <c r="G878" s="393">
        <v>16387.13</v>
      </c>
      <c r="H878" s="393">
        <v>0</v>
      </c>
      <c r="I878" s="393">
        <v>16387.13</v>
      </c>
    </row>
    <row r="879" spans="1:9" ht="18.75" customHeight="1">
      <c r="A879" s="389">
        <v>897</v>
      </c>
      <c r="B879" s="389"/>
      <c r="C879" s="408" t="s">
        <v>2198</v>
      </c>
      <c r="D879" s="390"/>
      <c r="E879" s="390"/>
      <c r="F879" s="393">
        <v>500</v>
      </c>
      <c r="G879" s="393">
        <v>500</v>
      </c>
      <c r="H879" s="393">
        <v>0</v>
      </c>
      <c r="I879" s="393">
        <v>500</v>
      </c>
    </row>
    <row r="880" spans="1:9" ht="18.75" customHeight="1">
      <c r="A880" s="389">
        <v>898</v>
      </c>
      <c r="B880" s="419"/>
      <c r="C880" s="314"/>
      <c r="D880" s="199"/>
      <c r="E880" s="198"/>
      <c r="F880" s="198"/>
      <c r="G880" s="277"/>
      <c r="H880" s="283" t="s">
        <v>397</v>
      </c>
      <c r="I880" s="420">
        <f>SUM(I9:I879)</f>
        <v>306340.85400000005</v>
      </c>
    </row>
    <row r="882" spans="1:12">
      <c r="A882" s="355" t="s">
        <v>425</v>
      </c>
    </row>
    <row r="884" spans="1:12">
      <c r="B884" s="421" t="s">
        <v>98</v>
      </c>
      <c r="F884" s="422"/>
    </row>
    <row r="885" spans="1:12">
      <c r="F885" s="423"/>
      <c r="I885" s="423"/>
      <c r="J885" s="423"/>
      <c r="K885" s="423"/>
      <c r="L885" s="423"/>
    </row>
    <row r="886" spans="1:12">
      <c r="C886" s="424"/>
      <c r="F886" s="424"/>
      <c r="G886" s="424"/>
      <c r="H886" s="388"/>
      <c r="I886" s="425"/>
      <c r="J886" s="423"/>
      <c r="K886" s="423"/>
      <c r="L886" s="423"/>
    </row>
    <row r="887" spans="1:12">
      <c r="A887" s="423"/>
      <c r="C887" s="426" t="s">
        <v>253</v>
      </c>
      <c r="F887" s="388" t="s">
        <v>258</v>
      </c>
      <c r="G887" s="426"/>
      <c r="H887" s="426"/>
      <c r="I887" s="425"/>
      <c r="J887" s="423"/>
      <c r="K887" s="423"/>
      <c r="L887" s="423"/>
    </row>
    <row r="888" spans="1:12">
      <c r="A888" s="423"/>
      <c r="C888" s="427" t="s">
        <v>129</v>
      </c>
      <c r="F888" s="355" t="s">
        <v>254</v>
      </c>
      <c r="I888" s="423"/>
      <c r="J888" s="423"/>
      <c r="K888" s="423"/>
      <c r="L888" s="423"/>
    </row>
    <row r="889" spans="1:12" ht="12" customHeight="1"/>
    <row r="890" spans="1:12" ht="12" customHeight="1"/>
    <row r="891" spans="1:12" ht="12" customHeigh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80"/>
  </dataValidations>
  <printOptions gridLines="1"/>
  <pageMargins left="0.7" right="0.7" top="0.75" bottom="0.75" header="0.3" footer="0.3"/>
  <pageSetup scale="5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topLeftCell="A7" zoomScale="70" zoomScaleNormal="100" zoomScaleSheetLayoutView="70" workbookViewId="0">
      <selection activeCell="F10" sqref="F10"/>
    </sheetView>
  </sheetViews>
  <sheetFormatPr defaultRowHeight="12.75"/>
  <cols>
    <col min="1" max="1" width="2.7109375" style="217" customWidth="1"/>
    <col min="2" max="2" width="10" style="217" customWidth="1"/>
    <col min="3" max="3" width="23.42578125" style="217" customWidth="1"/>
    <col min="4" max="4" width="13.28515625" style="217" customWidth="1"/>
    <col min="5" max="5" width="9.5703125" style="217" customWidth="1"/>
    <col min="6" max="6" width="11.5703125" style="217" customWidth="1"/>
    <col min="7" max="7" width="12.28515625" style="217" customWidth="1"/>
    <col min="8" max="8" width="15.28515625" style="217" customWidth="1"/>
    <col min="9" max="9" width="17.5703125" style="217" customWidth="1"/>
    <col min="10" max="11" width="12.42578125" style="217" customWidth="1"/>
    <col min="12" max="12" width="23.5703125" style="217" customWidth="1"/>
    <col min="13" max="13" width="18.5703125" style="217" customWidth="1"/>
    <col min="14" max="14" width="0.85546875" style="217" customWidth="1"/>
    <col min="15" max="16384" width="9.140625" style="217"/>
  </cols>
  <sheetData>
    <row r="1" spans="1:14" ht="13.5">
      <c r="A1" s="214" t="s">
        <v>426</v>
      </c>
      <c r="B1" s="215"/>
      <c r="C1" s="215"/>
      <c r="D1" s="215"/>
      <c r="E1" s="215"/>
      <c r="F1" s="215"/>
      <c r="G1" s="215"/>
      <c r="H1" s="215"/>
      <c r="I1" s="218"/>
      <c r="J1" s="265"/>
      <c r="K1" s="265"/>
      <c r="L1" s="265"/>
      <c r="M1" s="265" t="s">
        <v>386</v>
      </c>
      <c r="N1" s="218"/>
    </row>
    <row r="2" spans="1:14" ht="15">
      <c r="A2" s="218" t="s">
        <v>305</v>
      </c>
      <c r="B2" s="215"/>
      <c r="C2" s="215"/>
      <c r="D2" s="216"/>
      <c r="E2" s="216"/>
      <c r="F2" s="216"/>
      <c r="G2" s="216"/>
      <c r="H2" s="216"/>
      <c r="I2" s="215"/>
      <c r="J2" s="215"/>
      <c r="K2" s="215"/>
      <c r="L2" s="215"/>
      <c r="M2" s="281" t="s">
        <v>450</v>
      </c>
      <c r="N2" s="218"/>
    </row>
    <row r="3" spans="1:14">
      <c r="A3" s="218"/>
      <c r="B3" s="215"/>
      <c r="C3" s="215"/>
      <c r="D3" s="216"/>
      <c r="E3" s="216"/>
      <c r="F3" s="216"/>
      <c r="G3" s="216"/>
      <c r="H3" s="216"/>
      <c r="I3" s="215"/>
      <c r="J3" s="215"/>
      <c r="K3" s="215"/>
      <c r="L3" s="215"/>
      <c r="M3" s="215"/>
      <c r="N3" s="218"/>
    </row>
    <row r="4" spans="1:14">
      <c r="A4" s="215" t="s">
        <v>259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8"/>
    </row>
    <row r="5" spans="1:14" ht="15">
      <c r="A5" s="523" t="s">
        <v>2323</v>
      </c>
      <c r="B5" s="214"/>
      <c r="C5" s="214"/>
      <c r="D5" s="214"/>
      <c r="E5" s="215"/>
      <c r="F5" s="215"/>
      <c r="G5" s="215"/>
      <c r="H5" s="215"/>
      <c r="I5" s="215"/>
      <c r="J5" s="215"/>
      <c r="K5" s="215"/>
      <c r="L5" s="215"/>
      <c r="M5" s="215"/>
      <c r="N5" s="218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18"/>
    </row>
    <row r="7" spans="1:14" ht="51">
      <c r="A7" s="267" t="s">
        <v>63</v>
      </c>
      <c r="B7" s="268" t="s">
        <v>387</v>
      </c>
      <c r="C7" s="268" t="s">
        <v>388</v>
      </c>
      <c r="D7" s="269" t="s">
        <v>389</v>
      </c>
      <c r="E7" s="269" t="s">
        <v>260</v>
      </c>
      <c r="F7" s="269" t="s">
        <v>390</v>
      </c>
      <c r="G7" s="269" t="s">
        <v>391</v>
      </c>
      <c r="H7" s="268" t="s">
        <v>392</v>
      </c>
      <c r="I7" s="270" t="s">
        <v>393</v>
      </c>
      <c r="J7" s="270" t="s">
        <v>394</v>
      </c>
      <c r="K7" s="271" t="s">
        <v>395</v>
      </c>
      <c r="L7" s="271" t="s">
        <v>396</v>
      </c>
      <c r="M7" s="269" t="s">
        <v>386</v>
      </c>
      <c r="N7" s="218"/>
    </row>
    <row r="8" spans="1:14">
      <c r="A8" s="221">
        <v>1</v>
      </c>
      <c r="B8" s="222">
        <v>2</v>
      </c>
      <c r="C8" s="222">
        <v>3</v>
      </c>
      <c r="D8" s="223">
        <v>4</v>
      </c>
      <c r="E8" s="223">
        <v>5</v>
      </c>
      <c r="F8" s="223">
        <v>6</v>
      </c>
      <c r="G8" s="223">
        <v>7</v>
      </c>
      <c r="H8" s="223">
        <v>8</v>
      </c>
      <c r="I8" s="223">
        <v>9</v>
      </c>
      <c r="J8" s="223">
        <v>10</v>
      </c>
      <c r="K8" s="223">
        <v>11</v>
      </c>
      <c r="L8" s="223">
        <v>12</v>
      </c>
      <c r="M8" s="223">
        <v>13</v>
      </c>
      <c r="N8" s="218"/>
    </row>
    <row r="9" spans="1:14" ht="15.75">
      <c r="A9" s="224">
        <v>1</v>
      </c>
      <c r="B9" s="225"/>
      <c r="C9" s="272"/>
      <c r="D9" s="316"/>
      <c r="E9" s="317"/>
      <c r="F9" s="224"/>
      <c r="G9" s="224"/>
      <c r="H9" s="224"/>
      <c r="I9" s="225"/>
      <c r="J9" s="318"/>
      <c r="K9" s="224"/>
      <c r="L9" s="224"/>
      <c r="M9" s="273"/>
      <c r="N9" s="218"/>
    </row>
    <row r="10" spans="1:14" ht="15">
      <c r="A10" s="224">
        <v>2</v>
      </c>
      <c r="B10" s="225"/>
      <c r="C10" s="272"/>
      <c r="D10" s="224"/>
      <c r="E10" s="224"/>
      <c r="F10" s="224"/>
      <c r="G10" s="224"/>
      <c r="H10" s="224"/>
      <c r="I10" s="224"/>
      <c r="J10" s="224"/>
      <c r="K10" s="224"/>
      <c r="L10" s="224"/>
      <c r="M10" s="273"/>
      <c r="N10" s="218"/>
    </row>
    <row r="11" spans="1:14" ht="15">
      <c r="A11" s="224">
        <v>3</v>
      </c>
      <c r="B11" s="225"/>
      <c r="C11" s="272"/>
      <c r="D11" s="224"/>
      <c r="E11" s="224"/>
      <c r="F11" s="224"/>
      <c r="G11" s="224"/>
      <c r="H11" s="224"/>
      <c r="I11" s="224"/>
      <c r="J11" s="224"/>
      <c r="K11" s="224"/>
      <c r="L11" s="224"/>
      <c r="M11" s="273"/>
      <c r="N11" s="218"/>
    </row>
    <row r="12" spans="1:14" ht="15">
      <c r="A12" s="224">
        <v>4</v>
      </c>
      <c r="B12" s="225"/>
      <c r="C12" s="272"/>
      <c r="D12" s="224"/>
      <c r="E12" s="224"/>
      <c r="F12" s="224"/>
      <c r="G12" s="224"/>
      <c r="H12" s="224"/>
      <c r="I12" s="224"/>
      <c r="J12" s="224"/>
      <c r="K12" s="224"/>
      <c r="L12" s="224"/>
      <c r="M12" s="273" t="str">
        <f t="shared" ref="M12:M33" si="0">IF(ISBLANK(B12),"",$M$2)</f>
        <v/>
      </c>
      <c r="N12" s="218"/>
    </row>
    <row r="13" spans="1:14" ht="15">
      <c r="A13" s="224">
        <v>5</v>
      </c>
      <c r="B13" s="225"/>
      <c r="C13" s="272"/>
      <c r="D13" s="224"/>
      <c r="E13" s="224"/>
      <c r="F13" s="224"/>
      <c r="G13" s="224"/>
      <c r="H13" s="224"/>
      <c r="I13" s="224"/>
      <c r="J13" s="224"/>
      <c r="K13" s="224"/>
      <c r="L13" s="224"/>
      <c r="M13" s="273" t="str">
        <f t="shared" si="0"/>
        <v/>
      </c>
      <c r="N13" s="218"/>
    </row>
    <row r="14" spans="1:14" ht="15">
      <c r="A14" s="224">
        <v>6</v>
      </c>
      <c r="B14" s="225"/>
      <c r="C14" s="272"/>
      <c r="D14" s="224"/>
      <c r="E14" s="224"/>
      <c r="F14" s="224"/>
      <c r="G14" s="224"/>
      <c r="H14" s="224"/>
      <c r="I14" s="224"/>
      <c r="J14" s="224"/>
      <c r="K14" s="224"/>
      <c r="L14" s="224"/>
      <c r="M14" s="273" t="str">
        <f t="shared" si="0"/>
        <v/>
      </c>
      <c r="N14" s="218"/>
    </row>
    <row r="15" spans="1:14" ht="15">
      <c r="A15" s="224">
        <v>7</v>
      </c>
      <c r="B15" s="225"/>
      <c r="C15" s="272"/>
      <c r="D15" s="224"/>
      <c r="E15" s="224"/>
      <c r="F15" s="224"/>
      <c r="G15" s="224"/>
      <c r="H15" s="224"/>
      <c r="I15" s="224"/>
      <c r="J15" s="224"/>
      <c r="K15" s="224"/>
      <c r="L15" s="224"/>
      <c r="M15" s="273" t="str">
        <f t="shared" si="0"/>
        <v/>
      </c>
      <c r="N15" s="218"/>
    </row>
    <row r="16" spans="1:14" ht="15">
      <c r="A16" s="224">
        <v>8</v>
      </c>
      <c r="B16" s="225"/>
      <c r="C16" s="272"/>
      <c r="D16" s="224"/>
      <c r="E16" s="224"/>
      <c r="F16" s="224"/>
      <c r="G16" s="224"/>
      <c r="H16" s="224"/>
      <c r="I16" s="224"/>
      <c r="J16" s="224"/>
      <c r="K16" s="224"/>
      <c r="L16" s="224"/>
      <c r="M16" s="273" t="str">
        <f t="shared" si="0"/>
        <v/>
      </c>
      <c r="N16" s="218"/>
    </row>
    <row r="17" spans="1:14" ht="15">
      <c r="A17" s="224">
        <v>9</v>
      </c>
      <c r="B17" s="225"/>
      <c r="C17" s="272"/>
      <c r="D17" s="224"/>
      <c r="E17" s="224"/>
      <c r="F17" s="224"/>
      <c r="G17" s="224"/>
      <c r="H17" s="224"/>
      <c r="I17" s="224"/>
      <c r="J17" s="224"/>
      <c r="K17" s="224"/>
      <c r="L17" s="224"/>
      <c r="M17" s="273" t="str">
        <f t="shared" si="0"/>
        <v/>
      </c>
      <c r="N17" s="218"/>
    </row>
    <row r="18" spans="1:14" ht="15">
      <c r="A18" s="224">
        <v>10</v>
      </c>
      <c r="B18" s="225"/>
      <c r="C18" s="272"/>
      <c r="D18" s="224"/>
      <c r="E18" s="224"/>
      <c r="F18" s="224"/>
      <c r="G18" s="224"/>
      <c r="H18" s="224"/>
      <c r="I18" s="224"/>
      <c r="J18" s="224"/>
      <c r="K18" s="224"/>
      <c r="L18" s="224"/>
      <c r="M18" s="273" t="str">
        <f t="shared" si="0"/>
        <v/>
      </c>
      <c r="N18" s="218"/>
    </row>
    <row r="19" spans="1:14" ht="15">
      <c r="A19" s="224">
        <v>11</v>
      </c>
      <c r="B19" s="225"/>
      <c r="C19" s="272"/>
      <c r="D19" s="224"/>
      <c r="E19" s="224"/>
      <c r="F19" s="224"/>
      <c r="G19" s="224"/>
      <c r="H19" s="224"/>
      <c r="I19" s="224"/>
      <c r="J19" s="224"/>
      <c r="K19" s="224"/>
      <c r="L19" s="224"/>
      <c r="M19" s="273" t="str">
        <f t="shared" si="0"/>
        <v/>
      </c>
      <c r="N19" s="218"/>
    </row>
    <row r="20" spans="1:14" ht="15">
      <c r="A20" s="224">
        <v>12</v>
      </c>
      <c r="B20" s="225"/>
      <c r="C20" s="272"/>
      <c r="D20" s="224"/>
      <c r="E20" s="224"/>
      <c r="F20" s="224"/>
      <c r="G20" s="224"/>
      <c r="H20" s="224"/>
      <c r="I20" s="224"/>
      <c r="J20" s="224"/>
      <c r="K20" s="224"/>
      <c r="L20" s="224"/>
      <c r="M20" s="273" t="str">
        <f t="shared" si="0"/>
        <v/>
      </c>
      <c r="N20" s="218"/>
    </row>
    <row r="21" spans="1:14" ht="15">
      <c r="A21" s="224">
        <v>13</v>
      </c>
      <c r="B21" s="225"/>
      <c r="C21" s="272"/>
      <c r="D21" s="224"/>
      <c r="E21" s="224"/>
      <c r="F21" s="224"/>
      <c r="G21" s="224"/>
      <c r="H21" s="224"/>
      <c r="I21" s="224"/>
      <c r="J21" s="224"/>
      <c r="K21" s="224"/>
      <c r="L21" s="224"/>
      <c r="M21" s="273" t="str">
        <f t="shared" si="0"/>
        <v/>
      </c>
      <c r="N21" s="218"/>
    </row>
    <row r="22" spans="1:14" ht="15">
      <c r="A22" s="224">
        <v>14</v>
      </c>
      <c r="B22" s="225"/>
      <c r="C22" s="272"/>
      <c r="D22" s="224"/>
      <c r="E22" s="224"/>
      <c r="F22" s="224"/>
      <c r="G22" s="224"/>
      <c r="H22" s="224"/>
      <c r="I22" s="224"/>
      <c r="J22" s="224"/>
      <c r="K22" s="224"/>
      <c r="L22" s="224"/>
      <c r="M22" s="273" t="str">
        <f t="shared" si="0"/>
        <v/>
      </c>
      <c r="N22" s="218"/>
    </row>
    <row r="23" spans="1:14" ht="15">
      <c r="A23" s="224">
        <v>15</v>
      </c>
      <c r="B23" s="225"/>
      <c r="C23" s="272"/>
      <c r="D23" s="224"/>
      <c r="E23" s="224"/>
      <c r="F23" s="224"/>
      <c r="G23" s="224"/>
      <c r="H23" s="224"/>
      <c r="I23" s="224"/>
      <c r="J23" s="224"/>
      <c r="K23" s="224"/>
      <c r="L23" s="224"/>
      <c r="M23" s="273" t="str">
        <f t="shared" si="0"/>
        <v/>
      </c>
      <c r="N23" s="218"/>
    </row>
    <row r="24" spans="1:14" ht="15">
      <c r="A24" s="224">
        <v>16</v>
      </c>
      <c r="B24" s="225"/>
      <c r="C24" s="272"/>
      <c r="D24" s="224"/>
      <c r="E24" s="224"/>
      <c r="F24" s="224"/>
      <c r="G24" s="224"/>
      <c r="H24" s="224"/>
      <c r="I24" s="224"/>
      <c r="J24" s="224"/>
      <c r="K24" s="224"/>
      <c r="L24" s="224"/>
      <c r="M24" s="273" t="str">
        <f t="shared" si="0"/>
        <v/>
      </c>
      <c r="N24" s="218"/>
    </row>
    <row r="25" spans="1:14" ht="15">
      <c r="A25" s="224">
        <v>17</v>
      </c>
      <c r="B25" s="225"/>
      <c r="C25" s="272"/>
      <c r="D25" s="224"/>
      <c r="E25" s="224"/>
      <c r="F25" s="224"/>
      <c r="G25" s="224"/>
      <c r="H25" s="224"/>
      <c r="I25" s="224"/>
      <c r="J25" s="224"/>
      <c r="K25" s="224"/>
      <c r="L25" s="224"/>
      <c r="M25" s="273" t="str">
        <f t="shared" si="0"/>
        <v/>
      </c>
      <c r="N25" s="218"/>
    </row>
    <row r="26" spans="1:14" ht="15">
      <c r="A26" s="224">
        <v>18</v>
      </c>
      <c r="B26" s="225"/>
      <c r="C26" s="272"/>
      <c r="D26" s="224"/>
      <c r="E26" s="224"/>
      <c r="F26" s="224"/>
      <c r="G26" s="224"/>
      <c r="H26" s="224"/>
      <c r="I26" s="224"/>
      <c r="J26" s="224"/>
      <c r="K26" s="224"/>
      <c r="L26" s="224"/>
      <c r="M26" s="273" t="str">
        <f t="shared" si="0"/>
        <v/>
      </c>
      <c r="N26" s="218"/>
    </row>
    <row r="27" spans="1:14" ht="15">
      <c r="A27" s="224">
        <v>19</v>
      </c>
      <c r="B27" s="225"/>
      <c r="C27" s="272"/>
      <c r="D27" s="224"/>
      <c r="E27" s="224"/>
      <c r="F27" s="224"/>
      <c r="G27" s="224"/>
      <c r="H27" s="224"/>
      <c r="I27" s="224"/>
      <c r="J27" s="224"/>
      <c r="K27" s="224"/>
      <c r="L27" s="224"/>
      <c r="M27" s="273" t="str">
        <f t="shared" si="0"/>
        <v/>
      </c>
      <c r="N27" s="218"/>
    </row>
    <row r="28" spans="1:14" ht="15">
      <c r="A28" s="224">
        <v>20</v>
      </c>
      <c r="B28" s="225"/>
      <c r="C28" s="272"/>
      <c r="D28" s="224"/>
      <c r="E28" s="224"/>
      <c r="F28" s="224"/>
      <c r="G28" s="224"/>
      <c r="H28" s="224"/>
      <c r="I28" s="224"/>
      <c r="J28" s="224"/>
      <c r="K28" s="224"/>
      <c r="L28" s="224"/>
      <c r="M28" s="273" t="str">
        <f t="shared" si="0"/>
        <v/>
      </c>
      <c r="N28" s="218"/>
    </row>
    <row r="29" spans="1:14" ht="15">
      <c r="A29" s="224">
        <v>21</v>
      </c>
      <c r="B29" s="225"/>
      <c r="C29" s="272"/>
      <c r="D29" s="224"/>
      <c r="E29" s="224"/>
      <c r="F29" s="224"/>
      <c r="G29" s="224"/>
      <c r="H29" s="224"/>
      <c r="I29" s="224"/>
      <c r="J29" s="224"/>
      <c r="K29" s="224"/>
      <c r="L29" s="224"/>
      <c r="M29" s="273" t="str">
        <f t="shared" si="0"/>
        <v/>
      </c>
      <c r="N29" s="218"/>
    </row>
    <row r="30" spans="1:14" ht="15">
      <c r="A30" s="224">
        <v>22</v>
      </c>
      <c r="B30" s="225"/>
      <c r="C30" s="272"/>
      <c r="D30" s="224"/>
      <c r="E30" s="224"/>
      <c r="F30" s="224"/>
      <c r="G30" s="224"/>
      <c r="H30" s="224"/>
      <c r="I30" s="224"/>
      <c r="J30" s="224"/>
      <c r="K30" s="224"/>
      <c r="L30" s="224"/>
      <c r="M30" s="273" t="str">
        <f t="shared" si="0"/>
        <v/>
      </c>
      <c r="N30" s="218"/>
    </row>
    <row r="31" spans="1:14" ht="15">
      <c r="A31" s="224">
        <v>23</v>
      </c>
      <c r="B31" s="225"/>
      <c r="C31" s="272"/>
      <c r="D31" s="224"/>
      <c r="E31" s="224"/>
      <c r="F31" s="224"/>
      <c r="G31" s="224"/>
      <c r="H31" s="224"/>
      <c r="I31" s="224"/>
      <c r="J31" s="224"/>
      <c r="K31" s="224"/>
      <c r="L31" s="224"/>
      <c r="M31" s="273" t="str">
        <f t="shared" si="0"/>
        <v/>
      </c>
      <c r="N31" s="218"/>
    </row>
    <row r="32" spans="1:14" ht="15">
      <c r="A32" s="224">
        <v>24</v>
      </c>
      <c r="B32" s="225"/>
      <c r="C32" s="272"/>
      <c r="D32" s="224"/>
      <c r="E32" s="224"/>
      <c r="F32" s="224"/>
      <c r="G32" s="224"/>
      <c r="H32" s="224"/>
      <c r="I32" s="224"/>
      <c r="J32" s="224"/>
      <c r="K32" s="224"/>
      <c r="L32" s="224"/>
      <c r="M32" s="273" t="str">
        <f t="shared" si="0"/>
        <v/>
      </c>
      <c r="N32" s="218"/>
    </row>
    <row r="33" spans="1:14" ht="15">
      <c r="A33" s="274" t="s">
        <v>266</v>
      </c>
      <c r="B33" s="225"/>
      <c r="C33" s="272"/>
      <c r="D33" s="224"/>
      <c r="E33" s="224"/>
      <c r="F33" s="224"/>
      <c r="G33" s="224"/>
      <c r="H33" s="224"/>
      <c r="I33" s="224"/>
      <c r="J33" s="224"/>
      <c r="K33" s="224"/>
      <c r="L33" s="224"/>
      <c r="M33" s="273" t="str">
        <f t="shared" si="0"/>
        <v/>
      </c>
      <c r="N33" s="218"/>
    </row>
    <row r="34" spans="1:14" s="231" customFormat="1"/>
    <row r="37" spans="1:14" s="21" customFormat="1" ht="15">
      <c r="B37" s="226" t="s">
        <v>98</v>
      </c>
    </row>
    <row r="38" spans="1:14" s="21" customFormat="1" ht="15">
      <c r="B38" s="226"/>
    </row>
    <row r="39" spans="1:14" s="21" customFormat="1" ht="15">
      <c r="C39" s="228"/>
      <c r="D39" s="227"/>
      <c r="E39" s="227"/>
      <c r="H39" s="228"/>
      <c r="I39" s="228"/>
      <c r="J39" s="227"/>
      <c r="K39" s="227"/>
      <c r="L39" s="227"/>
    </row>
    <row r="40" spans="1:14" s="21" customFormat="1" ht="15">
      <c r="C40" s="229" t="s">
        <v>253</v>
      </c>
      <c r="D40" s="227"/>
      <c r="E40" s="227"/>
      <c r="H40" s="226" t="s">
        <v>307</v>
      </c>
      <c r="M40" s="227"/>
    </row>
    <row r="41" spans="1:14" s="21" customFormat="1" ht="15">
      <c r="C41" s="229" t="s">
        <v>129</v>
      </c>
      <c r="D41" s="227"/>
      <c r="E41" s="227"/>
      <c r="H41" s="230" t="s">
        <v>254</v>
      </c>
      <c r="M41" s="227"/>
    </row>
    <row r="42" spans="1:14" ht="15">
      <c r="C42" s="229"/>
      <c r="F42" s="230"/>
      <c r="J42" s="232"/>
      <c r="K42" s="232"/>
      <c r="L42" s="232"/>
      <c r="M42" s="232"/>
    </row>
    <row r="43" spans="1:14" ht="15">
      <c r="C43" s="22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45">
        <v>40907</v>
      </c>
      <c r="C2" t="s">
        <v>190</v>
      </c>
      <c r="E2" t="s">
        <v>223</v>
      </c>
      <c r="G2" s="73" t="s">
        <v>229</v>
      </c>
    </row>
    <row r="3" spans="1:7" ht="15">
      <c r="A3" s="45">
        <v>40908</v>
      </c>
      <c r="C3" t="s">
        <v>191</v>
      </c>
      <c r="E3" t="s">
        <v>224</v>
      </c>
      <c r="G3" s="73" t="s">
        <v>230</v>
      </c>
    </row>
    <row r="4" spans="1:7" ht="15">
      <c r="A4" s="45">
        <v>40909</v>
      </c>
      <c r="C4" t="s">
        <v>192</v>
      </c>
      <c r="E4" t="s">
        <v>225</v>
      </c>
      <c r="G4" s="73" t="s">
        <v>231</v>
      </c>
    </row>
    <row r="5" spans="1:7">
      <c r="A5" s="45">
        <v>40910</v>
      </c>
      <c r="C5" t="s">
        <v>193</v>
      </c>
      <c r="E5" t="s">
        <v>226</v>
      </c>
    </row>
    <row r="6" spans="1:7">
      <c r="A6" s="45">
        <v>40911</v>
      </c>
      <c r="C6" t="s">
        <v>194</v>
      </c>
    </row>
    <row r="7" spans="1:7">
      <c r="A7" s="45">
        <v>40912</v>
      </c>
      <c r="C7" t="s">
        <v>195</v>
      </c>
    </row>
    <row r="8" spans="1:7">
      <c r="A8" s="45">
        <v>40913</v>
      </c>
      <c r="C8" t="s">
        <v>196</v>
      </c>
    </row>
    <row r="9" spans="1:7">
      <c r="A9" s="45">
        <v>40914</v>
      </c>
      <c r="C9" t="s">
        <v>197</v>
      </c>
    </row>
    <row r="10" spans="1:7">
      <c r="A10" s="45">
        <v>40915</v>
      </c>
      <c r="C10" t="s">
        <v>198</v>
      </c>
    </row>
    <row r="11" spans="1:7">
      <c r="A11" s="45">
        <v>40916</v>
      </c>
      <c r="C11" t="s">
        <v>199</v>
      </c>
    </row>
    <row r="12" spans="1:7">
      <c r="A12" s="45">
        <v>40917</v>
      </c>
      <c r="C12" t="s">
        <v>200</v>
      </c>
    </row>
    <row r="13" spans="1:7">
      <c r="A13" s="45">
        <v>40918</v>
      </c>
      <c r="C13" t="s">
        <v>201</v>
      </c>
    </row>
    <row r="14" spans="1:7">
      <c r="A14" s="45">
        <v>40919</v>
      </c>
      <c r="C14" t="s">
        <v>202</v>
      </c>
    </row>
    <row r="15" spans="1:7">
      <c r="A15" s="45">
        <v>40920</v>
      </c>
      <c r="C15" t="s">
        <v>203</v>
      </c>
    </row>
    <row r="16" spans="1:7">
      <c r="A16" s="45">
        <v>40921</v>
      </c>
      <c r="C16" t="s">
        <v>204</v>
      </c>
    </row>
    <row r="17" spans="1:3">
      <c r="A17" s="45">
        <v>40922</v>
      </c>
      <c r="C17" t="s">
        <v>205</v>
      </c>
    </row>
    <row r="18" spans="1:3">
      <c r="A18" s="45">
        <v>40923</v>
      </c>
      <c r="C18" t="s">
        <v>206</v>
      </c>
    </row>
    <row r="19" spans="1:3">
      <c r="A19" s="45">
        <v>40924</v>
      </c>
      <c r="C19" t="s">
        <v>207</v>
      </c>
    </row>
    <row r="20" spans="1:3">
      <c r="A20" s="45">
        <v>40925</v>
      </c>
      <c r="C20" t="s">
        <v>208</v>
      </c>
    </row>
    <row r="21" spans="1:3">
      <c r="A21" s="45">
        <v>40926</v>
      </c>
    </row>
    <row r="22" spans="1:3">
      <c r="A22" s="45">
        <v>40927</v>
      </c>
    </row>
    <row r="23" spans="1:3">
      <c r="A23" s="45">
        <v>40928</v>
      </c>
    </row>
    <row r="24" spans="1:3">
      <c r="A24" s="45">
        <v>40929</v>
      </c>
    </row>
    <row r="25" spans="1:3">
      <c r="A25" s="45">
        <v>40930</v>
      </c>
    </row>
    <row r="26" spans="1:3">
      <c r="A26" s="45">
        <v>40931</v>
      </c>
    </row>
    <row r="27" spans="1:3">
      <c r="A27" s="45">
        <v>40932</v>
      </c>
    </row>
    <row r="28" spans="1:3">
      <c r="A28" s="45">
        <v>40933</v>
      </c>
    </row>
    <row r="29" spans="1:3">
      <c r="A29" s="45">
        <v>40934</v>
      </c>
    </row>
    <row r="30" spans="1:3">
      <c r="A30" s="45">
        <v>40935</v>
      </c>
    </row>
    <row r="31" spans="1:3">
      <c r="A31" s="45">
        <v>40936</v>
      </c>
    </row>
    <row r="32" spans="1:3">
      <c r="A32" s="45">
        <v>40937</v>
      </c>
    </row>
    <row r="33" spans="1:1">
      <c r="A33" s="45">
        <v>40938</v>
      </c>
    </row>
    <row r="34" spans="1:1">
      <c r="A34" s="45">
        <v>40939</v>
      </c>
    </row>
    <row r="35" spans="1:1">
      <c r="A35" s="45">
        <v>40941</v>
      </c>
    </row>
    <row r="36" spans="1:1">
      <c r="A36" s="45">
        <v>40942</v>
      </c>
    </row>
    <row r="37" spans="1:1">
      <c r="A37" s="45">
        <v>40943</v>
      </c>
    </row>
    <row r="38" spans="1:1">
      <c r="A38" s="45">
        <v>40944</v>
      </c>
    </row>
    <row r="39" spans="1:1">
      <c r="A39" s="45">
        <v>40945</v>
      </c>
    </row>
    <row r="40" spans="1:1">
      <c r="A40" s="45">
        <v>40946</v>
      </c>
    </row>
    <row r="41" spans="1:1">
      <c r="A41" s="45">
        <v>40947</v>
      </c>
    </row>
    <row r="42" spans="1:1">
      <c r="A42" s="45">
        <v>40948</v>
      </c>
    </row>
    <row r="43" spans="1:1">
      <c r="A43" s="45">
        <v>40949</v>
      </c>
    </row>
    <row r="44" spans="1:1">
      <c r="A44" s="45">
        <v>40950</v>
      </c>
    </row>
    <row r="45" spans="1:1">
      <c r="A45" s="45">
        <v>40951</v>
      </c>
    </row>
    <row r="46" spans="1:1">
      <c r="A46" s="45">
        <v>40952</v>
      </c>
    </row>
    <row r="47" spans="1:1">
      <c r="A47" s="45">
        <v>40953</v>
      </c>
    </row>
    <row r="48" spans="1:1">
      <c r="A48" s="45">
        <v>40954</v>
      </c>
    </row>
    <row r="49" spans="1:1">
      <c r="A49" s="45">
        <v>40955</v>
      </c>
    </row>
    <row r="50" spans="1:1">
      <c r="A50" s="45">
        <v>40956</v>
      </c>
    </row>
    <row r="51" spans="1:1">
      <c r="A51" s="45">
        <v>40957</v>
      </c>
    </row>
    <row r="52" spans="1:1">
      <c r="A52" s="45">
        <v>40958</v>
      </c>
    </row>
    <row r="53" spans="1:1">
      <c r="A53" s="45">
        <v>40959</v>
      </c>
    </row>
    <row r="54" spans="1:1">
      <c r="A54" s="45">
        <v>40960</v>
      </c>
    </row>
    <row r="55" spans="1:1">
      <c r="A55" s="45">
        <v>40961</v>
      </c>
    </row>
    <row r="56" spans="1:1">
      <c r="A56" s="45">
        <v>40962</v>
      </c>
    </row>
    <row r="57" spans="1:1">
      <c r="A57" s="45">
        <v>40963</v>
      </c>
    </row>
    <row r="58" spans="1:1">
      <c r="A58" s="45">
        <v>40964</v>
      </c>
    </row>
    <row r="59" spans="1:1">
      <c r="A59" s="45">
        <v>40965</v>
      </c>
    </row>
    <row r="60" spans="1:1">
      <c r="A60" s="45">
        <v>40966</v>
      </c>
    </row>
    <row r="61" spans="1:1">
      <c r="A61" s="45">
        <v>40967</v>
      </c>
    </row>
    <row r="62" spans="1:1">
      <c r="A62" s="45">
        <v>40968</v>
      </c>
    </row>
    <row r="63" spans="1:1">
      <c r="A63" s="45">
        <v>40969</v>
      </c>
    </row>
    <row r="64" spans="1:1">
      <c r="A64" s="45">
        <v>40970</v>
      </c>
    </row>
    <row r="65" spans="1:1">
      <c r="A65" s="45">
        <v>40971</v>
      </c>
    </row>
    <row r="66" spans="1:1">
      <c r="A66" s="45">
        <v>40972</v>
      </c>
    </row>
    <row r="67" spans="1:1">
      <c r="A67" s="45">
        <v>40973</v>
      </c>
    </row>
    <row r="68" spans="1:1">
      <c r="A68" s="45">
        <v>40974</v>
      </c>
    </row>
    <row r="69" spans="1:1">
      <c r="A69" s="45">
        <v>40975</v>
      </c>
    </row>
    <row r="70" spans="1:1">
      <c r="A70" s="45">
        <v>40976</v>
      </c>
    </row>
    <row r="71" spans="1:1">
      <c r="A71" s="45">
        <v>40977</v>
      </c>
    </row>
    <row r="72" spans="1:1">
      <c r="A72" s="45">
        <v>40978</v>
      </c>
    </row>
    <row r="73" spans="1:1">
      <c r="A73" s="45">
        <v>40979</v>
      </c>
    </row>
    <row r="74" spans="1:1">
      <c r="A74" s="45">
        <v>40980</v>
      </c>
    </row>
    <row r="75" spans="1:1">
      <c r="A75" s="45">
        <v>40981</v>
      </c>
    </row>
    <row r="76" spans="1:1">
      <c r="A76" s="45">
        <v>40982</v>
      </c>
    </row>
    <row r="77" spans="1:1">
      <c r="A77" s="45">
        <v>40983</v>
      </c>
    </row>
    <row r="78" spans="1:1">
      <c r="A78" s="45">
        <v>40984</v>
      </c>
    </row>
    <row r="79" spans="1:1">
      <c r="A79" s="45">
        <v>40985</v>
      </c>
    </row>
    <row r="80" spans="1:1">
      <c r="A80" s="45">
        <v>40986</v>
      </c>
    </row>
    <row r="81" spans="1:1">
      <c r="A81" s="45">
        <v>40987</v>
      </c>
    </row>
    <row r="82" spans="1:1">
      <c r="A82" s="45">
        <v>40988</v>
      </c>
    </row>
    <row r="83" spans="1:1">
      <c r="A83" s="45">
        <v>40989</v>
      </c>
    </row>
    <row r="84" spans="1:1">
      <c r="A84" s="45">
        <v>40990</v>
      </c>
    </row>
    <row r="85" spans="1:1">
      <c r="A85" s="45">
        <v>40991</v>
      </c>
    </row>
    <row r="86" spans="1:1">
      <c r="A86" s="45">
        <v>40992</v>
      </c>
    </row>
    <row r="87" spans="1:1">
      <c r="A87" s="45">
        <v>40993</v>
      </c>
    </row>
    <row r="88" spans="1:1">
      <c r="A88" s="45">
        <v>40994</v>
      </c>
    </row>
    <row r="89" spans="1:1">
      <c r="A89" s="45">
        <v>40995</v>
      </c>
    </row>
    <row r="90" spans="1:1">
      <c r="A90" s="45">
        <v>40996</v>
      </c>
    </row>
    <row r="91" spans="1:1">
      <c r="A91" s="45">
        <v>40997</v>
      </c>
    </row>
    <row r="92" spans="1:1">
      <c r="A92" s="45">
        <v>40998</v>
      </c>
    </row>
    <row r="93" spans="1:1">
      <c r="A93" s="45">
        <v>40999</v>
      </c>
    </row>
    <row r="94" spans="1:1">
      <c r="A94" s="45">
        <v>41000</v>
      </c>
    </row>
    <row r="95" spans="1:1">
      <c r="A95" s="45">
        <v>41001</v>
      </c>
    </row>
    <row r="96" spans="1:1">
      <c r="A96" s="45">
        <v>41002</v>
      </c>
    </row>
    <row r="97" spans="1:1">
      <c r="A97" s="45">
        <v>41003</v>
      </c>
    </row>
    <row r="98" spans="1:1">
      <c r="A98" s="45">
        <v>41004</v>
      </c>
    </row>
    <row r="99" spans="1:1">
      <c r="A99" s="45">
        <v>41005</v>
      </c>
    </row>
    <row r="100" spans="1:1">
      <c r="A100" s="45">
        <v>41006</v>
      </c>
    </row>
    <row r="101" spans="1:1">
      <c r="A101" s="45">
        <v>41007</v>
      </c>
    </row>
    <row r="102" spans="1:1">
      <c r="A102" s="45">
        <v>41008</v>
      </c>
    </row>
    <row r="103" spans="1:1">
      <c r="A103" s="45">
        <v>41009</v>
      </c>
    </row>
    <row r="104" spans="1:1">
      <c r="A104" s="45">
        <v>41010</v>
      </c>
    </row>
    <row r="105" spans="1:1">
      <c r="A105" s="45">
        <v>41011</v>
      </c>
    </row>
    <row r="106" spans="1:1">
      <c r="A106" s="45">
        <v>41012</v>
      </c>
    </row>
    <row r="107" spans="1:1">
      <c r="A107" s="45">
        <v>41013</v>
      </c>
    </row>
    <row r="108" spans="1:1">
      <c r="A108" s="45">
        <v>41014</v>
      </c>
    </row>
    <row r="109" spans="1:1">
      <c r="A109" s="45">
        <v>41015</v>
      </c>
    </row>
    <row r="110" spans="1:1">
      <c r="A110" s="45">
        <v>41016</v>
      </c>
    </row>
    <row r="111" spans="1:1">
      <c r="A111" s="45">
        <v>41017</v>
      </c>
    </row>
    <row r="112" spans="1:1">
      <c r="A112" s="45">
        <v>41018</v>
      </c>
    </row>
    <row r="113" spans="1:1">
      <c r="A113" s="45">
        <v>41019</v>
      </c>
    </row>
    <row r="114" spans="1:1">
      <c r="A114" s="45">
        <v>41020</v>
      </c>
    </row>
    <row r="115" spans="1:1">
      <c r="A115" s="45">
        <v>41021</v>
      </c>
    </row>
    <row r="116" spans="1:1">
      <c r="A116" s="45">
        <v>41022</v>
      </c>
    </row>
    <row r="117" spans="1:1">
      <c r="A117" s="45">
        <v>41023</v>
      </c>
    </row>
    <row r="118" spans="1:1">
      <c r="A118" s="45">
        <v>41024</v>
      </c>
    </row>
    <row r="119" spans="1:1">
      <c r="A119" s="45">
        <v>41025</v>
      </c>
    </row>
    <row r="120" spans="1:1">
      <c r="A120" s="45">
        <v>41026</v>
      </c>
    </row>
    <row r="121" spans="1:1">
      <c r="A121" s="45">
        <v>41027</v>
      </c>
    </row>
    <row r="122" spans="1:1">
      <c r="A122" s="45">
        <v>41028</v>
      </c>
    </row>
    <row r="123" spans="1:1">
      <c r="A123" s="45">
        <v>41029</v>
      </c>
    </row>
    <row r="124" spans="1:1">
      <c r="A124" s="45">
        <v>41030</v>
      </c>
    </row>
    <row r="125" spans="1:1">
      <c r="A125" s="45">
        <v>41031</v>
      </c>
    </row>
    <row r="126" spans="1:1">
      <c r="A126" s="45">
        <v>41032</v>
      </c>
    </row>
    <row r="127" spans="1:1">
      <c r="A127" s="45">
        <v>41033</v>
      </c>
    </row>
    <row r="128" spans="1:1">
      <c r="A128" s="45">
        <v>41034</v>
      </c>
    </row>
    <row r="129" spans="1:1">
      <c r="A129" s="45">
        <v>41035</v>
      </c>
    </row>
    <row r="130" spans="1:1">
      <c r="A130" s="45">
        <v>41036</v>
      </c>
    </row>
    <row r="131" spans="1:1">
      <c r="A131" s="45">
        <v>41037</v>
      </c>
    </row>
    <row r="132" spans="1:1">
      <c r="A132" s="45">
        <v>41038</v>
      </c>
    </row>
    <row r="133" spans="1:1">
      <c r="A133" s="45">
        <v>41039</v>
      </c>
    </row>
    <row r="134" spans="1:1">
      <c r="A134" s="45">
        <v>41040</v>
      </c>
    </row>
    <row r="135" spans="1:1">
      <c r="A135" s="45">
        <v>41041</v>
      </c>
    </row>
    <row r="136" spans="1:1">
      <c r="A136" s="45">
        <v>41042</v>
      </c>
    </row>
    <row r="137" spans="1:1">
      <c r="A137" s="45">
        <v>41043</v>
      </c>
    </row>
    <row r="138" spans="1:1">
      <c r="A138" s="45">
        <v>41044</v>
      </c>
    </row>
    <row r="139" spans="1:1">
      <c r="A139" s="45">
        <v>41045</v>
      </c>
    </row>
    <row r="140" spans="1:1">
      <c r="A140" s="45">
        <v>41046</v>
      </c>
    </row>
    <row r="141" spans="1:1">
      <c r="A141" s="45">
        <v>41047</v>
      </c>
    </row>
    <row r="142" spans="1:1">
      <c r="A142" s="45">
        <v>41048</v>
      </c>
    </row>
    <row r="143" spans="1:1">
      <c r="A143" s="45">
        <v>41049</v>
      </c>
    </row>
    <row r="144" spans="1:1">
      <c r="A144" s="45">
        <v>41050</v>
      </c>
    </row>
    <row r="145" spans="1:1">
      <c r="A145" s="45">
        <v>41051</v>
      </c>
    </row>
    <row r="146" spans="1:1">
      <c r="A146" s="45">
        <v>41052</v>
      </c>
    </row>
    <row r="147" spans="1:1">
      <c r="A147" s="45">
        <v>41053</v>
      </c>
    </row>
    <row r="148" spans="1:1">
      <c r="A148" s="45">
        <v>41054</v>
      </c>
    </row>
    <row r="149" spans="1:1">
      <c r="A149" s="45">
        <v>41055</v>
      </c>
    </row>
    <row r="150" spans="1:1">
      <c r="A150" s="45">
        <v>41056</v>
      </c>
    </row>
    <row r="151" spans="1:1">
      <c r="A151" s="45">
        <v>41057</v>
      </c>
    </row>
    <row r="152" spans="1:1">
      <c r="A152" s="45">
        <v>41058</v>
      </c>
    </row>
    <row r="153" spans="1:1">
      <c r="A153" s="45">
        <v>41059</v>
      </c>
    </row>
    <row r="154" spans="1:1">
      <c r="A154" s="45">
        <v>41060</v>
      </c>
    </row>
    <row r="155" spans="1:1">
      <c r="A155" s="45">
        <v>41061</v>
      </c>
    </row>
    <row r="156" spans="1:1">
      <c r="A156" s="45">
        <v>41062</v>
      </c>
    </row>
    <row r="157" spans="1:1">
      <c r="A157" s="45">
        <v>41063</v>
      </c>
    </row>
    <row r="158" spans="1:1">
      <c r="A158" s="45">
        <v>41064</v>
      </c>
    </row>
    <row r="159" spans="1:1">
      <c r="A159" s="45">
        <v>41065</v>
      </c>
    </row>
    <row r="160" spans="1:1">
      <c r="A160" s="45">
        <v>41066</v>
      </c>
    </row>
    <row r="161" spans="1:1">
      <c r="A161" s="45">
        <v>41067</v>
      </c>
    </row>
    <row r="162" spans="1:1">
      <c r="A162" s="45">
        <v>41068</v>
      </c>
    </row>
    <row r="163" spans="1:1">
      <c r="A163" s="45">
        <v>41069</v>
      </c>
    </row>
    <row r="164" spans="1:1">
      <c r="A164" s="45">
        <v>41070</v>
      </c>
    </row>
    <row r="165" spans="1:1">
      <c r="A165" s="45">
        <v>41071</v>
      </c>
    </row>
    <row r="166" spans="1:1">
      <c r="A166" s="45">
        <v>41072</v>
      </c>
    </row>
    <row r="167" spans="1:1">
      <c r="A167" s="45">
        <v>41073</v>
      </c>
    </row>
    <row r="168" spans="1:1">
      <c r="A168" s="45">
        <v>41074</v>
      </c>
    </row>
    <row r="169" spans="1:1">
      <c r="A169" s="45">
        <v>41075</v>
      </c>
    </row>
    <row r="170" spans="1:1">
      <c r="A170" s="45">
        <v>41076</v>
      </c>
    </row>
    <row r="171" spans="1:1">
      <c r="A171" s="45">
        <v>41077</v>
      </c>
    </row>
    <row r="172" spans="1:1">
      <c r="A172" s="45">
        <v>41078</v>
      </c>
    </row>
    <row r="173" spans="1:1">
      <c r="A173" s="45">
        <v>41079</v>
      </c>
    </row>
    <row r="174" spans="1:1">
      <c r="A174" s="45">
        <v>41080</v>
      </c>
    </row>
    <row r="175" spans="1:1">
      <c r="A175" s="45">
        <v>41081</v>
      </c>
    </row>
    <row r="176" spans="1:1">
      <c r="A176" s="45">
        <v>41082</v>
      </c>
    </row>
    <row r="177" spans="1:1">
      <c r="A177" s="45">
        <v>41083</v>
      </c>
    </row>
    <row r="178" spans="1:1">
      <c r="A178" s="45">
        <v>41084</v>
      </c>
    </row>
    <row r="179" spans="1:1">
      <c r="A179" s="45">
        <v>41085</v>
      </c>
    </row>
    <row r="180" spans="1:1">
      <c r="A180" s="45">
        <v>41086</v>
      </c>
    </row>
    <row r="181" spans="1:1">
      <c r="A181" s="45">
        <v>41087</v>
      </c>
    </row>
    <row r="182" spans="1:1">
      <c r="A182" s="45">
        <v>41088</v>
      </c>
    </row>
    <row r="183" spans="1:1">
      <c r="A183" s="45">
        <v>41089</v>
      </c>
    </row>
    <row r="184" spans="1:1">
      <c r="A184" s="45">
        <v>41090</v>
      </c>
    </row>
    <row r="185" spans="1:1">
      <c r="A185" s="45">
        <v>41091</v>
      </c>
    </row>
    <row r="186" spans="1:1">
      <c r="A186" s="45">
        <v>41092</v>
      </c>
    </row>
    <row r="187" spans="1:1">
      <c r="A187" s="45">
        <v>41093</v>
      </c>
    </row>
    <row r="188" spans="1:1">
      <c r="A188" s="45">
        <v>41094</v>
      </c>
    </row>
    <row r="189" spans="1:1">
      <c r="A189" s="45">
        <v>41095</v>
      </c>
    </row>
    <row r="190" spans="1:1">
      <c r="A190" s="45">
        <v>41096</v>
      </c>
    </row>
    <row r="191" spans="1:1">
      <c r="A191" s="45">
        <v>41097</v>
      </c>
    </row>
    <row r="192" spans="1:1">
      <c r="A192" s="45">
        <v>41098</v>
      </c>
    </row>
    <row r="193" spans="1:1">
      <c r="A193" s="45">
        <v>41099</v>
      </c>
    </row>
    <row r="194" spans="1:1">
      <c r="A194" s="45">
        <v>41100</v>
      </c>
    </row>
    <row r="195" spans="1:1">
      <c r="A195" s="45">
        <v>41101</v>
      </c>
    </row>
    <row r="196" spans="1:1">
      <c r="A196" s="45">
        <v>41102</v>
      </c>
    </row>
    <row r="197" spans="1:1">
      <c r="A197" s="45">
        <v>41103</v>
      </c>
    </row>
    <row r="198" spans="1:1">
      <c r="A198" s="45">
        <v>41104</v>
      </c>
    </row>
    <row r="199" spans="1:1">
      <c r="A199" s="45">
        <v>41105</v>
      </c>
    </row>
    <row r="200" spans="1:1">
      <c r="A200" s="45">
        <v>41106</v>
      </c>
    </row>
    <row r="201" spans="1:1">
      <c r="A201" s="45">
        <v>41107</v>
      </c>
    </row>
    <row r="202" spans="1:1">
      <c r="A202" s="45">
        <v>41108</v>
      </c>
    </row>
    <row r="203" spans="1:1">
      <c r="A203" s="45">
        <v>41109</v>
      </c>
    </row>
    <row r="204" spans="1:1">
      <c r="A204" s="45">
        <v>41110</v>
      </c>
    </row>
    <row r="205" spans="1:1">
      <c r="A205" s="45">
        <v>41111</v>
      </c>
    </row>
    <row r="206" spans="1:1">
      <c r="A206" s="45">
        <v>41112</v>
      </c>
    </row>
    <row r="207" spans="1:1">
      <c r="A207" s="45">
        <v>41113</v>
      </c>
    </row>
    <row r="208" spans="1:1">
      <c r="A208" s="45">
        <v>41114</v>
      </c>
    </row>
    <row r="209" spans="1:1">
      <c r="A209" s="45">
        <v>41115</v>
      </c>
    </row>
    <row r="210" spans="1:1">
      <c r="A210" s="45">
        <v>41116</v>
      </c>
    </row>
    <row r="211" spans="1:1">
      <c r="A211" s="45">
        <v>41117</v>
      </c>
    </row>
    <row r="212" spans="1:1">
      <c r="A212" s="45">
        <v>41118</v>
      </c>
    </row>
    <row r="213" spans="1:1">
      <c r="A213" s="45">
        <v>41119</v>
      </c>
    </row>
    <row r="214" spans="1:1">
      <c r="A214" s="45">
        <v>41120</v>
      </c>
    </row>
    <row r="215" spans="1:1">
      <c r="A215" s="45">
        <v>41121</v>
      </c>
    </row>
    <row r="216" spans="1:1">
      <c r="A216" s="45">
        <v>41122</v>
      </c>
    </row>
    <row r="217" spans="1:1">
      <c r="A217" s="45">
        <v>41123</v>
      </c>
    </row>
    <row r="218" spans="1:1">
      <c r="A218" s="45">
        <v>41124</v>
      </c>
    </row>
    <row r="219" spans="1:1">
      <c r="A219" s="45">
        <v>41125</v>
      </c>
    </row>
    <row r="220" spans="1:1">
      <c r="A220" s="45">
        <v>41126</v>
      </c>
    </row>
    <row r="221" spans="1:1">
      <c r="A221" s="45">
        <v>41127</v>
      </c>
    </row>
    <row r="222" spans="1:1">
      <c r="A222" s="45">
        <v>41128</v>
      </c>
    </row>
    <row r="223" spans="1:1">
      <c r="A223" s="45">
        <v>41129</v>
      </c>
    </row>
    <row r="224" spans="1:1">
      <c r="A224" s="45">
        <v>41130</v>
      </c>
    </row>
    <row r="225" spans="1:1">
      <c r="A225" s="45">
        <v>41131</v>
      </c>
    </row>
    <row r="226" spans="1:1">
      <c r="A226" s="45">
        <v>41132</v>
      </c>
    </row>
    <row r="227" spans="1:1">
      <c r="A227" s="45">
        <v>41133</v>
      </c>
    </row>
    <row r="228" spans="1:1">
      <c r="A228" s="45">
        <v>41134</v>
      </c>
    </row>
    <row r="229" spans="1:1">
      <c r="A229" s="45">
        <v>41135</v>
      </c>
    </row>
    <row r="230" spans="1:1">
      <c r="A230" s="45">
        <v>41136</v>
      </c>
    </row>
    <row r="231" spans="1:1">
      <c r="A231" s="45">
        <v>41137</v>
      </c>
    </row>
    <row r="232" spans="1:1">
      <c r="A232" s="45">
        <v>41138</v>
      </c>
    </row>
    <row r="233" spans="1:1">
      <c r="A233" s="45">
        <v>41139</v>
      </c>
    </row>
    <row r="234" spans="1:1">
      <c r="A234" s="45">
        <v>41140</v>
      </c>
    </row>
    <row r="235" spans="1:1">
      <c r="A235" s="45">
        <v>41141</v>
      </c>
    </row>
    <row r="236" spans="1:1">
      <c r="A236" s="45">
        <v>41142</v>
      </c>
    </row>
    <row r="237" spans="1:1">
      <c r="A237" s="45">
        <v>41143</v>
      </c>
    </row>
    <row r="238" spans="1:1">
      <c r="A238" s="45">
        <v>41144</v>
      </c>
    </row>
    <row r="239" spans="1:1">
      <c r="A239" s="45">
        <v>41145</v>
      </c>
    </row>
    <row r="240" spans="1:1">
      <c r="A240" s="45">
        <v>41146</v>
      </c>
    </row>
    <row r="241" spans="1:1">
      <c r="A241" s="45">
        <v>41147</v>
      </c>
    </row>
    <row r="242" spans="1:1">
      <c r="A242" s="45">
        <v>41148</v>
      </c>
    </row>
    <row r="243" spans="1:1">
      <c r="A243" s="45">
        <v>41149</v>
      </c>
    </row>
    <row r="244" spans="1:1">
      <c r="A244" s="45">
        <v>41150</v>
      </c>
    </row>
    <row r="245" spans="1:1">
      <c r="A245" s="45">
        <v>41151</v>
      </c>
    </row>
    <row r="246" spans="1:1">
      <c r="A246" s="45">
        <v>41152</v>
      </c>
    </row>
    <row r="247" spans="1:1">
      <c r="A247" s="45">
        <v>41153</v>
      </c>
    </row>
    <row r="248" spans="1:1">
      <c r="A248" s="45">
        <v>41154</v>
      </c>
    </row>
    <row r="249" spans="1:1">
      <c r="A249" s="45">
        <v>41155</v>
      </c>
    </row>
    <row r="250" spans="1:1">
      <c r="A250" s="45">
        <v>41156</v>
      </c>
    </row>
    <row r="251" spans="1:1">
      <c r="A251" s="45">
        <v>41157</v>
      </c>
    </row>
    <row r="252" spans="1:1">
      <c r="A252" s="45">
        <v>41158</v>
      </c>
    </row>
    <row r="253" spans="1:1">
      <c r="A253" s="45">
        <v>41159</v>
      </c>
    </row>
    <row r="254" spans="1:1">
      <c r="A254" s="45">
        <v>41160</v>
      </c>
    </row>
    <row r="255" spans="1:1">
      <c r="A255" s="45">
        <v>41161</v>
      </c>
    </row>
    <row r="256" spans="1:1">
      <c r="A256" s="45">
        <v>41162</v>
      </c>
    </row>
    <row r="257" spans="1:1">
      <c r="A257" s="45">
        <v>41163</v>
      </c>
    </row>
    <row r="258" spans="1:1">
      <c r="A258" s="45">
        <v>41164</v>
      </c>
    </row>
    <row r="259" spans="1:1">
      <c r="A259" s="45">
        <v>41165</v>
      </c>
    </row>
    <row r="260" spans="1:1">
      <c r="A260" s="45">
        <v>41166</v>
      </c>
    </row>
    <row r="261" spans="1:1">
      <c r="A261" s="45">
        <v>41167</v>
      </c>
    </row>
    <row r="262" spans="1:1">
      <c r="A262" s="45">
        <v>41168</v>
      </c>
    </row>
    <row r="263" spans="1:1">
      <c r="A263" s="45">
        <v>41169</v>
      </c>
    </row>
    <row r="264" spans="1:1">
      <c r="A264" s="45">
        <v>41170</v>
      </c>
    </row>
    <row r="265" spans="1:1">
      <c r="A265" s="45">
        <v>41171</v>
      </c>
    </row>
    <row r="266" spans="1:1">
      <c r="A266" s="45">
        <v>41172</v>
      </c>
    </row>
    <row r="267" spans="1:1">
      <c r="A267" s="45">
        <v>41173</v>
      </c>
    </row>
    <row r="268" spans="1:1">
      <c r="A268" s="45">
        <v>41174</v>
      </c>
    </row>
    <row r="269" spans="1:1">
      <c r="A269" s="45">
        <v>41175</v>
      </c>
    </row>
    <row r="270" spans="1:1">
      <c r="A270" s="45">
        <v>41176</v>
      </c>
    </row>
    <row r="271" spans="1:1">
      <c r="A271" s="45">
        <v>41177</v>
      </c>
    </row>
    <row r="272" spans="1:1">
      <c r="A272" s="45">
        <v>41178</v>
      </c>
    </row>
    <row r="273" spans="1:1">
      <c r="A273" s="45">
        <v>41179</v>
      </c>
    </row>
    <row r="274" spans="1:1">
      <c r="A274" s="45">
        <v>41180</v>
      </c>
    </row>
    <row r="275" spans="1:1">
      <c r="A275" s="45">
        <v>41181</v>
      </c>
    </row>
    <row r="276" spans="1:1">
      <c r="A276" s="45">
        <v>41182</v>
      </c>
    </row>
    <row r="277" spans="1:1">
      <c r="A277" s="45">
        <v>41183</v>
      </c>
    </row>
    <row r="278" spans="1:1">
      <c r="A278" s="45">
        <v>41184</v>
      </c>
    </row>
    <row r="279" spans="1:1">
      <c r="A279" s="45">
        <v>41185</v>
      </c>
    </row>
    <row r="280" spans="1:1">
      <c r="A280" s="45">
        <v>41186</v>
      </c>
    </row>
    <row r="281" spans="1:1">
      <c r="A281" s="45">
        <v>41187</v>
      </c>
    </row>
    <row r="282" spans="1:1">
      <c r="A282" s="45">
        <v>41188</v>
      </c>
    </row>
    <row r="283" spans="1:1">
      <c r="A283" s="45">
        <v>41189</v>
      </c>
    </row>
    <row r="284" spans="1:1">
      <c r="A284" s="45">
        <v>41190</v>
      </c>
    </row>
    <row r="285" spans="1:1">
      <c r="A285" s="45">
        <v>41191</v>
      </c>
    </row>
    <row r="286" spans="1:1">
      <c r="A286" s="45">
        <v>41192</v>
      </c>
    </row>
    <row r="287" spans="1:1">
      <c r="A287" s="45">
        <v>41193</v>
      </c>
    </row>
    <row r="288" spans="1:1">
      <c r="A288" s="45">
        <v>41194</v>
      </c>
    </row>
    <row r="289" spans="1:1">
      <c r="A289" s="45">
        <v>41195</v>
      </c>
    </row>
    <row r="290" spans="1:1">
      <c r="A290" s="45">
        <v>41196</v>
      </c>
    </row>
    <row r="291" spans="1:1">
      <c r="A291" s="45">
        <v>41197</v>
      </c>
    </row>
    <row r="292" spans="1:1">
      <c r="A292" s="45">
        <v>41198</v>
      </c>
    </row>
    <row r="293" spans="1:1">
      <c r="A293" s="45">
        <v>41199</v>
      </c>
    </row>
    <row r="294" spans="1:1">
      <c r="A294" s="45">
        <v>41200</v>
      </c>
    </row>
    <row r="295" spans="1:1">
      <c r="A295" s="45">
        <v>41201</v>
      </c>
    </row>
    <row r="296" spans="1:1">
      <c r="A296" s="45">
        <v>41202</v>
      </c>
    </row>
    <row r="297" spans="1:1">
      <c r="A297" s="45">
        <v>41203</v>
      </c>
    </row>
    <row r="298" spans="1:1">
      <c r="A298" s="45">
        <v>41204</v>
      </c>
    </row>
    <row r="299" spans="1:1">
      <c r="A299" s="45">
        <v>41205</v>
      </c>
    </row>
    <row r="300" spans="1:1">
      <c r="A300" s="45">
        <v>41206</v>
      </c>
    </row>
    <row r="301" spans="1:1">
      <c r="A301" s="45">
        <v>41207</v>
      </c>
    </row>
    <row r="302" spans="1:1">
      <c r="A302" s="45">
        <v>41208</v>
      </c>
    </row>
    <row r="303" spans="1:1">
      <c r="A303" s="45">
        <v>41209</v>
      </c>
    </row>
    <row r="304" spans="1:1">
      <c r="A304" s="45">
        <v>41210</v>
      </c>
    </row>
    <row r="305" spans="1:1">
      <c r="A305" s="45">
        <v>41211</v>
      </c>
    </row>
    <row r="306" spans="1:1">
      <c r="A306" s="45">
        <v>41212</v>
      </c>
    </row>
    <row r="307" spans="1:1">
      <c r="A307" s="45">
        <v>41213</v>
      </c>
    </row>
    <row r="308" spans="1:1">
      <c r="A308" s="45">
        <v>41214</v>
      </c>
    </row>
    <row r="309" spans="1:1">
      <c r="A309" s="45">
        <v>41215</v>
      </c>
    </row>
    <row r="310" spans="1:1">
      <c r="A310" s="45">
        <v>41216</v>
      </c>
    </row>
    <row r="311" spans="1:1">
      <c r="A311" s="45">
        <v>41217</v>
      </c>
    </row>
    <row r="312" spans="1:1">
      <c r="A312" s="45">
        <v>41218</v>
      </c>
    </row>
    <row r="313" spans="1:1">
      <c r="A313" s="45">
        <v>41219</v>
      </c>
    </row>
    <row r="314" spans="1:1">
      <c r="A314" s="45">
        <v>41220</v>
      </c>
    </row>
    <row r="315" spans="1:1">
      <c r="A315" s="45">
        <v>41221</v>
      </c>
    </row>
    <row r="316" spans="1:1">
      <c r="A316" s="45">
        <v>41222</v>
      </c>
    </row>
    <row r="317" spans="1:1">
      <c r="A317" s="45">
        <v>41223</v>
      </c>
    </row>
    <row r="318" spans="1:1">
      <c r="A318" s="45">
        <v>41224</v>
      </c>
    </row>
    <row r="319" spans="1:1">
      <c r="A319" s="45">
        <v>41225</v>
      </c>
    </row>
    <row r="320" spans="1:1">
      <c r="A320" s="45">
        <v>41226</v>
      </c>
    </row>
    <row r="321" spans="1:1">
      <c r="A321" s="45">
        <v>41227</v>
      </c>
    </row>
    <row r="322" spans="1:1">
      <c r="A322" s="45">
        <v>41228</v>
      </c>
    </row>
    <row r="323" spans="1:1">
      <c r="A323" s="45">
        <v>41229</v>
      </c>
    </row>
    <row r="324" spans="1:1">
      <c r="A324" s="45">
        <v>41230</v>
      </c>
    </row>
    <row r="325" spans="1:1">
      <c r="A325" s="45">
        <v>41231</v>
      </c>
    </row>
    <row r="326" spans="1:1">
      <c r="A326" s="45">
        <v>41232</v>
      </c>
    </row>
    <row r="327" spans="1:1">
      <c r="A327" s="45">
        <v>41233</v>
      </c>
    </row>
    <row r="328" spans="1:1">
      <c r="A328" s="45">
        <v>41234</v>
      </c>
    </row>
    <row r="329" spans="1:1">
      <c r="A329" s="45">
        <v>41235</v>
      </c>
    </row>
    <row r="330" spans="1:1">
      <c r="A330" s="45">
        <v>41236</v>
      </c>
    </row>
    <row r="331" spans="1:1">
      <c r="A331" s="45">
        <v>41237</v>
      </c>
    </row>
    <row r="332" spans="1:1">
      <c r="A332" s="45">
        <v>41238</v>
      </c>
    </row>
    <row r="333" spans="1:1">
      <c r="A333" s="45">
        <v>41239</v>
      </c>
    </row>
    <row r="334" spans="1:1">
      <c r="A334" s="45">
        <v>41240</v>
      </c>
    </row>
    <row r="335" spans="1:1">
      <c r="A335" s="45">
        <v>41241</v>
      </c>
    </row>
    <row r="336" spans="1:1">
      <c r="A336" s="45">
        <v>41242</v>
      </c>
    </row>
    <row r="337" spans="1:1">
      <c r="A337" s="45">
        <v>41243</v>
      </c>
    </row>
    <row r="338" spans="1:1">
      <c r="A338" s="45">
        <v>41244</v>
      </c>
    </row>
    <row r="339" spans="1:1">
      <c r="A339" s="45">
        <v>41245</v>
      </c>
    </row>
    <row r="340" spans="1:1">
      <c r="A340" s="45">
        <v>41246</v>
      </c>
    </row>
    <row r="341" spans="1:1">
      <c r="A341" s="45">
        <v>41247</v>
      </c>
    </row>
    <row r="342" spans="1:1">
      <c r="A342" s="45">
        <v>41248</v>
      </c>
    </row>
    <row r="343" spans="1:1">
      <c r="A343" s="45">
        <v>41249</v>
      </c>
    </row>
    <row r="344" spans="1:1">
      <c r="A344" s="45">
        <v>41250</v>
      </c>
    </row>
    <row r="345" spans="1:1">
      <c r="A345" s="45">
        <v>41251</v>
      </c>
    </row>
    <row r="346" spans="1:1">
      <c r="A346" s="45">
        <v>41252</v>
      </c>
    </row>
    <row r="347" spans="1:1">
      <c r="A347" s="45">
        <v>41253</v>
      </c>
    </row>
    <row r="348" spans="1:1">
      <c r="A348" s="45">
        <v>41254</v>
      </c>
    </row>
    <row r="349" spans="1:1">
      <c r="A349" s="45">
        <v>41255</v>
      </c>
    </row>
    <row r="350" spans="1:1">
      <c r="A350" s="45">
        <v>41256</v>
      </c>
    </row>
    <row r="351" spans="1:1">
      <c r="A351" s="45">
        <v>41257</v>
      </c>
    </row>
    <row r="352" spans="1:1">
      <c r="A352" s="45">
        <v>41258</v>
      </c>
    </row>
    <row r="353" spans="1:1">
      <c r="A353" s="45">
        <v>41259</v>
      </c>
    </row>
    <row r="354" spans="1:1">
      <c r="A354" s="45">
        <v>41260</v>
      </c>
    </row>
    <row r="355" spans="1:1">
      <c r="A355" s="45">
        <v>41261</v>
      </c>
    </row>
    <row r="356" spans="1:1">
      <c r="A356" s="45">
        <v>41262</v>
      </c>
    </row>
    <row r="357" spans="1:1">
      <c r="A357" s="45">
        <v>41263</v>
      </c>
    </row>
    <row r="358" spans="1:1">
      <c r="A358" s="45">
        <v>41264</v>
      </c>
    </row>
    <row r="359" spans="1:1">
      <c r="A359" s="45">
        <v>41265</v>
      </c>
    </row>
    <row r="360" spans="1:1">
      <c r="A360" s="45">
        <v>41266</v>
      </c>
    </row>
    <row r="361" spans="1:1">
      <c r="A361" s="45">
        <v>41267</v>
      </c>
    </row>
    <row r="362" spans="1:1">
      <c r="A362" s="45">
        <v>41268</v>
      </c>
    </row>
    <row r="363" spans="1:1">
      <c r="A363" s="45">
        <v>41269</v>
      </c>
    </row>
    <row r="364" spans="1:1">
      <c r="A364" s="45">
        <v>41270</v>
      </c>
    </row>
    <row r="365" spans="1:1">
      <c r="A365" s="45">
        <v>41271</v>
      </c>
    </row>
    <row r="366" spans="1:1">
      <c r="A366" s="45">
        <v>41272</v>
      </c>
    </row>
    <row r="367" spans="1:1">
      <c r="A367" s="45">
        <v>41273</v>
      </c>
    </row>
    <row r="368" spans="1:1">
      <c r="A368" s="45">
        <v>41274</v>
      </c>
    </row>
    <row r="369" spans="1:1">
      <c r="A369" s="45">
        <v>41275</v>
      </c>
    </row>
    <row r="370" spans="1:1">
      <c r="A370" s="45">
        <v>41276</v>
      </c>
    </row>
    <row r="371" spans="1:1">
      <c r="A371" s="45">
        <v>41277</v>
      </c>
    </row>
    <row r="372" spans="1:1">
      <c r="A372" s="45">
        <v>41278</v>
      </c>
    </row>
    <row r="373" spans="1:1">
      <c r="A373" s="45">
        <v>41279</v>
      </c>
    </row>
    <row r="374" spans="1:1">
      <c r="A374" s="45">
        <v>41280</v>
      </c>
    </row>
    <row r="375" spans="1:1">
      <c r="A375" s="45">
        <v>41281</v>
      </c>
    </row>
    <row r="376" spans="1:1">
      <c r="A376" s="45">
        <v>41282</v>
      </c>
    </row>
    <row r="377" spans="1:1">
      <c r="A377" s="45">
        <v>41283</v>
      </c>
    </row>
    <row r="378" spans="1:1">
      <c r="A378" s="45">
        <v>41284</v>
      </c>
    </row>
    <row r="379" spans="1:1">
      <c r="A379" s="45">
        <v>41285</v>
      </c>
    </row>
    <row r="380" spans="1:1">
      <c r="A380" s="45">
        <v>41286</v>
      </c>
    </row>
    <row r="381" spans="1:1">
      <c r="A381" s="45">
        <v>41287</v>
      </c>
    </row>
    <row r="382" spans="1:1">
      <c r="A382" s="45">
        <v>41288</v>
      </c>
    </row>
    <row r="383" spans="1:1">
      <c r="A383" s="45">
        <v>41289</v>
      </c>
    </row>
    <row r="384" spans="1:1">
      <c r="A384" s="45">
        <v>41290</v>
      </c>
    </row>
    <row r="385" spans="1:1">
      <c r="A385" s="45">
        <v>41291</v>
      </c>
    </row>
    <row r="386" spans="1:1">
      <c r="A386" s="45">
        <v>41292</v>
      </c>
    </row>
    <row r="387" spans="1:1">
      <c r="A387" s="45">
        <v>41293</v>
      </c>
    </row>
    <row r="388" spans="1:1">
      <c r="A388" s="45">
        <v>41294</v>
      </c>
    </row>
    <row r="389" spans="1:1">
      <c r="A389" s="45">
        <v>41295</v>
      </c>
    </row>
    <row r="390" spans="1:1">
      <c r="A390" s="45">
        <v>41296</v>
      </c>
    </row>
    <row r="391" spans="1:1">
      <c r="A391" s="45">
        <v>41297</v>
      </c>
    </row>
    <row r="392" spans="1:1">
      <c r="A392" s="45">
        <v>41298</v>
      </c>
    </row>
    <row r="393" spans="1:1">
      <c r="A393" s="45">
        <v>41299</v>
      </c>
    </row>
    <row r="394" spans="1:1">
      <c r="A394" s="45">
        <v>41300</v>
      </c>
    </row>
    <row r="395" spans="1:1">
      <c r="A395" s="45">
        <v>41301</v>
      </c>
    </row>
    <row r="396" spans="1:1">
      <c r="A396" s="45">
        <v>41302</v>
      </c>
    </row>
    <row r="397" spans="1:1">
      <c r="A397" s="45">
        <v>41303</v>
      </c>
    </row>
    <row r="398" spans="1:1">
      <c r="A398" s="45">
        <v>41304</v>
      </c>
    </row>
    <row r="399" spans="1:1">
      <c r="A399" s="45">
        <v>41305</v>
      </c>
    </row>
    <row r="400" spans="1:1">
      <c r="A400" s="45">
        <v>41306</v>
      </c>
    </row>
    <row r="401" spans="1:1">
      <c r="A401" s="45">
        <v>41307</v>
      </c>
    </row>
    <row r="402" spans="1:1">
      <c r="A402" s="45">
        <v>41308</v>
      </c>
    </row>
    <row r="403" spans="1:1">
      <c r="A403" s="45">
        <v>41309</v>
      </c>
    </row>
    <row r="404" spans="1:1">
      <c r="A404" s="45">
        <v>41310</v>
      </c>
    </row>
    <row r="405" spans="1:1">
      <c r="A405" s="45">
        <v>41311</v>
      </c>
    </row>
    <row r="406" spans="1:1">
      <c r="A406" s="45">
        <v>41312</v>
      </c>
    </row>
    <row r="407" spans="1:1">
      <c r="A407" s="45">
        <v>41313</v>
      </c>
    </row>
    <row r="408" spans="1:1">
      <c r="A408" s="45">
        <v>41314</v>
      </c>
    </row>
    <row r="409" spans="1:1">
      <c r="A409" s="45">
        <v>41315</v>
      </c>
    </row>
    <row r="410" spans="1:1">
      <c r="A410" s="45">
        <v>41316</v>
      </c>
    </row>
    <row r="411" spans="1:1">
      <c r="A411" s="45">
        <v>41317</v>
      </c>
    </row>
    <row r="412" spans="1:1">
      <c r="A412" s="45">
        <v>41318</v>
      </c>
    </row>
    <row r="413" spans="1:1">
      <c r="A413" s="45">
        <v>41319</v>
      </c>
    </row>
    <row r="414" spans="1:1">
      <c r="A414" s="45">
        <v>41320</v>
      </c>
    </row>
    <row r="415" spans="1:1">
      <c r="A415" s="45">
        <v>41321</v>
      </c>
    </row>
    <row r="416" spans="1:1">
      <c r="A416" s="45">
        <v>41322</v>
      </c>
    </row>
    <row r="417" spans="1:1">
      <c r="A417" s="45">
        <v>41323</v>
      </c>
    </row>
    <row r="418" spans="1:1">
      <c r="A418" s="45">
        <v>41324</v>
      </c>
    </row>
    <row r="419" spans="1:1">
      <c r="A419" s="45">
        <v>41325</v>
      </c>
    </row>
    <row r="420" spans="1:1">
      <c r="A420" s="45">
        <v>41326</v>
      </c>
    </row>
    <row r="421" spans="1:1">
      <c r="A421" s="45">
        <v>41327</v>
      </c>
    </row>
    <row r="422" spans="1:1">
      <c r="A422" s="45">
        <v>41328</v>
      </c>
    </row>
    <row r="423" spans="1:1">
      <c r="A423" s="45">
        <v>41329</v>
      </c>
    </row>
    <row r="424" spans="1:1">
      <c r="A424" s="45">
        <v>41330</v>
      </c>
    </row>
    <row r="425" spans="1:1">
      <c r="A425" s="45">
        <v>41331</v>
      </c>
    </row>
    <row r="426" spans="1:1">
      <c r="A426" s="45">
        <v>41332</v>
      </c>
    </row>
    <row r="427" spans="1:1">
      <c r="A427" s="45">
        <v>41333</v>
      </c>
    </row>
    <row r="428" spans="1:1">
      <c r="A428" s="45">
        <v>41334</v>
      </c>
    </row>
    <row r="429" spans="1:1">
      <c r="A429" s="45">
        <v>41335</v>
      </c>
    </row>
    <row r="430" spans="1:1">
      <c r="A430" s="45">
        <v>41336</v>
      </c>
    </row>
    <row r="431" spans="1:1">
      <c r="A431" s="45">
        <v>41337</v>
      </c>
    </row>
    <row r="432" spans="1:1">
      <c r="A432" s="45">
        <v>41338</v>
      </c>
    </row>
    <row r="433" spans="1:1">
      <c r="A433" s="45">
        <v>41339</v>
      </c>
    </row>
    <row r="434" spans="1:1">
      <c r="A434" s="45">
        <v>41340</v>
      </c>
    </row>
    <row r="435" spans="1:1">
      <c r="A435" s="45">
        <v>41341</v>
      </c>
    </row>
    <row r="436" spans="1:1">
      <c r="A436" s="45">
        <v>41342</v>
      </c>
    </row>
    <row r="437" spans="1:1">
      <c r="A437" s="45">
        <v>41343</v>
      </c>
    </row>
    <row r="438" spans="1:1">
      <c r="A438" s="45">
        <v>41344</v>
      </c>
    </row>
    <row r="439" spans="1:1">
      <c r="A439" s="45">
        <v>41345</v>
      </c>
    </row>
    <row r="440" spans="1:1">
      <c r="A440" s="45">
        <v>41346</v>
      </c>
    </row>
    <row r="441" spans="1:1">
      <c r="A441" s="45">
        <v>41347</v>
      </c>
    </row>
    <row r="442" spans="1:1">
      <c r="A442" s="45">
        <v>41348</v>
      </c>
    </row>
    <row r="443" spans="1:1">
      <c r="A443" s="45">
        <v>41349</v>
      </c>
    </row>
    <row r="444" spans="1:1">
      <c r="A444" s="45">
        <v>41350</v>
      </c>
    </row>
    <row r="445" spans="1:1">
      <c r="A445" s="45">
        <v>41351</v>
      </c>
    </row>
    <row r="446" spans="1:1">
      <c r="A446" s="45">
        <v>41352</v>
      </c>
    </row>
    <row r="447" spans="1:1">
      <c r="A447" s="45">
        <v>41353</v>
      </c>
    </row>
    <row r="448" spans="1:1">
      <c r="A448" s="45">
        <v>41354</v>
      </c>
    </row>
    <row r="449" spans="1:1">
      <c r="A449" s="45">
        <v>41355</v>
      </c>
    </row>
    <row r="450" spans="1:1">
      <c r="A450" s="45">
        <v>41356</v>
      </c>
    </row>
    <row r="451" spans="1:1">
      <c r="A451" s="45">
        <v>41357</v>
      </c>
    </row>
    <row r="452" spans="1:1">
      <c r="A452" s="45">
        <v>41358</v>
      </c>
    </row>
    <row r="453" spans="1:1">
      <c r="A453" s="45">
        <v>41359</v>
      </c>
    </row>
    <row r="454" spans="1:1">
      <c r="A454" s="45">
        <v>41360</v>
      </c>
    </row>
    <row r="455" spans="1:1">
      <c r="A455" s="45">
        <v>41361</v>
      </c>
    </row>
    <row r="456" spans="1:1">
      <c r="A456" s="45">
        <v>41362</v>
      </c>
    </row>
    <row r="457" spans="1:1">
      <c r="A457" s="45">
        <v>41363</v>
      </c>
    </row>
    <row r="458" spans="1:1">
      <c r="A458" s="45">
        <v>41364</v>
      </c>
    </row>
    <row r="459" spans="1:1">
      <c r="A459" s="45">
        <v>41365</v>
      </c>
    </row>
    <row r="460" spans="1:1">
      <c r="A460" s="45">
        <v>41366</v>
      </c>
    </row>
    <row r="461" spans="1:1">
      <c r="A461" s="45">
        <v>41367</v>
      </c>
    </row>
    <row r="462" spans="1:1">
      <c r="A462" s="45">
        <v>41368</v>
      </c>
    </row>
    <row r="463" spans="1:1">
      <c r="A463" s="45">
        <v>41369</v>
      </c>
    </row>
    <row r="464" spans="1:1">
      <c r="A464" s="45">
        <v>41370</v>
      </c>
    </row>
    <row r="465" spans="1:1">
      <c r="A465" s="45">
        <v>41371</v>
      </c>
    </row>
    <row r="466" spans="1:1">
      <c r="A466" s="45">
        <v>41372</v>
      </c>
    </row>
    <row r="467" spans="1:1">
      <c r="A467" s="45">
        <v>41373</v>
      </c>
    </row>
    <row r="468" spans="1:1">
      <c r="A468" s="45">
        <v>41374</v>
      </c>
    </row>
    <row r="469" spans="1:1">
      <c r="A469" s="45">
        <v>41375</v>
      </c>
    </row>
    <row r="470" spans="1:1">
      <c r="A470" s="45">
        <v>41376</v>
      </c>
    </row>
    <row r="471" spans="1:1">
      <c r="A471" s="45">
        <v>41377</v>
      </c>
    </row>
    <row r="472" spans="1:1">
      <c r="A472" s="45">
        <v>41378</v>
      </c>
    </row>
    <row r="473" spans="1:1">
      <c r="A473" s="45">
        <v>41379</v>
      </c>
    </row>
    <row r="474" spans="1:1">
      <c r="A474" s="45">
        <v>41380</v>
      </c>
    </row>
    <row r="475" spans="1:1">
      <c r="A475" s="45">
        <v>41381</v>
      </c>
    </row>
    <row r="476" spans="1:1">
      <c r="A476" s="45">
        <v>41382</v>
      </c>
    </row>
    <row r="477" spans="1:1">
      <c r="A477" s="45">
        <v>41383</v>
      </c>
    </row>
    <row r="478" spans="1:1">
      <c r="A478" s="45">
        <v>41384</v>
      </c>
    </row>
    <row r="479" spans="1:1">
      <c r="A479" s="45">
        <v>41385</v>
      </c>
    </row>
    <row r="480" spans="1:1">
      <c r="A480" s="45">
        <v>41386</v>
      </c>
    </row>
    <row r="481" spans="1:1">
      <c r="A481" s="45">
        <v>41387</v>
      </c>
    </row>
    <row r="482" spans="1:1">
      <c r="A482" s="45">
        <v>41388</v>
      </c>
    </row>
    <row r="483" spans="1:1">
      <c r="A483" s="45">
        <v>41389</v>
      </c>
    </row>
    <row r="484" spans="1:1">
      <c r="A484" s="45">
        <v>41390</v>
      </c>
    </row>
    <row r="485" spans="1:1">
      <c r="A485" s="45">
        <v>41391</v>
      </c>
    </row>
    <row r="486" spans="1:1">
      <c r="A486" s="45">
        <v>41392</v>
      </c>
    </row>
    <row r="487" spans="1:1">
      <c r="A487" s="45">
        <v>41393</v>
      </c>
    </row>
    <row r="488" spans="1:1">
      <c r="A488" s="45">
        <v>41394</v>
      </c>
    </row>
    <row r="489" spans="1:1">
      <c r="A489" s="45">
        <v>41395</v>
      </c>
    </row>
    <row r="490" spans="1:1">
      <c r="A490" s="45">
        <v>41396</v>
      </c>
    </row>
    <row r="491" spans="1:1">
      <c r="A491" s="45">
        <v>41397</v>
      </c>
    </row>
    <row r="492" spans="1:1">
      <c r="A492" s="45">
        <v>41398</v>
      </c>
    </row>
    <row r="493" spans="1:1">
      <c r="A493" s="45">
        <v>41399</v>
      </c>
    </row>
    <row r="494" spans="1:1">
      <c r="A494" s="45">
        <v>41400</v>
      </c>
    </row>
    <row r="495" spans="1:1">
      <c r="A495" s="45">
        <v>41401</v>
      </c>
    </row>
    <row r="496" spans="1:1">
      <c r="A496" s="45">
        <v>41402</v>
      </c>
    </row>
    <row r="497" spans="1:1">
      <c r="A497" s="45">
        <v>41403</v>
      </c>
    </row>
    <row r="498" spans="1:1">
      <c r="A498" s="45">
        <v>41404</v>
      </c>
    </row>
    <row r="499" spans="1:1">
      <c r="A499" s="45">
        <v>41405</v>
      </c>
    </row>
    <row r="500" spans="1:1">
      <c r="A500" s="45">
        <v>41406</v>
      </c>
    </row>
    <row r="501" spans="1:1">
      <c r="A501" s="45">
        <v>41407</v>
      </c>
    </row>
    <row r="502" spans="1:1">
      <c r="A502" s="45">
        <v>41408</v>
      </c>
    </row>
    <row r="503" spans="1:1">
      <c r="A503" s="45">
        <v>41409</v>
      </c>
    </row>
    <row r="504" spans="1:1">
      <c r="A504" s="45">
        <v>41410</v>
      </c>
    </row>
    <row r="505" spans="1:1">
      <c r="A505" s="45">
        <v>41411</v>
      </c>
    </row>
    <row r="506" spans="1:1">
      <c r="A506" s="45">
        <v>41412</v>
      </c>
    </row>
    <row r="507" spans="1:1">
      <c r="A507" s="45">
        <v>41413</v>
      </c>
    </row>
    <row r="508" spans="1:1">
      <c r="A508" s="45">
        <v>41414</v>
      </c>
    </row>
    <row r="509" spans="1:1">
      <c r="A509" s="45">
        <v>41415</v>
      </c>
    </row>
    <row r="510" spans="1:1">
      <c r="A510" s="45">
        <v>41416</v>
      </c>
    </row>
    <row r="511" spans="1:1">
      <c r="A511" s="45">
        <v>41417</v>
      </c>
    </row>
    <row r="512" spans="1:1">
      <c r="A512" s="45">
        <v>41418</v>
      </c>
    </row>
    <row r="513" spans="1:1">
      <c r="A513" s="45">
        <v>41419</v>
      </c>
    </row>
    <row r="514" spans="1:1">
      <c r="A514" s="45">
        <v>41420</v>
      </c>
    </row>
    <row r="515" spans="1:1">
      <c r="A515" s="45">
        <v>41421</v>
      </c>
    </row>
    <row r="516" spans="1:1">
      <c r="A516" s="45">
        <v>41422</v>
      </c>
    </row>
    <row r="517" spans="1:1">
      <c r="A517" s="45">
        <v>41423</v>
      </c>
    </row>
    <row r="518" spans="1:1">
      <c r="A518" s="45">
        <v>41424</v>
      </c>
    </row>
    <row r="519" spans="1:1">
      <c r="A519" s="45">
        <v>41425</v>
      </c>
    </row>
    <row r="520" spans="1:1">
      <c r="A520" s="45">
        <v>41426</v>
      </c>
    </row>
    <row r="521" spans="1:1">
      <c r="A521" s="45">
        <v>41427</v>
      </c>
    </row>
    <row r="522" spans="1:1">
      <c r="A522" s="45">
        <v>41428</v>
      </c>
    </row>
    <row r="523" spans="1:1">
      <c r="A523" s="45">
        <v>41429</v>
      </c>
    </row>
    <row r="524" spans="1:1">
      <c r="A524" s="45">
        <v>41430</v>
      </c>
    </row>
    <row r="525" spans="1:1">
      <c r="A525" s="45">
        <v>41431</v>
      </c>
    </row>
    <row r="526" spans="1:1">
      <c r="A526" s="45">
        <v>41432</v>
      </c>
    </row>
    <row r="527" spans="1:1">
      <c r="A527" s="45">
        <v>41433</v>
      </c>
    </row>
    <row r="528" spans="1:1">
      <c r="A528" s="45">
        <v>41434</v>
      </c>
    </row>
    <row r="529" spans="1:1">
      <c r="A529" s="45">
        <v>41435</v>
      </c>
    </row>
    <row r="530" spans="1:1">
      <c r="A530" s="45">
        <v>41436</v>
      </c>
    </row>
    <row r="531" spans="1:1">
      <c r="A531" s="45">
        <v>41437</v>
      </c>
    </row>
    <row r="532" spans="1:1">
      <c r="A532" s="45">
        <v>41438</v>
      </c>
    </row>
    <row r="533" spans="1:1">
      <c r="A533" s="45">
        <v>41439</v>
      </c>
    </row>
    <row r="534" spans="1:1">
      <c r="A534" s="45">
        <v>41440</v>
      </c>
    </row>
    <row r="535" spans="1:1">
      <c r="A535" s="45">
        <v>41441</v>
      </c>
    </row>
    <row r="536" spans="1:1">
      <c r="A536" s="45">
        <v>41442</v>
      </c>
    </row>
    <row r="537" spans="1:1">
      <c r="A537" s="45">
        <v>41443</v>
      </c>
    </row>
    <row r="538" spans="1:1">
      <c r="A538" s="45">
        <v>41444</v>
      </c>
    </row>
    <row r="539" spans="1:1">
      <c r="A539" s="45">
        <v>41445</v>
      </c>
    </row>
    <row r="540" spans="1:1">
      <c r="A540" s="45">
        <v>41446</v>
      </c>
    </row>
    <row r="541" spans="1:1">
      <c r="A541" s="45">
        <v>41447</v>
      </c>
    </row>
    <row r="542" spans="1:1">
      <c r="A542" s="45">
        <v>41448</v>
      </c>
    </row>
    <row r="543" spans="1:1">
      <c r="A543" s="45">
        <v>41449</v>
      </c>
    </row>
    <row r="544" spans="1:1">
      <c r="A544" s="45">
        <v>41450</v>
      </c>
    </row>
    <row r="545" spans="1:1">
      <c r="A545" s="45">
        <v>41451</v>
      </c>
    </row>
    <row r="546" spans="1:1">
      <c r="A546" s="45">
        <v>41452</v>
      </c>
    </row>
    <row r="547" spans="1:1">
      <c r="A547" s="45">
        <v>41453</v>
      </c>
    </row>
    <row r="548" spans="1:1">
      <c r="A548" s="45">
        <v>41454</v>
      </c>
    </row>
    <row r="549" spans="1:1">
      <c r="A549" s="45">
        <v>41455</v>
      </c>
    </row>
    <row r="550" spans="1:1">
      <c r="A550" s="45">
        <v>41456</v>
      </c>
    </row>
    <row r="551" spans="1:1">
      <c r="A551" s="45">
        <v>41457</v>
      </c>
    </row>
    <row r="552" spans="1:1">
      <c r="A552" s="45">
        <v>41458</v>
      </c>
    </row>
    <row r="553" spans="1:1">
      <c r="A553" s="45">
        <v>41459</v>
      </c>
    </row>
    <row r="554" spans="1:1">
      <c r="A554" s="45">
        <v>41460</v>
      </c>
    </row>
    <row r="555" spans="1:1">
      <c r="A555" s="45">
        <v>41461</v>
      </c>
    </row>
    <row r="556" spans="1:1">
      <c r="A556" s="45">
        <v>41462</v>
      </c>
    </row>
    <row r="557" spans="1:1">
      <c r="A557" s="45">
        <v>41463</v>
      </c>
    </row>
    <row r="558" spans="1:1">
      <c r="A558" s="45">
        <v>41464</v>
      </c>
    </row>
    <row r="559" spans="1:1">
      <c r="A559" s="45">
        <v>41465</v>
      </c>
    </row>
    <row r="560" spans="1:1">
      <c r="A560" s="45">
        <v>41466</v>
      </c>
    </row>
    <row r="561" spans="1:1">
      <c r="A561" s="45">
        <v>41467</v>
      </c>
    </row>
    <row r="562" spans="1:1">
      <c r="A562" s="45">
        <v>41468</v>
      </c>
    </row>
    <row r="563" spans="1:1">
      <c r="A563" s="45">
        <v>41469</v>
      </c>
    </row>
    <row r="564" spans="1:1">
      <c r="A564" s="45">
        <v>41470</v>
      </c>
    </row>
    <row r="565" spans="1:1">
      <c r="A565" s="45">
        <v>41471</v>
      </c>
    </row>
    <row r="566" spans="1:1">
      <c r="A566" s="45">
        <v>41472</v>
      </c>
    </row>
    <row r="567" spans="1:1">
      <c r="A567" s="45">
        <v>41473</v>
      </c>
    </row>
    <row r="568" spans="1:1">
      <c r="A568" s="45">
        <v>41474</v>
      </c>
    </row>
    <row r="569" spans="1:1">
      <c r="A569" s="45">
        <v>41475</v>
      </c>
    </row>
    <row r="570" spans="1:1">
      <c r="A570" s="45">
        <v>41476</v>
      </c>
    </row>
    <row r="571" spans="1:1">
      <c r="A571" s="45">
        <v>41477</v>
      </c>
    </row>
    <row r="572" spans="1:1">
      <c r="A572" s="45">
        <v>41478</v>
      </c>
    </row>
    <row r="573" spans="1:1">
      <c r="A573" s="45">
        <v>41479</v>
      </c>
    </row>
    <row r="574" spans="1:1">
      <c r="A574" s="45">
        <v>41480</v>
      </c>
    </row>
    <row r="575" spans="1:1">
      <c r="A575" s="45">
        <v>41481</v>
      </c>
    </row>
    <row r="576" spans="1:1">
      <c r="A576" s="45">
        <v>41482</v>
      </c>
    </row>
    <row r="577" spans="1:1">
      <c r="A577" s="45">
        <v>41483</v>
      </c>
    </row>
    <row r="578" spans="1:1">
      <c r="A578" s="45">
        <v>41484</v>
      </c>
    </row>
    <row r="579" spans="1:1">
      <c r="A579" s="45">
        <v>41485</v>
      </c>
    </row>
    <row r="580" spans="1:1">
      <c r="A580" s="45">
        <v>41486</v>
      </c>
    </row>
    <row r="581" spans="1:1">
      <c r="A581" s="45">
        <v>41487</v>
      </c>
    </row>
    <row r="582" spans="1:1">
      <c r="A582" s="45">
        <v>41488</v>
      </c>
    </row>
    <row r="583" spans="1:1">
      <c r="A583" s="45">
        <v>41489</v>
      </c>
    </row>
    <row r="584" spans="1:1">
      <c r="A584" s="45">
        <v>41490</v>
      </c>
    </row>
    <row r="585" spans="1:1">
      <c r="A585" s="45">
        <v>41491</v>
      </c>
    </row>
    <row r="586" spans="1:1">
      <c r="A586" s="45">
        <v>41492</v>
      </c>
    </row>
    <row r="587" spans="1:1">
      <c r="A587" s="45">
        <v>41493</v>
      </c>
    </row>
    <row r="588" spans="1:1">
      <c r="A588" s="45">
        <v>41494</v>
      </c>
    </row>
    <row r="589" spans="1:1">
      <c r="A589" s="45">
        <v>41495</v>
      </c>
    </row>
    <row r="590" spans="1:1">
      <c r="A590" s="45">
        <v>41496</v>
      </c>
    </row>
    <row r="591" spans="1:1">
      <c r="A591" s="45">
        <v>41497</v>
      </c>
    </row>
    <row r="592" spans="1:1">
      <c r="A592" s="45">
        <v>41498</v>
      </c>
    </row>
    <row r="593" spans="1:1">
      <c r="A593" s="45">
        <v>41499</v>
      </c>
    </row>
    <row r="594" spans="1:1">
      <c r="A594" s="45">
        <v>41500</v>
      </c>
    </row>
    <row r="595" spans="1:1">
      <c r="A595" s="45">
        <v>41501</v>
      </c>
    </row>
    <row r="596" spans="1:1">
      <c r="A596" s="45">
        <v>41502</v>
      </c>
    </row>
    <row r="597" spans="1:1">
      <c r="A597" s="45">
        <v>41503</v>
      </c>
    </row>
    <row r="598" spans="1:1">
      <c r="A598" s="45">
        <v>41504</v>
      </c>
    </row>
    <row r="599" spans="1:1">
      <c r="A599" s="45">
        <v>41505</v>
      </c>
    </row>
    <row r="600" spans="1:1">
      <c r="A600" s="45">
        <v>41506</v>
      </c>
    </row>
    <row r="601" spans="1:1">
      <c r="A601" s="45">
        <v>41507</v>
      </c>
    </row>
    <row r="602" spans="1:1">
      <c r="A602" s="45">
        <v>41508</v>
      </c>
    </row>
    <row r="603" spans="1:1">
      <c r="A603" s="45">
        <v>41509</v>
      </c>
    </row>
    <row r="604" spans="1:1">
      <c r="A604" s="45">
        <v>41510</v>
      </c>
    </row>
    <row r="605" spans="1:1">
      <c r="A605" s="45">
        <v>41511</v>
      </c>
    </row>
    <row r="606" spans="1:1">
      <c r="A606" s="45">
        <v>41512</v>
      </c>
    </row>
    <row r="607" spans="1:1">
      <c r="A607" s="45">
        <v>41513</v>
      </c>
    </row>
    <row r="608" spans="1:1">
      <c r="A608" s="45">
        <v>41514</v>
      </c>
    </row>
    <row r="609" spans="1:1">
      <c r="A609" s="45">
        <v>41515</v>
      </c>
    </row>
    <row r="610" spans="1:1">
      <c r="A610" s="45">
        <v>41516</v>
      </c>
    </row>
    <row r="611" spans="1:1">
      <c r="A611" s="45">
        <v>41517</v>
      </c>
    </row>
    <row r="612" spans="1:1">
      <c r="A612" s="45">
        <v>41518</v>
      </c>
    </row>
    <row r="613" spans="1:1">
      <c r="A613" s="45">
        <v>41519</v>
      </c>
    </row>
    <row r="614" spans="1:1">
      <c r="A614" s="45">
        <v>41520</v>
      </c>
    </row>
    <row r="615" spans="1:1">
      <c r="A615" s="45">
        <v>41521</v>
      </c>
    </row>
    <row r="616" spans="1:1">
      <c r="A616" s="45">
        <v>41522</v>
      </c>
    </row>
    <row r="617" spans="1:1">
      <c r="A617" s="45">
        <v>41523</v>
      </c>
    </row>
    <row r="618" spans="1:1">
      <c r="A618" s="45">
        <v>41524</v>
      </c>
    </row>
    <row r="619" spans="1:1">
      <c r="A619" s="45">
        <v>41525</v>
      </c>
    </row>
    <row r="620" spans="1:1">
      <c r="A620" s="45">
        <v>41526</v>
      </c>
    </row>
    <row r="621" spans="1:1">
      <c r="A621" s="45">
        <v>41527</v>
      </c>
    </row>
    <row r="622" spans="1:1">
      <c r="A622" s="45">
        <v>41528</v>
      </c>
    </row>
    <row r="623" spans="1:1">
      <c r="A623" s="45">
        <v>41529</v>
      </c>
    </row>
    <row r="624" spans="1:1">
      <c r="A624" s="45">
        <v>41530</v>
      </c>
    </row>
    <row r="625" spans="1:1">
      <c r="A625" s="45">
        <v>41531</v>
      </c>
    </row>
    <row r="626" spans="1:1">
      <c r="A626" s="45">
        <v>41532</v>
      </c>
    </row>
    <row r="627" spans="1:1">
      <c r="A627" s="45">
        <v>41533</v>
      </c>
    </row>
    <row r="628" spans="1:1">
      <c r="A628" s="45">
        <v>41534</v>
      </c>
    </row>
    <row r="629" spans="1:1">
      <c r="A629" s="45">
        <v>41535</v>
      </c>
    </row>
    <row r="630" spans="1:1">
      <c r="A630" s="45">
        <v>41536</v>
      </c>
    </row>
    <row r="631" spans="1:1">
      <c r="A631" s="45">
        <v>41537</v>
      </c>
    </row>
    <row r="632" spans="1:1">
      <c r="A632" s="45">
        <v>41538</v>
      </c>
    </row>
    <row r="633" spans="1:1">
      <c r="A633" s="45">
        <v>41539</v>
      </c>
    </row>
    <row r="634" spans="1:1">
      <c r="A634" s="45">
        <v>41540</v>
      </c>
    </row>
    <row r="635" spans="1:1">
      <c r="A635" s="45">
        <v>41541</v>
      </c>
    </row>
    <row r="636" spans="1:1">
      <c r="A636" s="45">
        <v>41542</v>
      </c>
    </row>
    <row r="637" spans="1:1">
      <c r="A637" s="45">
        <v>41543</v>
      </c>
    </row>
    <row r="638" spans="1:1">
      <c r="A638" s="45">
        <v>41544</v>
      </c>
    </row>
    <row r="639" spans="1:1">
      <c r="A639" s="45">
        <v>41545</v>
      </c>
    </row>
    <row r="640" spans="1:1">
      <c r="A640" s="45">
        <v>41546</v>
      </c>
    </row>
    <row r="641" spans="1:1">
      <c r="A641" s="45">
        <v>41547</v>
      </c>
    </row>
    <row r="642" spans="1:1">
      <c r="A642" s="45">
        <v>41548</v>
      </c>
    </row>
    <row r="643" spans="1:1">
      <c r="A643" s="45">
        <v>41549</v>
      </c>
    </row>
    <row r="644" spans="1:1">
      <c r="A644" s="45">
        <v>41550</v>
      </c>
    </row>
    <row r="645" spans="1:1">
      <c r="A645" s="45">
        <v>41551</v>
      </c>
    </row>
    <row r="646" spans="1:1">
      <c r="A646" s="45">
        <v>41552</v>
      </c>
    </row>
    <row r="647" spans="1:1">
      <c r="A647" s="45">
        <v>41553</v>
      </c>
    </row>
    <row r="648" spans="1:1">
      <c r="A648" s="45">
        <v>41554</v>
      </c>
    </row>
    <row r="649" spans="1:1">
      <c r="A649" s="45">
        <v>41555</v>
      </c>
    </row>
    <row r="650" spans="1:1">
      <c r="A650" s="45">
        <v>41556</v>
      </c>
    </row>
    <row r="651" spans="1:1">
      <c r="A651" s="45">
        <v>41557</v>
      </c>
    </row>
    <row r="652" spans="1:1">
      <c r="A652" s="45">
        <v>41558</v>
      </c>
    </row>
    <row r="653" spans="1:1">
      <c r="A653" s="45">
        <v>41559</v>
      </c>
    </row>
    <row r="654" spans="1:1">
      <c r="A654" s="45">
        <v>41560</v>
      </c>
    </row>
    <row r="655" spans="1:1">
      <c r="A655" s="45">
        <v>41561</v>
      </c>
    </row>
    <row r="656" spans="1:1">
      <c r="A656" s="45">
        <v>41562</v>
      </c>
    </row>
    <row r="657" spans="1:1">
      <c r="A657" s="45">
        <v>41563</v>
      </c>
    </row>
    <row r="658" spans="1:1">
      <c r="A658" s="45">
        <v>41564</v>
      </c>
    </row>
    <row r="659" spans="1:1">
      <c r="A659" s="45">
        <v>41565</v>
      </c>
    </row>
    <row r="660" spans="1:1">
      <c r="A660" s="45">
        <v>41566</v>
      </c>
    </row>
    <row r="661" spans="1:1">
      <c r="A661" s="45">
        <v>41567</v>
      </c>
    </row>
    <row r="662" spans="1:1">
      <c r="A662" s="45">
        <v>41568</v>
      </c>
    </row>
    <row r="663" spans="1:1">
      <c r="A663" s="45">
        <v>41569</v>
      </c>
    </row>
    <row r="664" spans="1:1">
      <c r="A664" s="45">
        <v>41570</v>
      </c>
    </row>
    <row r="665" spans="1:1">
      <c r="A665" s="45">
        <v>41571</v>
      </c>
    </row>
    <row r="666" spans="1:1">
      <c r="A666" s="45">
        <v>41572</v>
      </c>
    </row>
    <row r="667" spans="1:1">
      <c r="A667" s="45">
        <v>41573</v>
      </c>
    </row>
    <row r="668" spans="1:1">
      <c r="A668" s="45">
        <v>41574</v>
      </c>
    </row>
    <row r="669" spans="1:1">
      <c r="A669" s="45">
        <v>41575</v>
      </c>
    </row>
    <row r="670" spans="1:1">
      <c r="A670" s="45">
        <v>41576</v>
      </c>
    </row>
    <row r="671" spans="1:1">
      <c r="A671" s="45">
        <v>41577</v>
      </c>
    </row>
    <row r="672" spans="1:1">
      <c r="A672" s="45">
        <v>41578</v>
      </c>
    </row>
    <row r="673" spans="1:1">
      <c r="A673" s="45">
        <v>41579</v>
      </c>
    </row>
    <row r="674" spans="1:1">
      <c r="A674" s="45">
        <v>41580</v>
      </c>
    </row>
    <row r="675" spans="1:1">
      <c r="A675" s="45">
        <v>41581</v>
      </c>
    </row>
    <row r="676" spans="1:1">
      <c r="A676" s="45">
        <v>41582</v>
      </c>
    </row>
    <row r="677" spans="1:1">
      <c r="A677" s="45">
        <v>41583</v>
      </c>
    </row>
    <row r="678" spans="1:1">
      <c r="A678" s="45">
        <v>41584</v>
      </c>
    </row>
    <row r="679" spans="1:1">
      <c r="A679" s="45">
        <v>41585</v>
      </c>
    </row>
    <row r="680" spans="1:1">
      <c r="A680" s="45">
        <v>41586</v>
      </c>
    </row>
    <row r="681" spans="1:1">
      <c r="A681" s="45">
        <v>41587</v>
      </c>
    </row>
    <row r="682" spans="1:1">
      <c r="A682" s="45">
        <v>41588</v>
      </c>
    </row>
    <row r="683" spans="1:1">
      <c r="A683" s="45">
        <v>41589</v>
      </c>
    </row>
    <row r="684" spans="1:1">
      <c r="A684" s="45">
        <v>41590</v>
      </c>
    </row>
    <row r="685" spans="1:1">
      <c r="A685" s="45">
        <v>41591</v>
      </c>
    </row>
    <row r="686" spans="1:1">
      <c r="A686" s="45">
        <v>41592</v>
      </c>
    </row>
    <row r="687" spans="1:1">
      <c r="A687" s="45">
        <v>41593</v>
      </c>
    </row>
    <row r="688" spans="1:1">
      <c r="A688" s="45">
        <v>41594</v>
      </c>
    </row>
    <row r="689" spans="1:1">
      <c r="A689" s="45">
        <v>41595</v>
      </c>
    </row>
    <row r="690" spans="1:1">
      <c r="A690" s="45">
        <v>41596</v>
      </c>
    </row>
    <row r="691" spans="1:1">
      <c r="A691" s="45">
        <v>41597</v>
      </c>
    </row>
    <row r="692" spans="1:1">
      <c r="A692" s="45">
        <v>41598</v>
      </c>
    </row>
    <row r="693" spans="1:1">
      <c r="A693" s="45">
        <v>41599</v>
      </c>
    </row>
    <row r="694" spans="1:1">
      <c r="A694" s="45">
        <v>41600</v>
      </c>
    </row>
    <row r="695" spans="1:1">
      <c r="A695" s="45">
        <v>41601</v>
      </c>
    </row>
    <row r="696" spans="1:1">
      <c r="A696" s="45">
        <v>41602</v>
      </c>
    </row>
    <row r="697" spans="1:1">
      <c r="A697" s="45">
        <v>41603</v>
      </c>
    </row>
    <row r="698" spans="1:1">
      <c r="A698" s="45">
        <v>41604</v>
      </c>
    </row>
    <row r="699" spans="1:1">
      <c r="A699" s="45">
        <v>41605</v>
      </c>
    </row>
    <row r="700" spans="1:1">
      <c r="A700" s="45">
        <v>41606</v>
      </c>
    </row>
    <row r="701" spans="1:1">
      <c r="A701" s="45">
        <v>41607</v>
      </c>
    </row>
    <row r="702" spans="1:1">
      <c r="A702" s="45">
        <v>41608</v>
      </c>
    </row>
    <row r="703" spans="1:1">
      <c r="A703" s="45">
        <v>41609</v>
      </c>
    </row>
    <row r="704" spans="1:1">
      <c r="A704" s="45">
        <v>41610</v>
      </c>
    </row>
    <row r="705" spans="1:1">
      <c r="A705" s="45">
        <v>41611</v>
      </c>
    </row>
    <row r="706" spans="1:1">
      <c r="A706" s="45">
        <v>41612</v>
      </c>
    </row>
    <row r="707" spans="1:1">
      <c r="A707" s="45">
        <v>41613</v>
      </c>
    </row>
    <row r="708" spans="1:1">
      <c r="A708" s="45">
        <v>41614</v>
      </c>
    </row>
    <row r="709" spans="1:1">
      <c r="A709" s="45">
        <v>41615</v>
      </c>
    </row>
    <row r="710" spans="1:1">
      <c r="A710" s="45">
        <v>41616</v>
      </c>
    </row>
    <row r="711" spans="1:1">
      <c r="A711" s="45">
        <v>41617</v>
      </c>
    </row>
    <row r="712" spans="1:1">
      <c r="A712" s="45">
        <v>41618</v>
      </c>
    </row>
    <row r="713" spans="1:1">
      <c r="A713" s="45">
        <v>41619</v>
      </c>
    </row>
    <row r="714" spans="1:1">
      <c r="A714" s="45">
        <v>41620</v>
      </c>
    </row>
    <row r="715" spans="1:1">
      <c r="A715" s="45">
        <v>41621</v>
      </c>
    </row>
    <row r="716" spans="1:1">
      <c r="A716" s="45">
        <v>41622</v>
      </c>
    </row>
    <row r="717" spans="1:1">
      <c r="A717" s="45">
        <v>41623</v>
      </c>
    </row>
    <row r="718" spans="1:1">
      <c r="A718" s="45">
        <v>41624</v>
      </c>
    </row>
    <row r="719" spans="1:1">
      <c r="A719" s="45">
        <v>41625</v>
      </c>
    </row>
    <row r="720" spans="1:1">
      <c r="A720" s="45">
        <v>41626</v>
      </c>
    </row>
    <row r="721" spans="1:1">
      <c r="A721" s="45">
        <v>41627</v>
      </c>
    </row>
    <row r="722" spans="1:1">
      <c r="A722" s="45">
        <v>41628</v>
      </c>
    </row>
    <row r="723" spans="1:1">
      <c r="A723" s="45">
        <v>41629</v>
      </c>
    </row>
    <row r="724" spans="1:1">
      <c r="A724" s="45">
        <v>41630</v>
      </c>
    </row>
    <row r="725" spans="1:1">
      <c r="A725" s="45">
        <v>41631</v>
      </c>
    </row>
    <row r="726" spans="1:1">
      <c r="A726" s="45">
        <v>41632</v>
      </c>
    </row>
    <row r="727" spans="1:1">
      <c r="A727" s="45">
        <v>41633</v>
      </c>
    </row>
    <row r="728" spans="1:1">
      <c r="A728" s="45">
        <v>41634</v>
      </c>
    </row>
    <row r="729" spans="1:1">
      <c r="A729" s="45">
        <v>41635</v>
      </c>
    </row>
    <row r="730" spans="1:1">
      <c r="A730" s="45">
        <v>41636</v>
      </c>
    </row>
    <row r="731" spans="1:1">
      <c r="A731" s="45">
        <v>41637</v>
      </c>
    </row>
    <row r="732" spans="1:1">
      <c r="A732" s="45">
        <v>41638</v>
      </c>
    </row>
    <row r="733" spans="1:1">
      <c r="A733" s="4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5" sqref="D5"/>
    </sheetView>
  </sheetViews>
  <sheetFormatPr defaultRowHeight="12.75"/>
  <sheetData>
    <row r="4" spans="4:4">
      <c r="D4">
        <f>31+60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70" zoomScaleNormal="100" zoomScaleSheetLayoutView="70" workbookViewId="0">
      <selection activeCell="B17" sqref="B17"/>
    </sheetView>
  </sheetViews>
  <sheetFormatPr defaultRowHeight="15"/>
  <cols>
    <col min="1" max="1" width="15.28515625" style="21" customWidth="1"/>
    <col min="2" max="2" width="75.85546875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9" t="s">
        <v>257</v>
      </c>
      <c r="B1" s="256"/>
      <c r="C1" s="530" t="s">
        <v>100</v>
      </c>
      <c r="D1" s="530"/>
      <c r="E1" s="140"/>
    </row>
    <row r="2" spans="1:12" s="6" customFormat="1">
      <c r="A2" s="91" t="s">
        <v>130</v>
      </c>
      <c r="B2" s="256"/>
      <c r="C2" s="531" t="s">
        <v>450</v>
      </c>
      <c r="D2" s="532"/>
      <c r="E2" s="140"/>
    </row>
    <row r="3" spans="1:12" s="6" customFormat="1">
      <c r="A3" s="91"/>
      <c r="B3" s="256"/>
      <c r="C3" s="90"/>
      <c r="D3" s="90"/>
      <c r="E3" s="140"/>
    </row>
    <row r="4" spans="1:12" s="2" customFormat="1">
      <c r="A4" s="92" t="str">
        <f>'ფორმა N2'!A4</f>
        <v>ანგარიშვალდებული პირის დასახელება:</v>
      </c>
      <c r="B4" s="257"/>
      <c r="C4" s="91"/>
      <c r="D4" s="91"/>
      <c r="E4" s="135"/>
      <c r="L4" s="6"/>
    </row>
    <row r="5" spans="1:12" s="2" customFormat="1">
      <c r="A5" s="533" t="s">
        <v>2323</v>
      </c>
      <c r="B5" s="533"/>
      <c r="C5" s="342"/>
      <c r="D5" s="342"/>
      <c r="E5" s="135"/>
    </row>
    <row r="6" spans="1:12" s="2" customFormat="1">
      <c r="A6" s="92"/>
      <c r="B6" s="257"/>
      <c r="C6" s="91"/>
      <c r="D6" s="91"/>
      <c r="E6" s="135"/>
    </row>
    <row r="7" spans="1:12" s="6" customFormat="1" ht="18">
      <c r="A7" s="110"/>
      <c r="B7" s="139"/>
      <c r="C7" s="93"/>
      <c r="D7" s="93"/>
      <c r="E7" s="140"/>
    </row>
    <row r="8" spans="1:12" s="6" customFormat="1" ht="30">
      <c r="A8" s="131" t="s">
        <v>63</v>
      </c>
      <c r="B8" s="94" t="s">
        <v>241</v>
      </c>
      <c r="C8" s="94" t="s">
        <v>65</v>
      </c>
      <c r="D8" s="94" t="s">
        <v>66</v>
      </c>
      <c r="E8" s="140"/>
      <c r="F8" s="20"/>
    </row>
    <row r="9" spans="1:12" s="7" customFormat="1">
      <c r="A9" s="254">
        <v>1</v>
      </c>
      <c r="B9" s="254" t="s">
        <v>64</v>
      </c>
      <c r="C9" s="345">
        <f>C10+C25</f>
        <v>1144043.3900000001</v>
      </c>
      <c r="D9" s="345">
        <f>D10+D25</f>
        <v>1144043.3900000001</v>
      </c>
      <c r="E9" s="140"/>
    </row>
    <row r="10" spans="1:12" s="7" customFormat="1">
      <c r="A10" s="97">
        <v>1.1000000000000001</v>
      </c>
      <c r="B10" s="97" t="s">
        <v>71</v>
      </c>
      <c r="C10" s="345">
        <f>C11+C12+C15+C18+C23+C24</f>
        <v>1144013.3900000001</v>
      </c>
      <c r="D10" s="345">
        <f>D11+D12+D15+D18+D23+D24</f>
        <v>1144013.3900000001</v>
      </c>
      <c r="E10" s="140"/>
    </row>
    <row r="11" spans="1:12" s="9" customFormat="1" ht="18">
      <c r="A11" s="98" t="s">
        <v>29</v>
      </c>
      <c r="B11" s="98" t="s">
        <v>70</v>
      </c>
      <c r="C11" s="346">
        <v>0</v>
      </c>
      <c r="D11" s="347">
        <v>0</v>
      </c>
      <c r="E11" s="140"/>
    </row>
    <row r="12" spans="1:12" s="10" customFormat="1">
      <c r="A12" s="98" t="s">
        <v>30</v>
      </c>
      <c r="B12" s="98" t="s">
        <v>296</v>
      </c>
      <c r="C12" s="348">
        <f>SUM(C13:C14)</f>
        <v>0</v>
      </c>
      <c r="D12" s="348">
        <f>SUM(D13:D14)</f>
        <v>0</v>
      </c>
      <c r="E12" s="140"/>
    </row>
    <row r="13" spans="1:12" s="3" customFormat="1">
      <c r="A13" s="107" t="s">
        <v>72</v>
      </c>
      <c r="B13" s="107" t="s">
        <v>299</v>
      </c>
      <c r="C13" s="347">
        <v>0</v>
      </c>
      <c r="D13" s="347">
        <v>0</v>
      </c>
      <c r="E13" s="140"/>
    </row>
    <row r="14" spans="1:12" s="3" customFormat="1">
      <c r="A14" s="107" t="s">
        <v>99</v>
      </c>
      <c r="B14" s="107" t="s">
        <v>88</v>
      </c>
      <c r="C14" s="347"/>
      <c r="D14" s="347"/>
      <c r="E14" s="140"/>
    </row>
    <row r="15" spans="1:12" s="3" customFormat="1">
      <c r="A15" s="98" t="s">
        <v>73</v>
      </c>
      <c r="B15" s="98" t="s">
        <v>74</v>
      </c>
      <c r="C15" s="348">
        <f>SUM(C16:C17)</f>
        <v>686280.1</v>
      </c>
      <c r="D15" s="348">
        <f>SUM(D16:D17)</f>
        <v>686280.1</v>
      </c>
      <c r="E15" s="140"/>
    </row>
    <row r="16" spans="1:12" s="3" customFormat="1">
      <c r="A16" s="107" t="s">
        <v>75</v>
      </c>
      <c r="B16" s="107" t="s">
        <v>77</v>
      </c>
      <c r="C16" s="347">
        <v>605443.81999999995</v>
      </c>
      <c r="D16" s="347">
        <v>605443.81999999995</v>
      </c>
      <c r="E16" s="140"/>
      <c r="G16" s="313"/>
    </row>
    <row r="17" spans="1:8" s="3" customFormat="1" ht="30">
      <c r="A17" s="107" t="s">
        <v>76</v>
      </c>
      <c r="B17" s="107" t="s">
        <v>101</v>
      </c>
      <c r="C17" s="347">
        <v>80836.28</v>
      </c>
      <c r="D17" s="347">
        <v>80836.28</v>
      </c>
      <c r="E17" s="140"/>
    </row>
    <row r="18" spans="1:8" s="3" customFormat="1">
      <c r="A18" s="98" t="s">
        <v>78</v>
      </c>
      <c r="B18" s="98" t="s">
        <v>383</v>
      </c>
      <c r="C18" s="348">
        <f>SUM(C19:C22)</f>
        <v>0</v>
      </c>
      <c r="D18" s="348">
        <f>SUM(D19:D22)</f>
        <v>0</v>
      </c>
      <c r="E18" s="140"/>
    </row>
    <row r="19" spans="1:8" s="3" customFormat="1">
      <c r="A19" s="107" t="s">
        <v>79</v>
      </c>
      <c r="B19" s="107" t="s">
        <v>80</v>
      </c>
      <c r="C19" s="347">
        <v>0</v>
      </c>
      <c r="D19" s="347">
        <v>0</v>
      </c>
      <c r="E19" s="140"/>
    </row>
    <row r="20" spans="1:8" s="3" customFormat="1" ht="30">
      <c r="A20" s="107" t="s">
        <v>83</v>
      </c>
      <c r="B20" s="107" t="s">
        <v>81</v>
      </c>
      <c r="C20" s="347">
        <v>0</v>
      </c>
      <c r="D20" s="347">
        <v>0</v>
      </c>
      <c r="E20" s="140"/>
    </row>
    <row r="21" spans="1:8" s="3" customFormat="1">
      <c r="A21" s="107" t="s">
        <v>84</v>
      </c>
      <c r="B21" s="107" t="s">
        <v>82</v>
      </c>
      <c r="C21" s="347">
        <v>0</v>
      </c>
      <c r="D21" s="347">
        <v>0</v>
      </c>
      <c r="E21" s="140"/>
    </row>
    <row r="22" spans="1:8" s="3" customFormat="1">
      <c r="A22" s="107" t="s">
        <v>85</v>
      </c>
      <c r="B22" s="107" t="s">
        <v>407</v>
      </c>
      <c r="C22" s="347">
        <v>0</v>
      </c>
      <c r="D22" s="347">
        <v>0</v>
      </c>
      <c r="E22" s="140"/>
    </row>
    <row r="23" spans="1:8" s="3" customFormat="1">
      <c r="A23" s="98" t="s">
        <v>86</v>
      </c>
      <c r="B23" s="98" t="s">
        <v>408</v>
      </c>
      <c r="C23" s="349">
        <v>455000</v>
      </c>
      <c r="D23" s="349">
        <v>455000</v>
      </c>
      <c r="E23" s="140"/>
    </row>
    <row r="24" spans="1:8" s="3" customFormat="1">
      <c r="A24" s="98" t="s">
        <v>243</v>
      </c>
      <c r="B24" s="98" t="s">
        <v>414</v>
      </c>
      <c r="C24" s="347">
        <f>736.44+1996.85</f>
        <v>2733.29</v>
      </c>
      <c r="D24" s="347">
        <f>736.44+1996.85</f>
        <v>2733.29</v>
      </c>
      <c r="E24" s="140"/>
    </row>
    <row r="25" spans="1:8" s="3" customFormat="1">
      <c r="A25" s="97">
        <v>1.2</v>
      </c>
      <c r="B25" s="254" t="s">
        <v>87</v>
      </c>
      <c r="C25" s="345">
        <f>SUM(C26,C30)</f>
        <v>30</v>
      </c>
      <c r="D25" s="345">
        <f>SUM(D26,D30)</f>
        <v>30</v>
      </c>
      <c r="E25" s="140"/>
    </row>
    <row r="26" spans="1:8">
      <c r="A26" s="98" t="s">
        <v>31</v>
      </c>
      <c r="B26" s="98" t="s">
        <v>299</v>
      </c>
      <c r="C26" s="348">
        <f>SUM(C27:C29)</f>
        <v>30</v>
      </c>
      <c r="D26" s="348">
        <f>SUM(D27:D29)</f>
        <v>30</v>
      </c>
      <c r="E26" s="140"/>
    </row>
    <row r="27" spans="1:8">
      <c r="A27" s="255" t="s">
        <v>89</v>
      </c>
      <c r="B27" s="107" t="s">
        <v>297</v>
      </c>
      <c r="C27" s="346">
        <v>0</v>
      </c>
      <c r="D27" s="346">
        <v>0</v>
      </c>
      <c r="E27" s="140"/>
      <c r="H27" s="319"/>
    </row>
    <row r="28" spans="1:8">
      <c r="A28" s="255" t="s">
        <v>90</v>
      </c>
      <c r="B28" s="107" t="s">
        <v>300</v>
      </c>
      <c r="C28" s="347">
        <v>0</v>
      </c>
      <c r="D28" s="347">
        <v>0</v>
      </c>
      <c r="E28" s="140"/>
      <c r="H28" s="319"/>
    </row>
    <row r="29" spans="1:8">
      <c r="A29" s="255" t="s">
        <v>417</v>
      </c>
      <c r="B29" s="107" t="s">
        <v>298</v>
      </c>
      <c r="C29" s="347">
        <v>30</v>
      </c>
      <c r="D29" s="347">
        <v>30</v>
      </c>
      <c r="E29" s="140"/>
    </row>
    <row r="30" spans="1:8" ht="30">
      <c r="A30" s="98" t="s">
        <v>32</v>
      </c>
      <c r="B30" s="276" t="s">
        <v>415</v>
      </c>
      <c r="C30" s="347">
        <v>0</v>
      </c>
      <c r="D30" s="347">
        <v>0</v>
      </c>
      <c r="E30" s="140"/>
    </row>
    <row r="31" spans="1:8" s="22" customFormat="1" ht="12.75">
      <c r="B31" s="258"/>
    </row>
    <row r="32" spans="1:8" s="2" customFormat="1">
      <c r="A32" s="1"/>
      <c r="B32" s="259"/>
      <c r="E32" s="5"/>
    </row>
    <row r="33" spans="1:9" s="2" customFormat="1">
      <c r="B33" s="259"/>
      <c r="E33" s="5"/>
    </row>
    <row r="34" spans="1:9">
      <c r="A34" s="1"/>
    </row>
    <row r="35" spans="1:9">
      <c r="A35" s="2"/>
    </row>
    <row r="36" spans="1:9" s="2" customFormat="1">
      <c r="A36" s="81" t="s">
        <v>98</v>
      </c>
      <c r="B36" s="259"/>
      <c r="E36" s="5"/>
    </row>
    <row r="37" spans="1:9" s="2" customFormat="1">
      <c r="B37" s="259"/>
      <c r="E37"/>
      <c r="F37"/>
      <c r="G37"/>
      <c r="H37"/>
      <c r="I37"/>
    </row>
    <row r="38" spans="1:9" s="2" customFormat="1">
      <c r="B38" s="259"/>
      <c r="D38" s="12"/>
      <c r="E38"/>
      <c r="F38"/>
      <c r="G38"/>
      <c r="H38"/>
      <c r="I38"/>
    </row>
    <row r="39" spans="1:9" s="2" customFormat="1" ht="30">
      <c r="A39"/>
      <c r="B39" s="261" t="s">
        <v>411</v>
      </c>
      <c r="D39" s="12"/>
      <c r="E39"/>
      <c r="F39"/>
      <c r="G39"/>
      <c r="H39"/>
      <c r="I39"/>
    </row>
    <row r="40" spans="1:9" s="2" customFormat="1">
      <c r="A40"/>
      <c r="B40" s="259" t="s">
        <v>255</v>
      </c>
      <c r="D40" s="12"/>
      <c r="E40"/>
      <c r="F40"/>
      <c r="G40"/>
      <c r="H40"/>
      <c r="I40"/>
    </row>
    <row r="41" spans="1:9" customFormat="1" ht="12.75">
      <c r="B41" s="262" t="s">
        <v>129</v>
      </c>
    </row>
    <row r="42" spans="1:9" customFormat="1" ht="12.75">
      <c r="B42" s="263"/>
    </row>
  </sheetData>
  <mergeCells count="3">
    <mergeCell ref="C1:D1"/>
    <mergeCell ref="C2:D2"/>
    <mergeCell ref="A5:B5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95"/>
  <sheetViews>
    <sheetView showGridLines="0" view="pageBreakPreview" zoomScale="70" zoomScaleNormal="130" zoomScaleSheetLayoutView="70" workbookViewId="0">
      <selection activeCell="B12" sqref="B12"/>
    </sheetView>
  </sheetViews>
  <sheetFormatPr defaultRowHeight="15"/>
  <cols>
    <col min="1" max="1" width="14.28515625" style="355" customWidth="1"/>
    <col min="2" max="2" width="71.7109375" style="355" customWidth="1"/>
    <col min="3" max="3" width="14.85546875" style="355" customWidth="1"/>
    <col min="4" max="4" width="13.28515625" style="355" customWidth="1"/>
    <col min="5" max="5" width="11.42578125" style="355" bestFit="1" customWidth="1"/>
    <col min="6" max="16384" width="9.140625" style="355"/>
  </cols>
  <sheetData>
    <row r="1" spans="1:10">
      <c r="A1" s="353" t="s">
        <v>436</v>
      </c>
      <c r="B1" s="354"/>
      <c r="C1" s="534" t="s">
        <v>100</v>
      </c>
      <c r="D1" s="534"/>
    </row>
    <row r="2" spans="1:10">
      <c r="A2" s="353" t="s">
        <v>437</v>
      </c>
      <c r="B2" s="354"/>
      <c r="C2" s="281" t="s">
        <v>450</v>
      </c>
      <c r="D2" s="354"/>
    </row>
    <row r="3" spans="1:10">
      <c r="A3" s="353" t="s">
        <v>438</v>
      </c>
      <c r="B3" s="354"/>
      <c r="C3" s="354"/>
      <c r="D3" s="354"/>
    </row>
    <row r="4" spans="1:10">
      <c r="A4" s="44" t="s">
        <v>130</v>
      </c>
      <c r="B4" s="356"/>
      <c r="C4" s="528"/>
      <c r="D4" s="529"/>
    </row>
    <row r="5" spans="1:10">
      <c r="A5" s="44"/>
      <c r="B5" s="356"/>
      <c r="C5" s="341"/>
      <c r="D5" s="341"/>
    </row>
    <row r="6" spans="1:10" s="25" customFormat="1">
      <c r="A6" s="142" t="str">
        <f>'ფორმა N2'!A4</f>
        <v>ანგარიშვალდებული პირის დასახელება:</v>
      </c>
      <c r="B6" s="142"/>
      <c r="C6" s="44"/>
      <c r="D6" s="44"/>
      <c r="J6" s="355"/>
    </row>
    <row r="7" spans="1:10" s="25" customFormat="1">
      <c r="A7" s="519" t="s">
        <v>2323</v>
      </c>
      <c r="B7" s="138"/>
      <c r="C7" s="44"/>
      <c r="D7" s="44"/>
    </row>
    <row r="8" spans="1:10" s="25" customFormat="1">
      <c r="A8" s="142"/>
      <c r="B8" s="142"/>
      <c r="C8" s="44"/>
      <c r="D8" s="44"/>
    </row>
    <row r="9" spans="1:10" s="358" customFormat="1">
      <c r="A9" s="354"/>
      <c r="B9" s="354"/>
      <c r="C9" s="357"/>
      <c r="D9" s="357"/>
    </row>
    <row r="10" spans="1:10" s="358" customFormat="1" ht="30">
      <c r="A10" s="359" t="s">
        <v>63</v>
      </c>
      <c r="B10" s="360" t="s">
        <v>11</v>
      </c>
      <c r="C10" s="360" t="s">
        <v>10</v>
      </c>
      <c r="D10" s="360" t="s">
        <v>9</v>
      </c>
    </row>
    <row r="11" spans="1:10" s="362" customFormat="1" ht="18">
      <c r="A11" s="254">
        <v>1</v>
      </c>
      <c r="B11" s="254" t="s">
        <v>56</v>
      </c>
      <c r="C11" s="361">
        <f>SUM(C12,C15,C54,C57,C58,C59,C65,C72,C73,C77)</f>
        <v>1131561.1599999999</v>
      </c>
      <c r="D11" s="361">
        <f>SUM(D12,D15,D54,D57,D58,D59,D65,D72,D73,D77)</f>
        <v>1134729.28</v>
      </c>
      <c r="E11" s="377"/>
    </row>
    <row r="12" spans="1:10" s="362" customFormat="1" ht="18">
      <c r="A12" s="97">
        <v>1.1000000000000001</v>
      </c>
      <c r="B12" s="97" t="s">
        <v>57</v>
      </c>
      <c r="C12" s="363">
        <f>SUM(C13:C14)</f>
        <v>139500</v>
      </c>
      <c r="D12" s="363">
        <f>SUM(D13:D14)</f>
        <v>139500</v>
      </c>
    </row>
    <row r="13" spans="1:10" s="362" customFormat="1" ht="16.5" customHeight="1">
      <c r="A13" s="98" t="s">
        <v>29</v>
      </c>
      <c r="B13" s="98" t="s">
        <v>58</v>
      </c>
      <c r="C13" s="366">
        <v>135375</v>
      </c>
      <c r="D13" s="366">
        <v>135375</v>
      </c>
    </row>
    <row r="14" spans="1:10" ht="16.5" customHeight="1">
      <c r="A14" s="98" t="s">
        <v>30</v>
      </c>
      <c r="B14" s="98" t="s">
        <v>0</v>
      </c>
      <c r="C14" s="366">
        <v>4125</v>
      </c>
      <c r="D14" s="366">
        <v>4125</v>
      </c>
    </row>
    <row r="15" spans="1:10">
      <c r="A15" s="97">
        <v>1.2</v>
      </c>
      <c r="B15" s="97" t="s">
        <v>59</v>
      </c>
      <c r="C15" s="363">
        <f>SUM(C16,C19,C31:C34,C37,C38,C44,C45,C46,C47,C48,C52,C53)</f>
        <v>197879.46000000002</v>
      </c>
      <c r="D15" s="363">
        <f>SUM(D16,D19,D31:D34,D37,D38,D44,D45,D46,D47,D48,D52,D53)</f>
        <v>201047.58000000002</v>
      </c>
    </row>
    <row r="16" spans="1:10">
      <c r="A16" s="98" t="s">
        <v>31</v>
      </c>
      <c r="B16" s="98" t="s">
        <v>1</v>
      </c>
      <c r="C16" s="363">
        <f>SUM(C17:C18)</f>
        <v>0</v>
      </c>
      <c r="D16" s="363">
        <f>SUM(D17:D18)</f>
        <v>0</v>
      </c>
    </row>
    <row r="17" spans="1:5" ht="17.25" customHeight="1">
      <c r="A17" s="107" t="s">
        <v>89</v>
      </c>
      <c r="B17" s="107" t="s">
        <v>60</v>
      </c>
      <c r="C17" s="366">
        <v>0</v>
      </c>
      <c r="D17" s="366">
        <v>0</v>
      </c>
    </row>
    <row r="18" spans="1:5" ht="17.25" customHeight="1">
      <c r="A18" s="107" t="s">
        <v>90</v>
      </c>
      <c r="B18" s="107" t="s">
        <v>61</v>
      </c>
      <c r="C18" s="366">
        <v>0</v>
      </c>
      <c r="D18" s="366">
        <v>0</v>
      </c>
    </row>
    <row r="19" spans="1:5">
      <c r="A19" s="98" t="s">
        <v>32</v>
      </c>
      <c r="B19" s="98" t="s">
        <v>2</v>
      </c>
      <c r="C19" s="363">
        <f>SUM(C20:C25,C30)</f>
        <v>59947.100000000006</v>
      </c>
      <c r="D19" s="363">
        <f>SUM(D20:D25,D30)</f>
        <v>59947.100000000006</v>
      </c>
    </row>
    <row r="20" spans="1:5" ht="30">
      <c r="A20" s="107" t="s">
        <v>12</v>
      </c>
      <c r="B20" s="107" t="s">
        <v>242</v>
      </c>
      <c r="C20" s="31">
        <f>23112.49+7.5</f>
        <v>23119.99</v>
      </c>
      <c r="D20" s="31">
        <f>23112.49+7.5</f>
        <v>23119.99</v>
      </c>
    </row>
    <row r="21" spans="1:5">
      <c r="A21" s="107" t="s">
        <v>13</v>
      </c>
      <c r="B21" s="107" t="s">
        <v>14</v>
      </c>
      <c r="C21" s="31">
        <v>8794.6</v>
      </c>
      <c r="D21" s="31">
        <v>8794.6</v>
      </c>
    </row>
    <row r="22" spans="1:5" ht="30">
      <c r="A22" s="107" t="s">
        <v>269</v>
      </c>
      <c r="B22" s="107" t="s">
        <v>22</v>
      </c>
      <c r="C22" s="31">
        <v>0</v>
      </c>
      <c r="D22" s="31">
        <v>0</v>
      </c>
    </row>
    <row r="23" spans="1:5">
      <c r="A23" s="107" t="s">
        <v>270</v>
      </c>
      <c r="B23" s="107" t="s">
        <v>15</v>
      </c>
      <c r="C23" s="31">
        <v>16741.489999999998</v>
      </c>
      <c r="D23" s="31">
        <v>16741.489999999998</v>
      </c>
      <c r="E23" s="367"/>
    </row>
    <row r="24" spans="1:5">
      <c r="A24" s="107" t="s">
        <v>271</v>
      </c>
      <c r="B24" s="107" t="s">
        <v>16</v>
      </c>
      <c r="C24" s="31">
        <v>63.5</v>
      </c>
      <c r="D24" s="31">
        <v>63.5</v>
      </c>
    </row>
    <row r="25" spans="1:5">
      <c r="A25" s="107" t="s">
        <v>272</v>
      </c>
      <c r="B25" s="107" t="s">
        <v>17</v>
      </c>
      <c r="C25" s="376">
        <f>SUM(C26:C29)</f>
        <v>7125.7300000000005</v>
      </c>
      <c r="D25" s="376">
        <f>SUM(D26:D29)</f>
        <v>7125.7300000000005</v>
      </c>
    </row>
    <row r="26" spans="1:5" ht="16.5" customHeight="1">
      <c r="A26" s="255" t="s">
        <v>273</v>
      </c>
      <c r="B26" s="255" t="s">
        <v>18</v>
      </c>
      <c r="C26" s="31">
        <v>3300.64</v>
      </c>
      <c r="D26" s="31">
        <v>3300.64</v>
      </c>
    </row>
    <row r="27" spans="1:5" ht="16.5" customHeight="1">
      <c r="A27" s="255" t="s">
        <v>274</v>
      </c>
      <c r="B27" s="255" t="s">
        <v>19</v>
      </c>
      <c r="C27" s="31">
        <v>1309.0300000000002</v>
      </c>
      <c r="D27" s="31">
        <v>1309.0300000000002</v>
      </c>
    </row>
    <row r="28" spans="1:5" ht="16.5" customHeight="1">
      <c r="A28" s="255" t="s">
        <v>275</v>
      </c>
      <c r="B28" s="255" t="s">
        <v>20</v>
      </c>
      <c r="C28" s="31">
        <v>2406.2600000000002</v>
      </c>
      <c r="D28" s="31">
        <v>2406.2600000000002</v>
      </c>
    </row>
    <row r="29" spans="1:5" ht="16.5" customHeight="1">
      <c r="A29" s="255" t="s">
        <v>276</v>
      </c>
      <c r="B29" s="255" t="s">
        <v>23</v>
      </c>
      <c r="C29" s="31">
        <v>109.8</v>
      </c>
      <c r="D29" s="31">
        <v>109.8</v>
      </c>
    </row>
    <row r="30" spans="1:5">
      <c r="A30" s="107" t="s">
        <v>277</v>
      </c>
      <c r="B30" s="107" t="s">
        <v>21</v>
      </c>
      <c r="C30" s="375">
        <v>4101.7900000000009</v>
      </c>
      <c r="D30" s="375">
        <v>4101.7900000000009</v>
      </c>
    </row>
    <row r="31" spans="1:5">
      <c r="A31" s="98" t="s">
        <v>33</v>
      </c>
      <c r="B31" s="98" t="s">
        <v>3</v>
      </c>
      <c r="C31" s="364">
        <f>599.2+18192.76+4967.82+201+120+1895</f>
        <v>25975.78</v>
      </c>
      <c r="D31" s="364">
        <f>599.2+18192.76+4967.82+201+120+1895</f>
        <v>25975.78</v>
      </c>
    </row>
    <row r="32" spans="1:5">
      <c r="A32" s="98" t="s">
        <v>34</v>
      </c>
      <c r="B32" s="98" t="s">
        <v>4</v>
      </c>
      <c r="C32" s="364">
        <v>808.75</v>
      </c>
      <c r="D32" s="364">
        <v>808.75</v>
      </c>
    </row>
    <row r="33" spans="1:4">
      <c r="A33" s="98" t="s">
        <v>35</v>
      </c>
      <c r="B33" s="98" t="s">
        <v>5</v>
      </c>
      <c r="C33" s="364"/>
      <c r="D33" s="364"/>
    </row>
    <row r="34" spans="1:4" ht="30">
      <c r="A34" s="98" t="s">
        <v>36</v>
      </c>
      <c r="B34" s="98" t="s">
        <v>62</v>
      </c>
      <c r="C34" s="363">
        <f>SUM(C35:C36)</f>
        <v>10105.9</v>
      </c>
      <c r="D34" s="363">
        <f>SUM(D35:D36)</f>
        <v>10105.9</v>
      </c>
    </row>
    <row r="35" spans="1:4">
      <c r="A35" s="107" t="s">
        <v>278</v>
      </c>
      <c r="B35" s="107" t="s">
        <v>55</v>
      </c>
      <c r="C35" s="366">
        <v>7635</v>
      </c>
      <c r="D35" s="366">
        <v>7635</v>
      </c>
    </row>
    <row r="36" spans="1:4">
      <c r="A36" s="107" t="s">
        <v>279</v>
      </c>
      <c r="B36" s="107" t="s">
        <v>54</v>
      </c>
      <c r="C36" s="366">
        <v>2470.8999999999996</v>
      </c>
      <c r="D36" s="366">
        <v>2470.8999999999996</v>
      </c>
    </row>
    <row r="37" spans="1:4">
      <c r="A37" s="98" t="s">
        <v>37</v>
      </c>
      <c r="B37" s="98" t="s">
        <v>48</v>
      </c>
      <c r="C37" s="364">
        <f>379.69+412.41+442.59+123.13</f>
        <v>1357.8200000000002</v>
      </c>
      <c r="D37" s="364">
        <f>379.69+412.41+442.59+123.13</f>
        <v>1357.8200000000002</v>
      </c>
    </row>
    <row r="38" spans="1:4">
      <c r="A38" s="98" t="s">
        <v>38</v>
      </c>
      <c r="B38" s="98" t="s">
        <v>336</v>
      </c>
      <c r="C38" s="363">
        <f>SUM(C39:C43)</f>
        <v>0</v>
      </c>
      <c r="D38" s="363">
        <f>SUM(D39:D43)</f>
        <v>0</v>
      </c>
    </row>
    <row r="39" spans="1:4">
      <c r="A39" s="107" t="s">
        <v>333</v>
      </c>
      <c r="B39" s="107" t="s">
        <v>337</v>
      </c>
      <c r="C39" s="365">
        <v>0</v>
      </c>
      <c r="D39" s="365">
        <v>0</v>
      </c>
    </row>
    <row r="40" spans="1:4">
      <c r="A40" s="107" t="s">
        <v>334</v>
      </c>
      <c r="B40" s="107" t="s">
        <v>338</v>
      </c>
      <c r="C40" s="365">
        <v>0</v>
      </c>
      <c r="D40" s="365">
        <v>0</v>
      </c>
    </row>
    <row r="41" spans="1:4">
      <c r="A41" s="107" t="s">
        <v>335</v>
      </c>
      <c r="B41" s="107" t="s">
        <v>341</v>
      </c>
      <c r="C41" s="366">
        <v>0</v>
      </c>
      <c r="D41" s="366">
        <v>0</v>
      </c>
    </row>
    <row r="42" spans="1:4">
      <c r="A42" s="107" t="s">
        <v>340</v>
      </c>
      <c r="B42" s="107" t="s">
        <v>342</v>
      </c>
      <c r="C42" s="366"/>
      <c r="D42" s="366"/>
    </row>
    <row r="43" spans="1:4">
      <c r="A43" s="107" t="s">
        <v>343</v>
      </c>
      <c r="B43" s="107" t="s">
        <v>339</v>
      </c>
      <c r="C43" s="366">
        <v>0</v>
      </c>
      <c r="D43" s="366">
        <v>0</v>
      </c>
    </row>
    <row r="44" spans="1:4" ht="30">
      <c r="A44" s="98" t="s">
        <v>39</v>
      </c>
      <c r="B44" s="98" t="s">
        <v>27</v>
      </c>
      <c r="C44" s="364">
        <v>0</v>
      </c>
      <c r="D44" s="364">
        <v>0</v>
      </c>
    </row>
    <row r="45" spans="1:4">
      <c r="A45" s="98" t="s">
        <v>40</v>
      </c>
      <c r="B45" s="98" t="s">
        <v>24</v>
      </c>
      <c r="C45" s="364">
        <v>0</v>
      </c>
      <c r="D45" s="364">
        <v>0</v>
      </c>
    </row>
    <row r="46" spans="1:4">
      <c r="A46" s="98" t="s">
        <v>41</v>
      </c>
      <c r="B46" s="98" t="s">
        <v>25</v>
      </c>
      <c r="C46" s="364">
        <v>2124</v>
      </c>
      <c r="D46" s="364">
        <v>2124</v>
      </c>
    </row>
    <row r="47" spans="1:4">
      <c r="A47" s="98" t="s">
        <v>42</v>
      </c>
      <c r="B47" s="98" t="s">
        <v>26</v>
      </c>
      <c r="C47" s="364"/>
      <c r="D47" s="364"/>
    </row>
    <row r="48" spans="1:4">
      <c r="A48" s="98" t="s">
        <v>43</v>
      </c>
      <c r="B48" s="98" t="s">
        <v>284</v>
      </c>
      <c r="C48" s="363">
        <f>SUM(C49:C51)</f>
        <v>96070.11</v>
      </c>
      <c r="D48" s="363">
        <f>SUM(D49:D51)</f>
        <v>99238.23</v>
      </c>
    </row>
    <row r="49" spans="1:4">
      <c r="A49" s="107" t="s">
        <v>348</v>
      </c>
      <c r="B49" s="107" t="s">
        <v>351</v>
      </c>
      <c r="C49" s="366">
        <f>97438.23-3168.12+500</f>
        <v>94770.11</v>
      </c>
      <c r="D49" s="366">
        <f>97438.23+500</f>
        <v>97938.23</v>
      </c>
    </row>
    <row r="50" spans="1:4">
      <c r="A50" s="107" t="s">
        <v>349</v>
      </c>
      <c r="B50" s="107" t="s">
        <v>350</v>
      </c>
      <c r="C50" s="366">
        <v>1300</v>
      </c>
      <c r="D50" s="366">
        <v>1300</v>
      </c>
    </row>
    <row r="51" spans="1:4">
      <c r="A51" s="107" t="s">
        <v>352</v>
      </c>
      <c r="B51" s="107" t="s">
        <v>353</v>
      </c>
      <c r="C51" s="366">
        <v>0</v>
      </c>
      <c r="D51" s="366">
        <v>0</v>
      </c>
    </row>
    <row r="52" spans="1:4" ht="26.25" customHeight="1">
      <c r="A52" s="98" t="s">
        <v>44</v>
      </c>
      <c r="B52" s="98" t="s">
        <v>28</v>
      </c>
      <c r="C52" s="364">
        <v>470</v>
      </c>
      <c r="D52" s="364">
        <v>470</v>
      </c>
    </row>
    <row r="53" spans="1:4">
      <c r="A53" s="98" t="s">
        <v>45</v>
      </c>
      <c r="B53" s="98" t="s">
        <v>6</v>
      </c>
      <c r="C53" s="364">
        <f>995+25</f>
        <v>1020</v>
      </c>
      <c r="D53" s="364">
        <f>995+25</f>
        <v>1020</v>
      </c>
    </row>
    <row r="54" spans="1:4" ht="30">
      <c r="A54" s="97">
        <v>1.3</v>
      </c>
      <c r="B54" s="97" t="s">
        <v>380</v>
      </c>
      <c r="C54" s="363">
        <f>SUM(C55:C56)</f>
        <v>0</v>
      </c>
      <c r="D54" s="363">
        <f>SUM(D55:D56)</f>
        <v>0</v>
      </c>
    </row>
    <row r="55" spans="1:4" ht="30">
      <c r="A55" s="98" t="s">
        <v>49</v>
      </c>
      <c r="B55" s="98" t="s">
        <v>47</v>
      </c>
      <c r="C55" s="364">
        <v>0</v>
      </c>
      <c r="D55" s="364">
        <v>0</v>
      </c>
    </row>
    <row r="56" spans="1:4">
      <c r="A56" s="98" t="s">
        <v>50</v>
      </c>
      <c r="B56" s="98" t="s">
        <v>46</v>
      </c>
      <c r="C56" s="364">
        <v>0</v>
      </c>
      <c r="D56" s="364">
        <v>0</v>
      </c>
    </row>
    <row r="57" spans="1:4">
      <c r="A57" s="97">
        <v>1.4</v>
      </c>
      <c r="B57" s="97" t="s">
        <v>382</v>
      </c>
      <c r="C57" s="364">
        <v>0</v>
      </c>
      <c r="D57" s="364">
        <v>0</v>
      </c>
    </row>
    <row r="58" spans="1:4">
      <c r="A58" s="97">
        <v>1.5</v>
      </c>
      <c r="B58" s="97" t="s">
        <v>7</v>
      </c>
      <c r="C58" s="31">
        <v>0</v>
      </c>
      <c r="D58" s="31">
        <v>0</v>
      </c>
    </row>
    <row r="59" spans="1:4">
      <c r="A59" s="97">
        <v>1.6</v>
      </c>
      <c r="B59" s="33" t="s">
        <v>8</v>
      </c>
      <c r="C59" s="363">
        <f>SUM(C60:C64)</f>
        <v>0</v>
      </c>
      <c r="D59" s="363">
        <f>SUM(D60:D64)</f>
        <v>0</v>
      </c>
    </row>
    <row r="60" spans="1:4">
      <c r="A60" s="98" t="s">
        <v>285</v>
      </c>
      <c r="B60" s="34" t="s">
        <v>51</v>
      </c>
      <c r="C60" s="31">
        <v>0</v>
      </c>
      <c r="D60" s="31">
        <v>0</v>
      </c>
    </row>
    <row r="61" spans="1:4" ht="30">
      <c r="A61" s="98" t="s">
        <v>286</v>
      </c>
      <c r="B61" s="34" t="s">
        <v>53</v>
      </c>
      <c r="C61" s="31">
        <v>0</v>
      </c>
      <c r="D61" s="31">
        <v>0</v>
      </c>
    </row>
    <row r="62" spans="1:4">
      <c r="A62" s="98" t="s">
        <v>287</v>
      </c>
      <c r="B62" s="34" t="s">
        <v>52</v>
      </c>
      <c r="C62" s="31">
        <v>0</v>
      </c>
      <c r="D62" s="31">
        <v>0</v>
      </c>
    </row>
    <row r="63" spans="1:4">
      <c r="A63" s="98" t="s">
        <v>288</v>
      </c>
      <c r="B63" s="34" t="s">
        <v>435</v>
      </c>
      <c r="C63" s="31">
        <v>0</v>
      </c>
      <c r="D63" s="31">
        <v>0</v>
      </c>
    </row>
    <row r="64" spans="1:4">
      <c r="A64" s="98" t="s">
        <v>319</v>
      </c>
      <c r="B64" s="34" t="s">
        <v>320</v>
      </c>
      <c r="C64" s="31">
        <v>0</v>
      </c>
      <c r="D64" s="31">
        <v>0</v>
      </c>
    </row>
    <row r="65" spans="1:4">
      <c r="A65" s="254">
        <v>2</v>
      </c>
      <c r="B65" s="254" t="s">
        <v>97</v>
      </c>
      <c r="C65" s="434">
        <f>SUM(C66:C71)</f>
        <v>650008.30000000005</v>
      </c>
      <c r="D65" s="434">
        <f>SUM(D66:D71)</f>
        <v>650008.30000000005</v>
      </c>
    </row>
    <row r="66" spans="1:4">
      <c r="A66" s="108">
        <v>2.1</v>
      </c>
      <c r="B66" s="432" t="s">
        <v>91</v>
      </c>
      <c r="C66" s="433">
        <v>647063.30000000005</v>
      </c>
      <c r="D66" s="433">
        <v>647063.30000000005</v>
      </c>
    </row>
    <row r="67" spans="1:4">
      <c r="A67" s="432">
        <v>2.2000000000000002</v>
      </c>
      <c r="B67" s="432" t="s">
        <v>95</v>
      </c>
      <c r="C67" s="433">
        <v>0</v>
      </c>
      <c r="D67" s="433">
        <v>0</v>
      </c>
    </row>
    <row r="68" spans="1:4">
      <c r="A68" s="108">
        <v>2.2999999999999998</v>
      </c>
      <c r="B68" s="432" t="s">
        <v>94</v>
      </c>
      <c r="C68" s="433">
        <v>0</v>
      </c>
      <c r="D68" s="433">
        <v>0</v>
      </c>
    </row>
    <row r="69" spans="1:4">
      <c r="A69" s="108">
        <v>2.4</v>
      </c>
      <c r="B69" s="432" t="s">
        <v>96</v>
      </c>
      <c r="C69" s="433">
        <v>2945</v>
      </c>
      <c r="D69" s="433">
        <v>2945</v>
      </c>
    </row>
    <row r="70" spans="1:4">
      <c r="A70" s="108">
        <v>2.5</v>
      </c>
      <c r="B70" s="432" t="s">
        <v>92</v>
      </c>
      <c r="C70" s="433">
        <v>0</v>
      </c>
      <c r="D70" s="433">
        <v>0</v>
      </c>
    </row>
    <row r="71" spans="1:4">
      <c r="A71" s="108">
        <v>2.6</v>
      </c>
      <c r="B71" s="432" t="s">
        <v>93</v>
      </c>
      <c r="C71" s="433">
        <v>0</v>
      </c>
      <c r="D71" s="433">
        <v>0</v>
      </c>
    </row>
    <row r="72" spans="1:4" s="25" customFormat="1">
      <c r="A72" s="254">
        <v>3</v>
      </c>
      <c r="B72" s="254" t="s">
        <v>412</v>
      </c>
      <c r="C72" s="368">
        <v>0</v>
      </c>
      <c r="D72" s="368">
        <v>0</v>
      </c>
    </row>
    <row r="73" spans="1:4" s="25" customFormat="1">
      <c r="A73" s="254">
        <v>4</v>
      </c>
      <c r="B73" s="254" t="s">
        <v>244</v>
      </c>
      <c r="C73" s="368">
        <f>SUM(C74:C75)</f>
        <v>131928.48000000001</v>
      </c>
      <c r="D73" s="368">
        <f>SUM(D74:D75)</f>
        <v>131928.48000000001</v>
      </c>
    </row>
    <row r="74" spans="1:4" s="25" customFormat="1">
      <c r="A74" s="108">
        <v>4.0999999999999996</v>
      </c>
      <c r="B74" s="108" t="s">
        <v>245</v>
      </c>
      <c r="C74" s="369">
        <v>131928.48000000001</v>
      </c>
      <c r="D74" s="369">
        <v>131928.48000000001</v>
      </c>
    </row>
    <row r="75" spans="1:4" s="25" customFormat="1">
      <c r="A75" s="108">
        <v>4.2</v>
      </c>
      <c r="B75" s="108" t="s">
        <v>246</v>
      </c>
      <c r="C75" s="369">
        <v>0</v>
      </c>
      <c r="D75" s="369">
        <v>0</v>
      </c>
    </row>
    <row r="76" spans="1:4" s="25" customFormat="1">
      <c r="A76" s="254">
        <v>5</v>
      </c>
      <c r="B76" s="370" t="s">
        <v>267</v>
      </c>
      <c r="C76" s="368">
        <v>0</v>
      </c>
      <c r="D76" s="368">
        <v>0</v>
      </c>
    </row>
    <row r="77" spans="1:4" s="25" customFormat="1" ht="30">
      <c r="A77" s="254">
        <v>6</v>
      </c>
      <c r="B77" s="370" t="s">
        <v>419</v>
      </c>
      <c r="C77" s="363">
        <f>SUM(C78:C83)</f>
        <v>12244.92</v>
      </c>
      <c r="D77" s="363">
        <f>SUM(D78:D83)</f>
        <v>12244.92</v>
      </c>
    </row>
    <row r="78" spans="1:4" s="25" customFormat="1">
      <c r="A78" s="108">
        <v>6.1</v>
      </c>
      <c r="B78" s="108" t="s">
        <v>67</v>
      </c>
      <c r="C78" s="369">
        <v>750</v>
      </c>
      <c r="D78" s="369">
        <v>750</v>
      </c>
    </row>
    <row r="79" spans="1:4" s="25" customFormat="1">
      <c r="A79" s="108">
        <v>6.2</v>
      </c>
      <c r="B79" s="108" t="s">
        <v>69</v>
      </c>
      <c r="C79" s="369">
        <f>5215-120-1895</f>
        <v>3200</v>
      </c>
      <c r="D79" s="369">
        <f>5215-120-1895</f>
        <v>3200</v>
      </c>
    </row>
    <row r="80" spans="1:4" s="25" customFormat="1">
      <c r="A80" s="108">
        <v>6.3</v>
      </c>
      <c r="B80" s="108" t="s">
        <v>68</v>
      </c>
      <c r="C80" s="369">
        <v>0</v>
      </c>
      <c r="D80" s="369">
        <v>0</v>
      </c>
    </row>
    <row r="81" spans="1:7" s="25" customFormat="1">
      <c r="A81" s="108">
        <v>6.4</v>
      </c>
      <c r="B81" s="108" t="s">
        <v>420</v>
      </c>
      <c r="C81" s="369">
        <v>0</v>
      </c>
      <c r="D81" s="369">
        <v>0</v>
      </c>
    </row>
    <row r="82" spans="1:7" s="25" customFormat="1">
      <c r="A82" s="108">
        <v>6.5</v>
      </c>
      <c r="B82" s="108" t="s">
        <v>421</v>
      </c>
      <c r="C82" s="369">
        <v>2315.6999999999998</v>
      </c>
      <c r="D82" s="369">
        <v>2315.6999999999998</v>
      </c>
    </row>
    <row r="83" spans="1:7" s="25" customFormat="1">
      <c r="A83" s="108">
        <v>6.6</v>
      </c>
      <c r="B83" s="108" t="s">
        <v>434</v>
      </c>
      <c r="C83" s="369">
        <v>5979.22</v>
      </c>
      <c r="D83" s="369">
        <v>5979.22</v>
      </c>
    </row>
    <row r="84" spans="1:7" s="371" customFormat="1" ht="12.75"/>
    <row r="85" spans="1:7" s="371" customFormat="1" ht="12.75"/>
    <row r="86" spans="1:7" s="371" customFormat="1" ht="12.75"/>
    <row r="87" spans="1:7" s="25" customFormat="1">
      <c r="A87" s="372" t="s">
        <v>98</v>
      </c>
    </row>
    <row r="88" spans="1:7" s="25" customFormat="1">
      <c r="E88" s="137"/>
      <c r="F88" s="137"/>
      <c r="G88" s="137"/>
    </row>
    <row r="89" spans="1:7" s="25" customFormat="1">
      <c r="D89" s="138"/>
      <c r="E89" s="137"/>
      <c r="F89" s="137"/>
      <c r="G89" s="137"/>
    </row>
    <row r="90" spans="1:7" s="25" customFormat="1">
      <c r="A90" s="137"/>
      <c r="B90" s="372" t="s">
        <v>256</v>
      </c>
      <c r="D90" s="138"/>
      <c r="E90" s="137"/>
      <c r="F90" s="137"/>
      <c r="G90" s="137"/>
    </row>
    <row r="91" spans="1:7" s="25" customFormat="1">
      <c r="A91" s="137"/>
      <c r="B91" s="25" t="s">
        <v>255</v>
      </c>
      <c r="D91" s="138"/>
      <c r="E91" s="137"/>
      <c r="F91" s="137"/>
      <c r="G91" s="137"/>
    </row>
    <row r="92" spans="1:7" s="137" customFormat="1" ht="12.75">
      <c r="B92" s="373" t="s">
        <v>129</v>
      </c>
    </row>
    <row r="93" spans="1:7" s="25" customFormat="1">
      <c r="A93" s="374"/>
    </row>
    <row r="94" spans="1:7" s="371" customFormat="1" ht="12.75"/>
    <row r="95" spans="1:7" s="371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2"/>
  <sheetViews>
    <sheetView showGridLines="0" view="pageBreakPreview" zoomScale="70" zoomScaleNormal="100" zoomScaleSheetLayoutView="70" workbookViewId="0">
      <selection activeCell="C10" sqref="C10:C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9" t="s">
        <v>439</v>
      </c>
      <c r="B1" s="92"/>
      <c r="C1" s="535" t="s">
        <v>100</v>
      </c>
      <c r="D1" s="535"/>
      <c r="E1" s="101"/>
    </row>
    <row r="2" spans="1:5" s="6" customFormat="1">
      <c r="A2" s="89" t="s">
        <v>315</v>
      </c>
      <c r="B2" s="92"/>
      <c r="C2" s="536" t="s">
        <v>450</v>
      </c>
      <c r="D2" s="537"/>
      <c r="E2" s="101"/>
    </row>
    <row r="3" spans="1:5" s="6" customFormat="1">
      <c r="A3" s="91" t="s">
        <v>130</v>
      </c>
      <c r="B3" s="89"/>
      <c r="C3" s="339"/>
      <c r="D3" s="339"/>
      <c r="E3" s="101"/>
    </row>
    <row r="4" spans="1:5" s="6" customFormat="1">
      <c r="A4" s="91"/>
      <c r="B4" s="91"/>
      <c r="C4" s="339"/>
      <c r="D4" s="339"/>
      <c r="E4" s="101"/>
    </row>
    <row r="5" spans="1:5">
      <c r="A5" s="92" t="str">
        <f>'[2]ფორმა N2'!A4</f>
        <v>ანგარიშვალდებული პირის დასახელება:</v>
      </c>
      <c r="B5" s="92"/>
      <c r="C5" s="91"/>
      <c r="D5" s="91"/>
      <c r="E5" s="102"/>
    </row>
    <row r="6" spans="1:5" ht="15.75">
      <c r="A6" s="517" t="s">
        <v>2323</v>
      </c>
      <c r="B6" s="126"/>
      <c r="C6" s="92"/>
      <c r="D6" s="342"/>
      <c r="E6" s="102"/>
    </row>
    <row r="7" spans="1:5">
      <c r="A7" s="92"/>
      <c r="B7" s="92"/>
      <c r="C7" s="91"/>
      <c r="D7" s="91"/>
      <c r="E7" s="102"/>
    </row>
    <row r="8" spans="1:5" s="6" customFormat="1">
      <c r="A8" s="338"/>
      <c r="B8" s="338"/>
      <c r="C8" s="93"/>
      <c r="D8" s="93"/>
      <c r="E8" s="101"/>
    </row>
    <row r="9" spans="1:5" s="6" customFormat="1" ht="30">
      <c r="A9" s="99" t="s">
        <v>63</v>
      </c>
      <c r="B9" s="99" t="s">
        <v>316</v>
      </c>
      <c r="C9" s="94" t="s">
        <v>10</v>
      </c>
      <c r="D9" s="94" t="s">
        <v>9</v>
      </c>
      <c r="E9" s="101"/>
    </row>
    <row r="10" spans="1:5" s="9" customFormat="1" ht="18">
      <c r="A10" s="108" t="s">
        <v>45</v>
      </c>
      <c r="B10" s="350" t="s">
        <v>445</v>
      </c>
      <c r="C10" s="351">
        <v>50</v>
      </c>
      <c r="D10" s="351">
        <v>50</v>
      </c>
      <c r="E10" s="103"/>
    </row>
    <row r="11" spans="1:5" s="10" customFormat="1" ht="48.75" customHeight="1">
      <c r="A11" s="108" t="s">
        <v>45</v>
      </c>
      <c r="B11" s="350" t="s">
        <v>446</v>
      </c>
      <c r="C11" s="351">
        <v>125</v>
      </c>
      <c r="D11" s="351">
        <v>125</v>
      </c>
      <c r="E11" s="104"/>
    </row>
    <row r="12" spans="1:5" s="10" customFormat="1">
      <c r="A12" s="108" t="s">
        <v>45</v>
      </c>
      <c r="B12" s="350" t="s">
        <v>447</v>
      </c>
      <c r="C12" s="351">
        <v>154</v>
      </c>
      <c r="D12" s="351">
        <v>154</v>
      </c>
      <c r="E12" s="104"/>
    </row>
    <row r="13" spans="1:5" s="10" customFormat="1">
      <c r="A13" s="108" t="s">
        <v>45</v>
      </c>
      <c r="B13" s="350" t="s">
        <v>448</v>
      </c>
      <c r="C13" s="351">
        <v>205</v>
      </c>
      <c r="D13" s="351">
        <v>205</v>
      </c>
      <c r="E13" s="104"/>
    </row>
    <row r="14" spans="1:5" s="10" customFormat="1">
      <c r="A14" s="108" t="s">
        <v>45</v>
      </c>
      <c r="B14" s="350" t="s">
        <v>449</v>
      </c>
      <c r="C14" s="351">
        <v>486</v>
      </c>
      <c r="D14" s="351">
        <v>486</v>
      </c>
      <c r="E14" s="104"/>
    </row>
    <row r="15" spans="1:5" s="10" customFormat="1">
      <c r="A15" s="97"/>
      <c r="B15" s="97"/>
      <c r="C15" s="352"/>
      <c r="D15" s="352"/>
      <c r="E15" s="104"/>
    </row>
    <row r="16" spans="1:5" s="10" customFormat="1">
      <c r="A16" s="97"/>
      <c r="B16" s="97"/>
      <c r="C16" s="352"/>
      <c r="D16" s="352"/>
      <c r="E16" s="104"/>
    </row>
    <row r="17" spans="1:9" s="10" customFormat="1" ht="17.25" customHeight="1">
      <c r="A17" s="108"/>
      <c r="B17" s="97"/>
      <c r="C17" s="352"/>
      <c r="D17" s="352"/>
      <c r="E17" s="104"/>
    </row>
    <row r="18" spans="1:9">
      <c r="A18" s="109"/>
      <c r="B18" s="109" t="s">
        <v>440</v>
      </c>
      <c r="C18" s="344">
        <f>SUM(C10:C17)</f>
        <v>1020</v>
      </c>
      <c r="D18" s="344">
        <f>SUM(D10:D17)</f>
        <v>1020</v>
      </c>
      <c r="E18" s="106"/>
    </row>
    <row r="19" spans="1:9">
      <c r="A19" s="32"/>
      <c r="B19" s="32"/>
    </row>
    <row r="20" spans="1:9">
      <c r="A20" s="340" t="s">
        <v>441</v>
      </c>
      <c r="E20" s="5"/>
    </row>
    <row r="21" spans="1:9">
      <c r="A21" s="2" t="s">
        <v>442</v>
      </c>
    </row>
    <row r="22" spans="1:9">
      <c r="A22" s="234" t="s">
        <v>443</v>
      </c>
    </row>
    <row r="23" spans="1:9">
      <c r="A23" s="234"/>
    </row>
    <row r="24" spans="1:9">
      <c r="A24" s="234" t="s">
        <v>444</v>
      </c>
    </row>
    <row r="25" spans="1:9" s="22" customFormat="1" ht="12.75"/>
    <row r="26" spans="1:9">
      <c r="A26" s="81" t="s">
        <v>98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 s="81"/>
      <c r="B29" s="81" t="s">
        <v>256</v>
      </c>
      <c r="D29" s="12"/>
      <c r="E29"/>
      <c r="F29"/>
      <c r="G29"/>
      <c r="H29"/>
      <c r="I29"/>
    </row>
    <row r="30" spans="1:9">
      <c r="B30" s="2" t="s">
        <v>255</v>
      </c>
      <c r="D30" s="12"/>
      <c r="E30"/>
      <c r="F30"/>
      <c r="G30"/>
      <c r="H30"/>
      <c r="I30"/>
    </row>
    <row r="31" spans="1:9" customFormat="1" ht="12.75">
      <c r="A31" s="76"/>
      <c r="B31" s="76" t="s">
        <v>129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L93"/>
  <sheetViews>
    <sheetView showGridLines="0" view="pageBreakPreview" zoomScale="70" zoomScaleNormal="130" zoomScaleSheetLayoutView="70" workbookViewId="0">
      <selection activeCell="A5" sqref="A5:B5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9.42578125" style="21" customWidth="1"/>
    <col min="6" max="16384" width="9.140625" style="21"/>
  </cols>
  <sheetData>
    <row r="1" spans="1:12">
      <c r="A1" s="89" t="s">
        <v>290</v>
      </c>
      <c r="B1" s="141"/>
      <c r="C1" s="530" t="s">
        <v>100</v>
      </c>
      <c r="D1" s="530"/>
      <c r="E1" s="165"/>
    </row>
    <row r="2" spans="1:12">
      <c r="A2" s="91" t="s">
        <v>130</v>
      </c>
      <c r="B2" s="141"/>
      <c r="C2" s="528" t="s">
        <v>450</v>
      </c>
      <c r="D2" s="529"/>
      <c r="E2" s="165"/>
    </row>
    <row r="3" spans="1:12">
      <c r="A3" s="91"/>
      <c r="B3" s="141"/>
      <c r="C3" s="90"/>
      <c r="D3" s="90"/>
      <c r="E3" s="165"/>
    </row>
    <row r="4" spans="1:12" s="2" customFormat="1">
      <c r="A4" s="92" t="str">
        <f>'ფორმა N2'!A4</f>
        <v>ანგარიშვალდებული პირის დასახელება:</v>
      </c>
      <c r="B4" s="92"/>
      <c r="C4" s="91"/>
      <c r="D4" s="91"/>
      <c r="E4" s="135"/>
      <c r="L4" s="21"/>
    </row>
    <row r="5" spans="1:12" s="2" customFormat="1">
      <c r="A5" s="533" t="s">
        <v>2323</v>
      </c>
      <c r="B5" s="533"/>
      <c r="C5" s="342"/>
      <c r="D5" s="342"/>
      <c r="E5" s="342"/>
    </row>
    <row r="6" spans="1:12" s="2" customFormat="1">
      <c r="A6" s="92"/>
      <c r="B6" s="92"/>
      <c r="C6" s="91"/>
      <c r="D6" s="91"/>
      <c r="E6" s="135"/>
    </row>
    <row r="7" spans="1:12" s="6" customFormat="1">
      <c r="A7" s="110"/>
      <c r="B7" s="110"/>
      <c r="C7" s="93"/>
      <c r="D7" s="93"/>
      <c r="E7" s="166"/>
    </row>
    <row r="8" spans="1:12" s="6" customFormat="1" ht="30">
      <c r="A8" s="131" t="s">
        <v>63</v>
      </c>
      <c r="B8" s="94" t="s">
        <v>11</v>
      </c>
      <c r="C8" s="436" t="s">
        <v>10</v>
      </c>
      <c r="D8" s="436" t="s">
        <v>9</v>
      </c>
      <c r="E8" s="166"/>
    </row>
    <row r="9" spans="1:12" s="9" customFormat="1" ht="18">
      <c r="A9" s="13">
        <v>1</v>
      </c>
      <c r="B9" s="13" t="s">
        <v>56</v>
      </c>
      <c r="C9" s="437">
        <f>SUM(C10,C13,C52,C55,C56,C57,C74,C75)</f>
        <v>30204.07</v>
      </c>
      <c r="D9" s="437">
        <f>SUM(D10,D13,D52,D55,D56,D57,D63,D70,D71,D75)</f>
        <v>0</v>
      </c>
      <c r="E9" s="167"/>
    </row>
    <row r="10" spans="1:12" s="9" customFormat="1" ht="18">
      <c r="A10" s="14">
        <v>1.1000000000000001</v>
      </c>
      <c r="B10" s="14" t="s">
        <v>57</v>
      </c>
      <c r="C10" s="438">
        <f>SUM(C11:C12)</f>
        <v>13150</v>
      </c>
      <c r="D10" s="438">
        <f>SUM(D11:D12)</f>
        <v>0</v>
      </c>
      <c r="E10" s="167"/>
    </row>
    <row r="11" spans="1:12" s="9" customFormat="1" ht="16.5" customHeight="1">
      <c r="A11" s="16" t="s">
        <v>29</v>
      </c>
      <c r="B11" s="16" t="s">
        <v>58</v>
      </c>
      <c r="C11" s="439">
        <v>13150</v>
      </c>
      <c r="D11" s="440">
        <v>0</v>
      </c>
      <c r="E11" s="167"/>
    </row>
    <row r="12" spans="1:12" ht="16.5" customHeight="1">
      <c r="A12" s="16" t="s">
        <v>30</v>
      </c>
      <c r="B12" s="16" t="s">
        <v>0</v>
      </c>
      <c r="C12" s="439">
        <v>0</v>
      </c>
      <c r="D12" s="440">
        <v>0</v>
      </c>
      <c r="E12" s="165"/>
    </row>
    <row r="13" spans="1:12">
      <c r="A13" s="14">
        <v>1.2</v>
      </c>
      <c r="B13" s="14" t="s">
        <v>59</v>
      </c>
      <c r="C13" s="438">
        <f>SUM(C14,C17,C29:C32,C35,C36,C42,C43,C44,C45,C46,C50,C51)</f>
        <v>17054.07</v>
      </c>
      <c r="D13" s="438">
        <f>SUM(D14,D17,D29:D32,D35,D36,D42,D43,D44,D45,D46,D50,D51)</f>
        <v>0</v>
      </c>
      <c r="E13" s="165"/>
    </row>
    <row r="14" spans="1:12">
      <c r="A14" s="16" t="s">
        <v>31</v>
      </c>
      <c r="B14" s="16" t="s">
        <v>1</v>
      </c>
      <c r="C14" s="441">
        <f>SUM(C15:C16)</f>
        <v>0</v>
      </c>
      <c r="D14" s="441">
        <f>SUM(D15:D16)</f>
        <v>0</v>
      </c>
      <c r="E14" s="165"/>
    </row>
    <row r="15" spans="1:12" ht="17.25" customHeight="1">
      <c r="A15" s="17" t="s">
        <v>89</v>
      </c>
      <c r="B15" s="17" t="s">
        <v>60</v>
      </c>
      <c r="C15" s="442">
        <v>0</v>
      </c>
      <c r="D15" s="443">
        <v>0</v>
      </c>
      <c r="E15" s="165"/>
    </row>
    <row r="16" spans="1:12" ht="17.25" customHeight="1">
      <c r="A16" s="17" t="s">
        <v>90</v>
      </c>
      <c r="B16" s="17" t="s">
        <v>61</v>
      </c>
      <c r="C16" s="442">
        <v>0</v>
      </c>
      <c r="D16" s="443">
        <v>0</v>
      </c>
      <c r="E16" s="165"/>
    </row>
    <row r="17" spans="1:7">
      <c r="A17" s="16" t="s">
        <v>32</v>
      </c>
      <c r="B17" s="16" t="s">
        <v>2</v>
      </c>
      <c r="C17" s="441">
        <f>SUM(C18:C23,C28)</f>
        <v>12507.150000000001</v>
      </c>
      <c r="D17" s="441">
        <f>SUM(D18:D23,D28)</f>
        <v>0</v>
      </c>
      <c r="E17" s="165"/>
    </row>
    <row r="18" spans="1:7" ht="30">
      <c r="A18" s="17" t="s">
        <v>12</v>
      </c>
      <c r="B18" s="17" t="s">
        <v>242</v>
      </c>
      <c r="C18" s="444">
        <v>1544.31</v>
      </c>
      <c r="D18" s="31">
        <v>0</v>
      </c>
      <c r="E18" s="165"/>
    </row>
    <row r="19" spans="1:7">
      <c r="A19" s="17" t="s">
        <v>13</v>
      </c>
      <c r="B19" s="17" t="s">
        <v>14</v>
      </c>
      <c r="C19" s="444">
        <v>1355.8</v>
      </c>
      <c r="D19" s="31"/>
      <c r="E19" s="165"/>
    </row>
    <row r="20" spans="1:7" ht="30">
      <c r="A20" s="17" t="s">
        <v>269</v>
      </c>
      <c r="B20" s="17" t="s">
        <v>22</v>
      </c>
      <c r="C20" s="444">
        <v>0</v>
      </c>
      <c r="D20" s="31">
        <v>0</v>
      </c>
      <c r="E20" s="165"/>
    </row>
    <row r="21" spans="1:7">
      <c r="A21" s="17" t="s">
        <v>270</v>
      </c>
      <c r="B21" s="17" t="s">
        <v>15</v>
      </c>
      <c r="C21" s="444">
        <v>7810.68</v>
      </c>
      <c r="D21" s="31">
        <v>0</v>
      </c>
      <c r="E21" s="165"/>
      <c r="G21" s="302"/>
    </row>
    <row r="22" spans="1:7">
      <c r="A22" s="17" t="s">
        <v>271</v>
      </c>
      <c r="B22" s="17" t="s">
        <v>16</v>
      </c>
      <c r="C22" s="444">
        <v>0</v>
      </c>
      <c r="D22" s="31">
        <v>0</v>
      </c>
      <c r="E22" s="165"/>
    </row>
    <row r="23" spans="1:7">
      <c r="A23" s="17" t="s">
        <v>272</v>
      </c>
      <c r="B23" s="17" t="s">
        <v>17</v>
      </c>
      <c r="C23" s="445">
        <f>SUM(C24:C27)</f>
        <v>1302.7599999999998</v>
      </c>
      <c r="D23" s="445">
        <f>SUM(D24:D27)</f>
        <v>0</v>
      </c>
      <c r="E23" s="165"/>
    </row>
    <row r="24" spans="1:7" ht="16.5" customHeight="1">
      <c r="A24" s="18" t="s">
        <v>273</v>
      </c>
      <c r="B24" s="18" t="s">
        <v>18</v>
      </c>
      <c r="C24" s="444">
        <v>585.01</v>
      </c>
      <c r="D24" s="31">
        <v>0</v>
      </c>
      <c r="E24" s="165"/>
    </row>
    <row r="25" spans="1:7" ht="16.5" customHeight="1">
      <c r="A25" s="18" t="s">
        <v>274</v>
      </c>
      <c r="B25" s="18" t="s">
        <v>19</v>
      </c>
      <c r="C25" s="444">
        <v>645.15</v>
      </c>
      <c r="D25" s="31">
        <v>0</v>
      </c>
      <c r="E25" s="165"/>
    </row>
    <row r="26" spans="1:7" ht="16.5" customHeight="1">
      <c r="A26" s="18" t="s">
        <v>275</v>
      </c>
      <c r="B26" s="18" t="s">
        <v>20</v>
      </c>
      <c r="C26" s="444">
        <v>18.75</v>
      </c>
      <c r="D26" s="31">
        <v>0</v>
      </c>
      <c r="E26" s="165"/>
    </row>
    <row r="27" spans="1:7" ht="16.5" customHeight="1">
      <c r="A27" s="18" t="s">
        <v>276</v>
      </c>
      <c r="B27" s="18" t="s">
        <v>23</v>
      </c>
      <c r="C27" s="444">
        <v>53.85</v>
      </c>
      <c r="D27" s="31">
        <v>0</v>
      </c>
      <c r="E27" s="165"/>
    </row>
    <row r="28" spans="1:7">
      <c r="A28" s="17" t="s">
        <v>277</v>
      </c>
      <c r="B28" s="17" t="s">
        <v>21</v>
      </c>
      <c r="C28" s="444">
        <v>493.6</v>
      </c>
      <c r="D28" s="31">
        <v>0</v>
      </c>
      <c r="E28" s="165"/>
    </row>
    <row r="29" spans="1:7">
      <c r="A29" s="16" t="s">
        <v>33</v>
      </c>
      <c r="B29" s="16" t="s">
        <v>3</v>
      </c>
      <c r="C29" s="439">
        <v>368.8</v>
      </c>
      <c r="D29" s="440">
        <v>0</v>
      </c>
      <c r="E29" s="165"/>
    </row>
    <row r="30" spans="1:7">
      <c r="A30" s="16" t="s">
        <v>34</v>
      </c>
      <c r="B30" s="16" t="s">
        <v>4</v>
      </c>
      <c r="C30" s="439">
        <v>468.3</v>
      </c>
      <c r="D30" s="440">
        <v>0</v>
      </c>
      <c r="E30" s="165"/>
    </row>
    <row r="31" spans="1:7">
      <c r="A31" s="16" t="s">
        <v>35</v>
      </c>
      <c r="B31" s="16" t="s">
        <v>5</v>
      </c>
      <c r="C31" s="439"/>
      <c r="D31" s="440">
        <v>0</v>
      </c>
      <c r="E31" s="165"/>
    </row>
    <row r="32" spans="1:7" ht="30">
      <c r="A32" s="16" t="s">
        <v>36</v>
      </c>
      <c r="B32" s="16" t="s">
        <v>62</v>
      </c>
      <c r="C32" s="441">
        <f>SUM(C33:C34)</f>
        <v>1125</v>
      </c>
      <c r="D32" s="441">
        <f>SUM(D33:D34)</f>
        <v>0</v>
      </c>
      <c r="E32" s="165"/>
    </row>
    <row r="33" spans="1:6">
      <c r="A33" s="17" t="s">
        <v>278</v>
      </c>
      <c r="B33" s="17" t="s">
        <v>55</v>
      </c>
      <c r="C33" s="439">
        <v>1125</v>
      </c>
      <c r="D33" s="440">
        <v>0</v>
      </c>
      <c r="E33" s="165"/>
    </row>
    <row r="34" spans="1:6">
      <c r="A34" s="17" t="s">
        <v>279</v>
      </c>
      <c r="B34" s="17" t="s">
        <v>54</v>
      </c>
      <c r="C34" s="439">
        <v>0</v>
      </c>
      <c r="D34" s="440">
        <v>0</v>
      </c>
      <c r="E34" s="165"/>
    </row>
    <row r="35" spans="1:6">
      <c r="A35" s="16" t="s">
        <v>37</v>
      </c>
      <c r="B35" s="16" t="s">
        <v>48</v>
      </c>
      <c r="C35" s="439">
        <v>0</v>
      </c>
      <c r="D35" s="440">
        <v>0</v>
      </c>
      <c r="E35" s="165"/>
    </row>
    <row r="36" spans="1:6">
      <c r="A36" s="16" t="s">
        <v>38</v>
      </c>
      <c r="B36" s="16" t="s">
        <v>336</v>
      </c>
      <c r="C36" s="441">
        <f>SUM(C37:C41)</f>
        <v>0</v>
      </c>
      <c r="D36" s="441">
        <f>SUM(D37:D41)</f>
        <v>0</v>
      </c>
      <c r="E36" s="165"/>
    </row>
    <row r="37" spans="1:6">
      <c r="A37" s="17" t="s">
        <v>333</v>
      </c>
      <c r="B37" s="17" t="s">
        <v>337</v>
      </c>
      <c r="C37" s="439">
        <v>0</v>
      </c>
      <c r="D37" s="439">
        <v>0</v>
      </c>
      <c r="E37" s="165"/>
    </row>
    <row r="38" spans="1:6">
      <c r="A38" s="17" t="s">
        <v>334</v>
      </c>
      <c r="B38" s="17" t="s">
        <v>338</v>
      </c>
      <c r="C38" s="439">
        <v>0</v>
      </c>
      <c r="D38" s="439">
        <v>0</v>
      </c>
      <c r="E38" s="165"/>
    </row>
    <row r="39" spans="1:6">
      <c r="A39" s="17" t="s">
        <v>335</v>
      </c>
      <c r="B39" s="17" t="s">
        <v>341</v>
      </c>
      <c r="C39" s="439">
        <v>0</v>
      </c>
      <c r="D39" s="440">
        <v>0</v>
      </c>
      <c r="E39" s="165"/>
    </row>
    <row r="40" spans="1:6">
      <c r="A40" s="17" t="s">
        <v>340</v>
      </c>
      <c r="B40" s="17" t="s">
        <v>342</v>
      </c>
      <c r="C40" s="439">
        <v>0</v>
      </c>
      <c r="D40" s="440">
        <v>0</v>
      </c>
      <c r="E40" s="165"/>
    </row>
    <row r="41" spans="1:6">
      <c r="A41" s="17" t="s">
        <v>343</v>
      </c>
      <c r="B41" s="17" t="s">
        <v>339</v>
      </c>
      <c r="C41" s="439">
        <v>0</v>
      </c>
      <c r="D41" s="440">
        <v>0</v>
      </c>
      <c r="E41" s="165"/>
    </row>
    <row r="42" spans="1:6" ht="30">
      <c r="A42" s="16" t="s">
        <v>39</v>
      </c>
      <c r="B42" s="16" t="s">
        <v>27</v>
      </c>
      <c r="C42" s="439">
        <v>0</v>
      </c>
      <c r="D42" s="440">
        <v>0</v>
      </c>
      <c r="E42" s="165"/>
    </row>
    <row r="43" spans="1:6">
      <c r="A43" s="16" t="s">
        <v>40</v>
      </c>
      <c r="B43" s="16" t="s">
        <v>24</v>
      </c>
      <c r="C43" s="439">
        <v>0</v>
      </c>
      <c r="D43" s="440">
        <v>0</v>
      </c>
      <c r="E43" s="165"/>
    </row>
    <row r="44" spans="1:6">
      <c r="A44" s="16" t="s">
        <v>41</v>
      </c>
      <c r="B44" s="16" t="s">
        <v>25</v>
      </c>
      <c r="C44" s="439">
        <v>0</v>
      </c>
      <c r="D44" s="440">
        <v>0</v>
      </c>
      <c r="E44" s="165"/>
    </row>
    <row r="45" spans="1:6">
      <c r="A45" s="16" t="s">
        <v>42</v>
      </c>
      <c r="B45" s="16" t="s">
        <v>26</v>
      </c>
      <c r="C45" s="439">
        <v>0</v>
      </c>
      <c r="D45" s="440">
        <v>0</v>
      </c>
      <c r="E45" s="165"/>
    </row>
    <row r="46" spans="1:6">
      <c r="A46" s="16" t="s">
        <v>43</v>
      </c>
      <c r="B46" s="16" t="s">
        <v>284</v>
      </c>
      <c r="C46" s="441">
        <f>SUM(C47:C49)</f>
        <v>2584.8200000000002</v>
      </c>
      <c r="D46" s="441">
        <f>SUM(D47:D49)</f>
        <v>0</v>
      </c>
      <c r="E46" s="165"/>
    </row>
    <row r="47" spans="1:6">
      <c r="A47" s="107" t="s">
        <v>348</v>
      </c>
      <c r="B47" s="107" t="s">
        <v>351</v>
      </c>
      <c r="C47" s="439">
        <v>2584.8200000000002</v>
      </c>
      <c r="D47" s="440">
        <v>0</v>
      </c>
      <c r="E47" s="165"/>
      <c r="F47" s="301"/>
    </row>
    <row r="48" spans="1:6">
      <c r="A48" s="107" t="s">
        <v>349</v>
      </c>
      <c r="B48" s="107" t="s">
        <v>350</v>
      </c>
      <c r="C48" s="439">
        <v>0</v>
      </c>
      <c r="D48" s="440">
        <v>0</v>
      </c>
      <c r="E48" s="165"/>
    </row>
    <row r="49" spans="1:5">
      <c r="A49" s="107" t="s">
        <v>352</v>
      </c>
      <c r="B49" s="107" t="s">
        <v>353</v>
      </c>
      <c r="C49" s="439">
        <v>0</v>
      </c>
      <c r="D49" s="440">
        <v>0</v>
      </c>
      <c r="E49" s="165"/>
    </row>
    <row r="50" spans="1:5" ht="26.25" customHeight="1">
      <c r="A50" s="16" t="s">
        <v>44</v>
      </c>
      <c r="B50" s="16" t="s">
        <v>28</v>
      </c>
      <c r="C50" s="439">
        <v>0</v>
      </c>
      <c r="D50" s="440">
        <v>0</v>
      </c>
      <c r="E50" s="165"/>
    </row>
    <row r="51" spans="1:5">
      <c r="A51" s="16" t="s">
        <v>45</v>
      </c>
      <c r="B51" s="16" t="s">
        <v>6</v>
      </c>
      <c r="C51" s="439">
        <v>0</v>
      </c>
      <c r="D51" s="440">
        <v>0</v>
      </c>
      <c r="E51" s="165"/>
    </row>
    <row r="52" spans="1:5" ht="30">
      <c r="A52" s="14">
        <v>1.3</v>
      </c>
      <c r="B52" s="97" t="s">
        <v>380</v>
      </c>
      <c r="C52" s="438">
        <f>SUM(C53:C54)</f>
        <v>0</v>
      </c>
      <c r="D52" s="438">
        <f>SUM(D53:D54)</f>
        <v>0</v>
      </c>
      <c r="E52" s="165"/>
    </row>
    <row r="53" spans="1:5" ht="30">
      <c r="A53" s="16" t="s">
        <v>49</v>
      </c>
      <c r="B53" s="16" t="s">
        <v>47</v>
      </c>
      <c r="C53" s="439">
        <v>0</v>
      </c>
      <c r="D53" s="440">
        <v>0</v>
      </c>
      <c r="E53" s="165"/>
    </row>
    <row r="54" spans="1:5">
      <c r="A54" s="16" t="s">
        <v>50</v>
      </c>
      <c r="B54" s="16" t="s">
        <v>46</v>
      </c>
      <c r="C54" s="439">
        <v>0</v>
      </c>
      <c r="D54" s="440">
        <v>0</v>
      </c>
      <c r="E54" s="165"/>
    </row>
    <row r="55" spans="1:5">
      <c r="A55" s="14">
        <v>1.4</v>
      </c>
      <c r="B55" s="14" t="s">
        <v>382</v>
      </c>
      <c r="C55" s="439">
        <v>0</v>
      </c>
      <c r="D55" s="440">
        <v>0</v>
      </c>
      <c r="E55" s="165"/>
    </row>
    <row r="56" spans="1:5">
      <c r="A56" s="14">
        <v>1.5</v>
      </c>
      <c r="B56" s="14" t="s">
        <v>7</v>
      </c>
      <c r="C56" s="444">
        <v>0</v>
      </c>
      <c r="D56" s="31">
        <v>0</v>
      </c>
      <c r="E56" s="165"/>
    </row>
    <row r="57" spans="1:5">
      <c r="A57" s="14">
        <v>1.6</v>
      </c>
      <c r="B57" s="33" t="s">
        <v>8</v>
      </c>
      <c r="C57" s="438">
        <f>SUM(C58:C62)</f>
        <v>0</v>
      </c>
      <c r="D57" s="438">
        <f>SUM(D58:D62)</f>
        <v>0</v>
      </c>
      <c r="E57" s="165"/>
    </row>
    <row r="58" spans="1:5">
      <c r="A58" s="16" t="s">
        <v>285</v>
      </c>
      <c r="B58" s="34" t="s">
        <v>51</v>
      </c>
      <c r="C58" s="444">
        <v>0</v>
      </c>
      <c r="D58" s="31">
        <v>0</v>
      </c>
      <c r="E58" s="165"/>
    </row>
    <row r="59" spans="1:5" ht="30">
      <c r="A59" s="16" t="s">
        <v>286</v>
      </c>
      <c r="B59" s="34" t="s">
        <v>53</v>
      </c>
      <c r="C59" s="444">
        <v>0</v>
      </c>
      <c r="D59" s="31">
        <v>0</v>
      </c>
      <c r="E59" s="165"/>
    </row>
    <row r="60" spans="1:5">
      <c r="A60" s="16" t="s">
        <v>287</v>
      </c>
      <c r="B60" s="34" t="s">
        <v>52</v>
      </c>
      <c r="C60" s="31">
        <v>0</v>
      </c>
      <c r="D60" s="31">
        <v>0</v>
      </c>
      <c r="E60" s="165"/>
    </row>
    <row r="61" spans="1:5">
      <c r="A61" s="16" t="s">
        <v>288</v>
      </c>
      <c r="B61" s="34" t="s">
        <v>435</v>
      </c>
      <c r="C61" s="444">
        <v>0</v>
      </c>
      <c r="D61" s="31">
        <v>0</v>
      </c>
      <c r="E61" s="165"/>
    </row>
    <row r="62" spans="1:5">
      <c r="A62" s="16" t="s">
        <v>319</v>
      </c>
      <c r="B62" s="235" t="s">
        <v>320</v>
      </c>
      <c r="C62" s="444">
        <v>0</v>
      </c>
      <c r="D62" s="31"/>
      <c r="E62" s="165"/>
    </row>
    <row r="63" spans="1:5">
      <c r="A63" s="13">
        <v>2</v>
      </c>
      <c r="B63" s="35" t="s">
        <v>97</v>
      </c>
      <c r="C63" s="447">
        <f>SUM(C64:C69)</f>
        <v>0</v>
      </c>
      <c r="D63" s="447">
        <f>SUM(D64:D69)</f>
        <v>0</v>
      </c>
      <c r="E63" s="165"/>
    </row>
    <row r="64" spans="1:5">
      <c r="A64" s="15">
        <v>2.1</v>
      </c>
      <c r="B64" s="36" t="s">
        <v>91</v>
      </c>
      <c r="C64" s="441">
        <v>0</v>
      </c>
      <c r="D64" s="441">
        <v>0</v>
      </c>
      <c r="E64" s="165"/>
    </row>
    <row r="65" spans="1:5">
      <c r="A65" s="15">
        <v>2.2000000000000002</v>
      </c>
      <c r="B65" s="36" t="s">
        <v>95</v>
      </c>
      <c r="C65" s="441">
        <v>0</v>
      </c>
      <c r="D65" s="441">
        <v>0</v>
      </c>
      <c r="E65" s="165"/>
    </row>
    <row r="66" spans="1:5">
      <c r="A66" s="15">
        <v>2.2999999999999998</v>
      </c>
      <c r="B66" s="36" t="s">
        <v>94</v>
      </c>
      <c r="C66" s="441">
        <v>0</v>
      </c>
      <c r="D66" s="441">
        <v>0</v>
      </c>
      <c r="E66" s="165"/>
    </row>
    <row r="67" spans="1:5">
      <c r="A67" s="15">
        <v>2.4</v>
      </c>
      <c r="B67" s="36" t="s">
        <v>96</v>
      </c>
      <c r="C67" s="441">
        <v>0</v>
      </c>
      <c r="D67" s="441">
        <v>0</v>
      </c>
      <c r="E67" s="165"/>
    </row>
    <row r="68" spans="1:5">
      <c r="A68" s="15">
        <v>2.5</v>
      </c>
      <c r="B68" s="36" t="s">
        <v>92</v>
      </c>
      <c r="C68" s="441">
        <v>0</v>
      </c>
      <c r="D68" s="441">
        <v>0</v>
      </c>
      <c r="E68" s="165"/>
    </row>
    <row r="69" spans="1:5">
      <c r="A69" s="15">
        <v>2.6</v>
      </c>
      <c r="B69" s="36" t="s">
        <v>93</v>
      </c>
      <c r="C69" s="441">
        <v>0</v>
      </c>
      <c r="D69" s="441">
        <v>0</v>
      </c>
      <c r="E69" s="165"/>
    </row>
    <row r="70" spans="1:5" s="2" customFormat="1">
      <c r="A70" s="13">
        <v>3</v>
      </c>
      <c r="B70" s="280" t="s">
        <v>412</v>
      </c>
      <c r="C70" s="441">
        <v>0</v>
      </c>
      <c r="D70" s="441">
        <v>0</v>
      </c>
      <c r="E70" s="130"/>
    </row>
    <row r="71" spans="1:5" s="2" customFormat="1">
      <c r="A71" s="13">
        <v>4</v>
      </c>
      <c r="B71" s="13" t="s">
        <v>244</v>
      </c>
      <c r="C71" s="344">
        <f>SUM(C72:C73)</f>
        <v>0</v>
      </c>
      <c r="D71" s="344">
        <f>SUM(D72:D73)</f>
        <v>0</v>
      </c>
      <c r="E71" s="130"/>
    </row>
    <row r="72" spans="1:5" s="2" customFormat="1">
      <c r="A72" s="15">
        <v>4.0999999999999996</v>
      </c>
      <c r="B72" s="15" t="s">
        <v>245</v>
      </c>
      <c r="C72" s="441">
        <v>0</v>
      </c>
      <c r="D72" s="441">
        <v>0</v>
      </c>
      <c r="E72" s="130"/>
    </row>
    <row r="73" spans="1:5" s="2" customFormat="1">
      <c r="A73" s="15">
        <v>4.2</v>
      </c>
      <c r="B73" s="15" t="s">
        <v>246</v>
      </c>
      <c r="C73" s="441">
        <v>0</v>
      </c>
      <c r="D73" s="441">
        <v>0</v>
      </c>
      <c r="E73" s="130"/>
    </row>
    <row r="74" spans="1:5" s="2" customFormat="1">
      <c r="A74" s="13">
        <v>5</v>
      </c>
      <c r="B74" s="279" t="s">
        <v>267</v>
      </c>
      <c r="C74" s="441">
        <v>0</v>
      </c>
      <c r="D74" s="441">
        <v>0</v>
      </c>
      <c r="E74" s="130"/>
    </row>
    <row r="75" spans="1:5" s="2" customFormat="1" ht="30">
      <c r="A75" s="13">
        <v>6</v>
      </c>
      <c r="B75" s="279" t="s">
        <v>419</v>
      </c>
      <c r="C75" s="438">
        <f>SUM(C76:C81)</f>
        <v>0</v>
      </c>
      <c r="D75" s="438">
        <f>SUM(D76:D81)</f>
        <v>0</v>
      </c>
      <c r="E75" s="130"/>
    </row>
    <row r="76" spans="1:5" s="2" customFormat="1">
      <c r="A76" s="15">
        <v>6.1</v>
      </c>
      <c r="B76" s="15" t="s">
        <v>67</v>
      </c>
      <c r="C76" s="441">
        <v>0</v>
      </c>
      <c r="D76" s="441">
        <v>0</v>
      </c>
      <c r="E76" s="130"/>
    </row>
    <row r="77" spans="1:5" s="2" customFormat="1">
      <c r="A77" s="15">
        <v>6.2</v>
      </c>
      <c r="B77" s="15" t="s">
        <v>69</v>
      </c>
      <c r="C77" s="441">
        <v>0</v>
      </c>
      <c r="D77" s="441">
        <v>0</v>
      </c>
      <c r="E77" s="130"/>
    </row>
    <row r="78" spans="1:5" s="2" customFormat="1">
      <c r="A78" s="15">
        <v>6.3</v>
      </c>
      <c r="B78" s="15" t="s">
        <v>68</v>
      </c>
      <c r="C78" s="441">
        <v>0</v>
      </c>
      <c r="D78" s="441">
        <v>0</v>
      </c>
      <c r="E78" s="130"/>
    </row>
    <row r="79" spans="1:5" s="2" customFormat="1">
      <c r="A79" s="15">
        <v>6.4</v>
      </c>
      <c r="B79" s="15" t="s">
        <v>420</v>
      </c>
      <c r="C79" s="441">
        <v>0</v>
      </c>
      <c r="D79" s="441">
        <v>0</v>
      </c>
      <c r="E79" s="130"/>
    </row>
    <row r="80" spans="1:5" s="2" customFormat="1">
      <c r="A80" s="15">
        <v>6.5</v>
      </c>
      <c r="B80" s="15" t="s">
        <v>421</v>
      </c>
      <c r="C80" s="446">
        <v>0</v>
      </c>
      <c r="D80" s="446">
        <v>0</v>
      </c>
      <c r="E80" s="130"/>
    </row>
    <row r="81" spans="1:9" s="2" customFormat="1">
      <c r="A81" s="15">
        <v>6.6</v>
      </c>
      <c r="B81" s="15" t="s">
        <v>434</v>
      </c>
      <c r="C81" s="446">
        <v>0</v>
      </c>
      <c r="D81" s="446">
        <v>0</v>
      </c>
      <c r="E81" s="130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1" t="s">
        <v>98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1" t="s">
        <v>256</v>
      </c>
      <c r="D88" s="12"/>
      <c r="E88"/>
      <c r="F88"/>
      <c r="G88"/>
      <c r="H88"/>
      <c r="I88"/>
    </row>
    <row r="89" spans="1:9" s="2" customFormat="1">
      <c r="A89"/>
      <c r="B89" s="2" t="s">
        <v>255</v>
      </c>
      <c r="D89" s="12"/>
      <c r="E89"/>
      <c r="F89"/>
      <c r="G89"/>
      <c r="H89"/>
      <c r="I89"/>
    </row>
    <row r="90" spans="1:9" customFormat="1" ht="12.75">
      <c r="B90" s="76" t="s">
        <v>129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showGridLines="0" view="pageBreakPreview" zoomScale="70" zoomScaleNormal="100" zoomScaleSheetLayoutView="70" workbookViewId="0">
      <selection activeCell="A6" sqref="A6:B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89" t="s">
        <v>317</v>
      </c>
      <c r="B1" s="92"/>
      <c r="C1" s="530" t="s">
        <v>100</v>
      </c>
      <c r="D1" s="530"/>
      <c r="E1" s="101"/>
    </row>
    <row r="2" spans="1:7" s="6" customFormat="1">
      <c r="A2" s="89" t="s">
        <v>315</v>
      </c>
      <c r="B2" s="92"/>
      <c r="C2" s="528" t="s">
        <v>450</v>
      </c>
      <c r="D2" s="528"/>
      <c r="E2" s="101"/>
    </row>
    <row r="3" spans="1:7" s="6" customFormat="1">
      <c r="A3" s="91" t="s">
        <v>130</v>
      </c>
      <c r="B3" s="89"/>
      <c r="C3" s="185"/>
      <c r="D3" s="185"/>
      <c r="E3" s="101"/>
    </row>
    <row r="4" spans="1:7" s="6" customFormat="1">
      <c r="A4" s="91"/>
      <c r="B4" s="91"/>
      <c r="C4" s="185"/>
      <c r="D4" s="185"/>
      <c r="E4" s="101"/>
    </row>
    <row r="5" spans="1:7">
      <c r="A5" s="92" t="str">
        <f>'ფორმა N2'!A4</f>
        <v>ანგარიშვალდებული პირის დასახელება:</v>
      </c>
      <c r="B5" s="92"/>
      <c r="C5" s="91"/>
      <c r="D5" s="91"/>
      <c r="E5" s="102"/>
    </row>
    <row r="6" spans="1:7">
      <c r="A6" s="533" t="s">
        <v>2323</v>
      </c>
      <c r="B6" s="533"/>
      <c r="C6" s="342"/>
      <c r="D6" s="342"/>
      <c r="E6" s="102"/>
    </row>
    <row r="7" spans="1:7">
      <c r="A7" s="92"/>
      <c r="B7" s="92"/>
      <c r="C7" s="91"/>
      <c r="D7" s="91"/>
      <c r="E7" s="102"/>
    </row>
    <row r="8" spans="1:7" s="6" customFormat="1">
      <c r="A8" s="184"/>
      <c r="B8" s="184"/>
      <c r="C8" s="93"/>
      <c r="D8" s="93"/>
      <c r="E8" s="101"/>
    </row>
    <row r="9" spans="1:7" s="6" customFormat="1" ht="30">
      <c r="A9" s="99" t="s">
        <v>63</v>
      </c>
      <c r="B9" s="99" t="s">
        <v>316</v>
      </c>
      <c r="C9" s="94" t="s">
        <v>10</v>
      </c>
      <c r="D9" s="94" t="s">
        <v>9</v>
      </c>
      <c r="E9" s="101"/>
    </row>
    <row r="10" spans="1:7" s="9" customFormat="1" ht="18">
      <c r="A10" s="108">
        <v>1</v>
      </c>
      <c r="B10" s="108"/>
      <c r="C10" s="4">
        <v>0</v>
      </c>
      <c r="D10" s="4">
        <v>0</v>
      </c>
      <c r="E10" s="103"/>
    </row>
    <row r="11" spans="1:7" s="10" customFormat="1">
      <c r="A11" s="108">
        <v>2</v>
      </c>
      <c r="B11" s="108"/>
      <c r="C11" s="4">
        <v>0</v>
      </c>
      <c r="D11" s="4">
        <v>0</v>
      </c>
      <c r="E11" s="104"/>
    </row>
    <row r="12" spans="1:7" s="10" customFormat="1">
      <c r="A12" s="108"/>
      <c r="B12" s="108"/>
      <c r="C12" s="4">
        <v>0</v>
      </c>
      <c r="D12" s="4">
        <v>0</v>
      </c>
      <c r="E12" s="104"/>
      <c r="G12" s="80"/>
    </row>
    <row r="13" spans="1:7" s="10" customFormat="1">
      <c r="A13" s="108"/>
      <c r="B13" s="108"/>
      <c r="C13" s="4">
        <v>0</v>
      </c>
      <c r="D13" s="4">
        <v>0</v>
      </c>
      <c r="E13" s="104"/>
    </row>
    <row r="14" spans="1:7" s="10" customFormat="1">
      <c r="A14" s="108"/>
      <c r="B14" s="108"/>
      <c r="C14" s="4">
        <v>0</v>
      </c>
      <c r="D14" s="4">
        <v>0</v>
      </c>
      <c r="E14" s="104"/>
    </row>
    <row r="15" spans="1:7" s="10" customFormat="1">
      <c r="A15" s="108"/>
      <c r="B15" s="108"/>
      <c r="C15" s="4">
        <v>0</v>
      </c>
      <c r="D15" s="4">
        <v>0</v>
      </c>
      <c r="E15" s="104"/>
    </row>
    <row r="16" spans="1:7" s="10" customFormat="1">
      <c r="A16" s="108"/>
      <c r="B16" s="108"/>
      <c r="C16" s="4">
        <v>0</v>
      </c>
      <c r="D16" s="4">
        <v>0</v>
      </c>
      <c r="E16" s="104"/>
    </row>
    <row r="17" spans="1:9" s="10" customFormat="1">
      <c r="A17" s="108"/>
      <c r="B17" s="108"/>
      <c r="C17" s="4">
        <v>0</v>
      </c>
      <c r="D17" s="4">
        <v>0</v>
      </c>
      <c r="E17" s="104"/>
    </row>
    <row r="18" spans="1:9" s="10" customFormat="1">
      <c r="A18" s="108"/>
      <c r="B18" s="108"/>
      <c r="C18" s="4">
        <v>0</v>
      </c>
      <c r="D18" s="4">
        <v>0</v>
      </c>
      <c r="E18" s="104"/>
    </row>
    <row r="19" spans="1:9" s="10" customFormat="1">
      <c r="A19" s="108"/>
      <c r="B19" s="108"/>
      <c r="C19" s="4">
        <v>0</v>
      </c>
      <c r="D19" s="4">
        <v>0</v>
      </c>
      <c r="E19" s="104"/>
    </row>
    <row r="20" spans="1:9" s="3" customFormat="1">
      <c r="A20" s="98"/>
      <c r="B20" s="98"/>
      <c r="C20" s="4"/>
      <c r="D20" s="4"/>
      <c r="E20" s="105"/>
    </row>
    <row r="21" spans="1:9">
      <c r="A21" s="109"/>
      <c r="B21" s="109" t="s">
        <v>318</v>
      </c>
      <c r="C21" s="449">
        <f>SUM(C10:C20)</f>
        <v>0</v>
      </c>
      <c r="D21" s="449">
        <f>SUM(D10:D20)</f>
        <v>0</v>
      </c>
      <c r="E21" s="106"/>
      <c r="H21" s="315"/>
    </row>
    <row r="22" spans="1:9">
      <c r="A22" s="32"/>
      <c r="B22" s="32"/>
      <c r="C22" s="448"/>
      <c r="D22" s="448"/>
    </row>
    <row r="23" spans="1:9">
      <c r="A23" s="2" t="s">
        <v>400</v>
      </c>
      <c r="E23" s="5"/>
    </row>
    <row r="24" spans="1:9">
      <c r="A24" s="2" t="s">
        <v>384</v>
      </c>
    </row>
    <row r="25" spans="1:9">
      <c r="A25" s="234" t="s">
        <v>385</v>
      </c>
    </row>
    <row r="26" spans="1:9">
      <c r="A26" s="234"/>
    </row>
    <row r="27" spans="1:9">
      <c r="A27" s="234" t="s">
        <v>331</v>
      </c>
    </row>
    <row r="28" spans="1:9" s="22" customFormat="1" ht="12.75"/>
    <row r="29" spans="1:9">
      <c r="A29" s="81" t="s">
        <v>98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81"/>
      <c r="B32" s="81" t="s">
        <v>256</v>
      </c>
      <c r="D32" s="12"/>
      <c r="E32"/>
      <c r="F32"/>
      <c r="G32"/>
      <c r="H32"/>
      <c r="I32"/>
    </row>
    <row r="33" spans="1:9">
      <c r="B33" s="2" t="s">
        <v>255</v>
      </c>
      <c r="D33" s="12"/>
      <c r="E33"/>
      <c r="F33"/>
      <c r="G33"/>
      <c r="H33"/>
      <c r="I33"/>
    </row>
    <row r="34" spans="1:9" customFormat="1" ht="12.75">
      <c r="A34" s="76"/>
      <c r="B34" s="76" t="s">
        <v>129</v>
      </c>
    </row>
    <row r="35" spans="1:9" s="22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view="pageBreakPreview" topLeftCell="A40" zoomScaleNormal="100" zoomScaleSheetLayoutView="100" workbookViewId="0">
      <selection activeCell="C10" sqref="C10"/>
    </sheetView>
  </sheetViews>
  <sheetFormatPr defaultRowHeight="12.75"/>
  <cols>
    <col min="1" max="1" width="5.42578125" style="206" customWidth="1"/>
    <col min="2" max="2" width="20.85546875" style="206" customWidth="1"/>
    <col min="3" max="3" width="26" style="206" customWidth="1"/>
    <col min="4" max="4" width="17" style="206" customWidth="1"/>
    <col min="5" max="5" width="35.42578125" style="206" customWidth="1"/>
    <col min="6" max="6" width="14.7109375" style="206" customWidth="1"/>
    <col min="7" max="7" width="15.5703125" style="206" customWidth="1"/>
    <col min="8" max="8" width="14.7109375" style="206" customWidth="1"/>
    <col min="9" max="9" width="29.7109375" style="206" customWidth="1"/>
    <col min="10" max="10" width="0" style="206" hidden="1" customWidth="1"/>
    <col min="11" max="16384" width="9.140625" style="206"/>
  </cols>
  <sheetData>
    <row r="1" spans="1:10" ht="15">
      <c r="A1" s="89" t="s">
        <v>431</v>
      </c>
      <c r="B1" s="89"/>
      <c r="C1" s="92"/>
      <c r="D1" s="92"/>
      <c r="E1" s="92"/>
      <c r="F1" s="92"/>
      <c r="G1" s="242"/>
      <c r="H1" s="242"/>
      <c r="I1" s="530" t="s">
        <v>100</v>
      </c>
      <c r="J1" s="530"/>
    </row>
    <row r="2" spans="1:10" ht="15">
      <c r="A2" s="91" t="s">
        <v>130</v>
      </c>
      <c r="B2" s="89"/>
      <c r="C2" s="92"/>
      <c r="D2" s="92"/>
      <c r="E2" s="92"/>
      <c r="F2" s="92"/>
      <c r="G2" s="242"/>
      <c r="H2" s="242"/>
      <c r="I2" s="528" t="s">
        <v>450</v>
      </c>
      <c r="J2" s="528"/>
    </row>
    <row r="3" spans="1:10" ht="15">
      <c r="A3" s="91"/>
      <c r="B3" s="91"/>
      <c r="C3" s="89"/>
      <c r="D3" s="89"/>
      <c r="E3" s="89"/>
      <c r="F3" s="89"/>
      <c r="G3" s="187"/>
      <c r="H3" s="187"/>
      <c r="I3" s="242"/>
    </row>
    <row r="4" spans="1:10" ht="15">
      <c r="A4" s="92" t="str">
        <f>'ფორმა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1"/>
      <c r="H4" s="91"/>
      <c r="I4" s="91"/>
    </row>
    <row r="5" spans="1:10" ht="15">
      <c r="A5" s="533" t="s">
        <v>2323</v>
      </c>
      <c r="B5" s="533"/>
      <c r="C5" s="533"/>
      <c r="D5" s="342"/>
      <c r="E5" s="342"/>
      <c r="F5" s="342"/>
      <c r="G5" s="342"/>
      <c r="H5" s="342"/>
      <c r="I5" s="342"/>
    </row>
    <row r="6" spans="1:10" ht="15">
      <c r="A6" s="92"/>
      <c r="B6" s="92"/>
      <c r="C6" s="92"/>
      <c r="D6" s="92"/>
      <c r="E6" s="92"/>
      <c r="F6" s="92"/>
      <c r="G6" s="91"/>
      <c r="H6" s="91"/>
      <c r="I6" s="91"/>
    </row>
    <row r="7" spans="1:10" ht="15">
      <c r="A7" s="186"/>
      <c r="B7" s="186"/>
      <c r="C7" s="186"/>
      <c r="D7" s="239"/>
      <c r="E7" s="186"/>
      <c r="F7" s="186"/>
      <c r="G7" s="93"/>
      <c r="H7" s="93"/>
      <c r="I7" s="93"/>
    </row>
    <row r="8" spans="1:10" ht="45">
      <c r="A8" s="100" t="s">
        <v>63</v>
      </c>
      <c r="B8" s="100" t="s">
        <v>322</v>
      </c>
      <c r="C8" s="100" t="s">
        <v>323</v>
      </c>
      <c r="D8" s="100" t="s">
        <v>219</v>
      </c>
      <c r="E8" s="100" t="s">
        <v>327</v>
      </c>
      <c r="F8" s="100" t="s">
        <v>330</v>
      </c>
      <c r="G8" s="94" t="s">
        <v>10</v>
      </c>
      <c r="H8" s="94" t="s">
        <v>9</v>
      </c>
      <c r="I8" s="94" t="s">
        <v>373</v>
      </c>
      <c r="J8" s="245" t="s">
        <v>329</v>
      </c>
    </row>
    <row r="9" spans="1:10" ht="40.5" customHeight="1">
      <c r="A9" s="108">
        <v>1</v>
      </c>
      <c r="B9" s="510" t="s">
        <v>2222</v>
      </c>
      <c r="C9" s="510" t="s">
        <v>2223</v>
      </c>
      <c r="D9" s="510" t="s">
        <v>2224</v>
      </c>
      <c r="E9" s="510" t="s">
        <v>2225</v>
      </c>
      <c r="F9" s="510" t="s">
        <v>329</v>
      </c>
      <c r="G9" s="511">
        <f>33900+3700</f>
        <v>37600</v>
      </c>
      <c r="H9" s="511">
        <f>33900</f>
        <v>33900</v>
      </c>
      <c r="I9" s="511">
        <v>6780</v>
      </c>
      <c r="J9" s="245" t="s">
        <v>0</v>
      </c>
    </row>
    <row r="10" spans="1:10" ht="40.5" customHeight="1">
      <c r="A10" s="108">
        <v>2</v>
      </c>
      <c r="B10" s="510" t="s">
        <v>2226</v>
      </c>
      <c r="C10" s="510" t="s">
        <v>2227</v>
      </c>
      <c r="D10" s="510" t="s">
        <v>2228</v>
      </c>
      <c r="E10" s="510" t="s">
        <v>2229</v>
      </c>
      <c r="F10" s="510" t="s">
        <v>329</v>
      </c>
      <c r="G10" s="511">
        <f>13750+1250</f>
        <v>15000</v>
      </c>
      <c r="H10" s="511">
        <f>13750</f>
        <v>13750</v>
      </c>
      <c r="I10" s="511">
        <v>2750</v>
      </c>
    </row>
    <row r="11" spans="1:10" ht="40.5" customHeight="1">
      <c r="A11" s="108">
        <v>3</v>
      </c>
      <c r="B11" s="510" t="s">
        <v>2230</v>
      </c>
      <c r="C11" s="510" t="s">
        <v>2231</v>
      </c>
      <c r="D11" s="510" t="s">
        <v>2232</v>
      </c>
      <c r="E11" s="510" t="s">
        <v>2242</v>
      </c>
      <c r="F11" s="510" t="s">
        <v>329</v>
      </c>
      <c r="G11" s="511">
        <f>6150+750</f>
        <v>6900</v>
      </c>
      <c r="H11" s="511">
        <v>6150</v>
      </c>
      <c r="I11" s="511">
        <v>1230</v>
      </c>
    </row>
    <row r="12" spans="1:10" ht="40.5" customHeight="1">
      <c r="A12" s="108">
        <v>4</v>
      </c>
      <c r="B12" s="510" t="s">
        <v>530</v>
      </c>
      <c r="C12" s="510" t="s">
        <v>531</v>
      </c>
      <c r="D12" s="510" t="s">
        <v>529</v>
      </c>
      <c r="E12" s="510" t="s">
        <v>2234</v>
      </c>
      <c r="F12" s="510" t="s">
        <v>329</v>
      </c>
      <c r="G12" s="511">
        <f>13000+1125</f>
        <v>14125</v>
      </c>
      <c r="H12" s="511">
        <v>13000</v>
      </c>
      <c r="I12" s="511">
        <v>2600</v>
      </c>
    </row>
    <row r="13" spans="1:10" ht="40.5" customHeight="1">
      <c r="A13" s="108">
        <v>5</v>
      </c>
      <c r="B13" s="510" t="s">
        <v>2235</v>
      </c>
      <c r="C13" s="510" t="s">
        <v>2236</v>
      </c>
      <c r="D13" s="510" t="s">
        <v>2237</v>
      </c>
      <c r="E13" s="510" t="s">
        <v>2238</v>
      </c>
      <c r="F13" s="510" t="s">
        <v>329</v>
      </c>
      <c r="G13" s="511">
        <f>15400+1400</f>
        <v>16800</v>
      </c>
      <c r="H13" s="511">
        <v>15400</v>
      </c>
      <c r="I13" s="511">
        <v>3080</v>
      </c>
    </row>
    <row r="14" spans="1:10" ht="40.5" customHeight="1">
      <c r="A14" s="108">
        <v>6</v>
      </c>
      <c r="B14" s="510" t="s">
        <v>2239</v>
      </c>
      <c r="C14" s="510" t="s">
        <v>2240</v>
      </c>
      <c r="D14" s="510" t="s">
        <v>2241</v>
      </c>
      <c r="E14" s="510" t="s">
        <v>2242</v>
      </c>
      <c r="F14" s="510" t="s">
        <v>329</v>
      </c>
      <c r="G14" s="511">
        <f>13750+1250</f>
        <v>15000</v>
      </c>
      <c r="H14" s="511">
        <v>13750</v>
      </c>
      <c r="I14" s="511">
        <v>2750</v>
      </c>
    </row>
    <row r="15" spans="1:10" ht="40.5" customHeight="1">
      <c r="A15" s="108">
        <v>7</v>
      </c>
      <c r="B15" s="510" t="s">
        <v>2243</v>
      </c>
      <c r="C15" s="510" t="s">
        <v>2244</v>
      </c>
      <c r="D15" s="510" t="s">
        <v>2176</v>
      </c>
      <c r="E15" s="510" t="s">
        <v>2245</v>
      </c>
      <c r="F15" s="510" t="s">
        <v>329</v>
      </c>
      <c r="G15" s="511">
        <f>5400+900</f>
        <v>6300</v>
      </c>
      <c r="H15" s="511">
        <v>5400</v>
      </c>
      <c r="I15" s="511">
        <v>1080</v>
      </c>
    </row>
    <row r="16" spans="1:10" ht="40.5" customHeight="1">
      <c r="A16" s="108">
        <v>8</v>
      </c>
      <c r="B16" s="510" t="s">
        <v>2246</v>
      </c>
      <c r="C16" s="510" t="s">
        <v>2247</v>
      </c>
      <c r="D16" s="510" t="s">
        <v>2248</v>
      </c>
      <c r="E16" s="510" t="s">
        <v>2249</v>
      </c>
      <c r="F16" s="510" t="s">
        <v>329</v>
      </c>
      <c r="G16" s="511">
        <f>6400+900</f>
        <v>7300</v>
      </c>
      <c r="H16" s="511">
        <v>6400</v>
      </c>
      <c r="I16" s="511">
        <v>1280</v>
      </c>
    </row>
    <row r="17" spans="1:9" ht="40.5" customHeight="1">
      <c r="A17" s="108">
        <v>9</v>
      </c>
      <c r="B17" s="510" t="s">
        <v>2250</v>
      </c>
      <c r="C17" s="510" t="s">
        <v>2251</v>
      </c>
      <c r="D17" s="510" t="s">
        <v>2252</v>
      </c>
      <c r="E17" s="510" t="s">
        <v>2253</v>
      </c>
      <c r="F17" s="510" t="s">
        <v>329</v>
      </c>
      <c r="G17" s="511">
        <f>3875+625</f>
        <v>4500</v>
      </c>
      <c r="H17" s="511">
        <v>3875</v>
      </c>
      <c r="I17" s="511">
        <v>775</v>
      </c>
    </row>
    <row r="18" spans="1:9" ht="40.5" customHeight="1">
      <c r="A18" s="108">
        <v>10</v>
      </c>
      <c r="B18" s="510" t="s">
        <v>2254</v>
      </c>
      <c r="C18" s="510" t="s">
        <v>2255</v>
      </c>
      <c r="D18" s="510" t="s">
        <v>2256</v>
      </c>
      <c r="E18" s="510" t="s">
        <v>2257</v>
      </c>
      <c r="F18" s="510" t="s">
        <v>329</v>
      </c>
      <c r="G18" s="511">
        <v>2250</v>
      </c>
      <c r="H18" s="511">
        <v>2250</v>
      </c>
      <c r="I18" s="511">
        <v>450</v>
      </c>
    </row>
    <row r="19" spans="1:9" ht="40.5" customHeight="1">
      <c r="A19" s="108">
        <v>11</v>
      </c>
      <c r="B19" s="510" t="s">
        <v>2258</v>
      </c>
      <c r="C19" s="510" t="s">
        <v>2259</v>
      </c>
      <c r="D19" s="510" t="s">
        <v>2260</v>
      </c>
      <c r="E19" s="510" t="s">
        <v>2261</v>
      </c>
      <c r="F19" s="510" t="s">
        <v>329</v>
      </c>
      <c r="G19" s="512">
        <f>6875+625</f>
        <v>7500</v>
      </c>
      <c r="H19" s="512">
        <v>6875</v>
      </c>
      <c r="I19" s="511">
        <v>1375</v>
      </c>
    </row>
    <row r="20" spans="1:9" ht="40.5" customHeight="1">
      <c r="A20" s="108">
        <v>12</v>
      </c>
      <c r="B20" s="510" t="s">
        <v>2263</v>
      </c>
      <c r="C20" s="510" t="s">
        <v>2255</v>
      </c>
      <c r="D20" s="510" t="s">
        <v>2232</v>
      </c>
      <c r="E20" s="510" t="s">
        <v>2264</v>
      </c>
      <c r="F20" s="510" t="s">
        <v>329</v>
      </c>
      <c r="G20" s="511">
        <f>8250+625</f>
        <v>8875</v>
      </c>
      <c r="H20" s="511">
        <v>8250</v>
      </c>
      <c r="I20" s="511">
        <v>1650</v>
      </c>
    </row>
    <row r="21" spans="1:9" ht="40.5" customHeight="1">
      <c r="A21" s="108">
        <v>13</v>
      </c>
      <c r="B21" s="510" t="s">
        <v>2266</v>
      </c>
      <c r="C21" s="510" t="s">
        <v>2267</v>
      </c>
      <c r="D21" s="510" t="s">
        <v>2282</v>
      </c>
      <c r="E21" s="510" t="s">
        <v>2268</v>
      </c>
      <c r="F21" s="510" t="s">
        <v>329</v>
      </c>
      <c r="G21" s="511">
        <v>1125</v>
      </c>
      <c r="H21" s="511">
        <v>1125</v>
      </c>
      <c r="I21" s="511">
        <v>225</v>
      </c>
    </row>
    <row r="22" spans="1:9" ht="40.5" customHeight="1">
      <c r="A22" s="108">
        <v>14</v>
      </c>
      <c r="B22" s="510" t="s">
        <v>2269</v>
      </c>
      <c r="C22" s="510" t="s">
        <v>2270</v>
      </c>
      <c r="D22" s="510" t="s">
        <v>2284</v>
      </c>
      <c r="E22" s="510" t="s">
        <v>2233</v>
      </c>
      <c r="F22" s="510" t="s">
        <v>329</v>
      </c>
      <c r="G22" s="511">
        <v>500</v>
      </c>
      <c r="H22" s="511">
        <v>500</v>
      </c>
      <c r="I22" s="511">
        <v>100</v>
      </c>
    </row>
    <row r="23" spans="1:9" ht="40.5" customHeight="1">
      <c r="A23" s="108">
        <v>15</v>
      </c>
      <c r="B23" s="510" t="s">
        <v>2271</v>
      </c>
      <c r="C23" s="510" t="s">
        <v>2272</v>
      </c>
      <c r="D23" s="510" t="s">
        <v>2281</v>
      </c>
      <c r="E23" s="510" t="s">
        <v>2273</v>
      </c>
      <c r="F23" s="510" t="s">
        <v>329</v>
      </c>
      <c r="G23" s="511">
        <v>1000</v>
      </c>
      <c r="H23" s="511">
        <v>1000</v>
      </c>
      <c r="I23" s="511">
        <v>200</v>
      </c>
    </row>
    <row r="24" spans="1:9" ht="40.5" customHeight="1">
      <c r="A24" s="108">
        <v>16</v>
      </c>
      <c r="B24" s="510" t="s">
        <v>2274</v>
      </c>
      <c r="C24" s="510" t="s">
        <v>2275</v>
      </c>
      <c r="D24" s="510" t="s">
        <v>2279</v>
      </c>
      <c r="E24" s="510" t="s">
        <v>2276</v>
      </c>
      <c r="F24" s="510" t="s">
        <v>329</v>
      </c>
      <c r="G24" s="511">
        <v>2250</v>
      </c>
      <c r="H24" s="511">
        <v>2250</v>
      </c>
      <c r="I24" s="511">
        <v>450</v>
      </c>
    </row>
    <row r="25" spans="1:9" ht="40.5" customHeight="1">
      <c r="A25" s="108">
        <v>17</v>
      </c>
      <c r="B25" s="510" t="s">
        <v>2277</v>
      </c>
      <c r="C25" s="510" t="s">
        <v>2278</v>
      </c>
      <c r="D25" s="510" t="s">
        <v>2280</v>
      </c>
      <c r="E25" s="510" t="s">
        <v>2273</v>
      </c>
      <c r="F25" s="510" t="s">
        <v>329</v>
      </c>
      <c r="G25" s="511">
        <v>1000</v>
      </c>
      <c r="H25" s="511">
        <v>1000</v>
      </c>
      <c r="I25" s="511">
        <v>200</v>
      </c>
    </row>
    <row r="26" spans="1:9" ht="40.5" customHeight="1">
      <c r="A26" s="108">
        <v>18</v>
      </c>
      <c r="B26" s="510" t="s">
        <v>2230</v>
      </c>
      <c r="C26" s="510" t="s">
        <v>2270</v>
      </c>
      <c r="D26" s="510" t="s">
        <v>2283</v>
      </c>
      <c r="E26" s="510" t="s">
        <v>2233</v>
      </c>
      <c r="F26" s="510" t="s">
        <v>329</v>
      </c>
      <c r="G26" s="511">
        <v>500</v>
      </c>
      <c r="H26" s="511">
        <v>500</v>
      </c>
      <c r="I26" s="511">
        <v>100</v>
      </c>
    </row>
    <row r="27" spans="1:9" ht="40.5" customHeight="1">
      <c r="A27" s="108">
        <v>19</v>
      </c>
      <c r="B27" s="510" t="s">
        <v>2226</v>
      </c>
      <c r="C27" s="510" t="s">
        <v>2227</v>
      </c>
      <c r="D27" s="510" t="s">
        <v>2228</v>
      </c>
      <c r="E27" s="510" t="s">
        <v>2229</v>
      </c>
      <c r="F27" s="510" t="s">
        <v>0</v>
      </c>
      <c r="G27" s="511">
        <v>1125</v>
      </c>
      <c r="H27" s="511">
        <v>1125</v>
      </c>
      <c r="I27" s="511">
        <v>225</v>
      </c>
    </row>
    <row r="28" spans="1:9" ht="40.5" customHeight="1">
      <c r="A28" s="108">
        <v>20</v>
      </c>
      <c r="B28" s="510" t="s">
        <v>2263</v>
      </c>
      <c r="C28" s="510" t="s">
        <v>2255</v>
      </c>
      <c r="D28" s="510" t="s">
        <v>2232</v>
      </c>
      <c r="E28" s="510" t="s">
        <v>2264</v>
      </c>
      <c r="F28" s="510" t="s">
        <v>0</v>
      </c>
      <c r="G28" s="511">
        <v>625</v>
      </c>
      <c r="H28" s="511">
        <v>625</v>
      </c>
      <c r="I28" s="511">
        <v>125</v>
      </c>
    </row>
    <row r="29" spans="1:9" ht="40.5" customHeight="1">
      <c r="A29" s="108">
        <v>21</v>
      </c>
      <c r="B29" s="510" t="s">
        <v>2274</v>
      </c>
      <c r="C29" s="510" t="s">
        <v>2275</v>
      </c>
      <c r="D29" s="510" t="s">
        <v>2279</v>
      </c>
      <c r="E29" s="510" t="s">
        <v>2276</v>
      </c>
      <c r="F29" s="510" t="s">
        <v>0</v>
      </c>
      <c r="G29" s="511">
        <v>750</v>
      </c>
      <c r="H29" s="511">
        <v>750</v>
      </c>
      <c r="I29" s="511">
        <v>150</v>
      </c>
    </row>
    <row r="30" spans="1:9" ht="40.5" customHeight="1">
      <c r="A30" s="108">
        <v>22</v>
      </c>
      <c r="B30" s="510" t="s">
        <v>2277</v>
      </c>
      <c r="C30" s="510" t="s">
        <v>2278</v>
      </c>
      <c r="D30" s="510" t="s">
        <v>2280</v>
      </c>
      <c r="E30" s="510" t="s">
        <v>2273</v>
      </c>
      <c r="F30" s="510" t="s">
        <v>0</v>
      </c>
      <c r="G30" s="511">
        <v>437.5</v>
      </c>
      <c r="H30" s="511">
        <v>437.5</v>
      </c>
      <c r="I30" s="511">
        <v>87.5</v>
      </c>
    </row>
    <row r="31" spans="1:9" ht="40.5" customHeight="1">
      <c r="A31" s="108">
        <v>23</v>
      </c>
      <c r="B31" s="510" t="s">
        <v>2271</v>
      </c>
      <c r="C31" s="510" t="s">
        <v>2272</v>
      </c>
      <c r="D31" s="510" t="s">
        <v>2281</v>
      </c>
      <c r="E31" s="510" t="s">
        <v>2273</v>
      </c>
      <c r="F31" s="510" t="s">
        <v>0</v>
      </c>
      <c r="G31" s="511">
        <v>437.5</v>
      </c>
      <c r="H31" s="511">
        <v>437.5</v>
      </c>
      <c r="I31" s="511">
        <v>87.5</v>
      </c>
    </row>
    <row r="32" spans="1:9" ht="40.5" customHeight="1">
      <c r="A32" s="108">
        <v>24</v>
      </c>
      <c r="B32" s="510" t="s">
        <v>2239</v>
      </c>
      <c r="C32" s="510" t="s">
        <v>2240</v>
      </c>
      <c r="D32" s="510" t="s">
        <v>2241</v>
      </c>
      <c r="E32" s="510" t="s">
        <v>2242</v>
      </c>
      <c r="F32" s="510" t="s">
        <v>0</v>
      </c>
      <c r="G32" s="511">
        <v>250</v>
      </c>
      <c r="H32" s="511">
        <v>250</v>
      </c>
      <c r="I32" s="511">
        <v>50</v>
      </c>
    </row>
    <row r="33" spans="1:9" ht="40.5" customHeight="1">
      <c r="A33" s="108">
        <v>25</v>
      </c>
      <c r="B33" s="510" t="s">
        <v>2254</v>
      </c>
      <c r="C33" s="510" t="s">
        <v>531</v>
      </c>
      <c r="D33" s="510" t="s">
        <v>529</v>
      </c>
      <c r="E33" s="510" t="s">
        <v>2234</v>
      </c>
      <c r="F33" s="510" t="s">
        <v>0</v>
      </c>
      <c r="G33" s="511">
        <v>250</v>
      </c>
      <c r="H33" s="511">
        <v>250</v>
      </c>
      <c r="I33" s="511">
        <v>50</v>
      </c>
    </row>
    <row r="34" spans="1:9" ht="31.5" customHeight="1">
      <c r="A34" s="108">
        <v>26</v>
      </c>
      <c r="B34" s="510" t="s">
        <v>2266</v>
      </c>
      <c r="C34" s="510" t="s">
        <v>2267</v>
      </c>
      <c r="D34" s="510" t="s">
        <v>2282</v>
      </c>
      <c r="E34" s="510" t="s">
        <v>2268</v>
      </c>
      <c r="F34" s="510" t="s">
        <v>0</v>
      </c>
      <c r="G34" s="511">
        <v>250</v>
      </c>
      <c r="H34" s="511">
        <v>250</v>
      </c>
      <c r="I34" s="511">
        <v>50</v>
      </c>
    </row>
    <row r="35" spans="1:9" ht="31.5" customHeight="1">
      <c r="A35" s="108">
        <v>27</v>
      </c>
      <c r="B35" s="97"/>
      <c r="C35" s="97"/>
      <c r="D35" s="97"/>
      <c r="E35" s="97"/>
      <c r="F35" s="108"/>
      <c r="G35" s="4"/>
      <c r="H35" s="4"/>
      <c r="I35" s="4"/>
    </row>
    <row r="36" spans="1:9" ht="31.5" customHeight="1">
      <c r="A36" s="97" t="s">
        <v>263</v>
      </c>
      <c r="B36" s="97"/>
      <c r="C36" s="97"/>
      <c r="D36" s="97"/>
      <c r="E36" s="97"/>
      <c r="F36" s="108"/>
      <c r="G36" s="4"/>
      <c r="H36" s="4"/>
      <c r="I36" s="4"/>
    </row>
    <row r="37" spans="1:9" ht="15">
      <c r="A37" s="97"/>
      <c r="B37" s="109"/>
      <c r="C37" s="109"/>
      <c r="D37" s="109"/>
      <c r="E37" s="109"/>
      <c r="F37" s="97" t="s">
        <v>418</v>
      </c>
      <c r="G37" s="96">
        <f>SUM(G9:G36)</f>
        <v>152650</v>
      </c>
      <c r="H37" s="96">
        <f>SUM(H9:H36)</f>
        <v>139500</v>
      </c>
      <c r="I37" s="96">
        <f>SUM(I9:I36)</f>
        <v>27900</v>
      </c>
    </row>
    <row r="38" spans="1:9" ht="15">
      <c r="A38" s="243"/>
      <c r="B38" s="243"/>
      <c r="C38" s="243"/>
      <c r="D38" s="243"/>
      <c r="E38" s="243"/>
      <c r="F38" s="243"/>
      <c r="G38" s="243"/>
      <c r="H38" s="205"/>
      <c r="I38" s="205"/>
    </row>
    <row r="39" spans="1:9" ht="15">
      <c r="A39" s="244" t="s">
        <v>427</v>
      </c>
      <c r="B39" s="244"/>
      <c r="C39" s="243"/>
      <c r="D39" s="243"/>
      <c r="E39" s="243"/>
      <c r="F39" s="243"/>
      <c r="G39" s="243"/>
      <c r="H39" s="205"/>
      <c r="I39" s="205"/>
    </row>
    <row r="40" spans="1:9" ht="15">
      <c r="A40" s="244"/>
      <c r="B40" s="244"/>
      <c r="C40" s="243"/>
      <c r="D40" s="243"/>
      <c r="E40" s="243"/>
      <c r="F40" s="243"/>
      <c r="G40" s="243"/>
      <c r="H40" s="205"/>
      <c r="I40" s="205"/>
    </row>
    <row r="41" spans="1:9" ht="15">
      <c r="A41" s="244"/>
      <c r="B41" s="244"/>
      <c r="C41" s="205"/>
      <c r="D41" s="205"/>
      <c r="E41" s="205"/>
      <c r="F41" s="205"/>
      <c r="G41" s="205"/>
      <c r="H41" s="205"/>
      <c r="I41" s="205"/>
    </row>
    <row r="42" spans="1:9" ht="15">
      <c r="A42" s="244"/>
      <c r="B42" s="244"/>
      <c r="C42" s="205"/>
      <c r="D42" s="205"/>
      <c r="E42" s="205"/>
      <c r="F42" s="205"/>
      <c r="G42" s="205"/>
      <c r="H42" s="205"/>
      <c r="I42" s="205"/>
    </row>
    <row r="43" spans="1:9">
      <c r="A43" s="240"/>
      <c r="B43" s="240"/>
      <c r="C43" s="240"/>
      <c r="D43" s="240"/>
      <c r="E43" s="240"/>
      <c r="F43" s="240"/>
      <c r="G43" s="240"/>
      <c r="H43" s="240"/>
      <c r="I43" s="240"/>
    </row>
    <row r="44" spans="1:9" ht="15">
      <c r="A44" s="211" t="s">
        <v>98</v>
      </c>
      <c r="B44" s="211"/>
      <c r="C44" s="205"/>
      <c r="D44" s="205"/>
      <c r="E44" s="205"/>
      <c r="F44" s="205"/>
      <c r="G44" s="205"/>
      <c r="H44" s="205"/>
      <c r="I44" s="205"/>
    </row>
    <row r="45" spans="1:9" ht="15">
      <c r="A45" s="205"/>
      <c r="B45" s="205"/>
      <c r="C45" s="205"/>
      <c r="D45" s="205"/>
      <c r="E45" s="205"/>
      <c r="F45" s="205"/>
      <c r="G45" s="205"/>
      <c r="H45" s="205"/>
      <c r="I45" s="205"/>
    </row>
    <row r="46" spans="1:9" ht="15">
      <c r="A46" s="205"/>
      <c r="B46" s="205"/>
      <c r="C46" s="205"/>
      <c r="D46" s="205"/>
      <c r="E46" s="209"/>
      <c r="F46" s="209"/>
      <c r="G46" s="209"/>
      <c r="H46" s="205"/>
      <c r="I46" s="205"/>
    </row>
    <row r="47" spans="1:9" ht="15">
      <c r="A47" s="211"/>
      <c r="B47" s="211"/>
      <c r="C47" s="211" t="s">
        <v>372</v>
      </c>
      <c r="D47" s="211"/>
      <c r="E47" s="211"/>
      <c r="F47" s="211"/>
      <c r="G47" s="211"/>
      <c r="H47" s="205"/>
      <c r="I47" s="205"/>
    </row>
    <row r="48" spans="1:9" ht="15">
      <c r="A48" s="205"/>
      <c r="B48" s="205"/>
      <c r="C48" s="205" t="s">
        <v>371</v>
      </c>
      <c r="D48" s="205"/>
      <c r="E48" s="205"/>
      <c r="F48" s="205"/>
      <c r="G48" s="205"/>
      <c r="H48" s="205"/>
      <c r="I48" s="205"/>
    </row>
    <row r="49" spans="1:7">
      <c r="A49" s="213"/>
      <c r="B49" s="213"/>
      <c r="C49" s="213" t="s">
        <v>129</v>
      </c>
      <c r="D49" s="213"/>
      <c r="E49" s="213"/>
      <c r="F49" s="213"/>
      <c r="G49" s="213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67" orientation="landscape" r:id="rId1"/>
  <rowBreaks count="1" manualBreakCount="1">
    <brk id="21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79"/>
  <sheetViews>
    <sheetView view="pageBreakPreview" topLeftCell="C52" zoomScaleNormal="80" zoomScaleSheetLayoutView="100" workbookViewId="0">
      <selection activeCell="C56" sqref="C56"/>
    </sheetView>
  </sheetViews>
  <sheetFormatPr defaultRowHeight="12.75"/>
  <cols>
    <col min="2" max="2" width="22.5703125" customWidth="1"/>
    <col min="3" max="3" width="28.140625" customWidth="1"/>
    <col min="4" max="4" width="20.28515625" customWidth="1"/>
    <col min="5" max="5" width="27.85546875" customWidth="1"/>
    <col min="6" max="6" width="36.85546875" customWidth="1"/>
    <col min="7" max="7" width="15.140625" customWidth="1"/>
    <col min="8" max="8" width="15" customWidth="1"/>
    <col min="9" max="9" width="12" customWidth="1"/>
  </cols>
  <sheetData>
    <row r="1" spans="1:9" ht="15">
      <c r="A1" s="514" t="s">
        <v>432</v>
      </c>
      <c r="B1" s="514"/>
      <c r="C1" s="92"/>
      <c r="D1" s="92"/>
      <c r="E1" s="92"/>
      <c r="F1" s="92"/>
      <c r="G1" s="92"/>
      <c r="H1" s="530" t="s">
        <v>100</v>
      </c>
      <c r="I1" s="530"/>
    </row>
    <row r="2" spans="1:9" ht="15">
      <c r="A2" s="92" t="s">
        <v>130</v>
      </c>
      <c r="B2" s="92"/>
      <c r="C2" s="92"/>
      <c r="D2" s="92"/>
      <c r="E2" s="92"/>
      <c r="F2" s="92"/>
      <c r="G2" s="92"/>
      <c r="H2" s="528" t="s">
        <v>450</v>
      </c>
      <c r="I2" s="528"/>
    </row>
    <row r="3" spans="1:9" ht="15">
      <c r="A3" s="92"/>
      <c r="B3" s="92"/>
      <c r="C3" s="92"/>
      <c r="D3" s="91"/>
      <c r="E3" s="91"/>
      <c r="F3" s="91"/>
      <c r="G3" s="91"/>
      <c r="H3" s="187"/>
      <c r="I3" s="187"/>
    </row>
    <row r="4" spans="1:9" ht="15">
      <c r="A4" s="92" t="str">
        <f>'ფორმა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91"/>
      <c r="I4" s="91"/>
    </row>
    <row r="5" spans="1:9" ht="15">
      <c r="A5" s="514" t="s">
        <v>2323</v>
      </c>
      <c r="B5" s="92"/>
      <c r="C5" s="92"/>
      <c r="D5" s="342"/>
      <c r="E5" s="342"/>
      <c r="F5" s="342"/>
      <c r="G5" s="342"/>
      <c r="H5" s="342"/>
      <c r="I5" s="342"/>
    </row>
    <row r="6" spans="1:9" ht="15">
      <c r="A6" s="92"/>
      <c r="B6" s="92"/>
      <c r="C6" s="92"/>
      <c r="D6" s="92"/>
      <c r="E6" s="92"/>
      <c r="F6" s="92"/>
      <c r="G6" s="92"/>
      <c r="H6" s="91"/>
      <c r="I6" s="91"/>
    </row>
    <row r="7" spans="1:9" ht="15">
      <c r="A7" s="513"/>
      <c r="B7" s="186"/>
      <c r="C7" s="186"/>
      <c r="D7" s="275"/>
      <c r="E7" s="186"/>
      <c r="F7" s="186"/>
      <c r="G7" s="186"/>
      <c r="H7" s="93"/>
      <c r="I7" s="93"/>
    </row>
    <row r="8" spans="1:9" ht="45">
      <c r="A8" s="100" t="s">
        <v>63</v>
      </c>
      <c r="B8" s="100" t="s">
        <v>322</v>
      </c>
      <c r="C8" s="100" t="s">
        <v>323</v>
      </c>
      <c r="D8" s="100" t="s">
        <v>219</v>
      </c>
      <c r="E8" s="100" t="s">
        <v>326</v>
      </c>
      <c r="F8" s="100" t="s">
        <v>325</v>
      </c>
      <c r="G8" s="100" t="s">
        <v>367</v>
      </c>
      <c r="H8" s="94" t="s">
        <v>10</v>
      </c>
      <c r="I8" s="94" t="s">
        <v>9</v>
      </c>
    </row>
    <row r="9" spans="1:9" ht="80.25" customHeight="1">
      <c r="A9" s="360">
        <v>1</v>
      </c>
      <c r="B9" s="515" t="s">
        <v>2254</v>
      </c>
      <c r="C9" s="515" t="s">
        <v>531</v>
      </c>
      <c r="D9" s="515" t="s">
        <v>529</v>
      </c>
      <c r="E9" s="515" t="s">
        <v>2291</v>
      </c>
      <c r="F9" s="515" t="s">
        <v>2291</v>
      </c>
      <c r="G9" s="360">
        <v>3</v>
      </c>
      <c r="H9" s="516">
        <v>45</v>
      </c>
      <c r="I9" s="516">
        <v>45</v>
      </c>
    </row>
    <row r="10" spans="1:9" ht="80.25" customHeight="1">
      <c r="A10" s="360">
        <v>2</v>
      </c>
      <c r="B10" s="515" t="s">
        <v>2222</v>
      </c>
      <c r="C10" s="515" t="s">
        <v>2223</v>
      </c>
      <c r="D10" s="515" t="s">
        <v>2224</v>
      </c>
      <c r="E10" s="515" t="s">
        <v>2292</v>
      </c>
      <c r="F10" s="515" t="s">
        <v>2292</v>
      </c>
      <c r="G10" s="360">
        <v>3</v>
      </c>
      <c r="H10" s="516">
        <v>45</v>
      </c>
      <c r="I10" s="516">
        <v>45</v>
      </c>
    </row>
    <row r="11" spans="1:9" ht="80.25" customHeight="1">
      <c r="A11" s="360">
        <v>3</v>
      </c>
      <c r="B11" s="515" t="s">
        <v>2289</v>
      </c>
      <c r="C11" s="515" t="s">
        <v>2262</v>
      </c>
      <c r="D11" s="515" t="s">
        <v>2248</v>
      </c>
      <c r="E11" s="515" t="s">
        <v>2292</v>
      </c>
      <c r="F11" s="515" t="s">
        <v>2292</v>
      </c>
      <c r="G11" s="360">
        <v>3</v>
      </c>
      <c r="H11" s="516">
        <v>45</v>
      </c>
      <c r="I11" s="516">
        <v>45</v>
      </c>
    </row>
    <row r="12" spans="1:9" ht="80.25" customHeight="1">
      <c r="A12" s="360">
        <v>4</v>
      </c>
      <c r="B12" s="515" t="s">
        <v>2290</v>
      </c>
      <c r="C12" s="515" t="s">
        <v>2244</v>
      </c>
      <c r="D12" s="515" t="s">
        <v>2176</v>
      </c>
      <c r="E12" s="515" t="s">
        <v>2292</v>
      </c>
      <c r="F12" s="515" t="s">
        <v>2292</v>
      </c>
      <c r="G12" s="360">
        <v>3</v>
      </c>
      <c r="H12" s="516">
        <v>45</v>
      </c>
      <c r="I12" s="516">
        <v>45</v>
      </c>
    </row>
    <row r="13" spans="1:9" ht="80.25" customHeight="1">
      <c r="A13" s="360">
        <v>5</v>
      </c>
      <c r="B13" s="515" t="s">
        <v>2254</v>
      </c>
      <c r="C13" s="515" t="s">
        <v>531</v>
      </c>
      <c r="D13" s="515" t="s">
        <v>529</v>
      </c>
      <c r="E13" s="515" t="s">
        <v>2291</v>
      </c>
      <c r="F13" s="515" t="s">
        <v>2315</v>
      </c>
      <c r="G13" s="360">
        <v>3</v>
      </c>
      <c r="H13" s="516">
        <v>60</v>
      </c>
      <c r="I13" s="516">
        <v>60</v>
      </c>
    </row>
    <row r="14" spans="1:9" ht="80.25" customHeight="1">
      <c r="A14" s="360">
        <v>6</v>
      </c>
      <c r="B14" s="515" t="s">
        <v>2222</v>
      </c>
      <c r="C14" s="515" t="s">
        <v>2223</v>
      </c>
      <c r="D14" s="515" t="s">
        <v>2224</v>
      </c>
      <c r="E14" s="515" t="s">
        <v>2292</v>
      </c>
      <c r="F14" s="515" t="s">
        <v>2315</v>
      </c>
      <c r="G14" s="360">
        <v>3</v>
      </c>
      <c r="H14" s="516">
        <v>60</v>
      </c>
      <c r="I14" s="516">
        <v>60</v>
      </c>
    </row>
    <row r="15" spans="1:9" ht="80.25" customHeight="1">
      <c r="A15" s="360">
        <v>7</v>
      </c>
      <c r="B15" s="515" t="s">
        <v>2289</v>
      </c>
      <c r="C15" s="515" t="s">
        <v>2262</v>
      </c>
      <c r="D15" s="515" t="s">
        <v>2248</v>
      </c>
      <c r="E15" s="515" t="s">
        <v>2292</v>
      </c>
      <c r="F15" s="515" t="s">
        <v>2315</v>
      </c>
      <c r="G15" s="360">
        <v>3</v>
      </c>
      <c r="H15" s="516">
        <v>60</v>
      </c>
      <c r="I15" s="516">
        <v>60</v>
      </c>
    </row>
    <row r="16" spans="1:9" ht="80.25" customHeight="1">
      <c r="A16" s="360">
        <v>8</v>
      </c>
      <c r="B16" s="515" t="s">
        <v>2290</v>
      </c>
      <c r="C16" s="515" t="s">
        <v>2244</v>
      </c>
      <c r="D16" s="515" t="s">
        <v>2176</v>
      </c>
      <c r="E16" s="515" t="s">
        <v>2292</v>
      </c>
      <c r="F16" s="515" t="s">
        <v>2315</v>
      </c>
      <c r="G16" s="360">
        <v>3</v>
      </c>
      <c r="H16" s="516">
        <v>60</v>
      </c>
      <c r="I16" s="516">
        <v>60</v>
      </c>
    </row>
    <row r="17" spans="1:9" ht="80.25" customHeight="1">
      <c r="A17" s="360">
        <v>9</v>
      </c>
      <c r="B17" s="515" t="s">
        <v>2254</v>
      </c>
      <c r="C17" s="515" t="s">
        <v>531</v>
      </c>
      <c r="D17" s="515" t="s">
        <v>529</v>
      </c>
      <c r="E17" s="515" t="s">
        <v>2293</v>
      </c>
      <c r="F17" s="515" t="s">
        <v>2316</v>
      </c>
      <c r="G17" s="360">
        <v>1</v>
      </c>
      <c r="H17" s="516">
        <v>52.5</v>
      </c>
      <c r="I17" s="516">
        <v>52.5</v>
      </c>
    </row>
    <row r="18" spans="1:9" ht="80.25" customHeight="1">
      <c r="A18" s="360">
        <v>10</v>
      </c>
      <c r="B18" s="515" t="s">
        <v>2222</v>
      </c>
      <c r="C18" s="515" t="s">
        <v>2223</v>
      </c>
      <c r="D18" s="515" t="s">
        <v>2224</v>
      </c>
      <c r="E18" s="515" t="s">
        <v>2294</v>
      </c>
      <c r="F18" s="515" t="s">
        <v>2316</v>
      </c>
      <c r="G18" s="360">
        <v>1</v>
      </c>
      <c r="H18" s="516">
        <v>52.5</v>
      </c>
      <c r="I18" s="516">
        <v>52.5</v>
      </c>
    </row>
    <row r="19" spans="1:9" ht="80.25" customHeight="1">
      <c r="A19" s="360">
        <v>11</v>
      </c>
      <c r="B19" s="515" t="s">
        <v>2246</v>
      </c>
      <c r="C19" s="515" t="s">
        <v>2262</v>
      </c>
      <c r="D19" s="515" t="s">
        <v>2248</v>
      </c>
      <c r="E19" s="515" t="s">
        <v>2294</v>
      </c>
      <c r="F19" s="515" t="s">
        <v>2316</v>
      </c>
      <c r="G19" s="360">
        <v>1</v>
      </c>
      <c r="H19" s="516">
        <v>52.5</v>
      </c>
      <c r="I19" s="516">
        <v>52.5</v>
      </c>
    </row>
    <row r="20" spans="1:9" ht="80.25" customHeight="1">
      <c r="A20" s="360">
        <v>12</v>
      </c>
      <c r="B20" s="515" t="s">
        <v>2290</v>
      </c>
      <c r="C20" s="515" t="s">
        <v>2244</v>
      </c>
      <c r="D20" s="515" t="s">
        <v>2176</v>
      </c>
      <c r="E20" s="515" t="s">
        <v>2295</v>
      </c>
      <c r="F20" s="515" t="s">
        <v>2316</v>
      </c>
      <c r="G20" s="360">
        <v>1</v>
      </c>
      <c r="H20" s="516">
        <v>52.5</v>
      </c>
      <c r="I20" s="516">
        <v>52.5</v>
      </c>
    </row>
    <row r="21" spans="1:9" ht="80.25" customHeight="1">
      <c r="A21" s="360">
        <v>13</v>
      </c>
      <c r="B21" s="515" t="s">
        <v>2254</v>
      </c>
      <c r="C21" s="515" t="s">
        <v>531</v>
      </c>
      <c r="D21" s="515" t="s">
        <v>529</v>
      </c>
      <c r="E21" s="515" t="s">
        <v>2293</v>
      </c>
      <c r="F21" s="515" t="s">
        <v>2293</v>
      </c>
      <c r="G21" s="360">
        <v>1</v>
      </c>
      <c r="H21" s="516">
        <v>15</v>
      </c>
      <c r="I21" s="516">
        <v>15</v>
      </c>
    </row>
    <row r="22" spans="1:9" ht="80.25" customHeight="1">
      <c r="A22" s="360">
        <v>14</v>
      </c>
      <c r="B22" s="515" t="s">
        <v>2222</v>
      </c>
      <c r="C22" s="515" t="s">
        <v>2223</v>
      </c>
      <c r="D22" s="515" t="s">
        <v>2224</v>
      </c>
      <c r="E22" s="515" t="s">
        <v>2294</v>
      </c>
      <c r="F22" s="515" t="s">
        <v>2294</v>
      </c>
      <c r="G22" s="360">
        <v>1</v>
      </c>
      <c r="H22" s="516">
        <v>15</v>
      </c>
      <c r="I22" s="516">
        <v>15</v>
      </c>
    </row>
    <row r="23" spans="1:9" ht="80.25" customHeight="1">
      <c r="A23" s="360">
        <v>15</v>
      </c>
      <c r="B23" s="515" t="s">
        <v>2246</v>
      </c>
      <c r="C23" s="515" t="s">
        <v>2262</v>
      </c>
      <c r="D23" s="515" t="s">
        <v>2248</v>
      </c>
      <c r="E23" s="515" t="s">
        <v>2294</v>
      </c>
      <c r="F23" s="515" t="s">
        <v>2294</v>
      </c>
      <c r="G23" s="360">
        <v>1</v>
      </c>
      <c r="H23" s="516">
        <v>15</v>
      </c>
      <c r="I23" s="516">
        <v>15</v>
      </c>
    </row>
    <row r="24" spans="1:9" ht="80.25" customHeight="1">
      <c r="A24" s="360">
        <v>16</v>
      </c>
      <c r="B24" s="515" t="s">
        <v>2290</v>
      </c>
      <c r="C24" s="515" t="s">
        <v>2244</v>
      </c>
      <c r="D24" s="515" t="s">
        <v>2176</v>
      </c>
      <c r="E24" s="515" t="s">
        <v>2295</v>
      </c>
      <c r="F24" s="515" t="s">
        <v>2295</v>
      </c>
      <c r="G24" s="360">
        <v>1</v>
      </c>
      <c r="H24" s="516">
        <v>15</v>
      </c>
      <c r="I24" s="516">
        <v>15</v>
      </c>
    </row>
    <row r="25" spans="1:9" s="137" customFormat="1" ht="80.25" customHeight="1">
      <c r="A25" s="360">
        <v>17</v>
      </c>
      <c r="B25" s="515" t="s">
        <v>2254</v>
      </c>
      <c r="C25" s="515" t="s">
        <v>531</v>
      </c>
      <c r="D25" s="515" t="s">
        <v>529</v>
      </c>
      <c r="E25" s="515" t="s">
        <v>2296</v>
      </c>
      <c r="F25" s="515" t="s">
        <v>2317</v>
      </c>
      <c r="G25" s="360">
        <v>4</v>
      </c>
      <c r="H25" s="516">
        <v>160</v>
      </c>
      <c r="I25" s="516">
        <v>160</v>
      </c>
    </row>
    <row r="26" spans="1:9" s="137" customFormat="1" ht="80.25" customHeight="1">
      <c r="A26" s="360">
        <v>18</v>
      </c>
      <c r="B26" s="515" t="s">
        <v>2222</v>
      </c>
      <c r="C26" s="515" t="s">
        <v>2223</v>
      </c>
      <c r="D26" s="515" t="s">
        <v>2224</v>
      </c>
      <c r="E26" s="515" t="s">
        <v>2296</v>
      </c>
      <c r="F26" s="515" t="s">
        <v>2317</v>
      </c>
      <c r="G26" s="360">
        <v>4</v>
      </c>
      <c r="H26" s="516">
        <v>160</v>
      </c>
      <c r="I26" s="516">
        <v>160</v>
      </c>
    </row>
    <row r="27" spans="1:9" s="137" customFormat="1" ht="80.25" customHeight="1">
      <c r="A27" s="360">
        <v>19</v>
      </c>
      <c r="B27" s="515" t="s">
        <v>2246</v>
      </c>
      <c r="C27" s="515" t="s">
        <v>2262</v>
      </c>
      <c r="D27" s="515" t="s">
        <v>2248</v>
      </c>
      <c r="E27" s="515" t="s">
        <v>2296</v>
      </c>
      <c r="F27" s="515" t="s">
        <v>2317</v>
      </c>
      <c r="G27" s="360">
        <v>4</v>
      </c>
      <c r="H27" s="516">
        <v>160</v>
      </c>
      <c r="I27" s="516">
        <v>160</v>
      </c>
    </row>
    <row r="28" spans="1:9" ht="80.25" customHeight="1">
      <c r="A28" s="360">
        <v>20</v>
      </c>
      <c r="B28" s="515" t="s">
        <v>2254</v>
      </c>
      <c r="C28" s="515" t="s">
        <v>531</v>
      </c>
      <c r="D28" s="515" t="s">
        <v>529</v>
      </c>
      <c r="E28" s="515" t="s">
        <v>2296</v>
      </c>
      <c r="F28" s="515" t="s">
        <v>2296</v>
      </c>
      <c r="G28" s="360">
        <v>4</v>
      </c>
      <c r="H28" s="516">
        <v>60</v>
      </c>
      <c r="I28" s="516">
        <v>60</v>
      </c>
    </row>
    <row r="29" spans="1:9" ht="80.25" customHeight="1">
      <c r="A29" s="360">
        <v>21</v>
      </c>
      <c r="B29" s="515" t="s">
        <v>2222</v>
      </c>
      <c r="C29" s="515" t="s">
        <v>2223</v>
      </c>
      <c r="D29" s="515" t="s">
        <v>2224</v>
      </c>
      <c r="E29" s="515" t="s">
        <v>2296</v>
      </c>
      <c r="F29" s="515" t="s">
        <v>2296</v>
      </c>
      <c r="G29" s="360">
        <v>4</v>
      </c>
      <c r="H29" s="516">
        <v>60</v>
      </c>
      <c r="I29" s="516">
        <v>60</v>
      </c>
    </row>
    <row r="30" spans="1:9" ht="80.25" customHeight="1">
      <c r="A30" s="360">
        <v>22</v>
      </c>
      <c r="B30" s="515" t="s">
        <v>2246</v>
      </c>
      <c r="C30" s="515" t="s">
        <v>2262</v>
      </c>
      <c r="D30" s="515" t="s">
        <v>2248</v>
      </c>
      <c r="E30" s="515" t="s">
        <v>2296</v>
      </c>
      <c r="F30" s="515" t="s">
        <v>2296</v>
      </c>
      <c r="G30" s="360">
        <v>4</v>
      </c>
      <c r="H30" s="516">
        <v>60</v>
      </c>
      <c r="I30" s="516">
        <v>60</v>
      </c>
    </row>
    <row r="31" spans="1:9" ht="80.25" customHeight="1">
      <c r="A31" s="360">
        <v>23</v>
      </c>
      <c r="B31" s="515" t="s">
        <v>2285</v>
      </c>
      <c r="C31" s="515" t="s">
        <v>531</v>
      </c>
      <c r="D31" s="515" t="s">
        <v>529</v>
      </c>
      <c r="E31" s="515" t="s">
        <v>2297</v>
      </c>
      <c r="F31" s="515" t="s">
        <v>2297</v>
      </c>
      <c r="G31" s="360">
        <v>1</v>
      </c>
      <c r="H31" s="516">
        <v>15</v>
      </c>
      <c r="I31" s="516">
        <v>15</v>
      </c>
    </row>
    <row r="32" spans="1:9" ht="80.25" customHeight="1">
      <c r="A32" s="360">
        <v>24</v>
      </c>
      <c r="B32" s="515" t="s">
        <v>2286</v>
      </c>
      <c r="C32" s="515" t="s">
        <v>2223</v>
      </c>
      <c r="D32" s="515" t="s">
        <v>2224</v>
      </c>
      <c r="E32" s="515" t="s">
        <v>2298</v>
      </c>
      <c r="F32" s="515" t="s">
        <v>2298</v>
      </c>
      <c r="G32" s="360">
        <v>1</v>
      </c>
      <c r="H32" s="516">
        <v>15</v>
      </c>
      <c r="I32" s="516">
        <v>15</v>
      </c>
    </row>
    <row r="33" spans="1:9" ht="80.25" customHeight="1">
      <c r="A33" s="360">
        <v>25</v>
      </c>
      <c r="B33" s="515" t="s">
        <v>2287</v>
      </c>
      <c r="C33" s="515" t="s">
        <v>2262</v>
      </c>
      <c r="D33" s="515" t="s">
        <v>2248</v>
      </c>
      <c r="E33" s="515" t="s">
        <v>2299</v>
      </c>
      <c r="F33" s="515" t="s">
        <v>2299</v>
      </c>
      <c r="G33" s="360">
        <v>1</v>
      </c>
      <c r="H33" s="516">
        <v>15</v>
      </c>
      <c r="I33" s="516">
        <v>15</v>
      </c>
    </row>
    <row r="34" spans="1:9" ht="80.25" customHeight="1">
      <c r="A34" s="360">
        <v>26</v>
      </c>
      <c r="B34" s="515" t="s">
        <v>2288</v>
      </c>
      <c r="C34" s="515" t="s">
        <v>2236</v>
      </c>
      <c r="D34" s="515" t="s">
        <v>2237</v>
      </c>
      <c r="E34" s="515" t="s">
        <v>2300</v>
      </c>
      <c r="F34" s="515" t="s">
        <v>2300</v>
      </c>
      <c r="G34" s="360">
        <v>1</v>
      </c>
      <c r="H34" s="516">
        <v>15</v>
      </c>
      <c r="I34" s="516">
        <v>15</v>
      </c>
    </row>
    <row r="35" spans="1:9" ht="80.25" customHeight="1">
      <c r="A35" s="360">
        <v>27</v>
      </c>
      <c r="B35" s="515" t="s">
        <v>2285</v>
      </c>
      <c r="C35" s="515" t="s">
        <v>531</v>
      </c>
      <c r="D35" s="515" t="s">
        <v>529</v>
      </c>
      <c r="E35" s="515" t="s">
        <v>2301</v>
      </c>
      <c r="F35" s="515" t="s">
        <v>2301</v>
      </c>
      <c r="G35" s="360">
        <v>1</v>
      </c>
      <c r="H35" s="516">
        <v>15</v>
      </c>
      <c r="I35" s="516">
        <v>15</v>
      </c>
    </row>
    <row r="36" spans="1:9" ht="80.25" customHeight="1">
      <c r="A36" s="360">
        <v>28</v>
      </c>
      <c r="B36" s="515" t="s">
        <v>2286</v>
      </c>
      <c r="C36" s="515" t="s">
        <v>2223</v>
      </c>
      <c r="D36" s="515" t="s">
        <v>2224</v>
      </c>
      <c r="E36" s="515" t="s">
        <v>2302</v>
      </c>
      <c r="F36" s="515" t="s">
        <v>2302</v>
      </c>
      <c r="G36" s="360">
        <v>1</v>
      </c>
      <c r="H36" s="516">
        <v>15</v>
      </c>
      <c r="I36" s="516">
        <v>15</v>
      </c>
    </row>
    <row r="37" spans="1:9" ht="80.25" customHeight="1">
      <c r="A37" s="360">
        <v>29</v>
      </c>
      <c r="B37" s="515" t="s">
        <v>2287</v>
      </c>
      <c r="C37" s="515" t="s">
        <v>2262</v>
      </c>
      <c r="D37" s="515" t="s">
        <v>2248</v>
      </c>
      <c r="E37" s="515" t="s">
        <v>2303</v>
      </c>
      <c r="F37" s="515" t="s">
        <v>2303</v>
      </c>
      <c r="G37" s="360">
        <v>1</v>
      </c>
      <c r="H37" s="516">
        <v>15</v>
      </c>
      <c r="I37" s="516">
        <v>15</v>
      </c>
    </row>
    <row r="38" spans="1:9" ht="80.25" customHeight="1">
      <c r="A38" s="360">
        <v>30</v>
      </c>
      <c r="B38" s="515" t="s">
        <v>2175</v>
      </c>
      <c r="C38" s="515" t="s">
        <v>2244</v>
      </c>
      <c r="D38" s="515" t="s">
        <v>2176</v>
      </c>
      <c r="E38" s="515" t="s">
        <v>2304</v>
      </c>
      <c r="F38" s="515" t="s">
        <v>2304</v>
      </c>
      <c r="G38" s="360">
        <v>1</v>
      </c>
      <c r="H38" s="516">
        <v>15</v>
      </c>
      <c r="I38" s="516">
        <v>15</v>
      </c>
    </row>
    <row r="39" spans="1:9" ht="80.25" customHeight="1">
      <c r="A39" s="360">
        <v>31</v>
      </c>
      <c r="B39" s="515" t="s">
        <v>2286</v>
      </c>
      <c r="C39" s="515" t="s">
        <v>2223</v>
      </c>
      <c r="D39" s="515" t="s">
        <v>2224</v>
      </c>
      <c r="E39" s="515" t="s">
        <v>2305</v>
      </c>
      <c r="F39" s="515" t="s">
        <v>2305</v>
      </c>
      <c r="G39" s="360">
        <v>1</v>
      </c>
      <c r="H39" s="516">
        <v>15</v>
      </c>
      <c r="I39" s="516">
        <v>15</v>
      </c>
    </row>
    <row r="40" spans="1:9" ht="80.25" customHeight="1">
      <c r="A40" s="360">
        <v>32</v>
      </c>
      <c r="B40" s="515" t="s">
        <v>2285</v>
      </c>
      <c r="C40" s="515" t="s">
        <v>531</v>
      </c>
      <c r="D40" s="515" t="s">
        <v>529</v>
      </c>
      <c r="E40" s="515" t="s">
        <v>2305</v>
      </c>
      <c r="F40" s="515" t="s">
        <v>2305</v>
      </c>
      <c r="G40" s="360">
        <v>1</v>
      </c>
      <c r="H40" s="516">
        <v>15</v>
      </c>
      <c r="I40" s="516">
        <v>15</v>
      </c>
    </row>
    <row r="41" spans="1:9" ht="80.25" customHeight="1">
      <c r="A41" s="360">
        <v>33</v>
      </c>
      <c r="B41" s="515" t="s">
        <v>2287</v>
      </c>
      <c r="C41" s="515" t="s">
        <v>2262</v>
      </c>
      <c r="D41" s="515" t="s">
        <v>2248</v>
      </c>
      <c r="E41" s="515" t="s">
        <v>2306</v>
      </c>
      <c r="F41" s="515" t="s">
        <v>2306</v>
      </c>
      <c r="G41" s="360">
        <v>1</v>
      </c>
      <c r="H41" s="516">
        <v>15</v>
      </c>
      <c r="I41" s="516">
        <v>15</v>
      </c>
    </row>
    <row r="42" spans="1:9" ht="80.25" customHeight="1">
      <c r="A42" s="360">
        <v>34</v>
      </c>
      <c r="B42" s="515" t="s">
        <v>2288</v>
      </c>
      <c r="C42" s="515" t="s">
        <v>2236</v>
      </c>
      <c r="D42" s="515" t="s">
        <v>2237</v>
      </c>
      <c r="E42" s="515" t="s">
        <v>2305</v>
      </c>
      <c r="F42" s="515" t="s">
        <v>2305</v>
      </c>
      <c r="G42" s="360">
        <v>1</v>
      </c>
      <c r="H42" s="516">
        <v>15</v>
      </c>
      <c r="I42" s="516">
        <v>15</v>
      </c>
    </row>
    <row r="43" spans="1:9" ht="80.25" customHeight="1">
      <c r="A43" s="360">
        <v>35</v>
      </c>
      <c r="B43" s="515" t="s">
        <v>2286</v>
      </c>
      <c r="C43" s="515" t="s">
        <v>2223</v>
      </c>
      <c r="D43" s="515" t="s">
        <v>2224</v>
      </c>
      <c r="E43" s="515" t="s">
        <v>2307</v>
      </c>
      <c r="F43" s="515" t="s">
        <v>2307</v>
      </c>
      <c r="G43" s="360">
        <v>3</v>
      </c>
      <c r="H43" s="516">
        <v>45</v>
      </c>
      <c r="I43" s="516">
        <v>45</v>
      </c>
    </row>
    <row r="44" spans="1:9" ht="80.25" customHeight="1">
      <c r="A44" s="360">
        <v>36</v>
      </c>
      <c r="B44" s="515" t="s">
        <v>2285</v>
      </c>
      <c r="C44" s="515" t="s">
        <v>531</v>
      </c>
      <c r="D44" s="515" t="s">
        <v>529</v>
      </c>
      <c r="E44" s="515" t="s">
        <v>2307</v>
      </c>
      <c r="F44" s="515" t="s">
        <v>2307</v>
      </c>
      <c r="G44" s="360">
        <v>3</v>
      </c>
      <c r="H44" s="516">
        <v>45</v>
      </c>
      <c r="I44" s="516">
        <v>45</v>
      </c>
    </row>
    <row r="45" spans="1:9" ht="80.25" customHeight="1">
      <c r="A45" s="360">
        <v>37</v>
      </c>
      <c r="B45" s="515" t="s">
        <v>2287</v>
      </c>
      <c r="C45" s="515" t="s">
        <v>2262</v>
      </c>
      <c r="D45" s="515" t="s">
        <v>2248</v>
      </c>
      <c r="E45" s="515" t="s">
        <v>2307</v>
      </c>
      <c r="F45" s="515" t="s">
        <v>2307</v>
      </c>
      <c r="G45" s="360">
        <v>3</v>
      </c>
      <c r="H45" s="516">
        <v>45</v>
      </c>
      <c r="I45" s="516">
        <v>45</v>
      </c>
    </row>
    <row r="46" spans="1:9" ht="80.25" customHeight="1">
      <c r="A46" s="360">
        <v>38</v>
      </c>
      <c r="B46" s="515" t="s">
        <v>2286</v>
      </c>
      <c r="C46" s="515" t="s">
        <v>2223</v>
      </c>
      <c r="D46" s="515" t="s">
        <v>2224</v>
      </c>
      <c r="E46" s="515" t="s">
        <v>2308</v>
      </c>
      <c r="F46" s="515" t="s">
        <v>2308</v>
      </c>
      <c r="G46" s="360">
        <v>2</v>
      </c>
      <c r="H46" s="516">
        <v>30</v>
      </c>
      <c r="I46" s="516">
        <v>30</v>
      </c>
    </row>
    <row r="47" spans="1:9" ht="80.25" customHeight="1">
      <c r="A47" s="360">
        <v>39</v>
      </c>
      <c r="B47" s="515" t="s">
        <v>2285</v>
      </c>
      <c r="C47" s="515" t="s">
        <v>531</v>
      </c>
      <c r="D47" s="515" t="s">
        <v>529</v>
      </c>
      <c r="E47" s="515" t="s">
        <v>2309</v>
      </c>
      <c r="F47" s="515" t="s">
        <v>2309</v>
      </c>
      <c r="G47" s="360">
        <v>2</v>
      </c>
      <c r="H47" s="516">
        <v>30</v>
      </c>
      <c r="I47" s="516">
        <v>30</v>
      </c>
    </row>
    <row r="48" spans="1:9" ht="80.25" customHeight="1">
      <c r="A48" s="360">
        <v>40</v>
      </c>
      <c r="B48" s="515" t="s">
        <v>2287</v>
      </c>
      <c r="C48" s="515" t="s">
        <v>2262</v>
      </c>
      <c r="D48" s="515" t="s">
        <v>2248</v>
      </c>
      <c r="E48" s="515" t="s">
        <v>2309</v>
      </c>
      <c r="F48" s="515" t="s">
        <v>2309</v>
      </c>
      <c r="G48" s="360">
        <v>2</v>
      </c>
      <c r="H48" s="516">
        <v>30</v>
      </c>
      <c r="I48" s="516">
        <v>30</v>
      </c>
    </row>
    <row r="49" spans="1:9" ht="80.25" customHeight="1">
      <c r="A49" s="360">
        <v>41</v>
      </c>
      <c r="B49" s="515" t="s">
        <v>2285</v>
      </c>
      <c r="C49" s="515" t="s">
        <v>531</v>
      </c>
      <c r="D49" s="515" t="s">
        <v>529</v>
      </c>
      <c r="E49" s="515" t="s">
        <v>2309</v>
      </c>
      <c r="F49" s="515" t="s">
        <v>2318</v>
      </c>
      <c r="G49" s="360">
        <v>2</v>
      </c>
      <c r="H49" s="516">
        <v>180</v>
      </c>
      <c r="I49" s="516">
        <v>180</v>
      </c>
    </row>
    <row r="50" spans="1:9" ht="80.25" customHeight="1">
      <c r="A50" s="360">
        <v>42</v>
      </c>
      <c r="B50" s="515" t="s">
        <v>2286</v>
      </c>
      <c r="C50" s="515" t="s">
        <v>2223</v>
      </c>
      <c r="D50" s="515" t="s">
        <v>2224</v>
      </c>
      <c r="E50" s="515" t="s">
        <v>2308</v>
      </c>
      <c r="F50" s="515" t="s">
        <v>2319</v>
      </c>
      <c r="G50" s="360">
        <v>2</v>
      </c>
      <c r="H50" s="516">
        <v>85</v>
      </c>
      <c r="I50" s="516">
        <v>85</v>
      </c>
    </row>
    <row r="51" spans="1:9" ht="80.25" customHeight="1">
      <c r="A51" s="360">
        <v>43</v>
      </c>
      <c r="B51" s="515" t="s">
        <v>2287</v>
      </c>
      <c r="C51" s="515" t="s">
        <v>2262</v>
      </c>
      <c r="D51" s="515" t="s">
        <v>2248</v>
      </c>
      <c r="E51" s="515" t="s">
        <v>2309</v>
      </c>
      <c r="F51" s="515" t="s">
        <v>2319</v>
      </c>
      <c r="G51" s="360">
        <v>2</v>
      </c>
      <c r="H51" s="516">
        <v>85</v>
      </c>
      <c r="I51" s="516">
        <v>85</v>
      </c>
    </row>
    <row r="52" spans="1:9" ht="80.25" customHeight="1">
      <c r="A52" s="360">
        <v>44</v>
      </c>
      <c r="B52" s="515" t="s">
        <v>2286</v>
      </c>
      <c r="C52" s="515" t="s">
        <v>2223</v>
      </c>
      <c r="D52" s="515" t="s">
        <v>2224</v>
      </c>
      <c r="E52" s="515" t="s">
        <v>2310</v>
      </c>
      <c r="F52" s="515" t="s">
        <v>2310</v>
      </c>
      <c r="G52" s="360">
        <v>3</v>
      </c>
      <c r="H52" s="516">
        <v>45</v>
      </c>
      <c r="I52" s="516">
        <v>45</v>
      </c>
    </row>
    <row r="53" spans="1:9" ht="80.25" customHeight="1">
      <c r="A53" s="360">
        <v>45</v>
      </c>
      <c r="B53" s="515" t="s">
        <v>2287</v>
      </c>
      <c r="C53" s="515" t="s">
        <v>2262</v>
      </c>
      <c r="D53" s="515" t="s">
        <v>2248</v>
      </c>
      <c r="E53" s="515" t="s">
        <v>2311</v>
      </c>
      <c r="F53" s="515" t="s">
        <v>2311</v>
      </c>
      <c r="G53" s="360">
        <v>3</v>
      </c>
      <c r="H53" s="516">
        <v>45</v>
      </c>
      <c r="I53" s="516">
        <v>45</v>
      </c>
    </row>
    <row r="54" spans="1:9" ht="80.25" customHeight="1">
      <c r="A54" s="360">
        <v>46</v>
      </c>
      <c r="B54" s="515" t="s">
        <v>2285</v>
      </c>
      <c r="C54" s="515" t="s">
        <v>531</v>
      </c>
      <c r="D54" s="515" t="s">
        <v>529</v>
      </c>
      <c r="E54" s="515" t="s">
        <v>2312</v>
      </c>
      <c r="F54" s="515" t="s">
        <v>2312</v>
      </c>
      <c r="G54" s="360">
        <v>3</v>
      </c>
      <c r="H54" s="516">
        <v>45</v>
      </c>
      <c r="I54" s="516">
        <v>45</v>
      </c>
    </row>
    <row r="55" spans="1:9" ht="80.25" customHeight="1">
      <c r="A55" s="360">
        <v>47</v>
      </c>
      <c r="B55" s="515" t="s">
        <v>2286</v>
      </c>
      <c r="C55" s="515" t="s">
        <v>2223</v>
      </c>
      <c r="D55" s="515" t="s">
        <v>2224</v>
      </c>
      <c r="E55" s="515" t="s">
        <v>2312</v>
      </c>
      <c r="F55" s="515" t="s">
        <v>2320</v>
      </c>
      <c r="G55" s="360">
        <v>3</v>
      </c>
      <c r="H55" s="516">
        <v>180</v>
      </c>
      <c r="I55" s="516">
        <v>180</v>
      </c>
    </row>
    <row r="56" spans="1:9" ht="80.25" customHeight="1">
      <c r="A56" s="360">
        <v>48</v>
      </c>
      <c r="B56" s="515" t="s">
        <v>2287</v>
      </c>
      <c r="C56" s="515" t="s">
        <v>2262</v>
      </c>
      <c r="D56" s="515" t="s">
        <v>2248</v>
      </c>
      <c r="E56" s="515" t="s">
        <v>2312</v>
      </c>
      <c r="F56" s="515" t="s">
        <v>2320</v>
      </c>
      <c r="G56" s="360">
        <v>3</v>
      </c>
      <c r="H56" s="516">
        <v>180</v>
      </c>
      <c r="I56" s="516">
        <v>180</v>
      </c>
    </row>
    <row r="57" spans="1:9" ht="80.25" customHeight="1">
      <c r="A57" s="360">
        <v>49</v>
      </c>
      <c r="B57" s="515" t="s">
        <v>2285</v>
      </c>
      <c r="C57" s="515" t="s">
        <v>531</v>
      </c>
      <c r="D57" s="515" t="s">
        <v>529</v>
      </c>
      <c r="E57" s="515" t="s">
        <v>2312</v>
      </c>
      <c r="F57" s="515" t="s">
        <v>2320</v>
      </c>
      <c r="G57" s="360">
        <v>3</v>
      </c>
      <c r="H57" s="516">
        <v>180</v>
      </c>
      <c r="I57" s="516">
        <v>180</v>
      </c>
    </row>
    <row r="58" spans="1:9" ht="80.25" customHeight="1">
      <c r="A58" s="360">
        <v>50</v>
      </c>
      <c r="B58" s="515" t="s">
        <v>2286</v>
      </c>
      <c r="C58" s="515" t="s">
        <v>2223</v>
      </c>
      <c r="D58" s="515" t="s">
        <v>2224</v>
      </c>
      <c r="E58" s="515" t="s">
        <v>2313</v>
      </c>
      <c r="F58" s="515" t="s">
        <v>2313</v>
      </c>
      <c r="G58" s="360">
        <v>1</v>
      </c>
      <c r="H58" s="516">
        <v>15</v>
      </c>
      <c r="I58" s="516">
        <v>15</v>
      </c>
    </row>
    <row r="59" spans="1:9" ht="80.25" customHeight="1">
      <c r="A59" s="360">
        <v>51</v>
      </c>
      <c r="B59" s="515" t="s">
        <v>2285</v>
      </c>
      <c r="C59" s="515" t="s">
        <v>531</v>
      </c>
      <c r="D59" s="515" t="s">
        <v>529</v>
      </c>
      <c r="E59" s="515" t="s">
        <v>2313</v>
      </c>
      <c r="F59" s="515" t="s">
        <v>2313</v>
      </c>
      <c r="G59" s="360">
        <v>1</v>
      </c>
      <c r="H59" s="516">
        <v>15</v>
      </c>
      <c r="I59" s="516">
        <v>15</v>
      </c>
    </row>
    <row r="60" spans="1:9" ht="80.25" customHeight="1">
      <c r="A60" s="360">
        <v>52</v>
      </c>
      <c r="B60" s="515" t="s">
        <v>2287</v>
      </c>
      <c r="C60" s="515" t="s">
        <v>2262</v>
      </c>
      <c r="D60" s="515" t="s">
        <v>2248</v>
      </c>
      <c r="E60" s="515" t="s">
        <v>2313</v>
      </c>
      <c r="F60" s="515" t="s">
        <v>2313</v>
      </c>
      <c r="G60" s="360">
        <v>1</v>
      </c>
      <c r="H60" s="516">
        <v>15</v>
      </c>
      <c r="I60" s="516">
        <v>15</v>
      </c>
    </row>
    <row r="61" spans="1:9" ht="80.25" customHeight="1">
      <c r="A61" s="360">
        <v>53</v>
      </c>
      <c r="B61" s="515" t="s">
        <v>2285</v>
      </c>
      <c r="C61" s="515" t="s">
        <v>531</v>
      </c>
      <c r="D61" s="515" t="s">
        <v>529</v>
      </c>
      <c r="E61" s="515" t="s">
        <v>2314</v>
      </c>
      <c r="F61" s="515" t="s">
        <v>2314</v>
      </c>
      <c r="G61" s="360">
        <v>3</v>
      </c>
      <c r="H61" s="516">
        <v>45</v>
      </c>
      <c r="I61" s="516">
        <v>45</v>
      </c>
    </row>
    <row r="62" spans="1:9" ht="80.25" customHeight="1">
      <c r="A62" s="360">
        <v>54</v>
      </c>
      <c r="B62" s="515" t="s">
        <v>2287</v>
      </c>
      <c r="C62" s="515" t="s">
        <v>2262</v>
      </c>
      <c r="D62" s="515" t="s">
        <v>2248</v>
      </c>
      <c r="E62" s="515" t="s">
        <v>2314</v>
      </c>
      <c r="F62" s="515" t="s">
        <v>2314</v>
      </c>
      <c r="G62" s="360">
        <v>3</v>
      </c>
      <c r="H62" s="516">
        <v>45</v>
      </c>
      <c r="I62" s="516">
        <v>45</v>
      </c>
    </row>
    <row r="63" spans="1:9" ht="80.25" customHeight="1">
      <c r="A63" s="360">
        <v>55</v>
      </c>
      <c r="B63" s="515" t="s">
        <v>2286</v>
      </c>
      <c r="C63" s="515" t="s">
        <v>2223</v>
      </c>
      <c r="D63" s="515" t="s">
        <v>2224</v>
      </c>
      <c r="E63" s="515" t="s">
        <v>2314</v>
      </c>
      <c r="F63" s="515" t="s">
        <v>2314</v>
      </c>
      <c r="G63" s="360">
        <v>3</v>
      </c>
      <c r="H63" s="516">
        <v>45</v>
      </c>
      <c r="I63" s="516">
        <v>45</v>
      </c>
    </row>
    <row r="64" spans="1:9" ht="80.25" customHeight="1">
      <c r="A64" s="360">
        <v>56</v>
      </c>
      <c r="B64" s="515" t="s">
        <v>2285</v>
      </c>
      <c r="C64" s="515" t="s">
        <v>531</v>
      </c>
      <c r="D64" s="515" t="s">
        <v>529</v>
      </c>
      <c r="E64" s="515" t="s">
        <v>2314</v>
      </c>
      <c r="F64" s="515" t="s">
        <v>2321</v>
      </c>
      <c r="G64" s="360">
        <v>3</v>
      </c>
      <c r="H64" s="516">
        <v>80</v>
      </c>
      <c r="I64" s="516">
        <v>80</v>
      </c>
    </row>
    <row r="65" spans="1:9" ht="80.25" customHeight="1">
      <c r="A65" s="360">
        <v>57</v>
      </c>
      <c r="B65" s="515" t="s">
        <v>2287</v>
      </c>
      <c r="C65" s="515" t="s">
        <v>2262</v>
      </c>
      <c r="D65" s="515" t="s">
        <v>2248</v>
      </c>
      <c r="E65" s="515" t="s">
        <v>2314</v>
      </c>
      <c r="F65" s="515" t="s">
        <v>2321</v>
      </c>
      <c r="G65" s="360">
        <v>3</v>
      </c>
      <c r="H65" s="516">
        <v>80</v>
      </c>
      <c r="I65" s="516">
        <v>80</v>
      </c>
    </row>
    <row r="66" spans="1:9" ht="80.25" customHeight="1">
      <c r="A66" s="360">
        <v>58</v>
      </c>
      <c r="B66" s="515" t="s">
        <v>2286</v>
      </c>
      <c r="C66" s="515" t="s">
        <v>2223</v>
      </c>
      <c r="D66" s="515" t="s">
        <v>2224</v>
      </c>
      <c r="E66" s="515" t="s">
        <v>2314</v>
      </c>
      <c r="F66" s="515" t="s">
        <v>2321</v>
      </c>
      <c r="G66" s="360">
        <v>3</v>
      </c>
      <c r="H66" s="516">
        <v>80</v>
      </c>
      <c r="I66" s="516">
        <v>80</v>
      </c>
    </row>
    <row r="67" spans="1:9" ht="15">
      <c r="A67" s="100"/>
      <c r="B67" s="109"/>
      <c r="C67" s="109"/>
      <c r="D67" s="109"/>
      <c r="E67" s="109"/>
      <c r="F67" s="109"/>
      <c r="G67" s="109" t="s">
        <v>321</v>
      </c>
      <c r="H67" s="344">
        <f>SUM(H9:H66)</f>
        <v>3200</v>
      </c>
      <c r="I67" s="344">
        <f>SUM(I9:I66)</f>
        <v>3200</v>
      </c>
    </row>
    <row r="68" spans="1:9" ht="15">
      <c r="B68" s="243"/>
      <c r="C68" s="243"/>
      <c r="D68" s="243"/>
      <c r="E68" s="243"/>
      <c r="F68" s="243"/>
      <c r="G68" s="243"/>
      <c r="H68" s="205"/>
      <c r="I68" s="205"/>
    </row>
    <row r="69" spans="1:9" ht="15">
      <c r="B69" s="244" t="s">
        <v>428</v>
      </c>
      <c r="C69" s="243"/>
      <c r="D69" s="243"/>
      <c r="E69" s="243"/>
      <c r="F69" s="243"/>
      <c r="G69" s="243"/>
      <c r="H69" s="205"/>
      <c r="I69" s="205"/>
    </row>
    <row r="70" spans="1:9" ht="15">
      <c r="B70" s="244"/>
      <c r="C70" s="243"/>
      <c r="D70" s="243"/>
      <c r="E70" s="243"/>
      <c r="F70" s="243"/>
      <c r="G70" s="243"/>
      <c r="H70" s="205"/>
      <c r="I70" s="205"/>
    </row>
    <row r="71" spans="1:9" ht="15">
      <c r="B71" s="244"/>
      <c r="C71" s="205"/>
      <c r="D71" s="205"/>
      <c r="E71" s="205"/>
      <c r="F71" s="205"/>
      <c r="G71" s="205"/>
      <c r="H71" s="205"/>
      <c r="I71" s="205"/>
    </row>
    <row r="72" spans="1:9" ht="15">
      <c r="B72" s="244"/>
      <c r="C72" s="205"/>
      <c r="D72" s="205"/>
      <c r="E72" s="205"/>
      <c r="F72" s="205"/>
      <c r="G72" s="205"/>
      <c r="H72" s="205"/>
      <c r="I72" s="205"/>
    </row>
    <row r="73" spans="1:9">
      <c r="B73" s="240"/>
      <c r="C73" s="240"/>
      <c r="D73" s="240"/>
      <c r="E73" s="240"/>
      <c r="F73" s="240"/>
      <c r="G73" s="240"/>
      <c r="H73" s="240"/>
      <c r="I73" s="240"/>
    </row>
    <row r="74" spans="1:9" ht="15">
      <c r="B74" s="211" t="s">
        <v>98</v>
      </c>
      <c r="C74" s="205"/>
      <c r="D74" s="205"/>
      <c r="E74" s="205"/>
      <c r="F74" s="205"/>
      <c r="G74" s="205"/>
      <c r="H74" s="205"/>
      <c r="I74" s="205"/>
    </row>
    <row r="75" spans="1:9" ht="15">
      <c r="B75" s="205"/>
      <c r="C75" s="205"/>
      <c r="D75" s="205"/>
      <c r="E75" s="205"/>
      <c r="F75" s="205"/>
      <c r="G75" s="205"/>
      <c r="H75" s="205"/>
      <c r="I75" s="205"/>
    </row>
    <row r="76" spans="1:9" ht="15">
      <c r="B76" s="205"/>
      <c r="C76" s="205"/>
      <c r="D76" s="205"/>
      <c r="E76" s="205"/>
      <c r="F76" s="205"/>
      <c r="G76" s="205"/>
      <c r="H76" s="205"/>
      <c r="I76" s="212"/>
    </row>
    <row r="77" spans="1:9" ht="15">
      <c r="B77" s="211"/>
      <c r="C77" s="211" t="s">
        <v>256</v>
      </c>
      <c r="D77" s="211"/>
      <c r="E77" s="211"/>
      <c r="F77" s="211"/>
      <c r="G77" s="211"/>
      <c r="H77" s="205"/>
      <c r="I77" s="212"/>
    </row>
    <row r="78" spans="1:9" ht="15">
      <c r="B78" s="205"/>
      <c r="C78" s="205" t="s">
        <v>255</v>
      </c>
      <c r="D78" s="205"/>
      <c r="E78" s="205"/>
      <c r="F78" s="205"/>
      <c r="G78" s="205"/>
      <c r="H78" s="205"/>
      <c r="I78" s="212"/>
    </row>
    <row r="79" spans="1:9">
      <c r="B79" s="213"/>
      <c r="C79" s="213" t="s">
        <v>129</v>
      </c>
      <c r="D79" s="213"/>
      <c r="E79" s="213"/>
      <c r="F79" s="213"/>
      <c r="G79" s="213"/>
      <c r="H79" s="206"/>
      <c r="I79" s="206"/>
    </row>
  </sheetData>
  <mergeCells count="2">
    <mergeCell ref="H1:I1"/>
    <mergeCell ref="H2:I2"/>
  </mergeCells>
  <printOptions gridLines="1"/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16</vt:i4>
      </vt:variant>
    </vt:vector>
  </HeadingPairs>
  <TitlesOfParts>
    <vt:vector size="39" baseType="lpstr">
      <vt:lpstr>ფორმა N1</vt:lpstr>
      <vt:lpstr>ფორმა N2</vt:lpstr>
      <vt:lpstr>ფორმა N3</vt:lpstr>
      <vt:lpstr>ფორმა N 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 </vt:lpstr>
      <vt:lpstr>ფორმა N9.7.1</vt:lpstr>
      <vt:lpstr>Sheet2</vt:lpstr>
      <vt:lpstr>'ფორმა 5.4'!Print_Area</vt:lpstr>
      <vt:lpstr>'ფორმა 9.5'!Print_Area</vt:lpstr>
      <vt:lpstr>'ფორმა 9.6'!Print_Area</vt:lpstr>
      <vt:lpstr>'ფორმა N 4'!Print_Area</vt:lpstr>
      <vt:lpstr>'ფორმა N 8.1'!Print_Area</vt:lpstr>
      <vt:lpstr>'ფორმა N 9.7 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N5'!Print_Area</vt:lpstr>
      <vt:lpstr>'ფორმა N5.3'!Print_Area</vt:lpstr>
      <vt:lpstr>'ფორმა N7'!Print_Area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2015-01-30T11:40:58Z</cp:lastPrinted>
  <dcterms:created xsi:type="dcterms:W3CDTF">2011-12-27T13:20:18Z</dcterms:created>
  <dcterms:modified xsi:type="dcterms:W3CDTF">2016-03-30T11:54:07Z</dcterms:modified>
</cp:coreProperties>
</file>