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/>
  </bookViews>
  <sheets>
    <sheet name="ფორმა N1 " sheetId="49" r:id="rId1"/>
    <sheet name="ფორმა N2" sheetId="50" r:id="rId2"/>
    <sheet name="ფორმა N3" sheetId="51" r:id="rId3"/>
    <sheet name="ფორმა N4 " sheetId="59" r:id="rId4"/>
    <sheet name="ფორმა N4.1 " sheetId="70" r:id="rId5"/>
    <sheet name="ფორმა 4.2 " sheetId="63" r:id="rId6"/>
    <sheet name="ფორმა N4.3" sheetId="30" r:id="rId7"/>
    <sheet name="ფორმა 4.4" sheetId="62" r:id="rId8"/>
    <sheet name="ფორმა N5 " sheetId="53" r:id="rId9"/>
    <sheet name="ფორმა N5.1" sheetId="54" r:id="rId10"/>
    <sheet name="ფორმა N 6" sheetId="67" r:id="rId11"/>
    <sheet name="ფორმა N6.1" sheetId="68" r:id="rId12"/>
    <sheet name="ფორმა N7  " sheetId="55" r:id="rId13"/>
    <sheet name="ფორმა N8" sheetId="9" r:id="rId14"/>
    <sheet name="ფორმა N 8.1 " sheetId="65" r:id="rId15"/>
    <sheet name="ფორმა N9" sheetId="48" r:id="rId16"/>
    <sheet name="ფორმა N9.1" sheetId="16" r:id="rId17"/>
    <sheet name="ფორმა N9.2" sheetId="17" r:id="rId18"/>
    <sheet name="ფორმა 9.3" sheetId="25" r:id="rId19"/>
    <sheet name="ფორმა 9.4 " sheetId="42" r:id="rId20"/>
    <sheet name="ფორმა 9.5" sheetId="32" r:id="rId21"/>
    <sheet name="ფორმა 9.6" sheetId="39" r:id="rId22"/>
    <sheet name="ფორმა 9.7 " sheetId="69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  <externalReference r:id="rId29"/>
  </externalReferences>
  <definedNames>
    <definedName name="_xlnm._FilterDatabase" localSheetId="7" hidden="1">'ფორმა 4.4'!$A$9:$J$11</definedName>
    <definedName name="_xlnm._FilterDatabase" localSheetId="22" hidden="1">'ფორმა 9.7 '!$A$8:$I$83</definedName>
    <definedName name="_xlnm._FilterDatabase" localSheetId="0" hidden="1">'ფორმა N1 '!#REF!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 '!$A$10:$D$13</definedName>
    <definedName name="_xlnm._FilterDatabase" localSheetId="4" hidden="1">'ფორმა N4.1 '!$B$9:$D$20</definedName>
    <definedName name="_xlnm._FilterDatabase" localSheetId="8" hidden="1">'ფორმა N5 '!$A$8:$D$11</definedName>
    <definedName name="_xlnm._FilterDatabase" localSheetId="9" hidden="1">'ფორმა N5.1'!$B$9:$D$21</definedName>
    <definedName name="Date" localSheetId="5">#REF!</definedName>
    <definedName name="Date" localSheetId="7">#REF!</definedName>
    <definedName name="Date" localSheetId="18">#REF!</definedName>
    <definedName name="Date" localSheetId="19">#REF!</definedName>
    <definedName name="Date" localSheetId="21">#REF!</definedName>
    <definedName name="Date" localSheetId="22">#REF!</definedName>
    <definedName name="Date" localSheetId="14">#REF!</definedName>
    <definedName name="Date" localSheetId="0">#REF!</definedName>
    <definedName name="Date" localSheetId="1">#REF!</definedName>
    <definedName name="Date" localSheetId="2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2">#REF!</definedName>
    <definedName name="Date" localSheetId="15">#REF!</definedName>
    <definedName name="Date" localSheetId="23">#REF!</definedName>
    <definedName name="Date">#REF!</definedName>
    <definedName name="_xlnm.Print_Area" localSheetId="7">'ფორმა 4.4'!$A$1:$H$29</definedName>
    <definedName name="_xlnm.Print_Area" localSheetId="20">'ფორმა 9.5'!$A$1:$L$20</definedName>
    <definedName name="_xlnm.Print_Area" localSheetId="21">'ფორმა 9.6'!$A$1:$I$55</definedName>
    <definedName name="_xlnm.Print_Area" localSheetId="22">'ფორმა 9.7 '!$A$1:$I$96</definedName>
    <definedName name="_xlnm.Print_Area" localSheetId="14">'ფორმა N 8.1 '!$A$1:$H$41</definedName>
    <definedName name="_xlnm.Print_Area" localSheetId="0">'ფორმა N1 '!$A$1:$M$35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 '!$A$1:$D$85</definedName>
    <definedName name="_xlnm.Print_Area" localSheetId="8">'ფორმა N5 '!$A$1:$D$90</definedName>
    <definedName name="_xlnm.Print_Area" localSheetId="12">'ფორმა N7  '!$A$1:$D$90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N9.7.1'!$A$1:$N$23</definedName>
  </definedNames>
  <calcPr calcId="145621"/>
</workbook>
</file>

<file path=xl/calcChain.xml><?xml version="1.0" encoding="utf-8"?>
<calcChain xmlns="http://schemas.openxmlformats.org/spreadsheetml/2006/main">
  <c r="I9" i="63" l="1"/>
  <c r="H9" i="30"/>
  <c r="G9" i="30"/>
  <c r="C67" i="55"/>
  <c r="D12" i="50"/>
  <c r="B16" i="48"/>
  <c r="C16" i="48"/>
  <c r="I20" i="63"/>
  <c r="H20" i="63"/>
  <c r="D11" i="55"/>
  <c r="D48" i="59"/>
  <c r="C17" i="51"/>
  <c r="C16" i="51"/>
  <c r="H79" i="69"/>
  <c r="H78" i="69"/>
  <c r="H77" i="69"/>
  <c r="H76" i="69"/>
  <c r="H75" i="69"/>
  <c r="H73" i="69"/>
  <c r="H72" i="69"/>
  <c r="H71" i="69"/>
  <c r="H70" i="69"/>
  <c r="H69" i="69"/>
  <c r="H68" i="69"/>
  <c r="H67" i="69"/>
  <c r="H66" i="69"/>
  <c r="H65" i="69"/>
  <c r="H64" i="69"/>
  <c r="H63" i="69"/>
  <c r="H62" i="69"/>
  <c r="H61" i="69"/>
  <c r="H60" i="69"/>
  <c r="H59" i="69"/>
  <c r="H58" i="69"/>
  <c r="H57" i="69"/>
  <c r="H56" i="69"/>
  <c r="H55" i="69"/>
  <c r="H54" i="69"/>
  <c r="H53" i="69"/>
  <c r="H52" i="69"/>
  <c r="H51" i="69"/>
  <c r="H50" i="69"/>
  <c r="H49" i="69"/>
  <c r="H48" i="69"/>
  <c r="H47" i="69"/>
  <c r="H46" i="69"/>
  <c r="H45" i="69"/>
  <c r="H44" i="69"/>
  <c r="H43" i="69"/>
  <c r="H42" i="69"/>
  <c r="H41" i="69"/>
  <c r="H40" i="69"/>
  <c r="H39" i="69"/>
  <c r="H38" i="69"/>
  <c r="H37" i="69"/>
  <c r="H36" i="69"/>
  <c r="H35" i="69"/>
  <c r="H34" i="69"/>
  <c r="H33" i="69"/>
  <c r="H32" i="69"/>
  <c r="H31" i="69"/>
  <c r="H30" i="69"/>
  <c r="H29" i="69"/>
  <c r="H28" i="69"/>
  <c r="H27" i="69"/>
  <c r="H26" i="69"/>
  <c r="H25" i="69"/>
  <c r="H24" i="69"/>
  <c r="H23" i="69"/>
  <c r="H22" i="69"/>
  <c r="H21" i="69"/>
  <c r="H20" i="69"/>
  <c r="H19" i="69"/>
  <c r="H16" i="69"/>
  <c r="I15" i="69"/>
  <c r="H15" i="69"/>
  <c r="H14" i="69"/>
  <c r="H12" i="69"/>
  <c r="I11" i="69"/>
  <c r="H11" i="69"/>
  <c r="G11" i="69"/>
  <c r="F11" i="69"/>
  <c r="C15" i="51"/>
  <c r="I10" i="9"/>
  <c r="F16" i="42"/>
  <c r="F15" i="42"/>
  <c r="F14" i="42"/>
  <c r="F12" i="42"/>
  <c r="C48" i="59"/>
  <c r="C21" i="48"/>
  <c r="B21" i="48"/>
  <c r="C21" i="70"/>
  <c r="D21" i="70"/>
  <c r="A5" i="70"/>
  <c r="A4" i="69"/>
  <c r="J31" i="48"/>
  <c r="C12" i="59"/>
  <c r="I31" i="48"/>
  <c r="J16" i="48"/>
  <c r="C59" i="59"/>
  <c r="D25" i="59"/>
  <c r="D19" i="59"/>
  <c r="D12" i="59"/>
  <c r="D12" i="51"/>
  <c r="D64" i="55"/>
  <c r="C11" i="55"/>
  <c r="D34" i="59"/>
  <c r="C25" i="59"/>
  <c r="C19" i="59"/>
  <c r="C15" i="59"/>
  <c r="C11" i="59"/>
  <c r="C13" i="51"/>
  <c r="C12" i="51"/>
  <c r="C10" i="51"/>
  <c r="A5" i="68"/>
  <c r="D17" i="67"/>
  <c r="C17" i="67"/>
  <c r="D14" i="67"/>
  <c r="C14" i="67"/>
  <c r="D11" i="67"/>
  <c r="D10" i="67"/>
  <c r="C11" i="67"/>
  <c r="C10" i="67"/>
  <c r="A5" i="67"/>
  <c r="D26" i="50"/>
  <c r="G29" i="65"/>
  <c r="A4" i="65"/>
  <c r="C22" i="54"/>
  <c r="G17" i="62"/>
  <c r="A6" i="59"/>
  <c r="H17" i="62"/>
  <c r="C38" i="59"/>
  <c r="D38" i="59"/>
  <c r="D73" i="59"/>
  <c r="C73" i="59"/>
  <c r="D65" i="59"/>
  <c r="D59" i="59"/>
  <c r="D54" i="59"/>
  <c r="C54" i="59"/>
  <c r="C34" i="59"/>
  <c r="D16" i="59"/>
  <c r="D15" i="59"/>
  <c r="D11" i="59"/>
  <c r="C16" i="59"/>
  <c r="C64" i="55"/>
  <c r="C45" i="55"/>
  <c r="C44" i="55"/>
  <c r="D45" i="55"/>
  <c r="D44" i="55"/>
  <c r="D34" i="55"/>
  <c r="D10" i="55"/>
  <c r="D22" i="54"/>
  <c r="D75" i="53"/>
  <c r="C75" i="53"/>
  <c r="D71" i="53"/>
  <c r="C71" i="53"/>
  <c r="D63" i="53"/>
  <c r="D57" i="53"/>
  <c r="C57" i="53"/>
  <c r="D52" i="53"/>
  <c r="C52" i="53"/>
  <c r="D46" i="53"/>
  <c r="C46" i="53"/>
  <c r="D36" i="53"/>
  <c r="C36" i="53"/>
  <c r="D32" i="53"/>
  <c r="C32" i="53"/>
  <c r="D23" i="53"/>
  <c r="C23" i="53"/>
  <c r="C17" i="53"/>
  <c r="D17" i="53"/>
  <c r="D13" i="53"/>
  <c r="D9" i="53"/>
  <c r="D14" i="53"/>
  <c r="C14" i="53"/>
  <c r="C13" i="53"/>
  <c r="D10" i="53"/>
  <c r="C10" i="53"/>
  <c r="C9" i="53"/>
  <c r="D26" i="51"/>
  <c r="C26" i="51"/>
  <c r="C25" i="51"/>
  <c r="D25" i="51"/>
  <c r="D18" i="51"/>
  <c r="C18" i="51"/>
  <c r="D15" i="51"/>
  <c r="D10" i="51"/>
  <c r="D9" i="51"/>
  <c r="D25" i="50"/>
  <c r="C26" i="50"/>
  <c r="C25" i="50"/>
  <c r="D18" i="50"/>
  <c r="C18" i="50"/>
  <c r="D15" i="50"/>
  <c r="D10" i="50"/>
  <c r="D9" i="50"/>
  <c r="C15" i="50"/>
  <c r="C34" i="55"/>
  <c r="I16" i="48"/>
  <c r="J15" i="48"/>
  <c r="J14" i="48"/>
  <c r="I15" i="48"/>
  <c r="J25" i="48"/>
  <c r="J24" i="48"/>
  <c r="I25" i="48"/>
  <c r="I24" i="48"/>
  <c r="J23" i="48"/>
  <c r="I23" i="48"/>
  <c r="J21" i="48"/>
  <c r="J19" i="48"/>
  <c r="J17" i="48"/>
  <c r="I21" i="48"/>
  <c r="I19" i="48"/>
  <c r="I17" i="48"/>
  <c r="D14" i="48"/>
  <c r="F14" i="48"/>
  <c r="G14" i="48"/>
  <c r="H14" i="48"/>
  <c r="D19" i="48"/>
  <c r="D17" i="48"/>
  <c r="E19" i="48"/>
  <c r="E17" i="48"/>
  <c r="F19" i="48"/>
  <c r="F17" i="48"/>
  <c r="G19" i="48"/>
  <c r="G17" i="48"/>
  <c r="H19" i="48"/>
  <c r="H17" i="48"/>
  <c r="H9" i="48"/>
  <c r="J39" i="48"/>
  <c r="J36" i="48"/>
  <c r="I39" i="48"/>
  <c r="H39" i="48"/>
  <c r="H36" i="48"/>
  <c r="G39" i="48"/>
  <c r="F39" i="48"/>
  <c r="F36" i="48"/>
  <c r="E39" i="48"/>
  <c r="D39" i="48"/>
  <c r="D36" i="48"/>
  <c r="C39" i="48"/>
  <c r="C36" i="48"/>
  <c r="B39" i="48"/>
  <c r="B36" i="48"/>
  <c r="I36" i="48"/>
  <c r="G36" i="48"/>
  <c r="E36" i="48"/>
  <c r="J32" i="48"/>
  <c r="I32" i="48"/>
  <c r="H32" i="48"/>
  <c r="G32" i="48"/>
  <c r="F32" i="48"/>
  <c r="E32" i="48"/>
  <c r="D32" i="48"/>
  <c r="C32" i="48"/>
  <c r="B32" i="48"/>
  <c r="H24" i="48"/>
  <c r="E24" i="48"/>
  <c r="D24" i="48"/>
  <c r="C24" i="48"/>
  <c r="B24" i="48"/>
  <c r="B19" i="48"/>
  <c r="B17" i="48"/>
  <c r="C19" i="48"/>
  <c r="C17" i="48"/>
  <c r="J10" i="48"/>
  <c r="J9" i="48"/>
  <c r="I10" i="48"/>
  <c r="H10" i="48"/>
  <c r="G10" i="48"/>
  <c r="F10" i="48"/>
  <c r="F9" i="48"/>
  <c r="E10" i="48"/>
  <c r="D10" i="48"/>
  <c r="D9" i="48"/>
  <c r="C10" i="48"/>
  <c r="B10" i="48"/>
  <c r="B14" i="48"/>
  <c r="B9" i="48"/>
  <c r="M14" i="41"/>
  <c r="M13" i="41"/>
  <c r="M12" i="41"/>
  <c r="M11" i="41"/>
  <c r="M10" i="41"/>
  <c r="H21" i="30"/>
  <c r="G21" i="30"/>
  <c r="E14" i="48"/>
  <c r="F24" i="48"/>
  <c r="C14" i="48"/>
  <c r="C9" i="48"/>
  <c r="G24" i="48"/>
  <c r="G20" i="63"/>
  <c r="I14" i="48"/>
  <c r="I9" i="48"/>
  <c r="C12" i="50"/>
  <c r="C10" i="50"/>
  <c r="C9" i="50"/>
  <c r="C10" i="55"/>
  <c r="E9" i="48"/>
  <c r="G9" i="48"/>
  <c r="C9" i="51"/>
</calcChain>
</file>

<file path=xl/sharedStrings.xml><?xml version="1.0" encoding="utf-8"?>
<sst xmlns="http://schemas.openxmlformats.org/spreadsheetml/2006/main" count="1783" uniqueCount="996">
  <si>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</si>
  <si>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</si>
  <si>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</si>
  <si>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</si>
  <si>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</si>
  <si>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</si>
  <si>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</si>
  <si>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</si>
  <si>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</si>
  <si>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</si>
  <si>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</si>
  <si>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</si>
  <si>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</si>
  <si>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</si>
  <si>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</si>
  <si>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</si>
  <si>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</si>
  <si>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</si>
  <si>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</si>
  <si>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</si>
  <si>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</si>
  <si>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</si>
  <si>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</si>
  <si>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</si>
  <si>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</si>
  <si>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</si>
  <si>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</si>
  <si>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</si>
  <si>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</si>
  <si>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</si>
  <si>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</si>
  <si>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</si>
  <si>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</si>
  <si>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</si>
  <si>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</si>
  <si>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</si>
  <si>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</si>
  <si>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</si>
  <si>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</si>
  <si>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</si>
  <si>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</si>
  <si>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</si>
  <si>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</si>
  <si>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</si>
  <si>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</si>
  <si>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</si>
  <si>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</si>
  <si>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</si>
  <si>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</si>
  <si>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</si>
  <si>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</si>
  <si>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</si>
  <si>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</si>
  <si>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</si>
  <si>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</si>
  <si>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</si>
  <si>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</si>
  <si>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</si>
  <si>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</si>
  <si>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</si>
  <si>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</si>
  <si>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</si>
  <si>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</si>
  <si>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</si>
  <si>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</si>
  <si>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</si>
  <si>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</si>
  <si>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</si>
  <si>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</si>
  <si>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</si>
  <si>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</si>
  <si>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</si>
  <si>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</si>
  <si>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</si>
  <si>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</si>
  <si>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</si>
  <si>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</si>
  <si>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</si>
  <si>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</si>
  <si>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</si>
  <si>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</si>
  <si>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</si>
  <si>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</si>
  <si>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</si>
  <si>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</si>
  <si>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</si>
  <si>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</si>
  <si>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</si>
  <si>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</si>
  <si>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</si>
  <si>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</si>
  <si>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</si>
  <si>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</si>
  <si>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</si>
  <si>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</si>
  <si>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</si>
  <si>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</si>
  <si>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</si>
  <si>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</si>
  <si>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</si>
  <si>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</si>
  <si>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</si>
  <si>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</si>
  <si>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</si>
  <si>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</si>
  <si>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</si>
  <si>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</si>
  <si>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</si>
  <si>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</si>
  <si>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</si>
  <si>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</si>
  <si>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</si>
  <si>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</si>
  <si>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</si>
  <si>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</si>
  <si>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</si>
  <si>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</si>
  <si>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</si>
  <si>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</si>
  <si>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</si>
  <si>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</si>
  <si>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</si>
  <si>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</si>
  <si>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</si>
  <si>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</si>
  <si>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</si>
  <si>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</si>
  <si>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</si>
  <si>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</si>
  <si>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</si>
  <si>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</si>
  <si>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</si>
  <si>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</si>
  <si>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</si>
  <si>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</si>
  <si>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</si>
  <si>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</si>
  <si>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</si>
  <si>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</si>
  <si>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</si>
  <si>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</si>
  <si>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</si>
  <si>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</si>
  <si>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</si>
  <si>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</si>
  <si>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</si>
  <si>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</si>
  <si>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</si>
  <si>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</si>
  <si>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</si>
  <si>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</si>
  <si>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</si>
  <si>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</si>
  <si>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</si>
  <si>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</si>
  <si>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</si>
  <si>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</si>
  <si>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</si>
  <si>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</si>
  <si>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</si>
  <si>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</si>
  <si>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</si>
  <si>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</si>
  <si>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</si>
  <si>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</si>
  <si>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</si>
  <si>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</si>
  <si>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</si>
  <si>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</si>
  <si>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</si>
  <si>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</si>
  <si>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</si>
  <si>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</si>
  <si>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</si>
  <si>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</si>
  <si>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</si>
  <si>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</si>
  <si>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</si>
  <si>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</si>
  <si>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</si>
  <si>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</si>
  <si>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</si>
  <si>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</si>
  <si>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</si>
  <si>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</si>
  <si>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</si>
  <si>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</si>
  <si>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</si>
  <si>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</si>
  <si>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</si>
  <si>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</si>
  <si>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</si>
  <si>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</si>
  <si>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</si>
  <si>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</si>
  <si>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</si>
  <si>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</si>
  <si>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</si>
  <si>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</si>
  <si>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</si>
  <si>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</si>
  <si>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</si>
  <si>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</si>
  <si>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</si>
  <si>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</si>
  <si>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</si>
  <si>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</si>
  <si>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</si>
  <si>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</si>
  <si>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</si>
  <si>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</si>
  <si>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</si>
  <si>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</si>
  <si>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</si>
  <si>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</si>
  <si>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</si>
  <si>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</si>
  <si>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</si>
  <si>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</si>
  <si>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</si>
  <si>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</si>
  <si>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</si>
  <si>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</si>
  <si>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</si>
  <si>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</si>
  <si>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</si>
  <si>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</si>
  <si>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</si>
  <si>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</si>
  <si>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</si>
  <si>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</si>
  <si>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</si>
  <si>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</si>
  <si>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</si>
  <si>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</si>
  <si>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</si>
  <si>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</si>
  <si>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</si>
  <si>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</si>
  <si>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</si>
  <si>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</si>
  <si>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</si>
  <si>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</si>
  <si>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</si>
  <si>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</si>
  <si>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</si>
  <si>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</si>
  <si>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</si>
  <si>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</si>
  <si>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</si>
  <si>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</si>
  <si>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</si>
  <si>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</si>
  <si>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</si>
  <si>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</si>
  <si>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</si>
  <si>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</si>
  <si>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</si>
  <si>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</si>
  <si>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</si>
  <si>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</si>
  <si>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</si>
  <si>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</si>
  <si>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</si>
  <si>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</si>
  <si>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</si>
  <si>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</si>
  <si>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</si>
  <si>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</si>
  <si>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</si>
  <si>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</si>
  <si>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</si>
  <si>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</si>
  <si>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</si>
  <si>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</si>
  <si>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</si>
  <si>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</si>
  <si>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</si>
  <si>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</si>
  <si>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</si>
  <si>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</si>
  <si>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</si>
  <si>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</si>
  <si>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</si>
  <si>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</si>
  <si>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</si>
  <si>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</si>
  <si>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</si>
  <si>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</si>
  <si>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</si>
  <si>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</si>
  <si>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</si>
  <si>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</si>
  <si>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</si>
  <si>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</si>
  <si>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</si>
  <si>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</si>
  <si>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</si>
  <si>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</si>
  <si>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</si>
  <si>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</si>
  <si>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</si>
  <si>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</si>
  <si>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</si>
  <si>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</si>
  <si>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</si>
  <si>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</si>
  <si>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</si>
  <si>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</si>
  <si>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</si>
  <si>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ბანკი ქართუ</t>
  </si>
  <si>
    <t>ნინო</t>
  </si>
  <si>
    <t>GE51CR0000000004933608</t>
  </si>
  <si>
    <t>GEL</t>
  </si>
  <si>
    <t>5/16/2012</t>
  </si>
  <si>
    <t>ოფისი</t>
  </si>
  <si>
    <t>6 თვე</t>
  </si>
  <si>
    <t>01008040230</t>
  </si>
  <si>
    <t>გელაშვილი</t>
  </si>
  <si>
    <t>მზია</t>
  </si>
  <si>
    <t>01018001780</t>
  </si>
  <si>
    <t>არევაძე-წერეთელი</t>
  </si>
  <si>
    <t>ომარ</t>
  </si>
  <si>
    <t>გიორგი</t>
  </si>
  <si>
    <t>სიების დაზუსტება</t>
  </si>
  <si>
    <t>62007003108</t>
  </si>
  <si>
    <t>43001005510</t>
  </si>
  <si>
    <t>ბეჭდვითი მომსახურეობა</t>
  </si>
  <si>
    <t xml:space="preserve">სასცენო აპარატურითა და ტექნიკური მოწყობილობებით მომსახურეობის გაწევა </t>
  </si>
  <si>
    <t>1.6.4.3</t>
  </si>
  <si>
    <t>18001002161</t>
  </si>
  <si>
    <t>62001004482</t>
  </si>
  <si>
    <t>01004009701</t>
  </si>
  <si>
    <t>12001008929</t>
  </si>
  <si>
    <t>12001031537</t>
  </si>
  <si>
    <t>1.6.4.4</t>
  </si>
  <si>
    <t>მგალობლიშვილი</t>
  </si>
  <si>
    <t>01025007106</t>
  </si>
  <si>
    <t>მარინე</t>
  </si>
  <si>
    <t>1.2.15.3</t>
  </si>
  <si>
    <t>1.2.15.4</t>
  </si>
  <si>
    <t>1.2.15.5</t>
  </si>
  <si>
    <t>1.2.15.6</t>
  </si>
  <si>
    <t>USD</t>
  </si>
  <si>
    <t>EURO</t>
  </si>
  <si>
    <t>თბილისი ერეკლე მე-2 მოედ. ა. კათალიკოსის 3</t>
  </si>
  <si>
    <t>შ.პ.ს. ძველი უბანი</t>
  </si>
  <si>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</si>
  <si>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</si>
  <si>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</si>
  <si>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</si>
  <si>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</si>
  <si>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</si>
  <si>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</si>
  <si>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</si>
  <si>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</si>
  <si>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</si>
  <si>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</si>
  <si>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</si>
  <si>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</si>
  <si>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</si>
  <si>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</si>
  <si>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</si>
  <si>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</si>
  <si>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</si>
  <si>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</si>
  <si>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</si>
  <si>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</si>
  <si>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</si>
  <si>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</si>
  <si>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</si>
  <si>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</si>
  <si>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</si>
  <si>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</si>
  <si>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</si>
  <si>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</si>
  <si>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</si>
  <si>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</si>
  <si>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</si>
  <si>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</si>
  <si>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</si>
  <si>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</si>
  <si>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</si>
  <si>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</si>
  <si>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</si>
  <si>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</si>
  <si>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</si>
  <si>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</si>
  <si>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</si>
  <si>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</si>
  <si>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</si>
  <si>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</si>
  <si>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</si>
  <si>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</si>
  <si>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</si>
  <si>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</si>
  <si>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</si>
  <si>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</si>
  <si>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</si>
  <si>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</si>
  <si>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</si>
  <si>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</si>
  <si>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</si>
  <si>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</si>
  <si>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</si>
  <si>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</si>
  <si>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</si>
  <si>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</si>
  <si>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</si>
  <si>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</si>
  <si>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</si>
  <si>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</si>
  <si>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</si>
  <si>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</si>
  <si>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</si>
  <si>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</si>
  <si>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</si>
  <si>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</si>
  <si>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</si>
  <si>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</si>
  <si>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</si>
  <si>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</si>
  <si>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</si>
  <si>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</si>
  <si>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</si>
  <si>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</si>
  <si>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</si>
  <si>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</si>
  <si>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</si>
  <si>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</si>
  <si>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</si>
  <si>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</si>
  <si>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</si>
  <si>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</si>
  <si>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</si>
  <si>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</si>
  <si>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</si>
  <si>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</si>
  <si>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</si>
  <si>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</si>
  <si>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</si>
  <si>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</si>
  <si>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</si>
  <si>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</si>
  <si>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</si>
  <si>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</si>
  <si>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</si>
  <si>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</si>
  <si>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</si>
  <si>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</si>
  <si>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</si>
  <si>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</si>
  <si>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</si>
  <si>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</si>
  <si>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</si>
  <si>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</si>
  <si>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</si>
  <si>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</si>
  <si>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</si>
  <si>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</si>
  <si>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</si>
  <si>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</si>
  <si>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</si>
  <si>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</si>
  <si>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</si>
  <si>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</si>
  <si>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</si>
  <si>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</si>
  <si>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</si>
  <si>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</si>
  <si>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</si>
  <si>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</si>
  <si>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</si>
  <si>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</si>
  <si>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</si>
  <si>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</si>
  <si>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</si>
  <si>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</si>
  <si>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</si>
  <si>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</si>
  <si>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</si>
  <si>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</si>
  <si>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</si>
  <si>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19001094964</t>
  </si>
  <si>
    <t>იჯარა</t>
  </si>
  <si>
    <t>ფართის იჯარა</t>
  </si>
  <si>
    <t>01013013356</t>
  </si>
  <si>
    <t>01008010173</t>
  </si>
  <si>
    <t>31001014526</t>
  </si>
  <si>
    <t>ბენიძე გივი</t>
  </si>
  <si>
    <t>გვრიტიშვილი ელეონორა</t>
  </si>
  <si>
    <t>მესაბლიშვილი ნიკოლოზ</t>
  </si>
  <si>
    <t>ნაკუდაიძე ბელა</t>
  </si>
  <si>
    <t>ფოლადაშვილი სვეტლანა</t>
  </si>
  <si>
    <t>შ.პ.ს. ,,ბურჯი"</t>
  </si>
  <si>
    <t>ა/ტრანსპორტით მომს.</t>
  </si>
  <si>
    <t>ფაქტიური</t>
  </si>
  <si>
    <t>შ.პ.ს. ,,მენეჯმენტ სერვისი"</t>
  </si>
  <si>
    <t xml:space="preserve">ავეჯის და ინვენტარის იჯარა </t>
  </si>
  <si>
    <t>სატელეკომუნიკაციო</t>
  </si>
  <si>
    <t>შ.პ.ს. ,,ახალი კაპიტალი"</t>
  </si>
  <si>
    <t>ოფისის იჯარა/კომუნალური</t>
  </si>
  <si>
    <t>ვიდეოტექნიკური სერვისი</t>
  </si>
  <si>
    <t>PORTEK IC VE DIS TICARET MURAT KAHR IMAN</t>
  </si>
  <si>
    <t>მაისურების მოწოდება</t>
  </si>
  <si>
    <t>შ.პ.ს. ,,ქართული ოცნება"</t>
  </si>
  <si>
    <t>კოლორპაკი</t>
  </si>
  <si>
    <t>მუხა 2012 შ.პ.ს</t>
  </si>
  <si>
    <t>ირინა თავაძე</t>
  </si>
  <si>
    <t>გენად ცეცხლაძე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</si>
  <si>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</si>
  <si>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</si>
  <si>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</si>
  <si>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</si>
  <si>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ნოდარ ცეცხლაძე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</si>
  <si>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</si>
  <si>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</si>
  <si>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</si>
  <si>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</si>
  <si>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</si>
  <si>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</si>
  <si>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</si>
  <si>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</si>
  <si>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</si>
  <si>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</si>
  <si>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61003004822</t>
  </si>
  <si>
    <t>61009023503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</si>
  <si>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</si>
  <si>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</si>
  <si>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</si>
  <si>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</si>
  <si>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</si>
  <si>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</si>
  <si>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</si>
  <si>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</si>
  <si>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</si>
  <si>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</si>
  <si>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</si>
  <si>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</si>
  <si>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</si>
  <si>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</si>
  <si>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</si>
  <si>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</si>
  <si>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</si>
  <si>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</si>
  <si>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</si>
  <si>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</si>
  <si>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</si>
  <si>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</si>
  <si>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</si>
  <si>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</si>
  <si>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</si>
  <si>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</si>
  <si>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</si>
  <si>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</si>
  <si>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</si>
  <si>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</si>
  <si>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</si>
  <si>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</si>
  <si>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</si>
  <si>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</si>
  <si>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</si>
  <si>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</si>
  <si>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მარინე არძენაძე</t>
  </si>
  <si>
    <t>ანზორ არჯევანიძე</t>
  </si>
  <si>
    <t>გიგა ზოიძე</t>
  </si>
  <si>
    <t>ა/ტ მომსახურეობა</t>
  </si>
  <si>
    <t>ყაველაშვილი ნოდარი</t>
  </si>
  <si>
    <t>ბაირამოვი მეითა</t>
  </si>
  <si>
    <t>ბაშარული იოსებ</t>
  </si>
  <si>
    <t>01025004372</t>
  </si>
  <si>
    <t>ჩიტორელიძე კობა</t>
  </si>
  <si>
    <t>მახარობლიშვილი ზაალი</t>
  </si>
  <si>
    <t>36001004710</t>
  </si>
  <si>
    <t>ამყოლაძე ჯანო</t>
  </si>
  <si>
    <t>38001036516</t>
  </si>
  <si>
    <t>გულაშვილი მალხაზი</t>
  </si>
  <si>
    <t>ჩიტრეკაშვილი გიორგი</t>
  </si>
  <si>
    <t>დეკანოზიშვილი ზურაბი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</si>
  <si>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</si>
  <si>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</si>
  <si>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</si>
  <si>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</si>
  <si>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კორძაძე ლიდა</t>
  </si>
  <si>
    <t>37001009073</t>
  </si>
  <si>
    <t>YALCIN TRANS ULUS NAK</t>
  </si>
  <si>
    <t>ბუშტები, მაისურები</t>
  </si>
  <si>
    <t xml:space="preserve">შპს პოლიგრაფ ექსტრა </t>
  </si>
  <si>
    <t>404957070</t>
  </si>
  <si>
    <t>ფიფია მარინე</t>
  </si>
  <si>
    <t>კორდინატორის მომსახურება</t>
  </si>
  <si>
    <t>შენგელია ლერი</t>
  </si>
  <si>
    <t>62006007723</t>
  </si>
  <si>
    <t>შპს ძველი უბანი</t>
  </si>
  <si>
    <t>202055122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</si>
  <si>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</si>
  <si>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</si>
  <si>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</si>
  <si>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</si>
  <si>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</si>
  <si>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</si>
  <si>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</si>
  <si>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</si>
  <si>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სილიკონის სამაჯურები</t>
  </si>
  <si>
    <t>GE51CR0000000004933618</t>
  </si>
  <si>
    <t>ჯანბერიძე ქეთევან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</si>
  <si>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</si>
  <si>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</si>
  <si>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</si>
  <si>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 xml:space="preserve">ფორმა N4.1 - სხვადასხვა ხარჯებისა და სხვა დანარჩენი საქონლისა და მომსახურების </t>
  </si>
  <si>
    <t>ფორმა N4.2 - ხელფასები, პრემიები</t>
  </si>
  <si>
    <t>ფორმა N4.3 - მივლინებები</t>
  </si>
  <si>
    <t xml:space="preserve">ფორმა N4.4 - სხვა განაცემები ფიზიკურ პირებზე (ხელფასის და პრემიის გარდა) </t>
  </si>
  <si>
    <t>215135191</t>
  </si>
  <si>
    <t>მცირე ღირებულების აქსესუარები (მაისურები, კეპები, ქუდები, დროშები და ა.შ.)</t>
  </si>
  <si>
    <t>ეთერ გოგმაჩაძე</t>
  </si>
  <si>
    <t>შპს კანცლერი</t>
  </si>
  <si>
    <t xml:space="preserve">საკონსულტაციო, სანოტარო, თარჯიმნის და თარგმნის მომსახურების 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</si>
  <si>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</si>
  <si>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</si>
  <si>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>სულ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</si>
  <si>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</si>
  <si>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</si>
  <si>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</si>
  <si>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</si>
  <si>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</si>
  <si>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</si>
  <si>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</si>
  <si>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</si>
  <si>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</si>
  <si>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</si>
  <si>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</si>
  <si>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</si>
  <si>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</si>
  <si>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Shanghai ZhinQun Trading Co. LTD</t>
  </si>
  <si>
    <t>შტამპის ღირებულება</t>
  </si>
  <si>
    <t>თბილისი ც. დადიანის ქ. #319</t>
  </si>
  <si>
    <t>შ.პ.ს დუკა-2</t>
  </si>
  <si>
    <t>თბილისი საბურთალოს ქ. #43 ბ#3</t>
  </si>
  <si>
    <t>01006005032</t>
  </si>
  <si>
    <t>ლომსაძე</t>
  </si>
  <si>
    <t>თბილისი გლდანი ა/მკრ ვეკუას #10</t>
  </si>
  <si>
    <t>01001024792</t>
  </si>
  <si>
    <t>კაპანაძე მარსელ ი/მ</t>
  </si>
  <si>
    <t>თბილისი რუსთაველის #46</t>
  </si>
  <si>
    <t>01017042205</t>
  </si>
  <si>
    <t>ხათუნა</t>
  </si>
  <si>
    <t>კერესელიძე</t>
  </si>
  <si>
    <t>თბილისი ბორჯომის ქ. #7</t>
  </si>
  <si>
    <t>62001003330</t>
  </si>
  <si>
    <t>თბილისი მოსაშვილის ქ. #12 ბ#3</t>
  </si>
  <si>
    <t>01008025777</t>
  </si>
  <si>
    <t>ცხვარიაშვილი</t>
  </si>
  <si>
    <t>თბილისი წინამძღვრიშვილის #81</t>
  </si>
  <si>
    <t>01030033157</t>
  </si>
  <si>
    <t>ნოე</t>
  </si>
  <si>
    <t>ლეჟავა</t>
  </si>
  <si>
    <t>წალკა კოსტავას ქ. #71</t>
  </si>
  <si>
    <t>61001018803</t>
  </si>
  <si>
    <t>ბერიანიძე</t>
  </si>
  <si>
    <t>ბორჯომი რუსთაველის ქ. #147</t>
  </si>
  <si>
    <t>01001000813</t>
  </si>
  <si>
    <t>სამსონიძე ვალიდა ი/მ</t>
  </si>
  <si>
    <t>წნორი თავისუფლების #37</t>
  </si>
  <si>
    <t>ნაირა</t>
  </si>
  <si>
    <t>დ. ხარაგაული სოლომონ მეფის ქ. #21</t>
  </si>
  <si>
    <t>გობეჯიშვილი</t>
  </si>
  <si>
    <t>იოსებ</t>
  </si>
  <si>
    <t>სატრენინგო მომსახურება</t>
  </si>
  <si>
    <t>15001002399</t>
  </si>
  <si>
    <t>ნანა</t>
  </si>
  <si>
    <t>მახარაშვილი</t>
  </si>
  <si>
    <t>ლალი</t>
  </si>
  <si>
    <t>ქარელი სტალინის #49</t>
  </si>
  <si>
    <t>გიორგაშვილი</t>
  </si>
  <si>
    <t>01024022690</t>
  </si>
  <si>
    <t xml:space="preserve">ვალერი ოდიკაძე </t>
  </si>
  <si>
    <t>35001011455</t>
  </si>
  <si>
    <t>დ.ჩხოროწყუ დ. აღმაშენებლის #12</t>
  </si>
  <si>
    <t>კასპი კოსტავას #5</t>
  </si>
  <si>
    <t>ბაღდათი რუსთაველის #22</t>
  </si>
  <si>
    <t>თერჯოლა რუსთაველის # 107</t>
  </si>
  <si>
    <t>დმანისი 9 აპრილის ქ#67</t>
  </si>
  <si>
    <t xml:space="preserve">ლენტეხი თ. მეფის </t>
  </si>
  <si>
    <t>საგარეჯო დ. აღმაშენებლის #13</t>
  </si>
  <si>
    <t>ქუთაისი ხახანაშვილის #14</t>
  </si>
  <si>
    <t>დ.მესტია თამარ მეფის # 14</t>
  </si>
  <si>
    <t>თელავი ი.ჭავჭავაძის გამზ #24</t>
  </si>
  <si>
    <t>გორი სტალინის გაზ. # 24</t>
  </si>
  <si>
    <t>დუშეთი სტალინის ქ. #27. მე-2 სართ</t>
  </si>
  <si>
    <t>ლაგოდეხი ჭავჭავაძის #2</t>
  </si>
  <si>
    <t>სენაკი ა. წერეთლის # 12</t>
  </si>
  <si>
    <t>ყვარელი კ. მარჯანიშვილის #43</t>
  </si>
  <si>
    <t>ზესტაფონი წერეთლის #9</t>
  </si>
  <si>
    <t>გარდაბანი თბილსრესი 1 კვარტ. ბ-55-56</t>
  </si>
  <si>
    <t>თბილისი ქ. წამებულის გამზ #47 მე-3 სართ</t>
  </si>
  <si>
    <t>ტყიბული რუსთაველის #1</t>
  </si>
  <si>
    <t>ქობულეთი აღმაშენებლის 98</t>
  </si>
  <si>
    <t>ზუგდიდი რუსთაველის ქ. #90</t>
  </si>
  <si>
    <t>წყალტუბო რუსთაველის #4</t>
  </si>
  <si>
    <t>სამტრედია ჭავჭავაძის ქ #17</t>
  </si>
  <si>
    <t>ადიგენი რუსთაველის #10</t>
  </si>
  <si>
    <t>10 თვე</t>
  </si>
  <si>
    <t>48001004194</t>
  </si>
  <si>
    <t>ლაშა</t>
  </si>
  <si>
    <t>ესართია</t>
  </si>
  <si>
    <t>6თვე</t>
  </si>
  <si>
    <t>24001004130</t>
  </si>
  <si>
    <t>მანანა</t>
  </si>
  <si>
    <t>ხვთისიაშვილი</t>
  </si>
  <si>
    <t>შპს ავა-მარიამი</t>
  </si>
  <si>
    <t>21001006430</t>
  </si>
  <si>
    <t>ირმა</t>
  </si>
  <si>
    <t>ლაფაჩი</t>
  </si>
  <si>
    <t>მამუკა</t>
  </si>
  <si>
    <t>ოქრიაშვილი</t>
  </si>
  <si>
    <t>27001006514</t>
  </si>
  <si>
    <t>დალი</t>
  </si>
  <si>
    <t>გუგავა</t>
  </si>
  <si>
    <t>238156035</t>
  </si>
  <si>
    <t>საგარეჯოს მუნიციპალიტეტის აიპ კულტურის ობიექტების გაერთიანება</t>
  </si>
  <si>
    <t>60002008198</t>
  </si>
  <si>
    <t>ნათელა</t>
  </si>
  <si>
    <t>ჭიხორია</t>
  </si>
  <si>
    <t>62005023736</t>
  </si>
  <si>
    <t>ნინა</t>
  </si>
  <si>
    <t>ჯაფარიძე</t>
  </si>
  <si>
    <t>20001011792</t>
  </si>
  <si>
    <t>ლია</t>
  </si>
  <si>
    <t>ბასილაშვილი</t>
  </si>
  <si>
    <t>59001095866</t>
  </si>
  <si>
    <t>ბალიაშვილი</t>
  </si>
  <si>
    <t>229324451</t>
  </si>
  <si>
    <t>დუშეთის მუნიციპალიტეტის საკრებულო</t>
  </si>
  <si>
    <t>25001049879</t>
  </si>
  <si>
    <t>მამაცაშვილი</t>
  </si>
  <si>
    <t>39001004825</t>
  </si>
  <si>
    <t>ანდრო</t>
  </si>
  <si>
    <t>45001017359</t>
  </si>
  <si>
    <t>ნოდარი</t>
  </si>
  <si>
    <t>კუპრაშვილი</t>
  </si>
  <si>
    <t>230030613</t>
  </si>
  <si>
    <t>შპს ვახტანგი</t>
  </si>
  <si>
    <t>12001003443</t>
  </si>
  <si>
    <t>ჭოველიძე</t>
  </si>
  <si>
    <t>01028000992</t>
  </si>
  <si>
    <t>ზურაბ</t>
  </si>
  <si>
    <t>როსტიაშვილი</t>
  </si>
  <si>
    <t>01024083360</t>
  </si>
  <si>
    <t>ნიკოლოზ</t>
  </si>
  <si>
    <t>61004018088</t>
  </si>
  <si>
    <t>ჟღენტი</t>
  </si>
  <si>
    <t>01001025994</t>
  </si>
  <si>
    <t>თენგიზი</t>
  </si>
  <si>
    <t>ბერულავა</t>
  </si>
  <si>
    <t>53001000422</t>
  </si>
  <si>
    <t>ილია</t>
  </si>
  <si>
    <t>აფხაძე</t>
  </si>
  <si>
    <t>37001007683</t>
  </si>
  <si>
    <t>ლუარა</t>
  </si>
  <si>
    <t>ქოქრაშვილი</t>
  </si>
  <si>
    <t>03001001135</t>
  </si>
  <si>
    <t>გოგატიშვილი იოსებ ი/მ</t>
  </si>
  <si>
    <t>ცაგერი კოსტავას #13</t>
  </si>
  <si>
    <t>ონი დ. აღმაშენებლის #82</t>
  </si>
  <si>
    <t>ჩოხატაური ჭავჭავაძის #1</t>
  </si>
  <si>
    <t>ასპინძა გორგასალის #2</t>
  </si>
  <si>
    <t>ჭიათურა ნინოშვილის #12 სართ 1 ბ-9</t>
  </si>
  <si>
    <t>თბილისი მოსკოვის გამზ. #35</t>
  </si>
  <si>
    <t>ზაირა</t>
  </si>
  <si>
    <t>ბენდელიანი</t>
  </si>
  <si>
    <t>მათე</t>
  </si>
  <si>
    <t>მამული</t>
  </si>
  <si>
    <t>გუდავაძე</t>
  </si>
  <si>
    <t>რევაზი</t>
  </si>
  <si>
    <t>ქუქჩიშვილი</t>
  </si>
  <si>
    <t>მირმენ</t>
  </si>
  <si>
    <t>ბარათაშვილი</t>
  </si>
  <si>
    <t>შოთა</t>
  </si>
  <si>
    <t>ჩაჩუა</t>
  </si>
  <si>
    <t>49001006224</t>
  </si>
  <si>
    <t>14001022774</t>
  </si>
  <si>
    <t>46001002913</t>
  </si>
  <si>
    <t>47001003904</t>
  </si>
  <si>
    <t>54001031206</t>
  </si>
  <si>
    <t>01029005026</t>
  </si>
  <si>
    <t>მ.პ.გ. ,, ქართული ოცნება - დემოკრატიული საქართველო "</t>
  </si>
  <si>
    <t>ფულადი შემოწირულობა</t>
  </si>
  <si>
    <t>მარიკა</t>
  </si>
  <si>
    <t>ხორავა</t>
  </si>
  <si>
    <t>მედეა</t>
  </si>
  <si>
    <t>საჩხერე თავისუფლების #9</t>
  </si>
  <si>
    <t>439392239</t>
  </si>
  <si>
    <t>ტელევიზორი SANYO- 24K50 საკიდით SUREFIX142</t>
  </si>
  <si>
    <t>LCD ტელევიზორი Toshiba 24HV10 საკიდით BR 21-42 FA</t>
  </si>
  <si>
    <t>ალუმინის ტიხარი</t>
  </si>
  <si>
    <t>ბანერი</t>
  </si>
  <si>
    <t>დამაგრძელებელი</t>
  </si>
  <si>
    <t>დივანი</t>
  </si>
  <si>
    <t>დინამიკები SP-S110</t>
  </si>
  <si>
    <t>ელ. გამათბობელი</t>
  </si>
  <si>
    <t>ელექტრო სანათი</t>
  </si>
  <si>
    <t>იუ-პი-ესი UPS 600VA</t>
  </si>
  <si>
    <t>იუ-პი-ესი UPS 650VA</t>
  </si>
  <si>
    <t>კარადა</t>
  </si>
  <si>
    <t>კომპიუტერის  კლავიატურა KB06Xe PS2 და მაუსი  120usb</t>
  </si>
  <si>
    <t>კომპიუტერის მონიტორი Philips 20 led 206v 3isb</t>
  </si>
  <si>
    <t>კომპიუტერის მონიტორი Samsung B2030N20</t>
  </si>
  <si>
    <t>კომპიუტერის პროცესორი</t>
  </si>
  <si>
    <t>კომპიუტერის პროცესორი Ca/PH LAZERJET pro M1214nfh</t>
  </si>
  <si>
    <t>ლაითბოქსები</t>
  </si>
  <si>
    <t>მაგიდა</t>
  </si>
  <si>
    <t>მაგიდა 750*1420*720მმ.</t>
  </si>
  <si>
    <t>მაგიდა ერთფრთიანი საოფისე</t>
  </si>
  <si>
    <t>მაგიდა ნახევრად მრგვალი</t>
  </si>
  <si>
    <t>მაგიდა ოვალური</t>
  </si>
  <si>
    <t>მაგიდა სათათბირო</t>
  </si>
  <si>
    <t>მაცივარი ELECTROLUX-1600W8</t>
  </si>
  <si>
    <t>ნოუთბუქი Noterbook Dell Inspiron N5110 15.6"i3-2350. 2.3GHz,4GB, 500GB,GT525M 1GB</t>
  </si>
  <si>
    <t>პრინტერი HP Lazerjet Pro M 1214NFHკაბელით USB</t>
  </si>
  <si>
    <t>პრინტერი HP Lazerjet Pro M 1536dnf კაბელით USB</t>
  </si>
  <si>
    <t>საოფისე სკამი</t>
  </si>
  <si>
    <t>ტანსაცმლის საკიდი</t>
  </si>
  <si>
    <t>ტელევიზორი SAMSUNG-UE32EH 4000W HD საკიდით</t>
  </si>
  <si>
    <t>ტრიბუნა</t>
  </si>
  <si>
    <t>ტუმბო</t>
  </si>
  <si>
    <t>ტუმბო 600*450*450მმ</t>
  </si>
  <si>
    <t>ფასადიანი კარადა მინით 1860*1000*380მმ.</t>
  </si>
  <si>
    <t>ფლანგშტოკი</t>
  </si>
  <si>
    <t>ჩაიდანი VITEK-VT1163</t>
  </si>
  <si>
    <t>ცეცხლმაქრი ფხვნილოვანი ABC</t>
  </si>
  <si>
    <t>შპს „მენეჯმენტ სერვისი“</t>
  </si>
  <si>
    <t>35001073731</t>
  </si>
  <si>
    <t>oTar</t>
  </si>
  <si>
    <t>kalandaZe</t>
  </si>
  <si>
    <t>მსუბუქი მაღალი გამავლობის</t>
  </si>
  <si>
    <t>ტოიოტა</t>
  </si>
  <si>
    <t>4 RUNNER</t>
  </si>
  <si>
    <t>LNL-020</t>
  </si>
  <si>
    <t>ლანჩხუთი ნ. ჟორდანიას # 109</t>
  </si>
  <si>
    <t>26001002931</t>
  </si>
  <si>
    <t>გივი</t>
  </si>
  <si>
    <t>მიქაუტაძე</t>
  </si>
  <si>
    <t>თბილისი ფხოვის #3</t>
  </si>
  <si>
    <t>202187837</t>
  </si>
  <si>
    <t>შ.პ.ს. ,,მელანჟი"</t>
  </si>
  <si>
    <t>ამბროლაური კოსტავას #1</t>
  </si>
  <si>
    <t>04001002669</t>
  </si>
  <si>
    <t>ციცინო</t>
  </si>
  <si>
    <t>ნეფარიძე</t>
  </si>
  <si>
    <t>ქ. ფოთი აღმაშენებლის 10</t>
  </si>
  <si>
    <t>42001010057; 42001002110</t>
  </si>
  <si>
    <t>ქ. ხობი ცოტნე დადიანის ქ. #169</t>
  </si>
  <si>
    <t>58001030178</t>
  </si>
  <si>
    <t>თათარაშვილი</t>
  </si>
  <si>
    <t>აბაშა თავისუფლების #81</t>
  </si>
  <si>
    <t>62007000585</t>
  </si>
  <si>
    <t>შუბლაძე ბესიკ ი/მ</t>
  </si>
  <si>
    <t>02001000267</t>
  </si>
  <si>
    <t>გაბელაია დავით ი/მ</t>
  </si>
  <si>
    <t>მარტვილი თავისუფლების მოედანიი #1</t>
  </si>
  <si>
    <t>29001003140</t>
  </si>
  <si>
    <t>ელენე</t>
  </si>
  <si>
    <t>წულაია</t>
  </si>
  <si>
    <t>თიანეთი რუსთაველის #38</t>
  </si>
  <si>
    <t>60001129329</t>
  </si>
  <si>
    <t>ჯანგირაშვილი</t>
  </si>
  <si>
    <t>შპს საჩხერის კინო</t>
  </si>
  <si>
    <t>ახმეტა რუსთაველის #49</t>
  </si>
  <si>
    <t>01024062768</t>
  </si>
  <si>
    <t>ქიბროწაშვილი</t>
  </si>
  <si>
    <t>ყაზბეგი ალ. ყაზბეგის 32</t>
  </si>
  <si>
    <t>01009003409</t>
  </si>
  <si>
    <t>ჩოფიკაშვილი</t>
  </si>
  <si>
    <t>რუსთავი კოსტავას 13/1</t>
  </si>
  <si>
    <t>35001010542</t>
  </si>
  <si>
    <t>ინგა</t>
  </si>
  <si>
    <t>წიკლაური</t>
  </si>
  <si>
    <t>თეთრიწყარო დიდგორის 15</t>
  </si>
  <si>
    <t>22001005181</t>
  </si>
  <si>
    <t>ბექაური ამური ი/მ</t>
  </si>
  <si>
    <t>ბათუმი მ. აბაშიძის #53 ბ 13</t>
  </si>
  <si>
    <t>01008027256</t>
  </si>
  <si>
    <t>თეიმურაზ</t>
  </si>
  <si>
    <t>ლორთქიფანიძე</t>
  </si>
  <si>
    <t>ხალვაში</t>
  </si>
  <si>
    <t>როსტომ</t>
  </si>
  <si>
    <t>გელა</t>
  </si>
  <si>
    <t>61007004725</t>
  </si>
  <si>
    <t>GE26CR0150009222993601</t>
  </si>
  <si>
    <t>სცენის მონტაჟი</t>
  </si>
  <si>
    <t>ტრენერების მომსახურეობა</t>
  </si>
  <si>
    <t xml:space="preserve">წარმომადგენლები </t>
  </si>
  <si>
    <t xml:space="preserve"> აქტივის რეკრუტირება</t>
  </si>
  <si>
    <t>არმაზ</t>
  </si>
  <si>
    <t>ახვლედიანი</t>
  </si>
  <si>
    <t>მელაძე</t>
  </si>
  <si>
    <t>ხაშური მ. კოსტავას 4</t>
  </si>
  <si>
    <t>01030016651</t>
  </si>
  <si>
    <t>ტალახაძე</t>
  </si>
  <si>
    <t>ხულო ტბელ აბუსერისძეს 3</t>
  </si>
  <si>
    <t>აბულაძე</t>
  </si>
  <si>
    <t>ნანი</t>
  </si>
  <si>
    <t>ძნელაძე</t>
  </si>
  <si>
    <t>როინ</t>
  </si>
  <si>
    <t>ბერიძე</t>
  </si>
  <si>
    <t>ოზურგეთი</t>
  </si>
  <si>
    <t>ბათუმი ფ. ხალვაშისმე-7 შესახვევი #11 მე-3 სართ</t>
  </si>
  <si>
    <t>3თვე</t>
  </si>
  <si>
    <t>0</t>
  </si>
  <si>
    <t>ნინოწმინდა თავისუფლების 25</t>
  </si>
  <si>
    <t>5 თვე</t>
  </si>
  <si>
    <t>32001016304</t>
  </si>
  <si>
    <t>მზიკიან მამბრე ი/მ</t>
  </si>
  <si>
    <t>01/07/13-21/07/13</t>
  </si>
  <si>
    <t>გურჯაანი ნონეშვილის ქ. #12</t>
  </si>
  <si>
    <t>ზავრაშვილი</t>
  </si>
  <si>
    <t>PRADO</t>
  </si>
  <si>
    <t>05/14/2013</t>
  </si>
  <si>
    <t>FFT-388</t>
  </si>
  <si>
    <t>07/08/2013</t>
  </si>
  <si>
    <t>თემურ</t>
  </si>
  <si>
    <t>თამარ</t>
  </si>
  <si>
    <t>ზაზა</t>
  </si>
  <si>
    <t>კობა</t>
  </si>
  <si>
    <t>ფახურიძე</t>
  </si>
  <si>
    <t>თევზაძე</t>
  </si>
  <si>
    <t>პაპიაშვილი</t>
  </si>
  <si>
    <t>ბუაძე</t>
  </si>
  <si>
    <t>ხუციშვილი</t>
  </si>
  <si>
    <t>ხუნდაძე</t>
  </si>
  <si>
    <t>ნასარაია</t>
  </si>
  <si>
    <t>07/19/2013</t>
  </si>
  <si>
    <t>37001004125</t>
  </si>
  <si>
    <t>01025013628</t>
  </si>
  <si>
    <t>01008022643</t>
  </si>
  <si>
    <t>01007015265</t>
  </si>
  <si>
    <t>01030007517</t>
  </si>
  <si>
    <t>37001004416</t>
  </si>
  <si>
    <t>42001007010</t>
  </si>
  <si>
    <t>GE45CR0000000922573601</t>
  </si>
  <si>
    <t>GE92CR0000000922603601</t>
  </si>
  <si>
    <t>GE44CR0000000922593601</t>
  </si>
  <si>
    <t>GE43CR0000000922613601</t>
  </si>
  <si>
    <t>GE90CR0000000922643601</t>
  </si>
  <si>
    <t>GE91CR0000000922623601</t>
  </si>
  <si>
    <t>GE42CR0000000922633601</t>
  </si>
  <si>
    <t>ჯმუხაძე</t>
  </si>
  <si>
    <t>ვახტანგ</t>
  </si>
  <si>
    <t>01030000960</t>
  </si>
  <si>
    <t>GE89CR0000000922663601</t>
  </si>
  <si>
    <t>ავთანდილ</t>
  </si>
  <si>
    <t>ნოდარ</t>
  </si>
  <si>
    <t>კახაბერ</t>
  </si>
  <si>
    <t>ავთანდილი</t>
  </si>
  <si>
    <t>წერეთელი</t>
  </si>
  <si>
    <t>კვიჟინაძე</t>
  </si>
  <si>
    <t>შარვაშიძე</t>
  </si>
  <si>
    <t>01007003030</t>
  </si>
  <si>
    <t>01025001176</t>
  </si>
  <si>
    <t>01025006951</t>
  </si>
  <si>
    <t>21001009472</t>
  </si>
  <si>
    <t>GE58CR0000000863143601</t>
  </si>
  <si>
    <t>GE88CR0000000922683601</t>
  </si>
  <si>
    <t>GE40CR0000000922673601</t>
  </si>
  <si>
    <t>GE39CR0000000922693601</t>
  </si>
  <si>
    <t>გრიგოლ</t>
  </si>
  <si>
    <t>01024004967</t>
  </si>
  <si>
    <t>GE86CR0000000922723601</t>
  </si>
  <si>
    <t>გაბუნია</t>
  </si>
  <si>
    <t>გურამ</t>
  </si>
  <si>
    <t>01005002483</t>
  </si>
  <si>
    <t>GE87CR0000000922703601</t>
  </si>
  <si>
    <t>ტვილდიანი</t>
  </si>
  <si>
    <t>01027017535</t>
  </si>
  <si>
    <t>GE38CR0000000922713601</t>
  </si>
  <si>
    <t>შპს გლობუსი ემ-ბე</t>
  </si>
  <si>
    <t>202446969</t>
  </si>
  <si>
    <t>საკანცელარიო საქონელი</t>
  </si>
  <si>
    <t>707</t>
  </si>
  <si>
    <t>სამსახურეობრივი</t>
  </si>
  <si>
    <t>ბათუმი</t>
  </si>
  <si>
    <t>ბრიუსელი</t>
  </si>
  <si>
    <t>ოთარ</t>
  </si>
  <si>
    <t>კალანდაძე</t>
  </si>
  <si>
    <t>საშემოსავლო</t>
  </si>
  <si>
    <t>ირაკლი</t>
  </si>
  <si>
    <t>ჯიჯავაძე</t>
  </si>
  <si>
    <t>61001025684</t>
  </si>
  <si>
    <t>აჭარის კოორდინატორი</t>
  </si>
  <si>
    <t>ხონი მოსე ხონელის # 5</t>
  </si>
  <si>
    <t>01019022016</t>
  </si>
  <si>
    <t>ბიჭიაშვილი</t>
  </si>
  <si>
    <t>წალენჯიხა მებონიას #2</t>
  </si>
  <si>
    <t>ბადრი</t>
  </si>
  <si>
    <t>კვარაცხელია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</si>
</sst>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.00"/>
    <numFmt numFmtId="166" formatCode="0,000,000.00"/>
    <numFmt numFmtId="167" formatCode="dd/mm/yy;@"/>
    <numFmt numFmtId="168" formatCode="#,##0.0"/>
    <numFmt numFmtId="172" formatCode="0,000"/>
  </numFmts>
  <fonts count="44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indexed="10"/>
      <name val="Sylfaen"/>
      <family val="1"/>
    </font>
    <font>
      <sz val="10"/>
      <color indexed="8"/>
      <name val="Sylfaen"/>
      <family val="1"/>
    </font>
    <font>
      <sz val="10"/>
      <color indexed="8"/>
      <name val="Calibri"/>
      <family val="2"/>
    </font>
    <font>
      <b/>
      <sz val="10"/>
      <color indexed="8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indexed="8"/>
      <name val="Sylfaen"/>
      <family val="1"/>
    </font>
    <font>
      <b/>
      <sz val="11"/>
      <color indexed="8"/>
      <name val="Sylfaen"/>
      <family val="1"/>
    </font>
    <font>
      <b/>
      <sz val="9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sz val="10"/>
      <color indexed="9"/>
      <name val="Sylfaen"/>
      <family val="1"/>
    </font>
    <font>
      <sz val="10"/>
      <name val="AcadNusx"/>
    </font>
    <font>
      <sz val="12"/>
      <color indexed="8"/>
      <name val="Sylfaen"/>
      <family val="1"/>
    </font>
    <font>
      <sz val="12"/>
      <name val="Sylfaen"/>
      <family val="1"/>
    </font>
    <font>
      <sz val="11"/>
      <name val="Arial"/>
      <family val="2"/>
      <charset val="204"/>
    </font>
    <font>
      <sz val="10"/>
      <name val="Sylfaen"/>
      <family val="1"/>
      <charset val="204"/>
    </font>
    <font>
      <sz val="12"/>
      <name val="AcadNusx"/>
    </font>
    <font>
      <b/>
      <sz val="12"/>
      <color indexed="8"/>
      <name val="_ Times New Roman"/>
      <family val="2"/>
    </font>
    <font>
      <sz val="12"/>
      <color indexed="8"/>
      <name val="_ Times New Roman"/>
      <family val="2"/>
    </font>
    <font>
      <b/>
      <sz val="12"/>
      <color indexed="8"/>
      <name val="AcadNusx"/>
    </font>
    <font>
      <b/>
      <sz val="12"/>
      <color indexed="8"/>
      <name val="Sylfaen"/>
      <family val="1"/>
      <charset val="204"/>
    </font>
    <font>
      <sz val="16"/>
      <color indexed="10"/>
      <name val="Sylfaen"/>
      <family val="1"/>
    </font>
    <font>
      <sz val="10"/>
      <color indexed="8"/>
      <name val="Sylfaen"/>
      <family val="1"/>
      <charset val="204"/>
    </font>
    <font>
      <sz val="14"/>
      <color indexed="10"/>
      <name val="Sylfaen"/>
      <family val="1"/>
    </font>
    <font>
      <sz val="8"/>
      <name val="Arial"/>
      <family val="2"/>
    </font>
    <font>
      <sz val="8"/>
      <color indexed="8"/>
      <name val="Geo_Times"/>
      <family val="1"/>
    </font>
    <font>
      <sz val="11"/>
      <color theme="1"/>
      <name val="Calibri"/>
      <family val="2"/>
      <scheme val="minor"/>
    </font>
    <font>
      <sz val="9"/>
      <color theme="1"/>
      <name val="Arial Unicode MS"/>
      <family val="2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1"/>
      <color theme="1"/>
      <name val="ა"/>
      <charset val="1"/>
    </font>
    <font>
      <sz val="12"/>
      <color theme="1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</cellStyleXfs>
  <cellXfs count="567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8" applyFont="1" applyAlignment="1" applyProtection="1">
      <alignment horizontal="center" vertical="center"/>
      <protection locked="0"/>
    </xf>
    <xf numFmtId="3" fontId="12" fillId="2" borderId="1" xfId="18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8" applyFont="1" applyProtection="1">
      <protection locked="0"/>
    </xf>
    <xf numFmtId="0" fontId="12" fillId="0" borderId="0" xfId="18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13" fillId="0" borderId="0" xfId="18" applyFont="1" applyAlignment="1" applyProtection="1">
      <alignment horizontal="center" vertical="center" wrapText="1"/>
      <protection locked="0"/>
    </xf>
    <xf numFmtId="0" fontId="7" fillId="0" borderId="0" xfId="18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12" fillId="2" borderId="1" xfId="18" applyFont="1" applyFill="1" applyBorder="1" applyAlignment="1" applyProtection="1">
      <alignment horizontal="left" vertical="center" wrapText="1"/>
    </xf>
    <xf numFmtId="0" fontId="12" fillId="2" borderId="1" xfId="18" applyFont="1" applyFill="1" applyBorder="1" applyAlignment="1" applyProtection="1">
      <alignment horizontal="left" vertical="center" wrapText="1" indent="1"/>
    </xf>
    <xf numFmtId="0" fontId="7" fillId="2" borderId="1" xfId="18" applyFont="1" applyFill="1" applyBorder="1" applyAlignment="1" applyProtection="1">
      <alignment horizontal="left" vertical="center" wrapText="1" indent="1"/>
    </xf>
    <xf numFmtId="0" fontId="7" fillId="2" borderId="1" xfId="18" applyFont="1" applyFill="1" applyBorder="1" applyAlignment="1" applyProtection="1">
      <alignment horizontal="left" vertical="center" wrapText="1" indent="2"/>
    </xf>
    <xf numFmtId="0" fontId="7" fillId="2" borderId="1" xfId="18" applyFont="1" applyFill="1" applyBorder="1" applyAlignment="1" applyProtection="1">
      <alignment horizontal="left" vertical="center" wrapText="1" indent="3"/>
    </xf>
    <xf numFmtId="0" fontId="7" fillId="2" borderId="1" xfId="18" applyFont="1" applyFill="1" applyBorder="1" applyAlignment="1" applyProtection="1">
      <alignment horizontal="left" vertical="center" wrapText="1" indent="4"/>
    </xf>
    <xf numFmtId="0" fontId="7" fillId="0" borderId="0" xfId="3" applyFont="1" applyAlignment="1" applyProtection="1">
      <alignment horizontal="center" vertical="center"/>
      <protection locked="0"/>
    </xf>
    <xf numFmtId="0" fontId="8" fillId="0" borderId="0" xfId="3" applyFont="1" applyAlignment="1" applyProtection="1">
      <alignment horizontal="center" vertical="center"/>
      <protection locked="0"/>
    </xf>
    <xf numFmtId="0" fontId="7" fillId="0" borderId="0" xfId="3" applyFont="1" applyProtection="1">
      <protection locked="0"/>
    </xf>
    <xf numFmtId="0" fontId="0" fillId="0" borderId="0" xfId="0" applyProtection="1">
      <protection locked="0"/>
    </xf>
    <xf numFmtId="0" fontId="9" fillId="0" borderId="0" xfId="4" applyFont="1" applyAlignment="1" applyProtection="1">
      <alignment vertical="center" wrapText="1"/>
      <protection locked="0"/>
    </xf>
    <xf numFmtId="0" fontId="10" fillId="0" borderId="0" xfId="4" applyFont="1" applyProtection="1">
      <protection locked="0"/>
    </xf>
    <xf numFmtId="0" fontId="9" fillId="0" borderId="1" xfId="4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 applyProtection="1">
      <alignment horizontal="left" indent="1"/>
      <protection locked="0"/>
    </xf>
    <xf numFmtId="0" fontId="12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12" fillId="2" borderId="1" xfId="18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8" applyNumberFormat="1" applyFont="1" applyFill="1" applyBorder="1" applyAlignment="1" applyProtection="1">
      <alignment horizontal="right" vertical="center"/>
      <protection locked="0"/>
    </xf>
    <xf numFmtId="3" fontId="7" fillId="2" borderId="1" xfId="18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8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66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64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2" xfId="3" applyFont="1" applyFill="1" applyBorder="1" applyAlignment="1" applyProtection="1">
      <alignment horizontal="right"/>
      <protection locked="0"/>
    </xf>
    <xf numFmtId="0" fontId="7" fillId="0" borderId="2" xfId="3" applyFont="1" applyBorder="1" applyAlignment="1" applyProtection="1">
      <alignment horizontal="right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12" fillId="2" borderId="3" xfId="18" applyFont="1" applyFill="1" applyBorder="1" applyAlignment="1" applyProtection="1">
      <alignment horizontal="left" vertical="center" wrapText="1"/>
    </xf>
    <xf numFmtId="0" fontId="7" fillId="0" borderId="3" xfId="3" applyFont="1" applyBorder="1" applyAlignment="1" applyProtection="1">
      <alignment horizontal="left" vertical="center" indent="1"/>
    </xf>
    <xf numFmtId="0" fontId="12" fillId="0" borderId="0" xfId="0" applyFont="1" applyFill="1" applyBorder="1" applyAlignment="1" applyProtection="1">
      <alignment horizontal="center" wrapText="1"/>
    </xf>
    <xf numFmtId="0" fontId="12" fillId="0" borderId="0" xfId="0" applyFont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left"/>
    </xf>
    <xf numFmtId="0" fontId="12" fillId="0" borderId="1" xfId="0" applyFont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12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11" fillId="0" borderId="1" xfId="4" applyFont="1" applyBorder="1" applyAlignment="1" applyProtection="1">
      <alignment vertical="center" wrapText="1"/>
    </xf>
    <xf numFmtId="0" fontId="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7" fillId="0" borderId="0" xfId="8" applyFont="1" applyProtection="1">
      <protection locked="0"/>
    </xf>
    <xf numFmtId="0" fontId="19" fillId="3" borderId="4" xfId="8" applyFont="1" applyFill="1" applyBorder="1" applyAlignment="1" applyProtection="1">
      <alignment horizontal="center" vertical="top" wrapText="1"/>
    </xf>
    <xf numFmtId="0" fontId="19" fillId="3" borderId="5" xfId="8" applyFont="1" applyFill="1" applyBorder="1" applyAlignment="1" applyProtection="1">
      <alignment horizontal="center" vertical="top" wrapText="1"/>
    </xf>
    <xf numFmtId="0" fontId="19" fillId="0" borderId="0" xfId="8" applyFont="1" applyAlignment="1" applyProtection="1">
      <alignment horizontal="center" vertical="top" wrapText="1"/>
      <protection locked="0"/>
    </xf>
    <xf numFmtId="0" fontId="17" fillId="0" borderId="6" xfId="8" applyFont="1" applyBorder="1" applyAlignment="1" applyProtection="1">
      <alignment horizontal="center"/>
      <protection locked="0"/>
    </xf>
    <xf numFmtId="0" fontId="17" fillId="0" borderId="7" xfId="8" applyFont="1" applyBorder="1" applyAlignment="1" applyProtection="1">
      <alignment horizontal="center"/>
      <protection locked="0"/>
    </xf>
    <xf numFmtId="0" fontId="17" fillId="0" borderId="8" xfId="8" applyFont="1" applyBorder="1" applyAlignment="1" applyProtection="1">
      <alignment horizontal="center"/>
      <protection locked="0"/>
    </xf>
    <xf numFmtId="0" fontId="17" fillId="0" borderId="9" xfId="8" applyFont="1" applyBorder="1" applyAlignment="1" applyProtection="1">
      <alignment wrapText="1"/>
      <protection locked="0"/>
    </xf>
    <xf numFmtId="49" fontId="17" fillId="0" borderId="9" xfId="8" applyNumberFormat="1" applyFont="1" applyBorder="1" applyProtection="1">
      <protection locked="0"/>
    </xf>
    <xf numFmtId="0" fontId="17" fillId="3" borderId="8" xfId="8" applyFont="1" applyFill="1" applyBorder="1" applyAlignment="1" applyProtection="1">
      <alignment wrapText="1"/>
      <protection locked="0"/>
    </xf>
    <xf numFmtId="0" fontId="17" fillId="3" borderId="9" xfId="8" applyFont="1" applyFill="1" applyBorder="1" applyAlignment="1" applyProtection="1">
      <alignment wrapText="1"/>
      <protection locked="0"/>
    </xf>
    <xf numFmtId="0" fontId="17" fillId="3" borderId="9" xfId="8" applyFont="1" applyFill="1" applyBorder="1" applyProtection="1">
      <protection locked="0"/>
    </xf>
    <xf numFmtId="49" fontId="17" fillId="0" borderId="0" xfId="8" applyNumberFormat="1" applyFont="1" applyProtection="1">
      <protection locked="0"/>
    </xf>
    <xf numFmtId="0" fontId="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0" fillId="0" borderId="0" xfId="4" applyFont="1" applyBorder="1" applyProtection="1">
      <protection locked="0"/>
    </xf>
    <xf numFmtId="0" fontId="6" fillId="0" borderId="0" xfId="0" applyFont="1"/>
    <xf numFmtId="0" fontId="17" fillId="0" borderId="0" xfId="8" applyFont="1" applyAlignment="1" applyProtection="1">
      <alignment horizontal="center"/>
      <protection locked="0"/>
    </xf>
    <xf numFmtId="0" fontId="7" fillId="0" borderId="0" xfId="18" applyFont="1" applyBorder="1" applyAlignment="1" applyProtection="1">
      <alignment vertical="center"/>
      <protection locked="0"/>
    </xf>
    <xf numFmtId="0" fontId="9" fillId="0" borderId="1" xfId="4" applyFont="1" applyBorder="1" applyAlignment="1" applyProtection="1">
      <alignment horizontal="center" vertical="center" wrapText="1"/>
      <protection locked="0"/>
    </xf>
    <xf numFmtId="3" fontId="7" fillId="0" borderId="0" xfId="18" applyNumberFormat="1" applyFont="1" applyAlignment="1" applyProtection="1">
      <alignment horizontal="center" vertical="center" wrapText="1"/>
      <protection locked="0"/>
    </xf>
    <xf numFmtId="0" fontId="12" fillId="0" borderId="0" xfId="0" applyFont="1" applyProtection="1">
      <protection locked="0"/>
    </xf>
    <xf numFmtId="0" fontId="7" fillId="0" borderId="10" xfId="0" applyFont="1" applyBorder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10" xfId="0" applyBorder="1"/>
    <xf numFmtId="0" fontId="9" fillId="0" borderId="0" xfId="8" applyFont="1" applyProtection="1">
      <protection locked="0"/>
    </xf>
    <xf numFmtId="0" fontId="9" fillId="0" borderId="0" xfId="8" applyFont="1" applyProtection="1"/>
    <xf numFmtId="49" fontId="9" fillId="0" borderId="0" xfId="8" applyNumberFormat="1" applyFont="1" applyProtection="1">
      <protection locked="0"/>
    </xf>
    <xf numFmtId="0" fontId="12" fillId="3" borderId="0" xfId="0" applyFont="1" applyFill="1" applyProtection="1"/>
    <xf numFmtId="0" fontId="7" fillId="3" borderId="0" xfId="18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8" applyFont="1" applyFill="1" applyAlignment="1" applyProtection="1">
      <alignment vertical="center"/>
    </xf>
    <xf numFmtId="3" fontId="12" fillId="3" borderId="1" xfId="18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12" fillId="3" borderId="1" xfId="18" applyNumberFormat="1" applyFont="1" applyFill="1" applyBorder="1" applyAlignment="1" applyProtection="1">
      <alignment horizontal="right" vertical="center"/>
    </xf>
    <xf numFmtId="3" fontId="7" fillId="3" borderId="1" xfId="18" applyNumberFormat="1" applyFont="1" applyFill="1" applyBorder="1" applyAlignment="1" applyProtection="1">
      <alignment horizontal="right" vertical="center" wrapText="1"/>
    </xf>
    <xf numFmtId="3" fontId="12" fillId="3" borderId="1" xfId="18" applyNumberFormat="1" applyFont="1" applyFill="1" applyBorder="1" applyAlignment="1" applyProtection="1">
      <alignment horizontal="right" vertical="center" wrapText="1"/>
    </xf>
    <xf numFmtId="0" fontId="12" fillId="3" borderId="1" xfId="0" applyFont="1" applyFill="1" applyBorder="1" applyProtection="1"/>
    <xf numFmtId="3" fontId="12" fillId="3" borderId="1" xfId="0" applyNumberFormat="1" applyFont="1" applyFill="1" applyBorder="1" applyProtection="1"/>
    <xf numFmtId="0" fontId="12" fillId="0" borderId="1" xfId="18" applyFont="1" applyFill="1" applyBorder="1" applyAlignment="1" applyProtection="1">
      <alignment horizontal="left" vertical="center" wrapText="1" indent="1"/>
    </xf>
    <xf numFmtId="0" fontId="7" fillId="0" borderId="1" xfId="18" applyFont="1" applyFill="1" applyBorder="1" applyAlignment="1" applyProtection="1">
      <alignment horizontal="left" vertical="center" wrapText="1" indent="2"/>
    </xf>
    <xf numFmtId="3" fontId="12" fillId="2" borderId="1" xfId="18" applyNumberFormat="1" applyFont="1" applyFill="1" applyBorder="1" applyAlignment="1" applyProtection="1">
      <alignment horizontal="left" vertical="center" wrapText="1"/>
    </xf>
    <xf numFmtId="3" fontId="12" fillId="2" borderId="1" xfId="18" applyNumberFormat="1" applyFont="1" applyFill="1" applyBorder="1" applyAlignment="1" applyProtection="1">
      <alignment horizontal="center" vertical="center" wrapText="1"/>
    </xf>
    <xf numFmtId="0" fontId="7" fillId="2" borderId="0" xfId="18" applyFont="1" applyFill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13" fillId="2" borderId="0" xfId="18" applyFont="1" applyFill="1" applyAlignment="1" applyProtection="1">
      <alignment horizontal="center" vertical="center" wrapText="1"/>
      <protection locked="0"/>
    </xf>
    <xf numFmtId="0" fontId="7" fillId="2" borderId="0" xfId="18" applyFont="1" applyFill="1" applyAlignment="1" applyProtection="1">
      <alignment horizontal="center" vertical="center" wrapText="1"/>
      <protection locked="0"/>
    </xf>
    <xf numFmtId="0" fontId="7" fillId="2" borderId="0" xfId="18" applyFont="1" applyFill="1" applyAlignment="1" applyProtection="1">
      <alignment horizontal="center" vertical="center"/>
      <protection locked="0"/>
    </xf>
    <xf numFmtId="0" fontId="7" fillId="2" borderId="0" xfId="0" applyFont="1" applyFill="1" applyProtection="1">
      <protection locked="0"/>
    </xf>
    <xf numFmtId="0" fontId="7" fillId="0" borderId="1" xfId="18" applyFont="1" applyFill="1" applyBorder="1" applyAlignment="1" applyProtection="1">
      <alignment horizontal="left" vertical="center" wrapText="1" indent="3"/>
    </xf>
    <xf numFmtId="0" fontId="7" fillId="0" borderId="1" xfId="18" applyFont="1" applyFill="1" applyBorder="1" applyAlignment="1" applyProtection="1">
      <alignment horizontal="left" vertical="center" wrapText="1" indent="1"/>
    </xf>
    <xf numFmtId="0" fontId="12" fillId="0" borderId="1" xfId="0" applyFont="1" applyFill="1" applyBorder="1" applyProtection="1">
      <protection locked="0"/>
    </xf>
    <xf numFmtId="0" fontId="7" fillId="3" borderId="0" xfId="18" applyFont="1" applyFill="1" applyAlignment="1" applyProtection="1">
      <alignment horizontal="center" vertical="center"/>
    </xf>
    <xf numFmtId="0" fontId="9" fillId="3" borderId="0" xfId="8" applyFont="1" applyFill="1" applyProtection="1"/>
    <xf numFmtId="0" fontId="9" fillId="3" borderId="0" xfId="8" applyFont="1" applyFill="1" applyProtection="1">
      <protection locked="0"/>
    </xf>
    <xf numFmtId="0" fontId="0" fillId="3" borderId="0" xfId="0" applyFill="1"/>
    <xf numFmtId="0" fontId="11" fillId="3" borderId="0" xfId="8" applyFont="1" applyFill="1" applyBorder="1" applyAlignment="1" applyProtection="1">
      <alignment horizontal="right"/>
    </xf>
    <xf numFmtId="0" fontId="1" fillId="3" borderId="0" xfId="0" applyFont="1" applyFill="1"/>
    <xf numFmtId="167" fontId="9" fillId="3" borderId="0" xfId="8" applyNumberFormat="1" applyFont="1" applyFill="1" applyBorder="1" applyProtection="1"/>
    <xf numFmtId="14" fontId="9" fillId="3" borderId="0" xfId="8" applyNumberFormat="1" applyFont="1" applyFill="1" applyBorder="1" applyProtection="1"/>
    <xf numFmtId="0" fontId="11" fillId="3" borderId="0" xfId="8" applyFont="1" applyFill="1" applyBorder="1" applyAlignment="1" applyProtection="1">
      <alignment horizontal="right"/>
      <protection locked="0"/>
    </xf>
    <xf numFmtId="49" fontId="9" fillId="3" borderId="0" xfId="8" applyNumberFormat="1" applyFont="1" applyFill="1" applyProtection="1">
      <protection locked="0"/>
    </xf>
    <xf numFmtId="0" fontId="7" fillId="3" borderId="0" xfId="18" applyFont="1" applyFill="1" applyAlignment="1" applyProtection="1">
      <alignment horizontal="left" vertical="center"/>
    </xf>
    <xf numFmtId="167" fontId="9" fillId="3" borderId="0" xfId="8" applyNumberFormat="1" applyFont="1" applyFill="1" applyBorder="1" applyProtection="1">
      <protection locked="0"/>
    </xf>
    <xf numFmtId="0" fontId="17" fillId="3" borderId="0" xfId="8" applyFont="1" applyFill="1" applyProtection="1"/>
    <xf numFmtId="0" fontId="18" fillId="3" borderId="0" xfId="8" applyFont="1" applyFill="1" applyProtection="1"/>
    <xf numFmtId="0" fontId="17" fillId="3" borderId="0" xfId="8" applyFont="1" applyFill="1" applyBorder="1" applyAlignment="1" applyProtection="1"/>
    <xf numFmtId="0" fontId="9" fillId="3" borderId="0" xfId="8" applyFont="1" applyFill="1" applyBorder="1" applyProtection="1">
      <protection locked="0"/>
    </xf>
    <xf numFmtId="0" fontId="0" fillId="3" borderId="0" xfId="0" applyFill="1" applyBorder="1"/>
    <xf numFmtId="0" fontId="7" fillId="3" borderId="0" xfId="18" applyFont="1" applyFill="1" applyBorder="1" applyAlignment="1" applyProtection="1">
      <alignment horizontal="right" vertical="center"/>
    </xf>
    <xf numFmtId="0" fontId="7" fillId="3" borderId="0" xfId="18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12" fillId="3" borderId="1" xfId="18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9" fillId="3" borderId="0" xfId="8" applyFont="1" applyFill="1" applyAlignment="1" applyProtection="1">
      <alignment horizontal="left"/>
    </xf>
    <xf numFmtId="14" fontId="11" fillId="3" borderId="0" xfId="8" applyNumberFormat="1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8" fillId="3" borderId="0" xfId="3" applyFont="1" applyFill="1" applyAlignment="1" applyProtection="1">
      <alignment horizontal="center" vertical="center" wrapText="1"/>
    </xf>
    <xf numFmtId="0" fontId="7" fillId="3" borderId="0" xfId="3" applyFont="1" applyFill="1" applyAlignment="1" applyProtection="1">
      <alignment horizontal="center" vertical="center"/>
      <protection locked="0"/>
    </xf>
    <xf numFmtId="0" fontId="7" fillId="3" borderId="0" xfId="3" applyFont="1" applyFill="1" applyProtection="1"/>
    <xf numFmtId="0" fontId="7" fillId="3" borderId="10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" applyFont="1" applyFill="1" applyBorder="1" applyAlignment="1" applyProtection="1">
      <alignment horizontal="right" vertical="top"/>
    </xf>
    <xf numFmtId="0" fontId="12" fillId="3" borderId="2" xfId="3" applyFont="1" applyFill="1" applyBorder="1" applyAlignment="1" applyProtection="1">
      <alignment horizontal="righ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10" xfId="0" applyFont="1" applyFill="1" applyBorder="1" applyAlignment="1" applyProtection="1">
      <alignment horizontal="left" wrapText="1"/>
    </xf>
    <xf numFmtId="0" fontId="7" fillId="3" borderId="10" xfId="0" applyFont="1" applyFill="1" applyBorder="1" applyProtection="1"/>
    <xf numFmtId="0" fontId="12" fillId="3" borderId="10" xfId="0" applyFont="1" applyFill="1" applyBorder="1" applyAlignment="1" applyProtection="1">
      <alignment horizontal="center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10" xfId="18" applyFont="1" applyFill="1" applyBorder="1" applyAlignment="1" applyProtection="1">
      <alignment horizontal="left" vertical="center"/>
    </xf>
    <xf numFmtId="0" fontId="14" fillId="3" borderId="11" xfId="1" applyFont="1" applyFill="1" applyBorder="1" applyAlignment="1" applyProtection="1">
      <alignment horizontal="center" vertical="top" wrapText="1"/>
    </xf>
    <xf numFmtId="0" fontId="14" fillId="3" borderId="12" xfId="1" applyFont="1" applyFill="1" applyBorder="1" applyAlignment="1" applyProtection="1">
      <alignment horizontal="center" vertical="top" wrapText="1"/>
    </xf>
    <xf numFmtId="1" fontId="14" fillId="3" borderId="12" xfId="1" applyNumberFormat="1" applyFont="1" applyFill="1" applyBorder="1" applyAlignment="1" applyProtection="1">
      <alignment horizontal="center" vertical="top" wrapText="1"/>
    </xf>
    <xf numFmtId="1" fontId="14" fillId="3" borderId="11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9" fillId="3" borderId="1" xfId="4" applyFont="1" applyFill="1" applyBorder="1" applyAlignment="1" applyProtection="1">
      <alignment vertical="center" wrapText="1"/>
    </xf>
    <xf numFmtId="0" fontId="11" fillId="3" borderId="3" xfId="4" applyFont="1" applyFill="1" applyBorder="1" applyAlignment="1" applyProtection="1">
      <alignment horizontal="center" vertical="center" wrapText="1"/>
    </xf>
    <xf numFmtId="0" fontId="11" fillId="3" borderId="2" xfId="4" applyFont="1" applyFill="1" applyBorder="1" applyAlignment="1" applyProtection="1">
      <alignment horizontal="center" vertical="center" wrapText="1"/>
    </xf>
    <xf numFmtId="0" fontId="11" fillId="3" borderId="1" xfId="4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8" applyNumberFormat="1" applyFont="1" applyFill="1" applyBorder="1" applyAlignment="1" applyProtection="1">
      <alignment vertical="center"/>
    </xf>
    <xf numFmtId="0" fontId="7" fillId="3" borderId="0" xfId="18" applyFont="1" applyFill="1" applyBorder="1" applyAlignment="1" applyProtection="1">
      <alignment vertical="center"/>
    </xf>
    <xf numFmtId="14" fontId="7" fillId="3" borderId="0" xfId="18" applyNumberFormat="1" applyFont="1" applyFill="1" applyBorder="1" applyAlignment="1" applyProtection="1">
      <alignment horizontal="center" vertical="center"/>
    </xf>
    <xf numFmtId="0" fontId="2" fillId="3" borderId="0" xfId="18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10" fillId="3" borderId="0" xfId="4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1" fillId="3" borderId="3" xfId="4" applyFont="1" applyFill="1" applyBorder="1" applyAlignment="1" applyProtection="1">
      <alignment horizontal="left" vertical="center" wrapText="1"/>
    </xf>
    <xf numFmtId="0" fontId="7" fillId="3" borderId="0" xfId="18" applyFont="1" applyFill="1" applyBorder="1" applyAlignment="1" applyProtection="1">
      <alignment vertical="center"/>
      <protection locked="0"/>
    </xf>
    <xf numFmtId="0" fontId="10" fillId="3" borderId="0" xfId="4" applyFont="1" applyFill="1" applyBorder="1" applyProtection="1">
      <protection locked="0"/>
    </xf>
    <xf numFmtId="0" fontId="7" fillId="3" borderId="0" xfId="3" applyFont="1" applyFill="1" applyProtection="1">
      <protection locked="0"/>
    </xf>
    <xf numFmtId="0" fontId="7" fillId="3" borderId="0" xfId="18" applyFont="1" applyFill="1" applyProtection="1">
      <protection locked="0"/>
    </xf>
    <xf numFmtId="0" fontId="13" fillId="3" borderId="0" xfId="18" applyFont="1" applyFill="1" applyAlignment="1" applyProtection="1">
      <alignment horizontal="center" vertical="center" wrapText="1"/>
      <protection locked="0"/>
    </xf>
    <xf numFmtId="14" fontId="17" fillId="0" borderId="13" xfId="8" applyNumberFormat="1" applyFont="1" applyBorder="1" applyAlignment="1" applyProtection="1">
      <alignment wrapText="1"/>
      <protection locked="0"/>
    </xf>
    <xf numFmtId="0" fontId="19" fillId="3" borderId="4" xfId="8" applyFont="1" applyFill="1" applyBorder="1" applyAlignment="1" applyProtection="1">
      <alignment horizontal="center" vertical="center"/>
    </xf>
    <xf numFmtId="0" fontId="19" fillId="3" borderId="14" xfId="8" applyFont="1" applyFill="1" applyBorder="1" applyAlignment="1" applyProtection="1">
      <alignment horizontal="center" vertical="top" wrapText="1"/>
    </xf>
    <xf numFmtId="14" fontId="12" fillId="0" borderId="0" xfId="0" applyNumberFormat="1" applyFont="1" applyFill="1" applyBorder="1" applyAlignment="1" applyProtection="1">
      <alignment horizontal="center" vertical="center" wrapText="1"/>
    </xf>
    <xf numFmtId="0" fontId="14" fillId="0" borderId="15" xfId="1" applyFont="1" applyFill="1" applyBorder="1" applyAlignment="1" applyProtection="1">
      <alignment horizontal="center" vertical="top" wrapText="1"/>
      <protection locked="0"/>
    </xf>
    <xf numFmtId="1" fontId="14" fillId="0" borderId="13" xfId="1" applyNumberFormat="1" applyFont="1" applyFill="1" applyBorder="1" applyAlignment="1" applyProtection="1">
      <alignment horizontal="left" vertical="top" wrapText="1"/>
      <protection locked="0"/>
    </xf>
    <xf numFmtId="1" fontId="14" fillId="0" borderId="16" xfId="1" applyNumberFormat="1" applyFont="1" applyFill="1" applyBorder="1" applyAlignment="1" applyProtection="1">
      <alignment horizontal="left" vertical="top" wrapText="1"/>
      <protection locked="0"/>
    </xf>
    <xf numFmtId="0" fontId="16" fillId="3" borderId="1" xfId="1" applyFont="1" applyFill="1" applyBorder="1" applyAlignment="1" applyProtection="1">
      <alignment horizontal="center" vertical="top" wrapText="1"/>
    </xf>
    <xf numFmtId="1" fontId="16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8" applyFont="1" applyFill="1" applyAlignment="1" applyProtection="1">
      <alignment horizontal="right" vertical="center"/>
    </xf>
    <xf numFmtId="0" fontId="7" fillId="3" borderId="0" xfId="18" applyFont="1" applyFill="1" applyBorder="1" applyAlignment="1" applyProtection="1">
      <alignment horizontal="center" vertical="center"/>
      <protection locked="0"/>
    </xf>
    <xf numFmtId="0" fontId="16" fillId="3" borderId="17" xfId="1" applyFont="1" applyFill="1" applyBorder="1" applyAlignment="1" applyProtection="1">
      <alignment horizontal="center" vertical="top" wrapText="1"/>
    </xf>
    <xf numFmtId="1" fontId="16" fillId="3" borderId="17" xfId="1" applyNumberFormat="1" applyFont="1" applyFill="1" applyBorder="1" applyAlignment="1" applyProtection="1">
      <alignment horizontal="center" vertical="top" wrapText="1"/>
    </xf>
    <xf numFmtId="0" fontId="16" fillId="0" borderId="17" xfId="1" applyFont="1" applyFill="1" applyBorder="1" applyAlignment="1" applyProtection="1">
      <alignment horizontal="left" vertical="top"/>
    </xf>
    <xf numFmtId="0" fontId="14" fillId="0" borderId="17" xfId="1" applyFont="1" applyFill="1" applyBorder="1" applyAlignment="1" applyProtection="1">
      <alignment horizontal="center" vertical="top" wrapText="1"/>
      <protection locked="0"/>
    </xf>
    <xf numFmtId="0" fontId="14" fillId="0" borderId="0" xfId="1" applyFont="1" applyFill="1" applyBorder="1" applyAlignment="1" applyProtection="1">
      <alignment horizontal="center" vertical="top" wrapText="1"/>
      <protection locked="0"/>
    </xf>
    <xf numFmtId="1" fontId="14" fillId="0" borderId="0" xfId="1" applyNumberFormat="1" applyFont="1" applyFill="1" applyBorder="1" applyAlignment="1" applyProtection="1">
      <alignment horizontal="center" vertical="top" wrapText="1"/>
      <protection locked="0"/>
    </xf>
    <xf numFmtId="1" fontId="14" fillId="3" borderId="17" xfId="1" applyNumberFormat="1" applyFont="1" applyFill="1" applyBorder="1" applyAlignment="1" applyProtection="1">
      <alignment horizontal="center" vertical="top" wrapText="1"/>
      <protection locked="0"/>
    </xf>
    <xf numFmtId="0" fontId="15" fillId="3" borderId="17" xfId="1" applyFont="1" applyFill="1" applyBorder="1" applyAlignment="1" applyProtection="1">
      <alignment horizontal="right" vertical="top" wrapText="1"/>
      <protection locked="0"/>
    </xf>
    <xf numFmtId="0" fontId="14" fillId="0" borderId="18" xfId="1" applyFont="1" applyFill="1" applyBorder="1" applyAlignment="1" applyProtection="1">
      <alignment horizontal="left" vertical="top" wrapText="1"/>
      <protection locked="0"/>
    </xf>
    <xf numFmtId="1" fontId="14" fillId="0" borderId="18" xfId="1" applyNumberFormat="1" applyFont="1" applyFill="1" applyBorder="1" applyAlignment="1" applyProtection="1">
      <alignment horizontal="left" vertical="top" wrapText="1"/>
      <protection locked="0"/>
    </xf>
    <xf numFmtId="0" fontId="16" fillId="3" borderId="19" xfId="1" applyFont="1" applyFill="1" applyBorder="1" applyAlignment="1" applyProtection="1">
      <alignment horizontal="left" vertical="top"/>
      <protection locked="0"/>
    </xf>
    <xf numFmtId="0" fontId="14" fillId="3" borderId="19" xfId="1" applyFont="1" applyFill="1" applyBorder="1" applyAlignment="1" applyProtection="1">
      <alignment horizontal="left" vertical="top" wrapText="1"/>
      <protection locked="0"/>
    </xf>
    <xf numFmtId="0" fontId="14" fillId="3" borderId="20" xfId="1" applyFont="1" applyFill="1" applyBorder="1" applyAlignment="1" applyProtection="1">
      <alignment horizontal="left" vertical="top" wrapText="1"/>
      <protection locked="0"/>
    </xf>
    <xf numFmtId="1" fontId="14" fillId="3" borderId="20" xfId="1" applyNumberFormat="1" applyFont="1" applyFill="1" applyBorder="1" applyAlignment="1" applyProtection="1">
      <alignment horizontal="left" vertical="top" wrapText="1"/>
      <protection locked="0"/>
    </xf>
    <xf numFmtId="1" fontId="14" fillId="3" borderId="21" xfId="1" applyNumberFormat="1" applyFont="1" applyFill="1" applyBorder="1" applyAlignment="1" applyProtection="1">
      <alignment horizontal="left" vertical="top" wrapText="1"/>
      <protection locked="0"/>
    </xf>
    <xf numFmtId="0" fontId="15" fillId="3" borderId="18" xfId="1" applyFont="1" applyFill="1" applyBorder="1" applyAlignment="1" applyProtection="1">
      <alignment horizontal="right" vertical="top" wrapText="1"/>
      <protection locked="0"/>
    </xf>
    <xf numFmtId="0" fontId="0" fillId="2" borderId="0" xfId="0" applyFill="1"/>
    <xf numFmtId="0" fontId="12" fillId="2" borderId="0" xfId="0" applyFont="1" applyFill="1" applyAlignment="1" applyProtection="1">
      <alignment horizontal="center"/>
      <protection locked="0"/>
    </xf>
    <xf numFmtId="0" fontId="7" fillId="2" borderId="10" xfId="0" applyFont="1" applyFill="1" applyBorder="1" applyProtection="1">
      <protection locked="0"/>
    </xf>
    <xf numFmtId="0" fontId="0" fillId="2" borderId="0" xfId="0" applyFill="1" applyBorder="1"/>
    <xf numFmtId="0" fontId="12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3" applyFont="1" applyFill="1" applyProtection="1"/>
    <xf numFmtId="0" fontId="1" fillId="3" borderId="0" xfId="3" applyFill="1" applyProtection="1"/>
    <xf numFmtId="0" fontId="1" fillId="3" borderId="0" xfId="3" applyFill="1" applyBorder="1" applyProtection="1"/>
    <xf numFmtId="0" fontId="1" fillId="0" borderId="0" xfId="3" applyProtection="1">
      <protection locked="0"/>
    </xf>
    <xf numFmtId="0" fontId="1" fillId="3" borderId="0" xfId="3" applyFill="1" applyProtection="1">
      <protection locked="0"/>
    </xf>
    <xf numFmtId="0" fontId="1" fillId="3" borderId="0" xfId="3" applyFill="1" applyBorder="1" applyProtection="1">
      <protection locked="0"/>
    </xf>
    <xf numFmtId="0" fontId="1" fillId="0" borderId="0" xfId="3" applyFill="1" applyProtection="1"/>
    <xf numFmtId="0" fontId="1" fillId="0" borderId="0" xfId="3" applyFill="1" applyBorder="1" applyProtection="1"/>
    <xf numFmtId="0" fontId="1" fillId="3" borderId="10" xfId="3" applyFill="1" applyBorder="1" applyProtection="1"/>
    <xf numFmtId="0" fontId="6" fillId="3" borderId="1" xfId="3" applyFont="1" applyFill="1" applyBorder="1" applyAlignment="1" applyProtection="1">
      <alignment horizontal="center" vertical="center"/>
    </xf>
    <xf numFmtId="0" fontId="6" fillId="3" borderId="1" xfId="3" applyFont="1" applyFill="1" applyBorder="1" applyAlignment="1" applyProtection="1">
      <alignment horizontal="center" vertical="center" wrapText="1"/>
    </xf>
    <xf numFmtId="0" fontId="6" fillId="3" borderId="13" xfId="3" applyFont="1" applyFill="1" applyBorder="1" applyAlignment="1" applyProtection="1">
      <alignment horizontal="center" vertical="center" wrapText="1"/>
    </xf>
    <xf numFmtId="0" fontId="1" fillId="0" borderId="1" xfId="3" applyBorder="1" applyProtection="1">
      <protection locked="0"/>
    </xf>
    <xf numFmtId="14" fontId="1" fillId="0" borderId="1" xfId="3" applyNumberFormat="1" applyBorder="1" applyProtection="1">
      <protection locked="0"/>
    </xf>
    <xf numFmtId="0" fontId="12" fillId="0" borderId="0" xfId="3" applyFont="1" applyProtection="1">
      <protection locked="0"/>
    </xf>
    <xf numFmtId="0" fontId="7" fillId="0" borderId="0" xfId="3" applyFont="1" applyBorder="1" applyProtection="1">
      <protection locked="0"/>
    </xf>
    <xf numFmtId="0" fontId="7" fillId="0" borderId="10" xfId="3" applyFont="1" applyBorder="1" applyProtection="1">
      <protection locked="0"/>
    </xf>
    <xf numFmtId="0" fontId="12" fillId="0" borderId="0" xfId="3" applyFont="1" applyAlignment="1" applyProtection="1">
      <alignment horizontal="left"/>
      <protection locked="0"/>
    </xf>
    <xf numFmtId="0" fontId="7" fillId="0" borderId="0" xfId="3" applyFont="1" applyAlignment="1" applyProtection="1">
      <alignment horizontal="left"/>
      <protection locked="0"/>
    </xf>
    <xf numFmtId="0" fontId="1" fillId="0" borderId="0" xfId="3"/>
    <xf numFmtId="0" fontId="1" fillId="0" borderId="0" xfId="3" applyBorder="1" applyProtection="1">
      <protection locked="0"/>
    </xf>
    <xf numFmtId="0" fontId="1" fillId="0" borderId="1" xfId="3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3" xfId="1" applyFont="1" applyFill="1" applyBorder="1" applyAlignment="1" applyProtection="1">
      <alignment horizontal="left" vertical="center" wrapText="1" indent="2"/>
    </xf>
    <xf numFmtId="4" fontId="7" fillId="0" borderId="2" xfId="1" applyNumberFormat="1" applyFont="1" applyFill="1" applyBorder="1" applyAlignment="1" applyProtection="1">
      <alignment horizontal="right" vertical="center"/>
      <protection locked="0"/>
    </xf>
    <xf numFmtId="0" fontId="9" fillId="0" borderId="13" xfId="4" applyFont="1" applyBorder="1" applyAlignment="1" applyProtection="1">
      <alignment vertical="center" wrapText="1"/>
      <protection locked="0"/>
    </xf>
    <xf numFmtId="0" fontId="1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0" fillId="2" borderId="0" xfId="4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10" xfId="0" applyFill="1" applyBorder="1"/>
    <xf numFmtId="0" fontId="6" fillId="3" borderId="13" xfId="3" applyFont="1" applyFill="1" applyBorder="1" applyAlignment="1" applyProtection="1">
      <alignment horizontal="center" vertical="center"/>
    </xf>
    <xf numFmtId="0" fontId="12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22" fillId="3" borderId="0" xfId="0" applyFont="1" applyFill="1" applyBorder="1" applyProtection="1"/>
    <xf numFmtId="0" fontId="22" fillId="3" borderId="0" xfId="0" applyFont="1" applyFill="1" applyBorder="1" applyAlignment="1" applyProtection="1">
      <alignment horizontal="center" vertical="center"/>
    </xf>
    <xf numFmtId="0" fontId="12" fillId="0" borderId="1" xfId="18" applyFont="1" applyFill="1" applyBorder="1" applyAlignment="1" applyProtection="1">
      <alignment horizontal="left" vertical="center" wrapText="1"/>
    </xf>
    <xf numFmtId="0" fontId="7" fillId="0" borderId="1" xfId="18" applyFont="1" applyFill="1" applyBorder="1" applyAlignment="1" applyProtection="1">
      <alignment horizontal="left" vertical="center" wrapText="1" indent="4"/>
    </xf>
    <xf numFmtId="0" fontId="7" fillId="3" borderId="0" xfId="18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3" applyFont="1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23" fillId="3" borderId="0" xfId="18" applyFont="1" applyFill="1" applyAlignment="1" applyProtection="1">
      <alignment horizontal="right" vertical="center"/>
    </xf>
    <xf numFmtId="0" fontId="1" fillId="3" borderId="0" xfId="3" applyFill="1" applyBorder="1" applyAlignment="1" applyProtection="1">
      <alignment horizontal="left"/>
      <protection locked="0"/>
    </xf>
    <xf numFmtId="0" fontId="1" fillId="3" borderId="22" xfId="3" applyFill="1" applyBorder="1" applyProtection="1"/>
    <xf numFmtId="0" fontId="1" fillId="3" borderId="1" xfId="3" applyFont="1" applyFill="1" applyBorder="1" applyAlignment="1" applyProtection="1">
      <alignment horizontal="center" vertical="center"/>
    </xf>
    <xf numFmtId="0" fontId="1" fillId="3" borderId="1" xfId="3" applyFill="1" applyBorder="1" applyAlignment="1" applyProtection="1">
      <alignment horizontal="center" vertical="center" wrapText="1"/>
    </xf>
    <xf numFmtId="0" fontId="1" fillId="3" borderId="13" xfId="3" applyFill="1" applyBorder="1" applyAlignment="1" applyProtection="1">
      <alignment horizontal="center" vertical="center" wrapText="1"/>
    </xf>
    <xf numFmtId="0" fontId="1" fillId="3" borderId="1" xfId="3" applyFont="1" applyFill="1" applyBorder="1" applyAlignment="1" applyProtection="1">
      <alignment horizontal="center" vertical="center" wrapText="1"/>
    </xf>
    <xf numFmtId="0" fontId="1" fillId="3" borderId="13" xfId="3" applyFont="1" applyFill="1" applyBorder="1" applyAlignment="1" applyProtection="1">
      <alignment horizontal="center" vertical="center" wrapText="1"/>
    </xf>
    <xf numFmtId="0" fontId="17" fillId="0" borderId="1" xfId="10" applyFont="1" applyBorder="1" applyAlignment="1" applyProtection="1">
      <alignment wrapText="1"/>
      <protection locked="0"/>
    </xf>
    <xf numFmtId="14" fontId="1" fillId="3" borderId="1" xfId="3" applyNumberFormat="1" applyFill="1" applyBorder="1" applyProtection="1"/>
    <xf numFmtId="0" fontId="1" fillId="0" borderId="1" xfId="3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7" fillId="3" borderId="1" xfId="0" applyFont="1" applyFill="1" applyBorder="1" applyProtection="1">
      <protection locked="0"/>
    </xf>
    <xf numFmtId="0" fontId="12" fillId="2" borderId="1" xfId="18" applyFont="1" applyFill="1" applyBorder="1" applyAlignment="1" applyProtection="1">
      <alignment vertical="center" wrapText="1"/>
    </xf>
    <xf numFmtId="0" fontId="12" fillId="0" borderId="3" xfId="18" applyFont="1" applyFill="1" applyBorder="1" applyAlignment="1" applyProtection="1">
      <alignment horizontal="left" vertical="center" wrapText="1"/>
    </xf>
    <xf numFmtId="0" fontId="12" fillId="2" borderId="2" xfId="0" applyFont="1" applyFill="1" applyBorder="1" applyProtection="1"/>
    <xf numFmtId="3" fontId="7" fillId="3" borderId="23" xfId="18" applyNumberFormat="1" applyFont="1" applyFill="1" applyBorder="1" applyAlignment="1" applyProtection="1">
      <alignment horizontal="right" vertical="center" wrapText="1"/>
    </xf>
    <xf numFmtId="0" fontId="12" fillId="3" borderId="13" xfId="0" applyFont="1" applyFill="1" applyBorder="1" applyProtection="1"/>
    <xf numFmtId="3" fontId="7" fillId="3" borderId="24" xfId="18" applyNumberFormat="1" applyFont="1" applyFill="1" applyBorder="1" applyAlignment="1" applyProtection="1">
      <alignment horizontal="right" vertical="center" wrapText="1"/>
    </xf>
    <xf numFmtId="0" fontId="9" fillId="3" borderId="0" xfId="8" applyFont="1" applyFill="1" applyBorder="1" applyAlignment="1" applyProtection="1">
      <alignment horizontal="right"/>
    </xf>
    <xf numFmtId="0" fontId="7" fillId="3" borderId="10" xfId="0" applyFont="1" applyFill="1" applyBorder="1" applyProtection="1">
      <protection locked="0"/>
    </xf>
    <xf numFmtId="0" fontId="0" fillId="3" borderId="10" xfId="0" applyFill="1" applyBorder="1"/>
    <xf numFmtId="0" fontId="17" fillId="0" borderId="13" xfId="9" applyFont="1" applyBorder="1" applyAlignment="1" applyProtection="1">
      <alignment wrapText="1"/>
      <protection locked="0"/>
    </xf>
    <xf numFmtId="14" fontId="17" fillId="0" borderId="13" xfId="9" applyNumberFormat="1" applyFont="1" applyBorder="1" applyAlignment="1" applyProtection="1">
      <alignment wrapText="1"/>
      <protection locked="0"/>
    </xf>
    <xf numFmtId="0" fontId="0" fillId="0" borderId="1" xfId="0" applyBorder="1"/>
    <xf numFmtId="0" fontId="7" fillId="0" borderId="1" xfId="0" applyFont="1" applyFill="1" applyBorder="1" applyProtection="1">
      <protection locked="0"/>
    </xf>
    <xf numFmtId="0" fontId="11" fillId="3" borderId="3" xfId="5" applyFont="1" applyFill="1" applyBorder="1" applyAlignment="1" applyProtection="1">
      <alignment horizontal="left" vertical="center" wrapText="1"/>
    </xf>
    <xf numFmtId="0" fontId="11" fillId="3" borderId="1" xfId="5" applyFont="1" applyFill="1" applyBorder="1" applyAlignment="1" applyProtection="1">
      <alignment horizontal="center" vertical="center" wrapText="1"/>
    </xf>
    <xf numFmtId="0" fontId="11" fillId="3" borderId="3" xfId="5" applyFont="1" applyFill="1" applyBorder="1" applyAlignment="1" applyProtection="1">
      <alignment horizontal="center" vertical="center" wrapText="1"/>
    </xf>
    <xf numFmtId="0" fontId="9" fillId="0" borderId="1" xfId="5" applyFont="1" applyBorder="1" applyAlignment="1" applyProtection="1">
      <alignment horizontal="center" vertical="center" wrapText="1"/>
      <protection locked="0"/>
    </xf>
    <xf numFmtId="0" fontId="9" fillId="0" borderId="13" xfId="5" applyFont="1" applyBorder="1" applyAlignment="1" applyProtection="1">
      <alignment vertical="center" wrapText="1"/>
      <protection locked="0"/>
    </xf>
    <xf numFmtId="0" fontId="9" fillId="0" borderId="1" xfId="5" applyFont="1" applyFill="1" applyBorder="1" applyAlignment="1" applyProtection="1">
      <alignment vertical="center" wrapText="1"/>
      <protection locked="0"/>
    </xf>
    <xf numFmtId="0" fontId="9" fillId="0" borderId="13" xfId="5" applyFont="1" applyFill="1" applyBorder="1" applyAlignment="1" applyProtection="1">
      <alignment vertical="center" wrapText="1"/>
      <protection locked="0"/>
    </xf>
    <xf numFmtId="0" fontId="9" fillId="0" borderId="0" xfId="5" applyFont="1" applyBorder="1" applyAlignment="1" applyProtection="1">
      <alignment horizontal="center" vertical="center" wrapText="1"/>
      <protection locked="0"/>
    </xf>
    <xf numFmtId="3" fontId="12" fillId="0" borderId="1" xfId="18" applyNumberFormat="1" applyFont="1" applyFill="1" applyBorder="1" applyAlignment="1" applyProtection="1">
      <alignment horizontal="right" vertical="center" wrapText="1"/>
      <protection locked="0"/>
    </xf>
    <xf numFmtId="3" fontId="12" fillId="0" borderId="1" xfId="18" applyNumberFormat="1" applyFont="1" applyFill="1" applyBorder="1" applyAlignment="1" applyProtection="1">
      <alignment horizontal="right" vertical="center"/>
      <protection locked="0"/>
    </xf>
    <xf numFmtId="0" fontId="9" fillId="0" borderId="13" xfId="4" applyFont="1" applyFill="1" applyBorder="1" applyAlignment="1" applyProtection="1">
      <alignment vertical="center" wrapText="1"/>
      <protection locked="0"/>
    </xf>
    <xf numFmtId="0" fontId="9" fillId="0" borderId="1" xfId="4" applyFont="1" applyFill="1" applyBorder="1" applyAlignment="1" applyProtection="1">
      <alignment vertical="center" wrapText="1"/>
      <protection locked="0"/>
    </xf>
    <xf numFmtId="1" fontId="7" fillId="0" borderId="1" xfId="0" applyNumberFormat="1" applyFont="1" applyBorder="1" applyProtection="1">
      <protection locked="0"/>
    </xf>
    <xf numFmtId="0" fontId="7" fillId="0" borderId="1" xfId="18" applyFont="1" applyBorder="1" applyAlignment="1" applyProtection="1">
      <alignment horizontal="left" vertical="center" wrapText="1"/>
      <protection locked="0"/>
    </xf>
    <xf numFmtId="0" fontId="28" fillId="0" borderId="1" xfId="4" applyFont="1" applyBorder="1" applyAlignment="1" applyProtection="1">
      <alignment horizontal="left" vertical="center" wrapText="1"/>
      <protection locked="0"/>
    </xf>
    <xf numFmtId="0" fontId="28" fillId="0" borderId="1" xfId="4" applyFont="1" applyBorder="1" applyAlignment="1" applyProtection="1">
      <alignment vertical="center" wrapText="1"/>
      <protection locked="0"/>
    </xf>
    <xf numFmtId="0" fontId="29" fillId="0" borderId="1" xfId="4" applyFont="1" applyBorder="1" applyAlignment="1" applyProtection="1">
      <alignment horizontal="left" vertical="center" wrapText="1"/>
      <protection locked="0"/>
    </xf>
    <xf numFmtId="0" fontId="30" fillId="0" borderId="1" xfId="4" applyFont="1" applyBorder="1" applyAlignment="1" applyProtection="1">
      <alignment horizontal="center" vertical="center" wrapText="1"/>
      <protection locked="0"/>
    </xf>
    <xf numFmtId="0" fontId="31" fillId="0" borderId="1" xfId="4" applyFont="1" applyBorder="1" applyAlignment="1" applyProtection="1">
      <alignment vertical="center" wrapText="1"/>
      <protection locked="0"/>
    </xf>
    <xf numFmtId="49" fontId="32" fillId="0" borderId="1" xfId="4" applyNumberFormat="1" applyFont="1" applyBorder="1" applyAlignment="1" applyProtection="1">
      <alignment horizontal="center" vertical="center" wrapText="1"/>
      <protection locked="0"/>
    </xf>
    <xf numFmtId="0" fontId="28" fillId="0" borderId="13" xfId="4" applyFont="1" applyBorder="1" applyAlignment="1" applyProtection="1">
      <alignment vertical="center" wrapText="1"/>
      <protection locked="0"/>
    </xf>
    <xf numFmtId="3" fontId="7" fillId="0" borderId="0" xfId="0" applyNumberFormat="1" applyFont="1" applyProtection="1">
      <protection locked="0"/>
    </xf>
    <xf numFmtId="3" fontId="33" fillId="0" borderId="0" xfId="0" applyNumberFormat="1" applyFont="1" applyProtection="1">
      <protection locked="0"/>
    </xf>
    <xf numFmtId="49" fontId="7" fillId="0" borderId="1" xfId="18" applyNumberFormat="1" applyFont="1" applyFill="1" applyBorder="1" applyAlignment="1" applyProtection="1">
      <alignment horizontal="left" vertical="center" wrapText="1" indent="1"/>
    </xf>
    <xf numFmtId="3" fontId="35" fillId="0" borderId="0" xfId="0" applyNumberFormat="1" applyFont="1" applyProtection="1">
      <protection locked="0"/>
    </xf>
    <xf numFmtId="3" fontId="13" fillId="0" borderId="0" xfId="18" applyNumberFormat="1" applyFont="1" applyAlignment="1" applyProtection="1">
      <alignment horizontal="center" vertical="center" wrapText="1"/>
      <protection locked="0"/>
    </xf>
    <xf numFmtId="1" fontId="7" fillId="0" borderId="1" xfId="0" applyNumberFormat="1" applyFont="1" applyFill="1" applyBorder="1" applyProtection="1">
      <protection locked="0"/>
    </xf>
    <xf numFmtId="1" fontId="12" fillId="3" borderId="1" xfId="0" applyNumberFormat="1" applyFont="1" applyFill="1" applyBorder="1" applyProtection="1"/>
    <xf numFmtId="1" fontId="12" fillId="3" borderId="1" xfId="0" applyNumberFormat="1" applyFont="1" applyFill="1" applyBorder="1" applyAlignment="1" applyProtection="1">
      <alignment horizontal="right" vertical="center" wrapText="1"/>
    </xf>
    <xf numFmtId="0" fontId="7" fillId="2" borderId="0" xfId="18" applyFont="1" applyFill="1" applyAlignment="1" applyProtection="1">
      <alignment horizontal="right" vertical="center"/>
    </xf>
    <xf numFmtId="0" fontId="7" fillId="2" borderId="0" xfId="18" applyFont="1" applyFill="1" applyBorder="1" applyAlignment="1" applyProtection="1">
      <alignment horizontal="right" vertical="center"/>
    </xf>
    <xf numFmtId="1" fontId="16" fillId="2" borderId="17" xfId="1" applyNumberFormat="1" applyFont="1" applyFill="1" applyBorder="1" applyAlignment="1" applyProtection="1">
      <alignment horizontal="center" vertical="top" wrapText="1"/>
    </xf>
    <xf numFmtId="0" fontId="17" fillId="0" borderId="25" xfId="8" applyFont="1" applyBorder="1" applyAlignment="1" applyProtection="1">
      <alignment wrapText="1"/>
      <protection locked="0"/>
    </xf>
    <xf numFmtId="0" fontId="9" fillId="0" borderId="0" xfId="8" applyFont="1" applyBorder="1" applyProtection="1">
      <protection locked="0"/>
    </xf>
    <xf numFmtId="0" fontId="17" fillId="0" borderId="0" xfId="8" applyFont="1" applyBorder="1" applyProtection="1">
      <protection locked="0"/>
    </xf>
    <xf numFmtId="0" fontId="19" fillId="0" borderId="0" xfId="8" applyFont="1" applyBorder="1" applyAlignment="1" applyProtection="1">
      <alignment horizontal="center" vertical="top" wrapText="1"/>
      <protection locked="0"/>
    </xf>
    <xf numFmtId="0" fontId="17" fillId="0" borderId="0" xfId="8" applyFont="1" applyBorder="1" applyAlignment="1" applyProtection="1">
      <alignment horizontal="center"/>
      <protection locked="0"/>
    </xf>
    <xf numFmtId="0" fontId="19" fillId="3" borderId="26" xfId="8" applyFont="1" applyFill="1" applyBorder="1" applyAlignment="1" applyProtection="1">
      <alignment horizontal="center"/>
    </xf>
    <xf numFmtId="0" fontId="19" fillId="3" borderId="27" xfId="8" applyFont="1" applyFill="1" applyBorder="1" applyAlignment="1" applyProtection="1">
      <alignment horizontal="center"/>
    </xf>
    <xf numFmtId="0" fontId="19" fillId="3" borderId="28" xfId="8" applyFont="1" applyFill="1" applyBorder="1" applyAlignment="1" applyProtection="1">
      <alignment horizontal="center"/>
    </xf>
    <xf numFmtId="0" fontId="19" fillId="3" borderId="26" xfId="8" applyNumberFormat="1" applyFont="1" applyFill="1" applyBorder="1" applyAlignment="1" applyProtection="1">
      <alignment horizontal="center"/>
    </xf>
    <xf numFmtId="0" fontId="19" fillId="3" borderId="29" xfId="8" applyFont="1" applyFill="1" applyBorder="1" applyAlignment="1" applyProtection="1">
      <alignment horizontal="center"/>
    </xf>
    <xf numFmtId="0" fontId="19" fillId="3" borderId="30" xfId="8" applyFont="1" applyFill="1" applyBorder="1" applyAlignment="1" applyProtection="1">
      <alignment horizontal="center"/>
    </xf>
    <xf numFmtId="0" fontId="9" fillId="3" borderId="1" xfId="4" applyFont="1" applyFill="1" applyBorder="1" applyAlignment="1" applyProtection="1">
      <alignment horizontal="center" vertical="center" wrapText="1"/>
    </xf>
    <xf numFmtId="0" fontId="9" fillId="0" borderId="1" xfId="4" applyFont="1" applyFill="1" applyBorder="1" applyAlignment="1" applyProtection="1">
      <alignment vertical="center" wrapText="1"/>
    </xf>
    <xf numFmtId="0" fontId="1" fillId="0" borderId="1" xfId="3" applyBorder="1" applyAlignment="1" applyProtection="1">
      <alignment horizontal="center" vertical="center" wrapText="1"/>
      <protection locked="0"/>
    </xf>
    <xf numFmtId="0" fontId="15" fillId="0" borderId="11" xfId="1" applyFont="1" applyFill="1" applyBorder="1" applyAlignment="1" applyProtection="1">
      <alignment horizontal="right" vertical="top" wrapText="1"/>
      <protection locked="0"/>
    </xf>
    <xf numFmtId="0" fontId="14" fillId="0" borderId="31" xfId="1" applyFont="1" applyFill="1" applyBorder="1" applyAlignment="1" applyProtection="1">
      <alignment horizontal="center" vertical="top" wrapText="1"/>
      <protection locked="0"/>
    </xf>
    <xf numFmtId="0" fontId="17" fillId="0" borderId="24" xfId="9" applyFont="1" applyBorder="1" applyAlignment="1" applyProtection="1">
      <alignment wrapText="1"/>
      <protection locked="0"/>
    </xf>
    <xf numFmtId="1" fontId="14" fillId="0" borderId="24" xfId="1" applyNumberFormat="1" applyFont="1" applyFill="1" applyBorder="1" applyAlignment="1" applyProtection="1">
      <alignment horizontal="left" vertical="top" wrapText="1"/>
      <protection locked="0"/>
    </xf>
    <xf numFmtId="1" fontId="14" fillId="0" borderId="32" xfId="1" applyNumberFormat="1" applyFont="1" applyFill="1" applyBorder="1" applyAlignment="1" applyProtection="1">
      <alignment horizontal="left" vertical="top" wrapText="1"/>
      <protection locked="0"/>
    </xf>
    <xf numFmtId="14" fontId="17" fillId="0" borderId="24" xfId="9" applyNumberFormat="1" applyFont="1" applyBorder="1" applyAlignment="1" applyProtection="1">
      <alignment wrapText="1"/>
      <protection locked="0"/>
    </xf>
    <xf numFmtId="0" fontId="15" fillId="0" borderId="12" xfId="1" applyFont="1" applyFill="1" applyBorder="1" applyAlignment="1" applyProtection="1">
      <alignment horizontal="right" vertical="top" wrapText="1"/>
      <protection locked="0"/>
    </xf>
    <xf numFmtId="0" fontId="17" fillId="0" borderId="1" xfId="9" applyFont="1" applyBorder="1" applyAlignment="1" applyProtection="1">
      <alignment wrapText="1"/>
      <protection locked="0"/>
    </xf>
    <xf numFmtId="0" fontId="7" fillId="4" borderId="0" xfId="3" applyFont="1" applyFill="1" applyProtection="1">
      <protection locked="0"/>
    </xf>
    <xf numFmtId="0" fontId="17" fillId="0" borderId="1" xfId="8" applyFont="1" applyFill="1" applyBorder="1" applyProtection="1">
      <protection locked="0"/>
    </xf>
    <xf numFmtId="0" fontId="17" fillId="0" borderId="0" xfId="8" applyFont="1" applyFill="1" applyProtection="1">
      <protection locked="0"/>
    </xf>
    <xf numFmtId="1" fontId="7" fillId="0" borderId="0" xfId="0" applyNumberFormat="1" applyFont="1" applyProtection="1">
      <protection locked="0"/>
    </xf>
    <xf numFmtId="0" fontId="17" fillId="0" borderId="1" xfId="8" applyFont="1" applyBorder="1" applyAlignment="1" applyProtection="1">
      <protection locked="0"/>
    </xf>
    <xf numFmtId="0" fontId="19" fillId="0" borderId="4" xfId="8" applyFont="1" applyFill="1" applyBorder="1" applyAlignment="1" applyProtection="1">
      <alignment horizontal="center" vertical="top" wrapText="1"/>
    </xf>
    <xf numFmtId="0" fontId="19" fillId="0" borderId="5" xfId="8" applyFont="1" applyFill="1" applyBorder="1" applyAlignment="1" applyProtection="1">
      <alignment horizontal="center" vertical="top" wrapText="1"/>
    </xf>
    <xf numFmtId="49" fontId="19" fillId="0" borderId="5" xfId="8" applyNumberFormat="1" applyFont="1" applyFill="1" applyBorder="1" applyAlignment="1" applyProtection="1">
      <alignment horizontal="center" vertical="top" wrapText="1"/>
    </xf>
    <xf numFmtId="0" fontId="19" fillId="0" borderId="33" xfId="8" applyFont="1" applyFill="1" applyBorder="1" applyAlignment="1" applyProtection="1">
      <alignment horizontal="center" vertical="top" wrapText="1"/>
    </xf>
    <xf numFmtId="0" fontId="19" fillId="0" borderId="34" xfId="8" applyFont="1" applyFill="1" applyBorder="1" applyAlignment="1" applyProtection="1">
      <alignment horizontal="center" vertical="top" wrapText="1"/>
    </xf>
    <xf numFmtId="0" fontId="17" fillId="0" borderId="2" xfId="8" applyFont="1" applyBorder="1" applyAlignment="1" applyProtection="1">
      <alignment horizontal="center"/>
      <protection locked="0"/>
    </xf>
    <xf numFmtId="49" fontId="39" fillId="0" borderId="43" xfId="0" applyNumberFormat="1" applyFont="1" applyBorder="1" applyAlignment="1">
      <alignment horizontal="left" wrapText="1"/>
    </xf>
    <xf numFmtId="1" fontId="9" fillId="0" borderId="1" xfId="1" applyNumberFormat="1" applyFont="1" applyFill="1" applyBorder="1" applyAlignment="1" applyProtection="1">
      <alignment horizontal="left" vertical="top" wrapText="1"/>
      <protection locked="0"/>
    </xf>
    <xf numFmtId="3" fontId="7" fillId="0" borderId="1" xfId="1" applyNumberFormat="1" applyFont="1" applyFill="1" applyBorder="1" applyAlignment="1" applyProtection="1">
      <alignment horizontal="right" vertical="center"/>
      <protection locked="0"/>
    </xf>
    <xf numFmtId="14" fontId="40" fillId="0" borderId="13" xfId="8" applyNumberFormat="1" applyFont="1" applyBorder="1" applyAlignment="1" applyProtection="1">
      <alignment wrapText="1"/>
      <protection locked="0"/>
    </xf>
    <xf numFmtId="0" fontId="40" fillId="0" borderId="13" xfId="8" applyFont="1" applyBorder="1" applyAlignment="1" applyProtection="1">
      <alignment wrapText="1"/>
      <protection locked="0"/>
    </xf>
    <xf numFmtId="1" fontId="7" fillId="3" borderId="1" xfId="1" applyNumberFormat="1" applyFont="1" applyFill="1" applyBorder="1" applyAlignment="1" applyProtection="1">
      <alignment horizontal="right" vertical="top"/>
    </xf>
    <xf numFmtId="1" fontId="11" fillId="5" borderId="1" xfId="1" applyNumberFormat="1" applyFont="1" applyFill="1" applyBorder="1" applyAlignment="1" applyProtection="1">
      <alignment horizontal="center" vertical="top" wrapText="1"/>
    </xf>
    <xf numFmtId="14" fontId="17" fillId="5" borderId="24" xfId="9" applyNumberFormat="1" applyFont="1" applyFill="1" applyBorder="1" applyAlignment="1" applyProtection="1">
      <alignment wrapText="1"/>
      <protection locked="0"/>
    </xf>
    <xf numFmtId="1" fontId="16" fillId="5" borderId="1" xfId="1" applyNumberFormat="1" applyFont="1" applyFill="1" applyBorder="1" applyAlignment="1" applyProtection="1">
      <alignment horizontal="center" vertical="top" wrapText="1"/>
    </xf>
    <xf numFmtId="14" fontId="17" fillId="5" borderId="1" xfId="9" applyNumberFormat="1" applyFont="1" applyFill="1" applyBorder="1" applyAlignment="1" applyProtection="1">
      <alignment wrapText="1"/>
      <protection locked="0"/>
    </xf>
    <xf numFmtId="0" fontId="40" fillId="0" borderId="1" xfId="9" applyFont="1" applyBorder="1" applyAlignment="1" applyProtection="1">
      <alignment wrapText="1"/>
      <protection locked="0"/>
    </xf>
    <xf numFmtId="49" fontId="39" fillId="0" borderId="0" xfId="0" applyNumberFormat="1" applyFont="1" applyBorder="1" applyAlignment="1">
      <alignment horizontal="left" wrapText="1"/>
    </xf>
    <xf numFmtId="0" fontId="40" fillId="0" borderId="0" xfId="9" applyFont="1" applyBorder="1" applyAlignment="1" applyProtection="1">
      <alignment wrapText="1"/>
      <protection locked="0"/>
    </xf>
    <xf numFmtId="0" fontId="17" fillId="0" borderId="35" xfId="8" applyFont="1" applyBorder="1" applyAlignment="1" applyProtection="1">
      <alignment wrapText="1"/>
      <protection locked="0"/>
    </xf>
    <xf numFmtId="49" fontId="39" fillId="0" borderId="1" xfId="0" applyNumberFormat="1" applyFont="1" applyBorder="1" applyAlignment="1">
      <alignment horizontal="left" wrapText="1"/>
    </xf>
    <xf numFmtId="3" fontId="12" fillId="5" borderId="1" xfId="18" applyNumberFormat="1" applyFont="1" applyFill="1" applyBorder="1" applyAlignment="1" applyProtection="1">
      <alignment horizontal="center" vertical="center" wrapText="1"/>
      <protection locked="0"/>
    </xf>
    <xf numFmtId="0" fontId="4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0" fillId="0" borderId="1" xfId="0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center" vertical="center"/>
    </xf>
    <xf numFmtId="14" fontId="7" fillId="0" borderId="0" xfId="18" applyNumberFormat="1" applyFont="1" applyFill="1" applyBorder="1" applyAlignment="1" applyProtection="1">
      <alignment horizontal="center" vertical="center"/>
    </xf>
    <xf numFmtId="0" fontId="7" fillId="0" borderId="0" xfId="18" applyFont="1" applyFill="1" applyBorder="1" applyAlignment="1" applyProtection="1">
      <alignment horizontal="center" vertical="center"/>
    </xf>
    <xf numFmtId="0" fontId="12" fillId="6" borderId="0" xfId="0" applyFont="1" applyFill="1" applyProtection="1"/>
    <xf numFmtId="0" fontId="7" fillId="6" borderId="0" xfId="0" applyFont="1" applyFill="1" applyBorder="1" applyProtection="1"/>
    <xf numFmtId="1" fontId="7" fillId="0" borderId="1" xfId="1" applyNumberFormat="1" applyFont="1" applyFill="1" applyBorder="1" applyAlignment="1" applyProtection="1">
      <alignment horizontal="right" vertical="top"/>
      <protection locked="0"/>
    </xf>
    <xf numFmtId="172" fontId="7" fillId="0" borderId="1" xfId="1" applyNumberFormat="1" applyFont="1" applyFill="1" applyBorder="1" applyAlignment="1" applyProtection="1">
      <alignment horizontal="right" vertical="center"/>
      <protection locked="0"/>
    </xf>
    <xf numFmtId="1" fontId="7" fillId="0" borderId="2" xfId="3" applyNumberFormat="1" applyFont="1" applyFill="1" applyBorder="1" applyAlignment="1" applyProtection="1">
      <alignment horizontal="right"/>
      <protection locked="0"/>
    </xf>
    <xf numFmtId="3" fontId="12" fillId="0" borderId="1" xfId="18" applyNumberFormat="1" applyFont="1" applyFill="1" applyBorder="1" applyAlignment="1" applyProtection="1">
      <alignment horizontal="center" vertical="center" wrapText="1"/>
      <protection locked="0"/>
    </xf>
    <xf numFmtId="4" fontId="12" fillId="0" borderId="1" xfId="18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18" applyFont="1" applyFill="1" applyBorder="1" applyAlignment="1" applyProtection="1">
      <alignment horizontal="center" vertical="center" wrapText="1"/>
      <protection locked="0"/>
    </xf>
    <xf numFmtId="0" fontId="9" fillId="0" borderId="17" xfId="1" applyFont="1" applyFill="1" applyBorder="1" applyAlignment="1" applyProtection="1">
      <alignment horizontal="center" vertical="top" wrapText="1"/>
      <protection locked="0"/>
    </xf>
    <xf numFmtId="0" fontId="9" fillId="0" borderId="1" xfId="1" applyFont="1" applyFill="1" applyBorder="1" applyAlignment="1" applyProtection="1">
      <alignment horizontal="left" vertical="top" wrapText="1"/>
      <protection locked="0"/>
    </xf>
    <xf numFmtId="0" fontId="7" fillId="6" borderId="0" xfId="0" applyFont="1" applyFill="1" applyProtection="1"/>
    <xf numFmtId="0" fontId="7" fillId="6" borderId="0" xfId="18" applyFont="1" applyFill="1" applyBorder="1" applyAlignment="1" applyProtection="1">
      <alignment horizontal="center" vertical="center"/>
    </xf>
    <xf numFmtId="0" fontId="7" fillId="6" borderId="0" xfId="18" applyFont="1" applyFill="1" applyAlignment="1" applyProtection="1">
      <alignment horizontal="center" vertical="center"/>
    </xf>
    <xf numFmtId="0" fontId="7" fillId="6" borderId="0" xfId="18" applyFont="1" applyFill="1" applyAlignment="1" applyProtection="1">
      <alignment vertical="center"/>
    </xf>
    <xf numFmtId="3" fontId="12" fillId="6" borderId="1" xfId="18" applyNumberFormat="1" applyFont="1" applyFill="1" applyBorder="1" applyAlignment="1" applyProtection="1">
      <alignment horizontal="left" vertical="center" wrapText="1"/>
    </xf>
    <xf numFmtId="3" fontId="12" fillId="6" borderId="1" xfId="18" applyNumberFormat="1" applyFont="1" applyFill="1" applyBorder="1" applyAlignment="1" applyProtection="1">
      <alignment horizontal="center" vertical="center" wrapText="1"/>
    </xf>
    <xf numFmtId="0" fontId="12" fillId="5" borderId="1" xfId="18" applyFont="1" applyFill="1" applyBorder="1" applyAlignment="1" applyProtection="1">
      <alignment horizontal="left" vertical="center" wrapText="1"/>
    </xf>
    <xf numFmtId="3" fontId="12" fillId="6" borderId="1" xfId="18" applyNumberFormat="1" applyFont="1" applyFill="1" applyBorder="1" applyAlignment="1" applyProtection="1">
      <alignment horizontal="right" vertical="center"/>
    </xf>
    <xf numFmtId="0" fontId="12" fillId="5" borderId="1" xfId="18" applyFont="1" applyFill="1" applyBorder="1" applyAlignment="1" applyProtection="1">
      <alignment horizontal="left" vertical="center" wrapText="1" indent="1"/>
    </xf>
    <xf numFmtId="0" fontId="7" fillId="5" borderId="1" xfId="18" applyFont="1" applyFill="1" applyBorder="1" applyAlignment="1" applyProtection="1">
      <alignment horizontal="left" vertical="center" wrapText="1" indent="2"/>
    </xf>
    <xf numFmtId="3" fontId="12" fillId="5" borderId="1" xfId="18" applyNumberFormat="1" applyFont="1" applyFill="1" applyBorder="1" applyAlignment="1" applyProtection="1">
      <alignment horizontal="right" vertical="center" wrapText="1"/>
      <protection locked="0"/>
    </xf>
    <xf numFmtId="3" fontId="12" fillId="5" borderId="1" xfId="18" applyNumberFormat="1" applyFont="1" applyFill="1" applyBorder="1" applyAlignment="1" applyProtection="1">
      <alignment horizontal="right" vertical="center"/>
      <protection locked="0"/>
    </xf>
    <xf numFmtId="0" fontId="7" fillId="7" borderId="0" xfId="18" applyFont="1" applyFill="1" applyProtection="1">
      <protection locked="0"/>
    </xf>
    <xf numFmtId="0" fontId="7" fillId="7" borderId="0" xfId="0" applyFont="1" applyFill="1" applyAlignment="1" applyProtection="1">
      <alignment horizontal="center" vertical="center"/>
      <protection locked="0"/>
    </xf>
    <xf numFmtId="0" fontId="7" fillId="5" borderId="0" xfId="0" applyFont="1" applyFill="1" applyBorder="1" applyProtection="1"/>
    <xf numFmtId="0" fontId="7" fillId="5" borderId="0" xfId="0" applyFont="1" applyFill="1" applyProtection="1"/>
    <xf numFmtId="3" fontId="12" fillId="7" borderId="1" xfId="18" applyNumberFormat="1" applyFont="1" applyFill="1" applyBorder="1" applyAlignment="1" applyProtection="1">
      <alignment horizontal="left" vertical="center" wrapText="1"/>
    </xf>
    <xf numFmtId="0" fontId="13" fillId="7" borderId="0" xfId="18" applyFont="1" applyFill="1" applyAlignment="1" applyProtection="1">
      <alignment horizontal="center" vertical="center" wrapText="1"/>
      <protection locked="0"/>
    </xf>
    <xf numFmtId="0" fontId="7" fillId="7" borderId="0" xfId="18" applyFont="1" applyFill="1" applyAlignment="1" applyProtection="1">
      <alignment horizontal="center" vertical="center" wrapText="1"/>
      <protection locked="0"/>
    </xf>
    <xf numFmtId="3" fontId="12" fillId="6" borderId="1" xfId="0" applyNumberFormat="1" applyFont="1" applyFill="1" applyBorder="1" applyProtection="1"/>
    <xf numFmtId="0" fontId="7" fillId="7" borderId="0" xfId="0" applyFont="1" applyFill="1" applyProtection="1">
      <protection locked="0"/>
    </xf>
    <xf numFmtId="0" fontId="9" fillId="5" borderId="1" xfId="5" applyFont="1" applyFill="1" applyBorder="1" applyAlignment="1" applyProtection="1">
      <alignment horizontal="center" vertical="center" wrapText="1"/>
      <protection locked="0"/>
    </xf>
    <xf numFmtId="49" fontId="9" fillId="0" borderId="13" xfId="5" applyNumberFormat="1" applyFont="1" applyFill="1" applyBorder="1" applyAlignment="1" applyProtection="1">
      <alignment horizontal="right" vertical="center" wrapText="1"/>
      <protection locked="0"/>
    </xf>
    <xf numFmtId="4" fontId="9" fillId="0" borderId="36" xfId="1" applyNumberFormat="1" applyFont="1" applyFill="1" applyBorder="1" applyAlignment="1" applyProtection="1">
      <alignment horizontal="left" vertical="top" wrapText="1"/>
      <protection locked="0"/>
    </xf>
    <xf numFmtId="4" fontId="9" fillId="0" borderId="1" xfId="1" applyNumberFormat="1" applyFont="1" applyFill="1" applyBorder="1" applyAlignment="1" applyProtection="1">
      <alignment horizontal="left" vertical="top" wrapText="1"/>
      <protection locked="0"/>
    </xf>
    <xf numFmtId="1" fontId="9" fillId="0" borderId="1" xfId="1" applyNumberFormat="1" applyFont="1" applyFill="1" applyBorder="1" applyAlignment="1" applyProtection="1">
      <alignment horizontal="center" vertical="top" wrapText="1"/>
      <protection locked="0"/>
    </xf>
    <xf numFmtId="4" fontId="15" fillId="6" borderId="37" xfId="1" applyNumberFormat="1" applyFont="1" applyFill="1" applyBorder="1" applyAlignment="1" applyProtection="1">
      <alignment horizontal="right" vertical="top" wrapText="1"/>
      <protection locked="0"/>
    </xf>
    <xf numFmtId="4" fontId="9" fillId="0" borderId="38" xfId="1" applyNumberFormat="1" applyFont="1" applyFill="1" applyBorder="1" applyAlignment="1" applyProtection="1">
      <alignment horizontal="left" vertical="top" wrapText="1"/>
      <protection locked="0"/>
    </xf>
    <xf numFmtId="0" fontId="7" fillId="5" borderId="1" xfId="0" applyFont="1" applyFill="1" applyBorder="1" applyProtection="1">
      <protection locked="0"/>
    </xf>
    <xf numFmtId="0" fontId="9" fillId="0" borderId="36" xfId="1" applyFont="1" applyFill="1" applyBorder="1" applyAlignment="1" applyProtection="1">
      <alignment horizontal="center" vertical="top" wrapText="1"/>
      <protection locked="0"/>
    </xf>
    <xf numFmtId="0" fontId="41" fillId="0" borderId="1" xfId="4" applyFont="1" applyBorder="1" applyAlignment="1" applyProtection="1">
      <alignment vertical="center" wrapText="1"/>
      <protection locked="0"/>
    </xf>
    <xf numFmtId="0" fontId="41" fillId="0" borderId="1" xfId="4" applyFont="1" applyBorder="1" applyAlignment="1" applyProtection="1">
      <alignment horizontal="center" vertical="center" wrapText="1"/>
      <protection locked="0"/>
    </xf>
    <xf numFmtId="49" fontId="9" fillId="0" borderId="13" xfId="5" applyNumberFormat="1" applyFont="1" applyFill="1" applyBorder="1" applyAlignment="1" applyProtection="1">
      <alignment vertical="center" wrapText="1"/>
      <protection locked="0"/>
    </xf>
    <xf numFmtId="4" fontId="42" fillId="0" borderId="1" xfId="0" applyNumberFormat="1" applyFont="1" applyBorder="1" applyAlignment="1">
      <alignment wrapText="1"/>
    </xf>
    <xf numFmtId="0" fontId="17" fillId="0" borderId="3" xfId="8" applyFont="1" applyBorder="1" applyAlignment="1" applyProtection="1">
      <protection locked="0"/>
    </xf>
    <xf numFmtId="14" fontId="9" fillId="0" borderId="1" xfId="4" applyNumberFormat="1" applyFont="1" applyBorder="1" applyAlignment="1" applyProtection="1">
      <alignment horizontal="center" vertical="center" wrapText="1"/>
      <protection locked="0"/>
    </xf>
    <xf numFmtId="0" fontId="7" fillId="0" borderId="1" xfId="1" applyNumberFormat="1" applyFont="1" applyFill="1" applyBorder="1" applyAlignment="1" applyProtection="1">
      <alignment horizontal="right" vertical="center"/>
      <protection locked="0"/>
    </xf>
    <xf numFmtId="49" fontId="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3" fontId="7" fillId="0" borderId="1" xfId="18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18" applyFont="1" applyFill="1" applyBorder="1" applyAlignment="1" applyProtection="1">
      <alignment horizontal="center" vertical="center" wrapText="1"/>
    </xf>
    <xf numFmtId="49" fontId="3" fillId="0" borderId="1" xfId="0" applyNumberFormat="1" applyFont="1" applyBorder="1" applyAlignment="1">
      <alignment horizontal="left"/>
    </xf>
    <xf numFmtId="0" fontId="9" fillId="0" borderId="1" xfId="1" applyFont="1" applyFill="1" applyBorder="1" applyAlignment="1" applyProtection="1">
      <alignment horizontal="center" vertical="top" wrapText="1"/>
      <protection locked="0"/>
    </xf>
    <xf numFmtId="0" fontId="7" fillId="0" borderId="1" xfId="1" applyFont="1" applyFill="1" applyBorder="1" applyAlignment="1" applyProtection="1">
      <alignment horizontal="center"/>
      <protection locked="0"/>
    </xf>
    <xf numFmtId="167" fontId="41" fillId="0" borderId="1" xfId="14" applyNumberFormat="1" applyFont="1" applyFill="1" applyBorder="1" applyAlignment="1" applyProtection="1">
      <alignment horizontal="right"/>
      <protection locked="0"/>
    </xf>
    <xf numFmtId="49" fontId="9" fillId="0" borderId="1" xfId="1" applyNumberFormat="1" applyFont="1" applyFill="1" applyBorder="1" applyAlignment="1" applyProtection="1">
      <alignment horizontal="left" vertical="top" wrapText="1"/>
      <protection locked="0"/>
    </xf>
    <xf numFmtId="0" fontId="9" fillId="0" borderId="1" xfId="5" applyFont="1" applyFill="1" applyBorder="1" applyAlignment="1" applyProtection="1">
      <alignment horizontal="center" vertical="center" wrapText="1"/>
      <protection locked="0"/>
    </xf>
    <xf numFmtId="49" fontId="9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17" xfId="1" applyFont="1" applyFill="1" applyBorder="1" applyAlignment="1" applyProtection="1">
      <alignment horizontal="center" vertical="center" wrapText="1"/>
      <protection locked="0"/>
    </xf>
    <xf numFmtId="0" fontId="9" fillId="0" borderId="1" xfId="1" applyFont="1" applyFill="1" applyBorder="1" applyAlignment="1" applyProtection="1">
      <alignment horizontal="center" vertical="center" wrapText="1"/>
      <protection locked="0"/>
    </xf>
    <xf numFmtId="0" fontId="14" fillId="0" borderId="11" xfId="1" applyFont="1" applyFill="1" applyBorder="1" applyAlignment="1" applyProtection="1">
      <alignment horizontal="center" vertical="center" wrapText="1"/>
      <protection locked="0"/>
    </xf>
    <xf numFmtId="0" fontId="14" fillId="0" borderId="17" xfId="1" applyFont="1" applyFill="1" applyBorder="1" applyAlignment="1" applyProtection="1">
      <alignment horizontal="center" vertical="center" wrapText="1"/>
      <protection locked="0"/>
    </xf>
    <xf numFmtId="165" fontId="7" fillId="0" borderId="0" xfId="3" applyNumberFormat="1" applyFont="1" applyProtection="1">
      <protection locked="0"/>
    </xf>
    <xf numFmtId="168" fontId="7" fillId="0" borderId="0" xfId="3" applyNumberFormat="1" applyFont="1" applyProtection="1">
      <protection locked="0"/>
    </xf>
    <xf numFmtId="0" fontId="37" fillId="0" borderId="1" xfId="0" applyFont="1" applyBorder="1"/>
    <xf numFmtId="0" fontId="37" fillId="0" borderId="1" xfId="0" applyFont="1" applyBorder="1" applyAlignment="1">
      <alignment horizontal="center" vertical="center" wrapText="1"/>
    </xf>
    <xf numFmtId="49" fontId="41" fillId="0" borderId="1" xfId="4" applyNumberFormat="1" applyFont="1" applyBorder="1" applyAlignment="1" applyProtection="1">
      <alignment vertical="center" wrapText="1"/>
      <protection locked="0"/>
    </xf>
    <xf numFmtId="2" fontId="9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/>
    <xf numFmtId="2" fontId="3" fillId="0" borderId="1" xfId="0" applyNumberFormat="1" applyFont="1" applyBorder="1" applyAlignment="1">
      <alignment horizontal="center"/>
    </xf>
    <xf numFmtId="2" fontId="9" fillId="0" borderId="13" xfId="5" applyNumberFormat="1" applyFont="1" applyBorder="1" applyAlignment="1" applyProtection="1">
      <alignment vertical="center" wrapText="1"/>
      <protection locked="0"/>
    </xf>
    <xf numFmtId="0" fontId="9" fillId="0" borderId="13" xfId="5" applyFont="1" applyBorder="1" applyAlignment="1" applyProtection="1">
      <alignment horizontal="center" vertical="center" wrapText="1"/>
      <protection locked="0"/>
    </xf>
    <xf numFmtId="167" fontId="40" fillId="0" borderId="13" xfId="8" applyNumberFormat="1" applyFont="1" applyFill="1" applyBorder="1" applyAlignment="1" applyProtection="1">
      <alignment vertical="center"/>
      <protection locked="0"/>
    </xf>
    <xf numFmtId="1" fontId="9" fillId="0" borderId="17" xfId="1" applyNumberFormat="1" applyFont="1" applyFill="1" applyBorder="1" applyAlignment="1" applyProtection="1">
      <alignment horizontal="left" vertical="center" wrapText="1"/>
      <protection locked="0"/>
    </xf>
    <xf numFmtId="49" fontId="9" fillId="0" borderId="17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36" xfId="1" applyFont="1" applyFill="1" applyBorder="1" applyAlignment="1" applyProtection="1">
      <alignment horizontal="left" vertical="center" wrapText="1"/>
      <protection locked="0"/>
    </xf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49" fontId="25" fillId="0" borderId="1" xfId="0" applyNumberFormat="1" applyFont="1" applyFill="1" applyBorder="1" applyAlignment="1" applyProtection="1">
      <alignment horizontal="right" vertical="top"/>
      <protection locked="0"/>
    </xf>
    <xf numFmtId="0" fontId="0" fillId="0" borderId="2" xfId="0" applyFill="1" applyBorder="1" applyAlignment="1"/>
    <xf numFmtId="0" fontId="9" fillId="0" borderId="13" xfId="5" applyFont="1" applyFill="1" applyBorder="1" applyAlignment="1" applyProtection="1">
      <alignment horizontal="center" vertical="center" wrapText="1"/>
      <protection locked="0"/>
    </xf>
    <xf numFmtId="49" fontId="9" fillId="0" borderId="13" xfId="5" applyNumberFormat="1" applyFont="1" applyFill="1" applyBorder="1" applyAlignment="1" applyProtection="1">
      <alignment horizontal="center" vertical="center" wrapText="1"/>
      <protection locked="0"/>
    </xf>
    <xf numFmtId="4" fontId="15" fillId="0" borderId="12" xfId="1" applyNumberFormat="1" applyFont="1" applyFill="1" applyBorder="1" applyAlignment="1" applyProtection="1">
      <alignment horizontal="right" vertical="top" wrapText="1"/>
      <protection locked="0"/>
    </xf>
    <xf numFmtId="3" fontId="7" fillId="0" borderId="1" xfId="18" applyNumberFormat="1" applyFont="1" applyFill="1" applyBorder="1" applyAlignment="1" applyProtection="1">
      <alignment horizontal="right" vertical="center"/>
      <protection locked="0"/>
    </xf>
    <xf numFmtId="167" fontId="40" fillId="0" borderId="13" xfId="8" applyNumberFormat="1" applyFont="1" applyFill="1" applyBorder="1" applyProtection="1">
      <protection locked="0"/>
    </xf>
    <xf numFmtId="1" fontId="9" fillId="0" borderId="17" xfId="1" applyNumberFormat="1" applyFont="1" applyFill="1" applyBorder="1" applyAlignment="1" applyProtection="1">
      <alignment horizontal="left" vertical="top" wrapText="1"/>
      <protection locked="0"/>
    </xf>
    <xf numFmtId="49" fontId="9" fillId="0" borderId="17" xfId="1" applyNumberFormat="1" applyFont="1" applyFill="1" applyBorder="1" applyAlignment="1" applyProtection="1">
      <alignment horizontal="center" vertical="top" wrapText="1"/>
      <protection locked="0"/>
    </xf>
    <xf numFmtId="0" fontId="9" fillId="0" borderId="17" xfId="1" applyFont="1" applyFill="1" applyBorder="1" applyAlignment="1" applyProtection="1">
      <alignment horizontal="left" vertical="top" wrapText="1"/>
      <protection locked="0"/>
    </xf>
    <xf numFmtId="0" fontId="9" fillId="0" borderId="17" xfId="1" applyFont="1" applyFill="1" applyBorder="1" applyAlignment="1" applyProtection="1">
      <alignment horizontal="right" vertical="top" wrapText="1"/>
      <protection locked="0"/>
    </xf>
    <xf numFmtId="0" fontId="9" fillId="0" borderId="36" xfId="1" applyFont="1" applyFill="1" applyBorder="1" applyAlignment="1" applyProtection="1">
      <alignment horizontal="right" vertical="top" wrapText="1"/>
      <protection locked="0"/>
    </xf>
    <xf numFmtId="0" fontId="7" fillId="0" borderId="1" xfId="0" applyFont="1" applyFill="1" applyBorder="1" applyAlignment="1" applyProtection="1">
      <alignment horizontal="right"/>
      <protection locked="0"/>
    </xf>
    <xf numFmtId="0" fontId="9" fillId="0" borderId="37" xfId="1" applyFont="1" applyFill="1" applyBorder="1" applyAlignment="1" applyProtection="1">
      <alignment vertical="top" wrapText="1"/>
      <protection locked="0"/>
    </xf>
    <xf numFmtId="0" fontId="9" fillId="0" borderId="39" xfId="1" applyFont="1" applyFill="1" applyBorder="1" applyAlignment="1" applyProtection="1">
      <alignment horizontal="right" vertical="top" wrapText="1"/>
      <protection locked="0"/>
    </xf>
    <xf numFmtId="0" fontId="7" fillId="0" borderId="1" xfId="0" applyNumberFormat="1" applyFont="1" applyFill="1" applyBorder="1" applyAlignment="1" applyProtection="1">
      <alignment horizontal="right" vertical="top"/>
      <protection locked="0"/>
    </xf>
    <xf numFmtId="0" fontId="9" fillId="0" borderId="39" xfId="1" applyFont="1" applyFill="1" applyBorder="1" applyAlignment="1" applyProtection="1">
      <alignment vertical="top" wrapText="1"/>
      <protection locked="0"/>
    </xf>
    <xf numFmtId="0" fontId="9" fillId="0" borderId="17" xfId="1" applyFont="1" applyFill="1" applyBorder="1" applyAlignment="1" applyProtection="1">
      <alignment vertical="top" wrapText="1"/>
      <protection locked="0"/>
    </xf>
    <xf numFmtId="0" fontId="9" fillId="0" borderId="1" xfId="1" applyFont="1" applyFill="1" applyBorder="1" applyAlignment="1" applyProtection="1">
      <alignment horizontal="right" vertical="top" wrapText="1"/>
      <protection locked="0"/>
    </xf>
    <xf numFmtId="0" fontId="7" fillId="0" borderId="1" xfId="0" applyFont="1" applyFill="1" applyBorder="1" applyAlignment="1" applyProtection="1">
      <alignment horizontal="right" vertical="top"/>
      <protection locked="0"/>
    </xf>
    <xf numFmtId="0" fontId="9" fillId="0" borderId="1" xfId="1" applyFont="1" applyFill="1" applyBorder="1" applyAlignment="1" applyProtection="1">
      <alignment vertical="top" wrapText="1"/>
      <protection locked="0"/>
    </xf>
    <xf numFmtId="0" fontId="9" fillId="0" borderId="36" xfId="1" applyFont="1" applyFill="1" applyBorder="1" applyAlignment="1" applyProtection="1">
      <alignment horizontal="left" vertical="top" wrapText="1"/>
      <protection locked="0"/>
    </xf>
    <xf numFmtId="0" fontId="9" fillId="0" borderId="2" xfId="1" applyFont="1" applyFill="1" applyBorder="1" applyAlignment="1" applyProtection="1">
      <alignment vertical="top" wrapText="1"/>
      <protection locked="0"/>
    </xf>
    <xf numFmtId="1" fontId="9" fillId="0" borderId="18" xfId="1" applyNumberFormat="1" applyFont="1" applyFill="1" applyBorder="1" applyAlignment="1" applyProtection="1">
      <alignment horizontal="left" vertical="center" wrapText="1"/>
      <protection locked="0"/>
    </xf>
    <xf numFmtId="49" fontId="9" fillId="0" borderId="18" xfId="1" applyNumberFormat="1" applyFont="1" applyFill="1" applyBorder="1" applyAlignment="1" applyProtection="1">
      <alignment horizontal="center" vertical="center" wrapText="1"/>
      <protection locked="0"/>
    </xf>
    <xf numFmtId="0" fontId="25" fillId="0" borderId="1" xfId="0" applyNumberFormat="1" applyFont="1" applyFill="1" applyBorder="1" applyAlignment="1" applyProtection="1">
      <alignment horizontal="right" vertical="top"/>
      <protection locked="0"/>
    </xf>
    <xf numFmtId="167" fontId="40" fillId="0" borderId="1" xfId="8" applyNumberFormat="1" applyFont="1" applyFill="1" applyBorder="1" applyAlignment="1" applyProtection="1">
      <alignment vertical="center"/>
      <protection locked="0"/>
    </xf>
    <xf numFmtId="1" fontId="9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9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38" xfId="1" applyFont="1" applyFill="1" applyBorder="1" applyAlignment="1" applyProtection="1">
      <alignment horizontal="left" vertical="center" wrapText="1"/>
      <protection locked="0"/>
    </xf>
    <xf numFmtId="167" fontId="40" fillId="0" borderId="1" xfId="9" applyNumberFormat="1" applyFont="1" applyFill="1" applyBorder="1" applyAlignment="1" applyProtection="1">
      <alignment vertical="center"/>
      <protection locked="0"/>
    </xf>
    <xf numFmtId="167" fontId="43" fillId="0" borderId="13" xfId="8" applyNumberFormat="1" applyFont="1" applyFill="1" applyBorder="1" applyProtection="1">
      <protection locked="0"/>
    </xf>
    <xf numFmtId="1" fontId="17" fillId="0" borderId="17" xfId="1" applyNumberFormat="1" applyFont="1" applyFill="1" applyBorder="1" applyAlignment="1" applyProtection="1">
      <alignment horizontal="left" vertical="center" wrapText="1"/>
      <protection locked="0"/>
    </xf>
    <xf numFmtId="49" fontId="17" fillId="0" borderId="17" xfId="1" applyNumberFormat="1" applyFont="1" applyFill="1" applyBorder="1" applyAlignment="1" applyProtection="1">
      <alignment horizontal="center" vertical="center" wrapText="1"/>
      <protection locked="0"/>
    </xf>
    <xf numFmtId="0" fontId="24" fillId="0" borderId="17" xfId="1" applyFont="1" applyFill="1" applyBorder="1" applyAlignment="1" applyProtection="1">
      <alignment horizontal="left" vertical="top" wrapText="1"/>
      <protection locked="0"/>
    </xf>
    <xf numFmtId="0" fontId="24" fillId="0" borderId="36" xfId="1" applyFont="1" applyFill="1" applyBorder="1" applyAlignment="1" applyProtection="1">
      <alignment horizontal="right" vertical="top" wrapText="1"/>
      <protection locked="0"/>
    </xf>
    <xf numFmtId="0" fontId="0" fillId="0" borderId="1" xfId="0" applyFill="1" applyBorder="1" applyAlignment="1"/>
    <xf numFmtId="0" fontId="26" fillId="0" borderId="3" xfId="0" applyFont="1" applyFill="1" applyBorder="1" applyAlignment="1">
      <alignment horizontal="right"/>
    </xf>
    <xf numFmtId="0" fontId="0" fillId="0" borderId="3" xfId="0" applyNumberFormat="1" applyFill="1" applyBorder="1" applyAlignment="1">
      <alignment horizontal="right"/>
    </xf>
    <xf numFmtId="0" fontId="7" fillId="0" borderId="1" xfId="0" applyNumberFormat="1" applyFont="1" applyFill="1" applyBorder="1" applyAlignment="1" applyProtection="1">
      <alignment horizontal="right"/>
      <protection locked="0"/>
    </xf>
    <xf numFmtId="167" fontId="43" fillId="0" borderId="1" xfId="8" applyNumberFormat="1" applyFont="1" applyFill="1" applyBorder="1" applyProtection="1">
      <protection locked="0"/>
    </xf>
    <xf numFmtId="49" fontId="9" fillId="0" borderId="1" xfId="1" applyNumberFormat="1" applyFont="1" applyFill="1" applyBorder="1" applyAlignment="1" applyProtection="1">
      <alignment horizontal="center" vertical="top" wrapText="1"/>
      <protection locked="0"/>
    </xf>
    <xf numFmtId="0" fontId="24" fillId="0" borderId="1" xfId="1" applyFont="1" applyFill="1" applyBorder="1" applyAlignment="1" applyProtection="1">
      <alignment horizontal="left" vertical="top" wrapText="1"/>
      <protection locked="0"/>
    </xf>
    <xf numFmtId="167" fontId="43" fillId="0" borderId="1" xfId="8" applyNumberFormat="1" applyFont="1" applyFill="1" applyBorder="1" applyAlignment="1" applyProtection="1">
      <alignment vertical="center"/>
      <protection locked="0"/>
    </xf>
    <xf numFmtId="49" fontId="9" fillId="0" borderId="1" xfId="1" applyNumberFormat="1" applyFont="1" applyFill="1" applyBorder="1" applyAlignment="1" applyProtection="1">
      <alignment horizontal="left" vertical="center" wrapText="1"/>
      <protection locked="0"/>
    </xf>
    <xf numFmtId="0" fontId="9" fillId="0" borderId="1" xfId="1" applyFont="1" applyFill="1" applyBorder="1" applyAlignment="1" applyProtection="1">
      <alignment horizontal="right" vertical="center" wrapText="1"/>
      <protection locked="0"/>
    </xf>
    <xf numFmtId="0" fontId="7" fillId="0" borderId="1" xfId="0" applyFont="1" applyFill="1" applyBorder="1" applyAlignment="1" applyProtection="1">
      <alignment horizontal="right" vertical="center"/>
      <protection locked="0"/>
    </xf>
    <xf numFmtId="0" fontId="9" fillId="0" borderId="1" xfId="1" applyFont="1" applyFill="1" applyBorder="1" applyAlignment="1" applyProtection="1">
      <alignment vertical="center" wrapText="1"/>
      <protection locked="0"/>
    </xf>
    <xf numFmtId="0" fontId="34" fillId="0" borderId="1" xfId="0" applyFont="1" applyFill="1" applyBorder="1" applyAlignment="1">
      <alignment horizontal="left" vertical="top" wrapText="1"/>
    </xf>
    <xf numFmtId="49" fontId="34" fillId="0" borderId="1" xfId="0" applyNumberFormat="1" applyFont="1" applyFill="1" applyBorder="1" applyAlignment="1">
      <alignment horizontal="center" vertical="center" wrapText="1"/>
    </xf>
    <xf numFmtId="2" fontId="27" fillId="0" borderId="1" xfId="1" applyNumberFormat="1" applyFont="1" applyFill="1" applyBorder="1" applyAlignment="1" applyProtection="1">
      <alignment horizontal="right" vertical="top" wrapText="1"/>
      <protection locked="0"/>
    </xf>
    <xf numFmtId="0" fontId="27" fillId="0" borderId="1" xfId="1" applyFont="1" applyFill="1" applyBorder="1" applyAlignment="1" applyProtection="1">
      <alignment horizontal="right" vertical="top" wrapText="1"/>
      <protection locked="0"/>
    </xf>
    <xf numFmtId="14" fontId="27" fillId="0" borderId="1" xfId="0" applyNumberFormat="1" applyFont="1" applyFill="1" applyBorder="1" applyAlignment="1">
      <alignment vertical="top"/>
    </xf>
    <xf numFmtId="0" fontId="27" fillId="0" borderId="1" xfId="1" applyFont="1" applyFill="1" applyBorder="1" applyProtection="1">
      <protection locked="0"/>
    </xf>
    <xf numFmtId="1" fontId="9" fillId="0" borderId="1" xfId="1" applyNumberFormat="1" applyFont="1" applyFill="1" applyBorder="1" applyAlignment="1" applyProtection="1">
      <alignment vertical="top" wrapText="1"/>
      <protection locked="0"/>
    </xf>
    <xf numFmtId="49" fontId="9" fillId="0" borderId="1" xfId="1" applyNumberFormat="1" applyFont="1" applyFill="1" applyBorder="1" applyAlignment="1" applyProtection="1">
      <alignment horizontal="right" vertical="top" wrapText="1"/>
      <protection locked="0"/>
    </xf>
    <xf numFmtId="0" fontId="39" fillId="0" borderId="43" xfId="0" applyNumberFormat="1" applyFont="1" applyBorder="1" applyAlignment="1">
      <alignment horizontal="left" wrapText="1"/>
    </xf>
    <xf numFmtId="0" fontId="7" fillId="0" borderId="1" xfId="18" applyFont="1" applyFill="1" applyBorder="1" applyAlignment="1" applyProtection="1">
      <alignment vertical="center" wrapText="1"/>
    </xf>
    <xf numFmtId="3" fontId="7" fillId="2" borderId="1" xfId="18" applyNumberFormat="1" applyFont="1" applyFill="1" applyBorder="1" applyAlignment="1" applyProtection="1">
      <alignment vertical="center" wrapText="1"/>
      <protection locked="0"/>
    </xf>
    <xf numFmtId="3" fontId="7" fillId="2" borderId="1" xfId="18" applyNumberFormat="1" applyFont="1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Protection="1"/>
    <xf numFmtId="0" fontId="9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24" xfId="5" applyFont="1" applyFill="1" applyBorder="1" applyAlignment="1" applyProtection="1">
      <alignment vertical="center" wrapText="1"/>
      <protection locked="0"/>
    </xf>
    <xf numFmtId="0" fontId="9" fillId="0" borderId="24" xfId="5" applyFont="1" applyFill="1" applyBorder="1" applyAlignment="1" applyProtection="1">
      <alignment horizontal="center" vertical="center" wrapText="1"/>
      <protection locked="0"/>
    </xf>
    <xf numFmtId="0" fontId="9" fillId="0" borderId="24" xfId="5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Fill="1" applyAlignment="1">
      <alignment horizontal="center" vertical="center" wrapText="1"/>
    </xf>
    <xf numFmtId="49" fontId="0" fillId="0" borderId="23" xfId="0" applyNumberFormat="1" applyFill="1" applyBorder="1" applyAlignment="1">
      <alignment horizontal="right" vertical="center" wrapText="1"/>
    </xf>
    <xf numFmtId="0" fontId="0" fillId="0" borderId="23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left" vertical="center" wrapText="1"/>
    </xf>
    <xf numFmtId="49" fontId="1" fillId="0" borderId="13" xfId="0" applyNumberFormat="1" applyFont="1" applyFill="1" applyBorder="1" applyAlignment="1">
      <alignment horizontal="right" vertical="center" wrapText="1"/>
    </xf>
    <xf numFmtId="49" fontId="1" fillId="0" borderId="1" xfId="0" applyNumberFormat="1" applyFont="1" applyFill="1" applyBorder="1" applyAlignment="1">
      <alignment horizontal="center"/>
    </xf>
    <xf numFmtId="0" fontId="41" fillId="0" borderId="1" xfId="5" applyFont="1" applyFill="1" applyBorder="1" applyAlignment="1" applyProtection="1">
      <alignment vertical="center" wrapText="1"/>
      <protection locked="0"/>
    </xf>
    <xf numFmtId="2" fontId="41" fillId="0" borderId="1" xfId="5" applyNumberFormat="1" applyFont="1" applyFill="1" applyBorder="1" applyAlignment="1" applyProtection="1">
      <alignment horizontal="center" vertical="center" wrapText="1"/>
      <protection locked="0"/>
    </xf>
    <xf numFmtId="49" fontId="41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41" fillId="0" borderId="13" xfId="5" applyFont="1" applyFill="1" applyBorder="1" applyAlignment="1" applyProtection="1">
      <alignment vertical="center" wrapText="1"/>
      <protection locked="0"/>
    </xf>
    <xf numFmtId="2" fontId="7" fillId="0" borderId="1" xfId="5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9" fillId="3" borderId="40" xfId="8" applyFont="1" applyFill="1" applyBorder="1" applyAlignment="1" applyProtection="1">
      <alignment horizontal="center"/>
    </xf>
    <xf numFmtId="0" fontId="19" fillId="3" borderId="41" xfId="8" applyFont="1" applyFill="1" applyBorder="1" applyAlignment="1" applyProtection="1">
      <alignment horizontal="center"/>
    </xf>
    <xf numFmtId="0" fontId="19" fillId="3" borderId="42" xfId="8" applyFont="1" applyFill="1" applyBorder="1" applyAlignment="1" applyProtection="1">
      <alignment horizontal="center"/>
    </xf>
    <xf numFmtId="14" fontId="7" fillId="0" borderId="0" xfId="18" applyNumberFormat="1" applyFont="1" applyFill="1" applyBorder="1" applyAlignment="1" applyProtection="1">
      <alignment horizontal="center" vertical="center"/>
    </xf>
    <xf numFmtId="0" fontId="7" fillId="0" borderId="0" xfId="18" applyFont="1" applyFill="1" applyBorder="1" applyAlignment="1" applyProtection="1">
      <alignment horizontal="center" vertical="center"/>
    </xf>
    <xf numFmtId="0" fontId="7" fillId="6" borderId="0" xfId="18" applyFont="1" applyFill="1" applyAlignment="1" applyProtection="1">
      <alignment horizontal="center" vertical="center"/>
    </xf>
    <xf numFmtId="0" fontId="7" fillId="6" borderId="0" xfId="18" applyFont="1" applyFill="1" applyBorder="1" applyAlignment="1" applyProtection="1">
      <alignment horizontal="center" vertical="center"/>
    </xf>
    <xf numFmtId="0" fontId="7" fillId="3" borderId="0" xfId="18" applyFont="1" applyFill="1" applyAlignment="1" applyProtection="1">
      <alignment horizontal="right" vertical="center"/>
    </xf>
    <xf numFmtId="0" fontId="9" fillId="3" borderId="1" xfId="4" applyFont="1" applyFill="1" applyBorder="1" applyAlignment="1" applyProtection="1">
      <alignment horizontal="center" vertical="center" wrapText="1"/>
    </xf>
    <xf numFmtId="0" fontId="7" fillId="0" borderId="10" xfId="0" applyFont="1" applyBorder="1" applyAlignment="1" applyProtection="1">
      <alignment horizontal="center"/>
      <protection locked="0"/>
    </xf>
    <xf numFmtId="0" fontId="9" fillId="0" borderId="0" xfId="5" applyFont="1" applyBorder="1" applyAlignment="1" applyProtection="1">
      <alignment horizontal="center" vertical="center" wrapText="1"/>
      <protection locked="0"/>
    </xf>
    <xf numFmtId="0" fontId="9" fillId="0" borderId="23" xfId="4" applyFont="1" applyBorder="1" applyAlignment="1" applyProtection="1">
      <alignment horizontal="center" wrapText="1"/>
      <protection locked="0"/>
    </xf>
    <xf numFmtId="0" fontId="9" fillId="0" borderId="24" xfId="4" applyFont="1" applyBorder="1" applyAlignment="1" applyProtection="1">
      <alignment horizontal="center" wrapText="1"/>
      <protection locked="0"/>
    </xf>
    <xf numFmtId="0" fontId="9" fillId="0" borderId="13" xfId="4" applyFont="1" applyBorder="1" applyAlignment="1" applyProtection="1">
      <alignment horizontal="center" wrapText="1"/>
      <protection locked="0"/>
    </xf>
  </cellXfs>
  <cellStyles count="19">
    <cellStyle name="Normal" xfId="0" builtinId="0"/>
    <cellStyle name="Normal 2" xfId="1"/>
    <cellStyle name="Normal 2 3" xfId="2"/>
    <cellStyle name="Normal 3" xfId="3"/>
    <cellStyle name="Normal 4" xfId="4"/>
    <cellStyle name="Normal 4 2" xfId="5"/>
    <cellStyle name="Normal 4 2 2" xfId="6"/>
    <cellStyle name="Normal 4 3" xfId="7"/>
    <cellStyle name="Normal 5" xfId="8"/>
    <cellStyle name="Normal 5 2" xfId="9"/>
    <cellStyle name="Normal 5 2 2" xfId="10"/>
    <cellStyle name="Normal 5 2 3" xfId="11"/>
    <cellStyle name="Normal 5 2 3 2" xfId="12"/>
    <cellStyle name="Normal 5 2 4" xfId="13"/>
    <cellStyle name="Normal 5 3" xfId="14"/>
    <cellStyle name="Normal 5 3 2" xfId="15"/>
    <cellStyle name="Normal 5 4" xfId="16"/>
    <cellStyle name="Normal 6" xfId="17"/>
    <cellStyle name="Normal_FORMEBI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2" name="Straight Connector 1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3" name="Straight Connector 2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6403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64982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7839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7848600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81</xdr:row>
      <xdr:rowOff>171450</xdr:rowOff>
    </xdr:from>
    <xdr:to>
      <xdr:col>1</xdr:col>
      <xdr:colOff>1495425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205930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81</xdr:row>
      <xdr:rowOff>180975</xdr:rowOff>
    </xdr:from>
    <xdr:to>
      <xdr:col>2</xdr:col>
      <xdr:colOff>554556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206025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125920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30</xdr:row>
      <xdr:rowOff>180975</xdr:rowOff>
    </xdr:from>
    <xdr:to>
      <xdr:col>2</xdr:col>
      <xdr:colOff>554556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1260157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171450</xdr:rowOff>
    </xdr:from>
    <xdr:to>
      <xdr:col>2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30</xdr:row>
      <xdr:rowOff>4082</xdr:rowOff>
    </xdr:from>
    <xdr:to>
      <xdr:col>5</xdr:col>
      <xdr:colOff>110219</xdr:colOff>
      <xdr:row>30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</xdr:row>
      <xdr:rowOff>171450</xdr:rowOff>
    </xdr:from>
    <xdr:to>
      <xdr:col>2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1705689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25</xdr:row>
      <xdr:rowOff>152400</xdr:rowOff>
    </xdr:from>
    <xdr:to>
      <xdr:col>7</xdr:col>
      <xdr:colOff>9525</xdr:colOff>
      <xdr:row>25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1705670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205930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2060257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171450</xdr:rowOff>
    </xdr:from>
    <xdr:to>
      <xdr:col>1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93535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31</xdr:row>
      <xdr:rowOff>180975</xdr:rowOff>
    </xdr:from>
    <xdr:to>
      <xdr:col>2</xdr:col>
      <xdr:colOff>554556</xdr:colOff>
      <xdr:row>31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936307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rtiis%20angarisi%2020.10.2012-31.10.2012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erikos%20partiis%20angarisi%20%20q.o.01.07.2013-21.07.2013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liuri%20deklaraciis%20formebi%20axal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 "/>
      <sheetName val="ფორმა N2"/>
      <sheetName val="ფორმა N3"/>
      <sheetName val="ფორმა 5.2 "/>
      <sheetName val="ფორმა N5.3"/>
      <sheetName val="ფორმა 5.4"/>
      <sheetName val="ფორმა N5  (ხარჯებიფონდის გარდა)"/>
      <sheetName val="ფორმა N5 "/>
      <sheetName val="ფორმა N5.1 (ფონდის გარდა)"/>
      <sheetName val="ფორმა N5.1"/>
      <sheetName val="ფორმა N7  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 "/>
      <sheetName val="ფორმა 9.5"/>
      <sheetName val="ფორმა 9.6"/>
      <sheetName val="ფორმა 9.7  "/>
      <sheetName val="ფორმა N9.7.1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0"/>
  <sheetViews>
    <sheetView showGridLines="0" tabSelected="1" view="pageBreakPreview" zoomScale="70" zoomScaleSheetLayoutView="70" workbookViewId="0">
      <selection activeCell="E26" sqref="E26"/>
    </sheetView>
  </sheetViews>
  <sheetFormatPr defaultRowHeight="15"/>
  <cols>
    <col min="1" max="1" width="6.28515625" style="61" bestFit="1" customWidth="1"/>
    <col min="2" max="2" width="13.140625" style="61" customWidth="1"/>
    <col min="3" max="3" width="17.5703125" style="61" bestFit="1" customWidth="1"/>
    <col min="4" max="4" width="15.140625" style="61" customWidth="1"/>
    <col min="5" max="6" width="18.5703125" style="61" customWidth="1"/>
    <col min="7" max="9" width="19.140625" style="73" customWidth="1"/>
    <col min="10" max="11" width="17.42578125" style="61" customWidth="1"/>
    <col min="12" max="12" width="16.7109375" style="61" customWidth="1"/>
    <col min="13" max="13" width="28.140625" style="61" customWidth="1"/>
    <col min="14" max="16384" width="9.140625" style="335"/>
  </cols>
  <sheetData>
    <row r="1" spans="1:256" s="87" customFormat="1">
      <c r="A1" s="90" t="s">
        <v>167</v>
      </c>
      <c r="B1" s="117"/>
      <c r="C1" s="117"/>
      <c r="D1" s="117"/>
      <c r="E1" s="118"/>
      <c r="F1" s="119"/>
      <c r="G1" s="121"/>
      <c r="H1" s="131"/>
      <c r="I1" s="90"/>
      <c r="J1" s="117"/>
      <c r="K1" s="118"/>
      <c r="L1" s="118"/>
      <c r="M1" s="294" t="s">
        <v>447</v>
      </c>
      <c r="N1" s="334"/>
      <c r="O1" s="334"/>
      <c r="P1" s="334"/>
      <c r="Q1" s="334"/>
      <c r="R1" s="334"/>
      <c r="S1" s="334"/>
      <c r="T1" s="334"/>
      <c r="U1" s="334"/>
      <c r="V1" s="334"/>
      <c r="W1" s="334"/>
      <c r="X1" s="334"/>
      <c r="Y1" s="334"/>
      <c r="Z1" s="334"/>
      <c r="AA1" s="334"/>
      <c r="AB1" s="334"/>
      <c r="AC1" s="334"/>
      <c r="AD1" s="334"/>
      <c r="AE1" s="334"/>
      <c r="AF1" s="334"/>
      <c r="AG1" s="334"/>
      <c r="AH1" s="334"/>
      <c r="AI1" s="334"/>
      <c r="AJ1" s="334"/>
      <c r="AK1" s="334"/>
      <c r="AL1" s="334"/>
      <c r="AM1" s="334"/>
      <c r="AN1" s="334"/>
      <c r="AO1" s="334"/>
      <c r="AP1" s="334"/>
      <c r="AQ1" s="334"/>
      <c r="AR1" s="334"/>
      <c r="AS1" s="334"/>
      <c r="AT1" s="334"/>
      <c r="AU1" s="334"/>
      <c r="AV1" s="334"/>
      <c r="AW1" s="334"/>
      <c r="AX1" s="334"/>
      <c r="AY1" s="334"/>
      <c r="AZ1" s="334"/>
      <c r="BA1" s="334"/>
      <c r="BB1" s="334"/>
      <c r="BC1" s="334"/>
      <c r="BD1" s="334"/>
      <c r="BE1" s="334"/>
      <c r="BF1" s="334"/>
      <c r="BG1" s="334"/>
      <c r="BH1" s="334"/>
      <c r="BI1" s="334"/>
      <c r="BJ1" s="334"/>
      <c r="BK1" s="334"/>
      <c r="BL1" s="334"/>
      <c r="BM1" s="334"/>
      <c r="BN1" s="334"/>
      <c r="BO1" s="334"/>
      <c r="BP1" s="334"/>
      <c r="BQ1" s="334"/>
      <c r="BR1" s="334"/>
      <c r="BS1" s="334"/>
      <c r="BT1" s="334"/>
      <c r="BU1" s="334"/>
      <c r="BV1" s="334"/>
      <c r="BW1" s="334"/>
      <c r="BX1" s="334"/>
      <c r="BY1" s="334"/>
      <c r="BZ1" s="334"/>
      <c r="CA1" s="334"/>
      <c r="CB1" s="334"/>
      <c r="CC1" s="334"/>
      <c r="CD1" s="334"/>
      <c r="CE1" s="334"/>
      <c r="CF1" s="334"/>
      <c r="CG1" s="334"/>
      <c r="CH1" s="334"/>
      <c r="CI1" s="334"/>
      <c r="CJ1" s="334"/>
      <c r="CK1" s="334"/>
      <c r="CL1" s="334"/>
      <c r="CM1" s="334"/>
      <c r="CN1" s="334"/>
      <c r="CO1" s="334"/>
      <c r="CP1" s="334"/>
      <c r="CQ1" s="334"/>
      <c r="CR1" s="334"/>
      <c r="CS1" s="334"/>
      <c r="CT1" s="334"/>
      <c r="CU1" s="334"/>
      <c r="CV1" s="334"/>
      <c r="CW1" s="334"/>
      <c r="CX1" s="334"/>
      <c r="CY1" s="334"/>
      <c r="CZ1" s="334"/>
      <c r="DA1" s="334"/>
      <c r="DB1" s="334"/>
      <c r="DC1" s="334"/>
      <c r="DD1" s="334"/>
      <c r="DE1" s="334"/>
      <c r="DF1" s="334"/>
      <c r="DG1" s="334"/>
      <c r="DH1" s="334"/>
      <c r="DI1" s="334"/>
      <c r="DJ1" s="334"/>
      <c r="DK1" s="334"/>
      <c r="DL1" s="334"/>
      <c r="DM1" s="334"/>
      <c r="DN1" s="334"/>
      <c r="DO1" s="334"/>
      <c r="DP1" s="334"/>
      <c r="DQ1" s="334"/>
      <c r="DR1" s="334"/>
      <c r="DS1" s="334"/>
      <c r="DT1" s="334"/>
      <c r="DU1" s="334"/>
      <c r="DV1" s="334"/>
      <c r="DW1" s="334"/>
      <c r="DX1" s="334"/>
      <c r="DY1" s="334"/>
      <c r="DZ1" s="334"/>
      <c r="EA1" s="334"/>
      <c r="EB1" s="334"/>
      <c r="EC1" s="334"/>
      <c r="ED1" s="334"/>
      <c r="EE1" s="334"/>
      <c r="EF1" s="334"/>
      <c r="EG1" s="334"/>
      <c r="EH1" s="334"/>
      <c r="EI1" s="334"/>
      <c r="EJ1" s="334"/>
      <c r="EK1" s="334"/>
      <c r="EL1" s="334"/>
      <c r="EM1" s="334"/>
      <c r="EN1" s="334"/>
      <c r="EO1" s="334"/>
      <c r="EP1" s="334"/>
      <c r="EQ1" s="334"/>
      <c r="ER1" s="334"/>
      <c r="ES1" s="334"/>
      <c r="ET1" s="334"/>
      <c r="EU1" s="334"/>
      <c r="EV1" s="334"/>
      <c r="EW1" s="334"/>
      <c r="EX1" s="334"/>
      <c r="EY1" s="334"/>
      <c r="EZ1" s="334"/>
      <c r="FA1" s="334"/>
      <c r="FB1" s="334"/>
      <c r="FC1" s="334"/>
      <c r="FD1" s="334"/>
      <c r="FE1" s="334"/>
      <c r="FF1" s="334"/>
      <c r="FG1" s="334"/>
      <c r="FH1" s="334"/>
      <c r="FI1" s="334"/>
      <c r="FJ1" s="334"/>
      <c r="FK1" s="334"/>
      <c r="FL1" s="334"/>
      <c r="FM1" s="334"/>
      <c r="FN1" s="334"/>
      <c r="FO1" s="334"/>
      <c r="FP1" s="334"/>
      <c r="FQ1" s="334"/>
      <c r="FR1" s="334"/>
      <c r="FS1" s="334"/>
      <c r="FT1" s="334"/>
      <c r="FU1" s="334"/>
      <c r="FV1" s="334"/>
      <c r="FW1" s="334"/>
      <c r="FX1" s="334"/>
      <c r="FY1" s="334"/>
      <c r="FZ1" s="334"/>
      <c r="GA1" s="334"/>
      <c r="GB1" s="334"/>
      <c r="GC1" s="334"/>
      <c r="GD1" s="334"/>
      <c r="GE1" s="334"/>
      <c r="GF1" s="334"/>
      <c r="GG1" s="334"/>
      <c r="GH1" s="334"/>
      <c r="GI1" s="334"/>
      <c r="GJ1" s="334"/>
      <c r="GK1" s="334"/>
      <c r="GL1" s="334"/>
      <c r="GM1" s="334"/>
      <c r="GN1" s="334"/>
      <c r="GO1" s="334"/>
      <c r="GP1" s="334"/>
      <c r="GQ1" s="334"/>
      <c r="GR1" s="334"/>
      <c r="GS1" s="334"/>
      <c r="GT1" s="334"/>
      <c r="GU1" s="334"/>
      <c r="GV1" s="334"/>
      <c r="GW1" s="334"/>
      <c r="GX1" s="334"/>
      <c r="GY1" s="334"/>
      <c r="GZ1" s="334"/>
      <c r="HA1" s="334"/>
      <c r="HB1" s="334"/>
      <c r="HC1" s="334"/>
      <c r="HD1" s="334"/>
      <c r="HE1" s="334"/>
      <c r="HF1" s="334"/>
      <c r="HG1" s="334"/>
      <c r="HH1" s="334"/>
      <c r="HI1" s="334"/>
      <c r="HJ1" s="334"/>
      <c r="HK1" s="334"/>
      <c r="HL1" s="334"/>
      <c r="HM1" s="334"/>
      <c r="HN1" s="334"/>
      <c r="HO1" s="334"/>
      <c r="HP1" s="334"/>
      <c r="HQ1" s="334"/>
      <c r="HR1" s="334"/>
      <c r="HS1" s="334"/>
      <c r="HT1" s="334"/>
      <c r="HU1" s="334"/>
      <c r="HV1" s="334"/>
      <c r="HW1" s="334"/>
      <c r="HX1" s="334"/>
      <c r="HY1" s="334"/>
      <c r="HZ1" s="334"/>
      <c r="IA1" s="334"/>
      <c r="IB1" s="334"/>
      <c r="IC1" s="334"/>
      <c r="ID1" s="334"/>
      <c r="IE1" s="334"/>
      <c r="IF1" s="334"/>
      <c r="IG1" s="334"/>
      <c r="IH1" s="334"/>
      <c r="II1" s="334"/>
      <c r="IJ1" s="334"/>
      <c r="IK1" s="334"/>
      <c r="IL1" s="334"/>
      <c r="IM1" s="334"/>
      <c r="IN1" s="334"/>
      <c r="IO1" s="334"/>
      <c r="IP1" s="334"/>
      <c r="IQ1" s="334"/>
      <c r="IR1" s="334"/>
      <c r="IS1" s="334"/>
      <c r="IT1" s="334"/>
      <c r="IU1" s="334"/>
      <c r="IV1" s="334"/>
    </row>
    <row r="2" spans="1:256" s="87" customFormat="1">
      <c r="A2" s="92" t="s">
        <v>478</v>
      </c>
      <c r="B2" s="117"/>
      <c r="C2" s="117"/>
      <c r="D2" s="117"/>
      <c r="E2" s="118"/>
      <c r="F2" s="119"/>
      <c r="G2" s="121"/>
      <c r="H2" s="131"/>
      <c r="I2" s="92"/>
      <c r="J2" s="117"/>
      <c r="K2" s="118"/>
      <c r="L2" s="118"/>
      <c r="M2" s="556" t="s">
        <v>914</v>
      </c>
      <c r="N2" s="557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4"/>
      <c r="AA2" s="334"/>
      <c r="AB2" s="334"/>
      <c r="AC2" s="334"/>
      <c r="AD2" s="334"/>
      <c r="AE2" s="334"/>
      <c r="AF2" s="334"/>
      <c r="AG2" s="334"/>
      <c r="AH2" s="334"/>
      <c r="AI2" s="334"/>
      <c r="AJ2" s="334"/>
      <c r="AK2" s="334"/>
      <c r="AL2" s="334"/>
      <c r="AM2" s="334"/>
      <c r="AN2" s="334"/>
      <c r="AO2" s="334"/>
      <c r="AP2" s="334"/>
      <c r="AQ2" s="334"/>
      <c r="AR2" s="334"/>
      <c r="AS2" s="334"/>
      <c r="AT2" s="334"/>
      <c r="AU2" s="334"/>
      <c r="AV2" s="334"/>
      <c r="AW2" s="334"/>
      <c r="AX2" s="334"/>
      <c r="AY2" s="334"/>
      <c r="AZ2" s="334"/>
      <c r="BA2" s="334"/>
      <c r="BB2" s="334"/>
      <c r="BC2" s="334"/>
      <c r="BD2" s="334"/>
      <c r="BE2" s="334"/>
      <c r="BF2" s="334"/>
      <c r="BG2" s="334"/>
      <c r="BH2" s="334"/>
      <c r="BI2" s="334"/>
      <c r="BJ2" s="334"/>
      <c r="BK2" s="334"/>
      <c r="BL2" s="334"/>
      <c r="BM2" s="334"/>
      <c r="BN2" s="334"/>
      <c r="BO2" s="334"/>
      <c r="BP2" s="334"/>
      <c r="BQ2" s="334"/>
      <c r="BR2" s="334"/>
      <c r="BS2" s="334"/>
      <c r="BT2" s="334"/>
      <c r="BU2" s="334"/>
      <c r="BV2" s="334"/>
      <c r="BW2" s="334"/>
      <c r="BX2" s="334"/>
      <c r="BY2" s="334"/>
      <c r="BZ2" s="334"/>
      <c r="CA2" s="334"/>
      <c r="CB2" s="334"/>
      <c r="CC2" s="334"/>
      <c r="CD2" s="334"/>
      <c r="CE2" s="334"/>
      <c r="CF2" s="334"/>
      <c r="CG2" s="334"/>
      <c r="CH2" s="334"/>
      <c r="CI2" s="334"/>
      <c r="CJ2" s="334"/>
      <c r="CK2" s="334"/>
      <c r="CL2" s="334"/>
      <c r="CM2" s="334"/>
      <c r="CN2" s="334"/>
      <c r="CO2" s="334"/>
      <c r="CP2" s="334"/>
      <c r="CQ2" s="334"/>
      <c r="CR2" s="334"/>
      <c r="CS2" s="334"/>
      <c r="CT2" s="334"/>
      <c r="CU2" s="334"/>
      <c r="CV2" s="334"/>
      <c r="CW2" s="334"/>
      <c r="CX2" s="334"/>
      <c r="CY2" s="334"/>
      <c r="CZ2" s="334"/>
      <c r="DA2" s="334"/>
      <c r="DB2" s="334"/>
      <c r="DC2" s="334"/>
      <c r="DD2" s="334"/>
      <c r="DE2" s="334"/>
      <c r="DF2" s="334"/>
      <c r="DG2" s="334"/>
      <c r="DH2" s="334"/>
      <c r="DI2" s="334"/>
      <c r="DJ2" s="334"/>
      <c r="DK2" s="334"/>
      <c r="DL2" s="334"/>
      <c r="DM2" s="334"/>
      <c r="DN2" s="334"/>
      <c r="DO2" s="334"/>
      <c r="DP2" s="334"/>
      <c r="DQ2" s="334"/>
      <c r="DR2" s="334"/>
      <c r="DS2" s="334"/>
      <c r="DT2" s="334"/>
      <c r="DU2" s="334"/>
      <c r="DV2" s="334"/>
      <c r="DW2" s="334"/>
      <c r="DX2" s="334"/>
      <c r="DY2" s="334"/>
      <c r="DZ2" s="334"/>
      <c r="EA2" s="334"/>
      <c r="EB2" s="334"/>
      <c r="EC2" s="334"/>
      <c r="ED2" s="334"/>
      <c r="EE2" s="334"/>
      <c r="EF2" s="334"/>
      <c r="EG2" s="334"/>
      <c r="EH2" s="334"/>
      <c r="EI2" s="334"/>
      <c r="EJ2" s="334"/>
      <c r="EK2" s="334"/>
      <c r="EL2" s="334"/>
      <c r="EM2" s="334"/>
      <c r="EN2" s="334"/>
      <c r="EO2" s="334"/>
      <c r="EP2" s="334"/>
      <c r="EQ2" s="334"/>
      <c r="ER2" s="334"/>
      <c r="ES2" s="334"/>
      <c r="ET2" s="334"/>
      <c r="EU2" s="334"/>
      <c r="EV2" s="334"/>
      <c r="EW2" s="334"/>
      <c r="EX2" s="334"/>
      <c r="EY2" s="334"/>
      <c r="EZ2" s="334"/>
      <c r="FA2" s="334"/>
      <c r="FB2" s="334"/>
      <c r="FC2" s="334"/>
      <c r="FD2" s="334"/>
      <c r="FE2" s="334"/>
      <c r="FF2" s="334"/>
      <c r="FG2" s="334"/>
      <c r="FH2" s="334"/>
      <c r="FI2" s="334"/>
      <c r="FJ2" s="334"/>
      <c r="FK2" s="334"/>
      <c r="FL2" s="334"/>
      <c r="FM2" s="334"/>
      <c r="FN2" s="334"/>
      <c r="FO2" s="334"/>
      <c r="FP2" s="334"/>
      <c r="FQ2" s="334"/>
      <c r="FR2" s="334"/>
      <c r="FS2" s="334"/>
      <c r="FT2" s="334"/>
      <c r="FU2" s="334"/>
      <c r="FV2" s="334"/>
      <c r="FW2" s="334"/>
      <c r="FX2" s="334"/>
      <c r="FY2" s="334"/>
      <c r="FZ2" s="334"/>
      <c r="GA2" s="334"/>
      <c r="GB2" s="334"/>
      <c r="GC2" s="334"/>
      <c r="GD2" s="334"/>
      <c r="GE2" s="334"/>
      <c r="GF2" s="334"/>
      <c r="GG2" s="334"/>
      <c r="GH2" s="334"/>
      <c r="GI2" s="334"/>
      <c r="GJ2" s="334"/>
      <c r="GK2" s="334"/>
      <c r="GL2" s="334"/>
      <c r="GM2" s="334"/>
      <c r="GN2" s="334"/>
      <c r="GO2" s="334"/>
      <c r="GP2" s="334"/>
      <c r="GQ2" s="334"/>
      <c r="GR2" s="334"/>
      <c r="GS2" s="334"/>
      <c r="GT2" s="334"/>
      <c r="GU2" s="334"/>
      <c r="GV2" s="334"/>
      <c r="GW2" s="334"/>
      <c r="GX2" s="334"/>
      <c r="GY2" s="334"/>
      <c r="GZ2" s="334"/>
      <c r="HA2" s="334"/>
      <c r="HB2" s="334"/>
      <c r="HC2" s="334"/>
      <c r="HD2" s="334"/>
      <c r="HE2" s="334"/>
      <c r="HF2" s="334"/>
      <c r="HG2" s="334"/>
      <c r="HH2" s="334"/>
      <c r="HI2" s="334"/>
      <c r="HJ2" s="334"/>
      <c r="HK2" s="334"/>
      <c r="HL2" s="334"/>
      <c r="HM2" s="334"/>
      <c r="HN2" s="334"/>
      <c r="HO2" s="334"/>
      <c r="HP2" s="334"/>
      <c r="HQ2" s="334"/>
      <c r="HR2" s="334"/>
      <c r="HS2" s="334"/>
      <c r="HT2" s="334"/>
      <c r="HU2" s="334"/>
      <c r="HV2" s="334"/>
      <c r="HW2" s="334"/>
      <c r="HX2" s="334"/>
      <c r="HY2" s="334"/>
      <c r="HZ2" s="334"/>
      <c r="IA2" s="334"/>
      <c r="IB2" s="334"/>
      <c r="IC2" s="334"/>
      <c r="ID2" s="334"/>
      <c r="IE2" s="334"/>
      <c r="IF2" s="334"/>
      <c r="IG2" s="334"/>
      <c r="IH2" s="334"/>
      <c r="II2" s="334"/>
      <c r="IJ2" s="334"/>
      <c r="IK2" s="334"/>
      <c r="IL2" s="334"/>
      <c r="IM2" s="334"/>
      <c r="IN2" s="334"/>
      <c r="IO2" s="334"/>
      <c r="IP2" s="334"/>
      <c r="IQ2" s="334"/>
      <c r="IR2" s="334"/>
      <c r="IS2" s="334"/>
      <c r="IT2" s="334"/>
      <c r="IU2" s="334"/>
      <c r="IV2" s="334"/>
    </row>
    <row r="3" spans="1:256" s="87" customFormat="1">
      <c r="A3" s="117"/>
      <c r="B3" s="117"/>
      <c r="C3" s="120"/>
      <c r="D3" s="122"/>
      <c r="E3" s="118"/>
      <c r="F3" s="118"/>
      <c r="G3" s="123"/>
      <c r="H3" s="118"/>
      <c r="I3" s="118"/>
      <c r="J3" s="119"/>
      <c r="K3" s="117"/>
      <c r="L3" s="117"/>
      <c r="M3" s="118"/>
      <c r="N3" s="334"/>
      <c r="O3" s="334"/>
      <c r="P3" s="334"/>
      <c r="Q3" s="334"/>
      <c r="R3" s="334"/>
      <c r="S3" s="334"/>
      <c r="T3" s="334"/>
      <c r="U3" s="334"/>
      <c r="V3" s="334"/>
      <c r="W3" s="334"/>
      <c r="X3" s="334"/>
      <c r="Y3" s="334"/>
      <c r="Z3" s="334"/>
      <c r="AA3" s="334"/>
      <c r="AB3" s="334"/>
      <c r="AC3" s="334"/>
      <c r="AD3" s="334"/>
      <c r="AE3" s="334"/>
      <c r="AF3" s="334"/>
      <c r="AG3" s="334"/>
      <c r="AH3" s="334"/>
      <c r="AI3" s="334"/>
      <c r="AJ3" s="334"/>
      <c r="AK3" s="334"/>
      <c r="AL3" s="334"/>
      <c r="AM3" s="334"/>
      <c r="AN3" s="334"/>
      <c r="AO3" s="334"/>
      <c r="AP3" s="334"/>
      <c r="AQ3" s="334"/>
      <c r="AR3" s="334"/>
      <c r="AS3" s="334"/>
      <c r="AT3" s="334"/>
      <c r="AU3" s="334"/>
      <c r="AV3" s="334"/>
      <c r="AW3" s="334"/>
      <c r="AX3" s="334"/>
      <c r="AY3" s="334"/>
      <c r="AZ3" s="334"/>
      <c r="BA3" s="334"/>
      <c r="BB3" s="334"/>
      <c r="BC3" s="334"/>
      <c r="BD3" s="334"/>
      <c r="BE3" s="334"/>
      <c r="BF3" s="334"/>
      <c r="BG3" s="334"/>
      <c r="BH3" s="334"/>
      <c r="BI3" s="334"/>
      <c r="BJ3" s="334"/>
      <c r="BK3" s="334"/>
      <c r="BL3" s="334"/>
      <c r="BM3" s="334"/>
      <c r="BN3" s="334"/>
      <c r="BO3" s="334"/>
      <c r="BP3" s="334"/>
      <c r="BQ3" s="334"/>
      <c r="BR3" s="334"/>
      <c r="BS3" s="334"/>
      <c r="BT3" s="334"/>
      <c r="BU3" s="334"/>
      <c r="BV3" s="334"/>
      <c r="BW3" s="334"/>
      <c r="BX3" s="334"/>
      <c r="BY3" s="334"/>
      <c r="BZ3" s="334"/>
      <c r="CA3" s="334"/>
      <c r="CB3" s="334"/>
      <c r="CC3" s="334"/>
      <c r="CD3" s="334"/>
      <c r="CE3" s="334"/>
      <c r="CF3" s="334"/>
      <c r="CG3" s="334"/>
      <c r="CH3" s="334"/>
      <c r="CI3" s="334"/>
      <c r="CJ3" s="334"/>
      <c r="CK3" s="334"/>
      <c r="CL3" s="334"/>
      <c r="CM3" s="334"/>
      <c r="CN3" s="334"/>
      <c r="CO3" s="334"/>
      <c r="CP3" s="334"/>
      <c r="CQ3" s="334"/>
      <c r="CR3" s="334"/>
      <c r="CS3" s="334"/>
      <c r="CT3" s="334"/>
      <c r="CU3" s="334"/>
      <c r="CV3" s="334"/>
      <c r="CW3" s="334"/>
      <c r="CX3" s="334"/>
      <c r="CY3" s="334"/>
      <c r="CZ3" s="334"/>
      <c r="DA3" s="334"/>
      <c r="DB3" s="334"/>
      <c r="DC3" s="334"/>
      <c r="DD3" s="334"/>
      <c r="DE3" s="334"/>
      <c r="DF3" s="334"/>
      <c r="DG3" s="334"/>
      <c r="DH3" s="334"/>
      <c r="DI3" s="334"/>
      <c r="DJ3" s="334"/>
      <c r="DK3" s="334"/>
      <c r="DL3" s="334"/>
      <c r="DM3" s="334"/>
      <c r="DN3" s="334"/>
      <c r="DO3" s="334"/>
      <c r="DP3" s="334"/>
      <c r="DQ3" s="334"/>
      <c r="DR3" s="334"/>
      <c r="DS3" s="334"/>
      <c r="DT3" s="334"/>
      <c r="DU3" s="334"/>
      <c r="DV3" s="334"/>
      <c r="DW3" s="334"/>
      <c r="DX3" s="334"/>
      <c r="DY3" s="334"/>
      <c r="DZ3" s="334"/>
      <c r="EA3" s="334"/>
      <c r="EB3" s="334"/>
      <c r="EC3" s="334"/>
      <c r="ED3" s="334"/>
      <c r="EE3" s="334"/>
      <c r="EF3" s="334"/>
      <c r="EG3" s="334"/>
      <c r="EH3" s="334"/>
      <c r="EI3" s="334"/>
      <c r="EJ3" s="334"/>
      <c r="EK3" s="334"/>
      <c r="EL3" s="334"/>
      <c r="EM3" s="334"/>
      <c r="EN3" s="334"/>
      <c r="EO3" s="334"/>
      <c r="EP3" s="334"/>
      <c r="EQ3" s="334"/>
      <c r="ER3" s="334"/>
      <c r="ES3" s="334"/>
      <c r="ET3" s="334"/>
      <c r="EU3" s="334"/>
      <c r="EV3" s="334"/>
      <c r="EW3" s="334"/>
      <c r="EX3" s="334"/>
      <c r="EY3" s="334"/>
      <c r="EZ3" s="334"/>
      <c r="FA3" s="334"/>
      <c r="FB3" s="334"/>
      <c r="FC3" s="334"/>
      <c r="FD3" s="334"/>
      <c r="FE3" s="334"/>
      <c r="FF3" s="334"/>
      <c r="FG3" s="334"/>
      <c r="FH3" s="334"/>
      <c r="FI3" s="334"/>
      <c r="FJ3" s="334"/>
      <c r="FK3" s="334"/>
      <c r="FL3" s="334"/>
      <c r="FM3" s="334"/>
      <c r="FN3" s="334"/>
      <c r="FO3" s="334"/>
      <c r="FP3" s="334"/>
      <c r="FQ3" s="334"/>
      <c r="FR3" s="334"/>
      <c r="FS3" s="334"/>
      <c r="FT3" s="334"/>
      <c r="FU3" s="334"/>
      <c r="FV3" s="334"/>
      <c r="FW3" s="334"/>
      <c r="FX3" s="334"/>
      <c r="FY3" s="334"/>
      <c r="FZ3" s="334"/>
      <c r="GA3" s="334"/>
      <c r="GB3" s="334"/>
      <c r="GC3" s="334"/>
      <c r="GD3" s="334"/>
      <c r="GE3" s="334"/>
      <c r="GF3" s="334"/>
      <c r="GG3" s="334"/>
      <c r="GH3" s="334"/>
      <c r="GI3" s="334"/>
      <c r="GJ3" s="334"/>
      <c r="GK3" s="334"/>
      <c r="GL3" s="334"/>
      <c r="GM3" s="334"/>
      <c r="GN3" s="334"/>
      <c r="GO3" s="334"/>
      <c r="GP3" s="334"/>
      <c r="GQ3" s="334"/>
      <c r="GR3" s="334"/>
      <c r="GS3" s="334"/>
      <c r="GT3" s="334"/>
      <c r="GU3" s="334"/>
      <c r="GV3" s="334"/>
      <c r="GW3" s="334"/>
      <c r="GX3" s="334"/>
      <c r="GY3" s="334"/>
      <c r="GZ3" s="334"/>
      <c r="HA3" s="334"/>
      <c r="HB3" s="334"/>
      <c r="HC3" s="334"/>
      <c r="HD3" s="334"/>
      <c r="HE3" s="334"/>
      <c r="HF3" s="334"/>
      <c r="HG3" s="334"/>
      <c r="HH3" s="334"/>
      <c r="HI3" s="334"/>
      <c r="HJ3" s="334"/>
      <c r="HK3" s="334"/>
      <c r="HL3" s="334"/>
      <c r="HM3" s="334"/>
      <c r="HN3" s="334"/>
      <c r="HO3" s="334"/>
      <c r="HP3" s="334"/>
      <c r="HQ3" s="334"/>
      <c r="HR3" s="334"/>
      <c r="HS3" s="334"/>
      <c r="HT3" s="334"/>
      <c r="HU3" s="334"/>
      <c r="HV3" s="334"/>
      <c r="HW3" s="334"/>
      <c r="HX3" s="334"/>
      <c r="HY3" s="334"/>
      <c r="HZ3" s="334"/>
      <c r="IA3" s="334"/>
      <c r="IB3" s="334"/>
      <c r="IC3" s="334"/>
      <c r="ID3" s="334"/>
      <c r="IE3" s="334"/>
      <c r="IF3" s="334"/>
      <c r="IG3" s="334"/>
      <c r="IH3" s="334"/>
      <c r="II3" s="334"/>
      <c r="IJ3" s="334"/>
      <c r="IK3" s="334"/>
      <c r="IL3" s="334"/>
      <c r="IM3" s="334"/>
      <c r="IN3" s="334"/>
      <c r="IO3" s="334"/>
      <c r="IP3" s="334"/>
      <c r="IQ3" s="334"/>
      <c r="IR3" s="334"/>
      <c r="IS3" s="334"/>
      <c r="IT3" s="334"/>
      <c r="IU3" s="334"/>
      <c r="IV3" s="334"/>
    </row>
    <row r="4" spans="1:256" s="87" customFormat="1">
      <c r="A4" s="119" t="s">
        <v>131</v>
      </c>
      <c r="B4" s="132"/>
      <c r="C4" s="132"/>
      <c r="D4" s="132" t="s">
        <v>134</v>
      </c>
      <c r="E4" s="140"/>
      <c r="F4" s="118"/>
      <c r="G4" s="125"/>
      <c r="H4" s="118"/>
      <c r="I4" s="139"/>
      <c r="J4" s="140"/>
      <c r="K4" s="117"/>
      <c r="L4" s="118"/>
      <c r="M4" s="118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4"/>
      <c r="Y4" s="334"/>
      <c r="Z4" s="334"/>
      <c r="AA4" s="334"/>
      <c r="AB4" s="334"/>
      <c r="AC4" s="334"/>
      <c r="AD4" s="334"/>
      <c r="AE4" s="334"/>
      <c r="AF4" s="334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4"/>
      <c r="BE4" s="334"/>
      <c r="BF4" s="334"/>
      <c r="BG4" s="334"/>
      <c r="BH4" s="334"/>
      <c r="BI4" s="334"/>
      <c r="BJ4" s="334"/>
      <c r="BK4" s="334"/>
      <c r="BL4" s="334"/>
      <c r="BM4" s="334"/>
      <c r="BN4" s="334"/>
      <c r="BO4" s="334"/>
      <c r="BP4" s="334"/>
      <c r="BQ4" s="334"/>
      <c r="BR4" s="334"/>
      <c r="BS4" s="334"/>
      <c r="BT4" s="334"/>
      <c r="BU4" s="334"/>
      <c r="BV4" s="334"/>
      <c r="BW4" s="334"/>
      <c r="BX4" s="334"/>
      <c r="BY4" s="334"/>
      <c r="BZ4" s="334"/>
      <c r="CA4" s="334"/>
      <c r="CB4" s="334"/>
      <c r="CC4" s="334"/>
      <c r="CD4" s="334"/>
      <c r="CE4" s="334"/>
      <c r="CF4" s="334"/>
      <c r="CG4" s="334"/>
      <c r="CH4" s="334"/>
      <c r="CI4" s="334"/>
      <c r="CJ4" s="334"/>
      <c r="CK4" s="334"/>
      <c r="CL4" s="334"/>
      <c r="CM4" s="334"/>
      <c r="CN4" s="334"/>
      <c r="CO4" s="334"/>
      <c r="CP4" s="334"/>
      <c r="CQ4" s="334"/>
      <c r="CR4" s="334"/>
      <c r="CS4" s="334"/>
      <c r="CT4" s="334"/>
      <c r="CU4" s="334"/>
      <c r="CV4" s="334"/>
      <c r="CW4" s="334"/>
      <c r="CX4" s="334"/>
      <c r="CY4" s="334"/>
      <c r="CZ4" s="334"/>
      <c r="DA4" s="334"/>
      <c r="DB4" s="334"/>
      <c r="DC4" s="334"/>
      <c r="DD4" s="334"/>
      <c r="DE4" s="334"/>
      <c r="DF4" s="334"/>
      <c r="DG4" s="334"/>
      <c r="DH4" s="334"/>
      <c r="DI4" s="334"/>
      <c r="DJ4" s="334"/>
      <c r="DK4" s="334"/>
      <c r="DL4" s="334"/>
      <c r="DM4" s="334"/>
      <c r="DN4" s="334"/>
      <c r="DO4" s="334"/>
      <c r="DP4" s="334"/>
      <c r="DQ4" s="334"/>
      <c r="DR4" s="334"/>
      <c r="DS4" s="334"/>
      <c r="DT4" s="334"/>
      <c r="DU4" s="334"/>
      <c r="DV4" s="334"/>
      <c r="DW4" s="334"/>
      <c r="DX4" s="334"/>
      <c r="DY4" s="334"/>
      <c r="DZ4" s="334"/>
      <c r="EA4" s="334"/>
      <c r="EB4" s="334"/>
      <c r="EC4" s="334"/>
      <c r="ED4" s="334"/>
      <c r="EE4" s="334"/>
      <c r="EF4" s="334"/>
      <c r="EG4" s="334"/>
      <c r="EH4" s="334"/>
      <c r="EI4" s="334"/>
      <c r="EJ4" s="334"/>
      <c r="EK4" s="334"/>
      <c r="EL4" s="334"/>
      <c r="EM4" s="334"/>
      <c r="EN4" s="334"/>
      <c r="EO4" s="334"/>
      <c r="EP4" s="334"/>
      <c r="EQ4" s="334"/>
      <c r="ER4" s="334"/>
      <c r="ES4" s="334"/>
      <c r="ET4" s="334"/>
      <c r="EU4" s="334"/>
      <c r="EV4" s="334"/>
      <c r="EW4" s="334"/>
      <c r="EX4" s="334"/>
      <c r="EY4" s="334"/>
      <c r="EZ4" s="334"/>
      <c r="FA4" s="334"/>
      <c r="FB4" s="334"/>
      <c r="FC4" s="334"/>
      <c r="FD4" s="334"/>
      <c r="FE4" s="334"/>
      <c r="FF4" s="334"/>
      <c r="FG4" s="334"/>
      <c r="FH4" s="334"/>
      <c r="FI4" s="334"/>
      <c r="FJ4" s="334"/>
      <c r="FK4" s="334"/>
      <c r="FL4" s="334"/>
      <c r="FM4" s="334"/>
      <c r="FN4" s="334"/>
      <c r="FO4" s="334"/>
      <c r="FP4" s="334"/>
      <c r="FQ4" s="334"/>
      <c r="FR4" s="334"/>
      <c r="FS4" s="334"/>
      <c r="FT4" s="334"/>
      <c r="FU4" s="334"/>
      <c r="FV4" s="334"/>
      <c r="FW4" s="334"/>
      <c r="FX4" s="334"/>
      <c r="FY4" s="334"/>
      <c r="FZ4" s="334"/>
      <c r="GA4" s="334"/>
      <c r="GB4" s="334"/>
      <c r="GC4" s="334"/>
      <c r="GD4" s="334"/>
      <c r="GE4" s="334"/>
      <c r="GF4" s="334"/>
      <c r="GG4" s="334"/>
      <c r="GH4" s="334"/>
      <c r="GI4" s="334"/>
      <c r="GJ4" s="334"/>
      <c r="GK4" s="334"/>
      <c r="GL4" s="334"/>
      <c r="GM4" s="334"/>
      <c r="GN4" s="334"/>
      <c r="GO4" s="334"/>
      <c r="GP4" s="334"/>
      <c r="GQ4" s="334"/>
      <c r="GR4" s="334"/>
      <c r="GS4" s="334"/>
      <c r="GT4" s="334"/>
      <c r="GU4" s="334"/>
      <c r="GV4" s="334"/>
      <c r="GW4" s="334"/>
      <c r="GX4" s="334"/>
      <c r="GY4" s="334"/>
      <c r="GZ4" s="334"/>
      <c r="HA4" s="334"/>
      <c r="HB4" s="334"/>
      <c r="HC4" s="334"/>
      <c r="HD4" s="334"/>
      <c r="HE4" s="334"/>
      <c r="HF4" s="334"/>
      <c r="HG4" s="334"/>
      <c r="HH4" s="334"/>
      <c r="HI4" s="334"/>
      <c r="HJ4" s="334"/>
      <c r="HK4" s="334"/>
      <c r="HL4" s="334"/>
      <c r="HM4" s="334"/>
      <c r="HN4" s="334"/>
      <c r="HO4" s="334"/>
      <c r="HP4" s="334"/>
      <c r="HQ4" s="334"/>
      <c r="HR4" s="334"/>
      <c r="HS4" s="334"/>
      <c r="HT4" s="334"/>
      <c r="HU4" s="334"/>
      <c r="HV4" s="334"/>
      <c r="HW4" s="334"/>
      <c r="HX4" s="334"/>
      <c r="HY4" s="334"/>
      <c r="HZ4" s="334"/>
      <c r="IA4" s="334"/>
      <c r="IB4" s="334"/>
      <c r="IC4" s="334"/>
      <c r="ID4" s="334"/>
      <c r="IE4" s="334"/>
      <c r="IF4" s="334"/>
      <c r="IG4" s="334"/>
      <c r="IH4" s="334"/>
      <c r="II4" s="334"/>
      <c r="IJ4" s="334"/>
      <c r="IK4" s="334"/>
      <c r="IL4" s="334"/>
      <c r="IM4" s="334"/>
      <c r="IN4" s="334"/>
      <c r="IO4" s="334"/>
      <c r="IP4" s="334"/>
      <c r="IQ4" s="334"/>
      <c r="IR4" s="334"/>
      <c r="IS4" s="334"/>
      <c r="IT4" s="334"/>
      <c r="IU4" s="334"/>
      <c r="IV4" s="334"/>
    </row>
    <row r="5" spans="1:256" s="87" customFormat="1">
      <c r="A5" s="126" t="s">
        <v>786</v>
      </c>
      <c r="B5" s="119"/>
      <c r="C5" s="119"/>
      <c r="D5" s="132"/>
      <c r="E5" s="118"/>
      <c r="F5" s="118"/>
      <c r="G5" s="125"/>
      <c r="H5" s="125"/>
      <c r="I5" s="125"/>
      <c r="J5" s="124"/>
      <c r="K5" s="131"/>
      <c r="L5" s="117"/>
      <c r="M5" s="118"/>
      <c r="N5" s="334"/>
      <c r="O5" s="334"/>
      <c r="P5" s="334"/>
      <c r="Q5" s="334"/>
      <c r="R5" s="334"/>
      <c r="S5" s="334"/>
      <c r="T5" s="334"/>
      <c r="U5" s="334"/>
      <c r="V5" s="334"/>
      <c r="W5" s="334"/>
      <c r="X5" s="334"/>
      <c r="Y5" s="334"/>
      <c r="Z5" s="334"/>
      <c r="AA5" s="334"/>
      <c r="AB5" s="334"/>
      <c r="AC5" s="334"/>
      <c r="AD5" s="334"/>
      <c r="AE5" s="334"/>
      <c r="AF5" s="334"/>
      <c r="AG5" s="334"/>
      <c r="AH5" s="334"/>
      <c r="AI5" s="334"/>
      <c r="AJ5" s="334"/>
      <c r="AK5" s="334"/>
      <c r="AL5" s="334"/>
      <c r="AM5" s="334"/>
      <c r="AN5" s="334"/>
      <c r="AO5" s="334"/>
      <c r="AP5" s="334"/>
      <c r="AQ5" s="334"/>
      <c r="AR5" s="334"/>
      <c r="AS5" s="334"/>
      <c r="AT5" s="334"/>
      <c r="AU5" s="334"/>
      <c r="AV5" s="334"/>
      <c r="AW5" s="334"/>
      <c r="AX5" s="334"/>
      <c r="AY5" s="334"/>
      <c r="AZ5" s="334"/>
      <c r="BA5" s="334"/>
      <c r="BB5" s="334"/>
      <c r="BC5" s="334"/>
      <c r="BD5" s="334"/>
      <c r="BE5" s="334"/>
      <c r="BF5" s="334"/>
      <c r="BG5" s="334"/>
      <c r="BH5" s="334"/>
      <c r="BI5" s="334"/>
      <c r="BJ5" s="334"/>
      <c r="BK5" s="334"/>
      <c r="BL5" s="334"/>
      <c r="BM5" s="334"/>
      <c r="BN5" s="334"/>
      <c r="BO5" s="334"/>
      <c r="BP5" s="334"/>
      <c r="BQ5" s="334"/>
      <c r="BR5" s="334"/>
      <c r="BS5" s="334"/>
      <c r="BT5" s="334"/>
      <c r="BU5" s="334"/>
      <c r="BV5" s="334"/>
      <c r="BW5" s="334"/>
      <c r="BX5" s="334"/>
      <c r="BY5" s="334"/>
      <c r="BZ5" s="334"/>
      <c r="CA5" s="334"/>
      <c r="CB5" s="334"/>
      <c r="CC5" s="334"/>
      <c r="CD5" s="334"/>
      <c r="CE5" s="334"/>
      <c r="CF5" s="334"/>
      <c r="CG5" s="334"/>
      <c r="CH5" s="334"/>
      <c r="CI5" s="334"/>
      <c r="CJ5" s="334"/>
      <c r="CK5" s="334"/>
      <c r="CL5" s="334"/>
      <c r="CM5" s="334"/>
      <c r="CN5" s="334"/>
      <c r="CO5" s="334"/>
      <c r="CP5" s="334"/>
      <c r="CQ5" s="334"/>
      <c r="CR5" s="334"/>
      <c r="CS5" s="334"/>
      <c r="CT5" s="334"/>
      <c r="CU5" s="334"/>
      <c r="CV5" s="334"/>
      <c r="CW5" s="334"/>
      <c r="CX5" s="334"/>
      <c r="CY5" s="334"/>
      <c r="CZ5" s="334"/>
      <c r="DA5" s="334"/>
      <c r="DB5" s="334"/>
      <c r="DC5" s="334"/>
      <c r="DD5" s="334"/>
      <c r="DE5" s="334"/>
      <c r="DF5" s="334"/>
      <c r="DG5" s="334"/>
      <c r="DH5" s="334"/>
      <c r="DI5" s="334"/>
      <c r="DJ5" s="334"/>
      <c r="DK5" s="334"/>
      <c r="DL5" s="334"/>
      <c r="DM5" s="334"/>
      <c r="DN5" s="334"/>
      <c r="DO5" s="334"/>
      <c r="DP5" s="334"/>
      <c r="DQ5" s="334"/>
      <c r="DR5" s="334"/>
      <c r="DS5" s="334"/>
      <c r="DT5" s="334"/>
      <c r="DU5" s="334"/>
      <c r="DV5" s="334"/>
      <c r="DW5" s="334"/>
      <c r="DX5" s="334"/>
      <c r="DY5" s="334"/>
      <c r="DZ5" s="334"/>
      <c r="EA5" s="334"/>
      <c r="EB5" s="334"/>
      <c r="EC5" s="334"/>
      <c r="ED5" s="334"/>
      <c r="EE5" s="334"/>
      <c r="EF5" s="334"/>
      <c r="EG5" s="334"/>
      <c r="EH5" s="334"/>
      <c r="EI5" s="334"/>
      <c r="EJ5" s="334"/>
      <c r="EK5" s="334"/>
      <c r="EL5" s="334"/>
      <c r="EM5" s="334"/>
      <c r="EN5" s="334"/>
      <c r="EO5" s="334"/>
      <c r="EP5" s="334"/>
      <c r="EQ5" s="334"/>
      <c r="ER5" s="334"/>
      <c r="ES5" s="334"/>
      <c r="ET5" s="334"/>
      <c r="EU5" s="334"/>
      <c r="EV5" s="334"/>
      <c r="EW5" s="334"/>
      <c r="EX5" s="334"/>
      <c r="EY5" s="334"/>
      <c r="EZ5" s="334"/>
      <c r="FA5" s="334"/>
      <c r="FB5" s="334"/>
      <c r="FC5" s="334"/>
      <c r="FD5" s="334"/>
      <c r="FE5" s="334"/>
      <c r="FF5" s="334"/>
      <c r="FG5" s="334"/>
      <c r="FH5" s="334"/>
      <c r="FI5" s="334"/>
      <c r="FJ5" s="334"/>
      <c r="FK5" s="334"/>
      <c r="FL5" s="334"/>
      <c r="FM5" s="334"/>
      <c r="FN5" s="334"/>
      <c r="FO5" s="334"/>
      <c r="FP5" s="334"/>
      <c r="FQ5" s="334"/>
      <c r="FR5" s="334"/>
      <c r="FS5" s="334"/>
      <c r="FT5" s="334"/>
      <c r="FU5" s="334"/>
      <c r="FV5" s="334"/>
      <c r="FW5" s="334"/>
      <c r="FX5" s="334"/>
      <c r="FY5" s="334"/>
      <c r="FZ5" s="334"/>
      <c r="GA5" s="334"/>
      <c r="GB5" s="334"/>
      <c r="GC5" s="334"/>
      <c r="GD5" s="334"/>
      <c r="GE5" s="334"/>
      <c r="GF5" s="334"/>
      <c r="GG5" s="334"/>
      <c r="GH5" s="334"/>
      <c r="GI5" s="334"/>
      <c r="GJ5" s="334"/>
      <c r="GK5" s="334"/>
      <c r="GL5" s="334"/>
      <c r="GM5" s="334"/>
      <c r="GN5" s="334"/>
      <c r="GO5" s="334"/>
      <c r="GP5" s="334"/>
      <c r="GQ5" s="334"/>
      <c r="GR5" s="334"/>
      <c r="GS5" s="334"/>
      <c r="GT5" s="334"/>
      <c r="GU5" s="334"/>
      <c r="GV5" s="334"/>
      <c r="GW5" s="334"/>
      <c r="GX5" s="334"/>
      <c r="GY5" s="334"/>
      <c r="GZ5" s="334"/>
      <c r="HA5" s="334"/>
      <c r="HB5" s="334"/>
      <c r="HC5" s="334"/>
      <c r="HD5" s="334"/>
      <c r="HE5" s="334"/>
      <c r="HF5" s="334"/>
      <c r="HG5" s="334"/>
      <c r="HH5" s="334"/>
      <c r="HI5" s="334"/>
      <c r="HJ5" s="334"/>
      <c r="HK5" s="334"/>
      <c r="HL5" s="334"/>
      <c r="HM5" s="334"/>
      <c r="HN5" s="334"/>
      <c r="HO5" s="334"/>
      <c r="HP5" s="334"/>
      <c r="HQ5" s="334"/>
      <c r="HR5" s="334"/>
      <c r="HS5" s="334"/>
      <c r="HT5" s="334"/>
      <c r="HU5" s="334"/>
      <c r="HV5" s="334"/>
      <c r="HW5" s="334"/>
      <c r="HX5" s="334"/>
      <c r="HY5" s="334"/>
      <c r="HZ5" s="334"/>
      <c r="IA5" s="334"/>
      <c r="IB5" s="334"/>
      <c r="IC5" s="334"/>
      <c r="ID5" s="334"/>
      <c r="IE5" s="334"/>
      <c r="IF5" s="334"/>
      <c r="IG5" s="334"/>
      <c r="IH5" s="334"/>
      <c r="II5" s="334"/>
      <c r="IJ5" s="334"/>
      <c r="IK5" s="334"/>
      <c r="IL5" s="334"/>
      <c r="IM5" s="334"/>
      <c r="IN5" s="334"/>
      <c r="IO5" s="334"/>
      <c r="IP5" s="334"/>
      <c r="IQ5" s="334"/>
      <c r="IR5" s="334"/>
      <c r="IS5" s="334"/>
      <c r="IT5" s="334"/>
      <c r="IU5" s="334"/>
      <c r="IV5" s="334"/>
    </row>
    <row r="6" spans="1:256" s="87" customFormat="1" ht="15.75" thickBot="1">
      <c r="A6" s="126"/>
      <c r="B6" s="118"/>
      <c r="C6" s="124"/>
      <c r="D6" s="127"/>
      <c r="E6" s="118"/>
      <c r="F6" s="118"/>
      <c r="G6" s="125"/>
      <c r="H6" s="125"/>
      <c r="I6" s="125"/>
      <c r="J6" s="118"/>
      <c r="K6" s="117"/>
      <c r="L6" s="117"/>
      <c r="M6" s="118"/>
      <c r="N6" s="334"/>
      <c r="O6" s="334"/>
      <c r="P6" s="334"/>
      <c r="Q6" s="334"/>
      <c r="R6" s="334"/>
      <c r="S6" s="334"/>
      <c r="T6" s="334"/>
      <c r="U6" s="334"/>
      <c r="V6" s="334"/>
      <c r="W6" s="334"/>
      <c r="X6" s="334"/>
      <c r="Y6" s="334"/>
      <c r="Z6" s="334"/>
      <c r="AA6" s="334"/>
      <c r="AB6" s="334"/>
      <c r="AC6" s="334"/>
      <c r="AD6" s="334"/>
      <c r="AE6" s="334"/>
      <c r="AF6" s="334"/>
      <c r="AG6" s="334"/>
      <c r="AH6" s="334"/>
      <c r="AI6" s="334"/>
      <c r="AJ6" s="334"/>
      <c r="AK6" s="334"/>
      <c r="AL6" s="334"/>
      <c r="AM6" s="334"/>
      <c r="AN6" s="334"/>
      <c r="AO6" s="334"/>
      <c r="AP6" s="334"/>
      <c r="AQ6" s="334"/>
      <c r="AR6" s="334"/>
      <c r="AS6" s="334"/>
      <c r="AT6" s="334"/>
      <c r="AU6" s="334"/>
      <c r="AV6" s="334"/>
      <c r="AW6" s="334"/>
      <c r="AX6" s="334"/>
      <c r="AY6" s="334"/>
      <c r="AZ6" s="334"/>
      <c r="BA6" s="334"/>
      <c r="BB6" s="334"/>
      <c r="BC6" s="334"/>
      <c r="BD6" s="334"/>
      <c r="BE6" s="334"/>
      <c r="BF6" s="334"/>
      <c r="BG6" s="334"/>
      <c r="BH6" s="334"/>
      <c r="BI6" s="334"/>
      <c r="BJ6" s="334"/>
      <c r="BK6" s="334"/>
      <c r="BL6" s="334"/>
      <c r="BM6" s="334"/>
      <c r="BN6" s="334"/>
      <c r="BO6" s="334"/>
      <c r="BP6" s="334"/>
      <c r="BQ6" s="334"/>
      <c r="BR6" s="334"/>
      <c r="BS6" s="334"/>
      <c r="BT6" s="334"/>
      <c r="BU6" s="334"/>
      <c r="BV6" s="334"/>
      <c r="BW6" s="334"/>
      <c r="BX6" s="334"/>
      <c r="BY6" s="334"/>
      <c r="BZ6" s="334"/>
      <c r="CA6" s="334"/>
      <c r="CB6" s="334"/>
      <c r="CC6" s="334"/>
      <c r="CD6" s="334"/>
      <c r="CE6" s="334"/>
      <c r="CF6" s="334"/>
      <c r="CG6" s="334"/>
      <c r="CH6" s="334"/>
      <c r="CI6" s="334"/>
      <c r="CJ6" s="334"/>
      <c r="CK6" s="334"/>
      <c r="CL6" s="334"/>
      <c r="CM6" s="334"/>
      <c r="CN6" s="334"/>
      <c r="CO6" s="334"/>
      <c r="CP6" s="334"/>
      <c r="CQ6" s="334"/>
      <c r="CR6" s="334"/>
      <c r="CS6" s="334"/>
      <c r="CT6" s="334"/>
      <c r="CU6" s="334"/>
      <c r="CV6" s="334"/>
      <c r="CW6" s="334"/>
      <c r="CX6" s="334"/>
      <c r="CY6" s="334"/>
      <c r="CZ6" s="334"/>
      <c r="DA6" s="334"/>
      <c r="DB6" s="334"/>
      <c r="DC6" s="334"/>
      <c r="DD6" s="334"/>
      <c r="DE6" s="334"/>
      <c r="DF6" s="334"/>
      <c r="DG6" s="334"/>
      <c r="DH6" s="334"/>
      <c r="DI6" s="334"/>
      <c r="DJ6" s="334"/>
      <c r="DK6" s="334"/>
      <c r="DL6" s="334"/>
      <c r="DM6" s="334"/>
      <c r="DN6" s="334"/>
      <c r="DO6" s="334"/>
      <c r="DP6" s="334"/>
      <c r="DQ6" s="334"/>
      <c r="DR6" s="334"/>
      <c r="DS6" s="334"/>
      <c r="DT6" s="334"/>
      <c r="DU6" s="334"/>
      <c r="DV6" s="334"/>
      <c r="DW6" s="334"/>
      <c r="DX6" s="334"/>
      <c r="DY6" s="334"/>
      <c r="DZ6" s="334"/>
      <c r="EA6" s="334"/>
      <c r="EB6" s="334"/>
      <c r="EC6" s="334"/>
      <c r="ED6" s="334"/>
      <c r="EE6" s="334"/>
      <c r="EF6" s="334"/>
      <c r="EG6" s="334"/>
      <c r="EH6" s="334"/>
      <c r="EI6" s="334"/>
      <c r="EJ6" s="334"/>
      <c r="EK6" s="334"/>
      <c r="EL6" s="334"/>
      <c r="EM6" s="334"/>
      <c r="EN6" s="334"/>
      <c r="EO6" s="334"/>
      <c r="EP6" s="334"/>
      <c r="EQ6" s="334"/>
      <c r="ER6" s="334"/>
      <c r="ES6" s="334"/>
      <c r="ET6" s="334"/>
      <c r="EU6" s="334"/>
      <c r="EV6" s="334"/>
      <c r="EW6" s="334"/>
      <c r="EX6" s="334"/>
      <c r="EY6" s="334"/>
      <c r="EZ6" s="334"/>
      <c r="FA6" s="334"/>
      <c r="FB6" s="334"/>
      <c r="FC6" s="334"/>
      <c r="FD6" s="334"/>
      <c r="FE6" s="334"/>
      <c r="FF6" s="334"/>
      <c r="FG6" s="334"/>
      <c r="FH6" s="334"/>
      <c r="FI6" s="334"/>
      <c r="FJ6" s="334"/>
      <c r="FK6" s="334"/>
      <c r="FL6" s="334"/>
      <c r="FM6" s="334"/>
      <c r="FN6" s="334"/>
      <c r="FO6" s="334"/>
      <c r="FP6" s="334"/>
      <c r="FQ6" s="334"/>
      <c r="FR6" s="334"/>
      <c r="FS6" s="334"/>
      <c r="FT6" s="334"/>
      <c r="FU6" s="334"/>
      <c r="FV6" s="334"/>
      <c r="FW6" s="334"/>
      <c r="FX6" s="334"/>
      <c r="FY6" s="334"/>
      <c r="FZ6" s="334"/>
      <c r="GA6" s="334"/>
      <c r="GB6" s="334"/>
      <c r="GC6" s="334"/>
      <c r="GD6" s="334"/>
      <c r="GE6" s="334"/>
      <c r="GF6" s="334"/>
      <c r="GG6" s="334"/>
      <c r="GH6" s="334"/>
      <c r="GI6" s="334"/>
      <c r="GJ6" s="334"/>
      <c r="GK6" s="334"/>
      <c r="GL6" s="334"/>
      <c r="GM6" s="334"/>
      <c r="GN6" s="334"/>
      <c r="GO6" s="334"/>
      <c r="GP6" s="334"/>
      <c r="GQ6" s="334"/>
      <c r="GR6" s="334"/>
      <c r="GS6" s="334"/>
      <c r="GT6" s="334"/>
      <c r="GU6" s="334"/>
      <c r="GV6" s="334"/>
      <c r="GW6" s="334"/>
      <c r="GX6" s="334"/>
      <c r="GY6" s="334"/>
      <c r="GZ6" s="334"/>
      <c r="HA6" s="334"/>
      <c r="HB6" s="334"/>
      <c r="HC6" s="334"/>
      <c r="HD6" s="334"/>
      <c r="HE6" s="334"/>
      <c r="HF6" s="334"/>
      <c r="HG6" s="334"/>
      <c r="HH6" s="334"/>
      <c r="HI6" s="334"/>
      <c r="HJ6" s="334"/>
      <c r="HK6" s="334"/>
      <c r="HL6" s="334"/>
      <c r="HM6" s="334"/>
      <c r="HN6" s="334"/>
      <c r="HO6" s="334"/>
      <c r="HP6" s="334"/>
      <c r="HQ6" s="334"/>
      <c r="HR6" s="334"/>
      <c r="HS6" s="334"/>
      <c r="HT6" s="334"/>
      <c r="HU6" s="334"/>
      <c r="HV6" s="334"/>
      <c r="HW6" s="334"/>
      <c r="HX6" s="334"/>
      <c r="HY6" s="334"/>
      <c r="HZ6" s="334"/>
      <c r="IA6" s="334"/>
      <c r="IB6" s="334"/>
      <c r="IC6" s="334"/>
      <c r="ID6" s="334"/>
      <c r="IE6" s="334"/>
      <c r="IF6" s="334"/>
      <c r="IG6" s="334"/>
      <c r="IH6" s="334"/>
      <c r="II6" s="334"/>
      <c r="IJ6" s="334"/>
      <c r="IK6" s="334"/>
      <c r="IL6" s="334"/>
      <c r="IM6" s="334"/>
      <c r="IN6" s="334"/>
      <c r="IO6" s="334"/>
      <c r="IP6" s="334"/>
      <c r="IQ6" s="334"/>
      <c r="IR6" s="334"/>
      <c r="IS6" s="334"/>
      <c r="IT6" s="334"/>
      <c r="IU6" s="334"/>
      <c r="IV6" s="334"/>
    </row>
    <row r="7" spans="1:256" ht="15.75" thickBot="1">
      <c r="A7" s="128"/>
      <c r="B7" s="129"/>
      <c r="C7" s="128"/>
      <c r="D7" s="128"/>
      <c r="E7" s="130"/>
      <c r="F7" s="130"/>
      <c r="G7" s="119"/>
      <c r="H7" s="119"/>
      <c r="I7" s="119"/>
      <c r="J7" s="553" t="s">
        <v>285</v>
      </c>
      <c r="K7" s="554"/>
      <c r="L7" s="555"/>
      <c r="M7" s="128"/>
    </row>
    <row r="8" spans="1:256" s="64" customFormat="1" ht="39" thickBot="1">
      <c r="A8" s="62" t="s">
        <v>410</v>
      </c>
      <c r="B8" s="63" t="s">
        <v>479</v>
      </c>
      <c r="C8" s="63" t="s">
        <v>133</v>
      </c>
      <c r="D8" s="189" t="s">
        <v>140</v>
      </c>
      <c r="E8" s="360" t="s">
        <v>81</v>
      </c>
      <c r="F8" s="361" t="s">
        <v>80</v>
      </c>
      <c r="G8" s="362" t="s">
        <v>84</v>
      </c>
      <c r="H8" s="363" t="s">
        <v>85</v>
      </c>
      <c r="I8" s="364" t="s">
        <v>82</v>
      </c>
      <c r="J8" s="62" t="s">
        <v>136</v>
      </c>
      <c r="K8" s="63" t="s">
        <v>137</v>
      </c>
      <c r="L8" s="63" t="s">
        <v>86</v>
      </c>
      <c r="M8" s="189" t="s">
        <v>87</v>
      </c>
      <c r="N8" s="336"/>
      <c r="O8" s="336"/>
      <c r="P8" s="336"/>
      <c r="Q8" s="336"/>
      <c r="R8" s="336"/>
      <c r="S8" s="336"/>
      <c r="T8" s="336"/>
      <c r="U8" s="336"/>
      <c r="V8" s="336"/>
      <c r="W8" s="336"/>
      <c r="X8" s="336"/>
      <c r="Y8" s="336"/>
      <c r="Z8" s="336"/>
      <c r="AA8" s="336"/>
      <c r="AB8" s="336"/>
      <c r="AC8" s="336"/>
      <c r="AD8" s="336"/>
      <c r="AE8" s="336"/>
      <c r="AF8" s="336"/>
      <c r="AG8" s="336"/>
      <c r="AH8" s="336"/>
      <c r="AI8" s="336"/>
      <c r="AJ8" s="336"/>
      <c r="AK8" s="336"/>
      <c r="AL8" s="336"/>
      <c r="AM8" s="336"/>
      <c r="AN8" s="336"/>
      <c r="AO8" s="336"/>
      <c r="AP8" s="336"/>
      <c r="AQ8" s="336"/>
      <c r="AR8" s="336"/>
      <c r="AS8" s="336"/>
      <c r="AT8" s="336"/>
      <c r="AU8" s="336"/>
      <c r="AV8" s="336"/>
      <c r="AW8" s="336"/>
      <c r="AX8" s="336"/>
      <c r="AY8" s="336"/>
      <c r="AZ8" s="336"/>
      <c r="BA8" s="336"/>
      <c r="BB8" s="336"/>
      <c r="BC8" s="336"/>
      <c r="BD8" s="336"/>
      <c r="BE8" s="336"/>
      <c r="BF8" s="336"/>
      <c r="BG8" s="336"/>
      <c r="BH8" s="336"/>
      <c r="BI8" s="336"/>
      <c r="BJ8" s="336"/>
      <c r="BK8" s="336"/>
      <c r="BL8" s="336"/>
      <c r="BM8" s="336"/>
      <c r="BN8" s="336"/>
      <c r="BO8" s="336"/>
      <c r="BP8" s="336"/>
      <c r="BQ8" s="336"/>
      <c r="BR8" s="336"/>
      <c r="BS8" s="336"/>
      <c r="BT8" s="336"/>
      <c r="BU8" s="336"/>
      <c r="BV8" s="336"/>
      <c r="BW8" s="336"/>
      <c r="BX8" s="336"/>
      <c r="BY8" s="336"/>
      <c r="BZ8" s="336"/>
      <c r="CA8" s="336"/>
      <c r="CB8" s="336"/>
      <c r="CC8" s="336"/>
      <c r="CD8" s="336"/>
      <c r="CE8" s="336"/>
      <c r="CF8" s="336"/>
      <c r="CG8" s="336"/>
      <c r="CH8" s="336"/>
      <c r="CI8" s="336"/>
      <c r="CJ8" s="336"/>
      <c r="CK8" s="336"/>
      <c r="CL8" s="336"/>
      <c r="CM8" s="336"/>
      <c r="CN8" s="336"/>
      <c r="CO8" s="336"/>
      <c r="CP8" s="336"/>
      <c r="CQ8" s="336"/>
      <c r="CR8" s="336"/>
      <c r="CS8" s="336"/>
      <c r="CT8" s="336"/>
      <c r="CU8" s="336"/>
      <c r="CV8" s="336"/>
      <c r="CW8" s="336"/>
      <c r="CX8" s="336"/>
      <c r="CY8" s="336"/>
      <c r="CZ8" s="336"/>
      <c r="DA8" s="336"/>
      <c r="DB8" s="336"/>
      <c r="DC8" s="336"/>
      <c r="DD8" s="336"/>
      <c r="DE8" s="336"/>
      <c r="DF8" s="336"/>
      <c r="DG8" s="336"/>
      <c r="DH8" s="336"/>
      <c r="DI8" s="336"/>
      <c r="DJ8" s="336"/>
      <c r="DK8" s="336"/>
      <c r="DL8" s="336"/>
      <c r="DM8" s="336"/>
      <c r="DN8" s="336"/>
      <c r="DO8" s="336"/>
      <c r="DP8" s="336"/>
      <c r="DQ8" s="336"/>
      <c r="DR8" s="336"/>
      <c r="DS8" s="336"/>
      <c r="DT8" s="336"/>
      <c r="DU8" s="336"/>
      <c r="DV8" s="336"/>
      <c r="DW8" s="336"/>
      <c r="DX8" s="336"/>
      <c r="DY8" s="336"/>
      <c r="DZ8" s="336"/>
      <c r="EA8" s="336"/>
      <c r="EB8" s="336"/>
      <c r="EC8" s="336"/>
      <c r="ED8" s="336"/>
      <c r="EE8" s="336"/>
      <c r="EF8" s="336"/>
      <c r="EG8" s="336"/>
      <c r="EH8" s="336"/>
      <c r="EI8" s="336"/>
      <c r="EJ8" s="336"/>
      <c r="EK8" s="336"/>
      <c r="EL8" s="336"/>
      <c r="EM8" s="336"/>
      <c r="EN8" s="336"/>
      <c r="EO8" s="336"/>
      <c r="EP8" s="336"/>
      <c r="EQ8" s="336"/>
      <c r="ER8" s="336"/>
      <c r="ES8" s="336"/>
      <c r="ET8" s="336"/>
      <c r="EU8" s="336"/>
      <c r="EV8" s="336"/>
      <c r="EW8" s="336"/>
      <c r="EX8" s="336"/>
      <c r="EY8" s="336"/>
      <c r="EZ8" s="336"/>
      <c r="FA8" s="336"/>
      <c r="FB8" s="336"/>
      <c r="FC8" s="336"/>
      <c r="FD8" s="336"/>
      <c r="FE8" s="336"/>
      <c r="FF8" s="336"/>
      <c r="FG8" s="336"/>
      <c r="FH8" s="336"/>
      <c r="FI8" s="336"/>
      <c r="FJ8" s="336"/>
      <c r="FK8" s="336"/>
      <c r="FL8" s="336"/>
      <c r="FM8" s="336"/>
      <c r="FN8" s="336"/>
      <c r="FO8" s="336"/>
      <c r="FP8" s="336"/>
      <c r="FQ8" s="336"/>
      <c r="FR8" s="336"/>
      <c r="FS8" s="336"/>
      <c r="FT8" s="336"/>
      <c r="FU8" s="336"/>
      <c r="FV8" s="336"/>
      <c r="FW8" s="336"/>
      <c r="FX8" s="336"/>
      <c r="FY8" s="336"/>
      <c r="FZ8" s="336"/>
      <c r="GA8" s="336"/>
      <c r="GB8" s="336"/>
      <c r="GC8" s="336"/>
      <c r="GD8" s="336"/>
      <c r="GE8" s="336"/>
      <c r="GF8" s="336"/>
      <c r="GG8" s="336"/>
      <c r="GH8" s="336"/>
      <c r="GI8" s="336"/>
      <c r="GJ8" s="336"/>
      <c r="GK8" s="336"/>
      <c r="GL8" s="336"/>
      <c r="GM8" s="336"/>
      <c r="GN8" s="336"/>
      <c r="GO8" s="336"/>
      <c r="GP8" s="336"/>
      <c r="GQ8" s="336"/>
      <c r="GR8" s="336"/>
      <c r="GS8" s="336"/>
      <c r="GT8" s="336"/>
      <c r="GU8" s="336"/>
      <c r="GV8" s="336"/>
      <c r="GW8" s="336"/>
      <c r="GX8" s="336"/>
      <c r="GY8" s="336"/>
      <c r="GZ8" s="336"/>
      <c r="HA8" s="336"/>
      <c r="HB8" s="336"/>
      <c r="HC8" s="336"/>
      <c r="HD8" s="336"/>
      <c r="HE8" s="336"/>
      <c r="HF8" s="336"/>
      <c r="HG8" s="336"/>
      <c r="HH8" s="336"/>
      <c r="HI8" s="336"/>
      <c r="HJ8" s="336"/>
      <c r="HK8" s="336"/>
      <c r="HL8" s="336"/>
      <c r="HM8" s="336"/>
      <c r="HN8" s="336"/>
      <c r="HO8" s="336"/>
      <c r="HP8" s="336"/>
      <c r="HQ8" s="336"/>
      <c r="HR8" s="336"/>
      <c r="HS8" s="336"/>
      <c r="HT8" s="336"/>
      <c r="HU8" s="336"/>
      <c r="HV8" s="336"/>
      <c r="HW8" s="336"/>
      <c r="HX8" s="336"/>
      <c r="HY8" s="336"/>
      <c r="HZ8" s="336"/>
      <c r="IA8" s="336"/>
      <c r="IB8" s="336"/>
      <c r="IC8" s="336"/>
      <c r="ID8" s="336"/>
      <c r="IE8" s="336"/>
      <c r="IF8" s="336"/>
      <c r="IG8" s="336"/>
      <c r="IH8" s="336"/>
      <c r="II8" s="336"/>
      <c r="IJ8" s="336"/>
      <c r="IK8" s="336"/>
      <c r="IL8" s="336"/>
      <c r="IM8" s="336"/>
      <c r="IN8" s="336"/>
      <c r="IO8" s="336"/>
      <c r="IP8" s="336"/>
      <c r="IQ8" s="336"/>
      <c r="IR8" s="336"/>
      <c r="IS8" s="336"/>
      <c r="IT8" s="336"/>
      <c r="IU8" s="336"/>
      <c r="IV8" s="336"/>
    </row>
    <row r="9" spans="1:256" s="78" customFormat="1" ht="15.75" thickBot="1">
      <c r="A9" s="188">
        <v>1</v>
      </c>
      <c r="B9" s="338">
        <v>2</v>
      </c>
      <c r="C9" s="338">
        <v>3</v>
      </c>
      <c r="D9" s="339">
        <v>4</v>
      </c>
      <c r="E9" s="340">
        <v>7</v>
      </c>
      <c r="F9" s="338">
        <v>8</v>
      </c>
      <c r="G9" s="341">
        <v>9</v>
      </c>
      <c r="H9" s="342">
        <v>12</v>
      </c>
      <c r="I9" s="343">
        <v>13</v>
      </c>
      <c r="J9" s="340">
        <v>14</v>
      </c>
      <c r="K9" s="338">
        <v>15</v>
      </c>
      <c r="L9" s="338">
        <v>16</v>
      </c>
      <c r="M9" s="339">
        <v>17</v>
      </c>
      <c r="N9" s="337"/>
      <c r="O9" s="337"/>
      <c r="P9" s="337"/>
      <c r="Q9" s="337"/>
      <c r="R9" s="337"/>
      <c r="S9" s="337"/>
      <c r="T9" s="337"/>
      <c r="U9" s="337"/>
      <c r="V9" s="337"/>
      <c r="W9" s="337"/>
      <c r="X9" s="337"/>
      <c r="Y9" s="337"/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7"/>
      <c r="AL9" s="337"/>
      <c r="AM9" s="337"/>
      <c r="AN9" s="337"/>
      <c r="AO9" s="337"/>
      <c r="AP9" s="337"/>
      <c r="AQ9" s="337"/>
      <c r="AR9" s="337"/>
      <c r="AS9" s="337"/>
      <c r="AT9" s="337"/>
      <c r="AU9" s="337"/>
      <c r="AV9" s="337"/>
      <c r="AW9" s="337"/>
      <c r="AX9" s="337"/>
      <c r="AY9" s="337"/>
      <c r="AZ9" s="337"/>
      <c r="BA9" s="337"/>
      <c r="BB9" s="337"/>
      <c r="BC9" s="337"/>
      <c r="BD9" s="337"/>
      <c r="BE9" s="337"/>
      <c r="BF9" s="337"/>
      <c r="BG9" s="337"/>
      <c r="BH9" s="337"/>
      <c r="BI9" s="337"/>
      <c r="BJ9" s="337"/>
      <c r="BK9" s="337"/>
      <c r="BL9" s="337"/>
      <c r="BM9" s="337"/>
      <c r="BN9" s="337"/>
      <c r="BO9" s="337"/>
      <c r="BP9" s="337"/>
      <c r="BQ9" s="337"/>
      <c r="BR9" s="337"/>
      <c r="BS9" s="337"/>
      <c r="BT9" s="337"/>
      <c r="BU9" s="337"/>
      <c r="BV9" s="337"/>
      <c r="BW9" s="337"/>
      <c r="BX9" s="337"/>
      <c r="BY9" s="337"/>
      <c r="BZ9" s="337"/>
      <c r="CA9" s="337"/>
      <c r="CB9" s="337"/>
      <c r="CC9" s="337"/>
      <c r="CD9" s="337"/>
      <c r="CE9" s="337"/>
      <c r="CF9" s="337"/>
      <c r="CG9" s="337"/>
      <c r="CH9" s="337"/>
      <c r="CI9" s="337"/>
      <c r="CJ9" s="337"/>
      <c r="CK9" s="337"/>
      <c r="CL9" s="337"/>
      <c r="CM9" s="337"/>
      <c r="CN9" s="337"/>
      <c r="CO9" s="337"/>
      <c r="CP9" s="337"/>
      <c r="CQ9" s="337"/>
      <c r="CR9" s="337"/>
      <c r="CS9" s="337"/>
      <c r="CT9" s="337"/>
      <c r="CU9" s="337"/>
      <c r="CV9" s="337"/>
      <c r="CW9" s="337"/>
      <c r="CX9" s="337"/>
      <c r="CY9" s="337"/>
      <c r="CZ9" s="337"/>
      <c r="DA9" s="337"/>
      <c r="DB9" s="337"/>
      <c r="DC9" s="337"/>
      <c r="DD9" s="337"/>
      <c r="DE9" s="337"/>
      <c r="DF9" s="337"/>
      <c r="DG9" s="337"/>
      <c r="DH9" s="337"/>
      <c r="DI9" s="337"/>
      <c r="DJ9" s="337"/>
      <c r="DK9" s="337"/>
      <c r="DL9" s="337"/>
      <c r="DM9" s="337"/>
      <c r="DN9" s="337"/>
      <c r="DO9" s="337"/>
      <c r="DP9" s="337"/>
      <c r="DQ9" s="337"/>
      <c r="DR9" s="337"/>
      <c r="DS9" s="337"/>
      <c r="DT9" s="337"/>
      <c r="DU9" s="337"/>
      <c r="DV9" s="337"/>
      <c r="DW9" s="337"/>
      <c r="DX9" s="337"/>
      <c r="DY9" s="337"/>
      <c r="DZ9" s="337"/>
      <c r="EA9" s="337"/>
      <c r="EB9" s="337"/>
      <c r="EC9" s="337"/>
      <c r="ED9" s="337"/>
      <c r="EE9" s="337"/>
      <c r="EF9" s="337"/>
      <c r="EG9" s="337"/>
      <c r="EH9" s="337"/>
      <c r="EI9" s="337"/>
      <c r="EJ9" s="337"/>
      <c r="EK9" s="337"/>
      <c r="EL9" s="337"/>
      <c r="EM9" s="337"/>
      <c r="EN9" s="337"/>
      <c r="EO9" s="337"/>
      <c r="EP9" s="337"/>
      <c r="EQ9" s="337"/>
      <c r="ER9" s="337"/>
      <c r="ES9" s="337"/>
      <c r="ET9" s="337"/>
      <c r="EU9" s="337"/>
      <c r="EV9" s="337"/>
      <c r="EW9" s="337"/>
      <c r="EX9" s="337"/>
      <c r="EY9" s="337"/>
      <c r="EZ9" s="337"/>
      <c r="FA9" s="337"/>
      <c r="FB9" s="337"/>
      <c r="FC9" s="337"/>
      <c r="FD9" s="337"/>
      <c r="FE9" s="337"/>
      <c r="FF9" s="337"/>
      <c r="FG9" s="337"/>
      <c r="FH9" s="337"/>
      <c r="FI9" s="337"/>
      <c r="FJ9" s="337"/>
      <c r="FK9" s="337"/>
      <c r="FL9" s="337"/>
      <c r="FM9" s="337"/>
      <c r="FN9" s="337"/>
      <c r="FO9" s="337"/>
      <c r="FP9" s="337"/>
      <c r="FQ9" s="337"/>
      <c r="FR9" s="337"/>
      <c r="FS9" s="337"/>
      <c r="FT9" s="337"/>
      <c r="FU9" s="337"/>
      <c r="FV9" s="337"/>
      <c r="FW9" s="337"/>
      <c r="FX9" s="337"/>
      <c r="FY9" s="337"/>
      <c r="FZ9" s="337"/>
      <c r="GA9" s="337"/>
      <c r="GB9" s="337"/>
      <c r="GC9" s="337"/>
      <c r="GD9" s="337"/>
      <c r="GE9" s="337"/>
      <c r="GF9" s="337"/>
      <c r="GG9" s="337"/>
      <c r="GH9" s="337"/>
      <c r="GI9" s="337"/>
      <c r="GJ9" s="337"/>
      <c r="GK9" s="337"/>
      <c r="GL9" s="337"/>
      <c r="GM9" s="337"/>
      <c r="GN9" s="337"/>
      <c r="GO9" s="337"/>
      <c r="GP9" s="337"/>
      <c r="GQ9" s="337"/>
      <c r="GR9" s="337"/>
      <c r="GS9" s="337"/>
      <c r="GT9" s="337"/>
      <c r="GU9" s="337"/>
      <c r="GV9" s="337"/>
      <c r="GW9" s="337"/>
      <c r="GX9" s="337"/>
      <c r="GY9" s="337"/>
      <c r="GZ9" s="337"/>
      <c r="HA9" s="337"/>
      <c r="HB9" s="337"/>
      <c r="HC9" s="337"/>
      <c r="HD9" s="337"/>
      <c r="HE9" s="337"/>
      <c r="HF9" s="337"/>
      <c r="HG9" s="337"/>
      <c r="HH9" s="337"/>
      <c r="HI9" s="337"/>
      <c r="HJ9" s="337"/>
      <c r="HK9" s="337"/>
      <c r="HL9" s="337"/>
      <c r="HM9" s="337"/>
      <c r="HN9" s="337"/>
      <c r="HO9" s="337"/>
      <c r="HP9" s="337"/>
      <c r="HQ9" s="337"/>
      <c r="HR9" s="337"/>
      <c r="HS9" s="337"/>
      <c r="HT9" s="337"/>
      <c r="HU9" s="337"/>
      <c r="HV9" s="337"/>
      <c r="HW9" s="337"/>
      <c r="HX9" s="337"/>
      <c r="HY9" s="337"/>
      <c r="HZ9" s="337"/>
      <c r="IA9" s="337"/>
      <c r="IB9" s="337"/>
      <c r="IC9" s="337"/>
      <c r="ID9" s="337"/>
      <c r="IE9" s="337"/>
      <c r="IF9" s="337"/>
      <c r="IG9" s="337"/>
      <c r="IH9" s="337"/>
      <c r="II9" s="337"/>
      <c r="IJ9" s="337"/>
      <c r="IK9" s="337"/>
      <c r="IL9" s="337"/>
      <c r="IM9" s="337"/>
      <c r="IN9" s="337"/>
      <c r="IO9" s="337"/>
      <c r="IP9" s="337"/>
      <c r="IQ9" s="337"/>
      <c r="IR9" s="337"/>
      <c r="IS9" s="337"/>
      <c r="IT9" s="337"/>
      <c r="IU9" s="337"/>
      <c r="IV9" s="337"/>
    </row>
    <row r="10" spans="1:256" ht="30">
      <c r="A10" s="65">
        <v>1</v>
      </c>
      <c r="B10" s="366" t="s">
        <v>920</v>
      </c>
      <c r="C10" s="370" t="s">
        <v>787</v>
      </c>
      <c r="D10" s="523">
        <v>600</v>
      </c>
      <c r="E10" s="366" t="s">
        <v>885</v>
      </c>
      <c r="F10" s="366" t="s">
        <v>886</v>
      </c>
      <c r="G10" s="366" t="s">
        <v>888</v>
      </c>
      <c r="H10" s="366" t="s">
        <v>889</v>
      </c>
      <c r="I10" s="366" t="s">
        <v>310</v>
      </c>
      <c r="J10" s="356"/>
      <c r="K10" s="356"/>
      <c r="L10" s="356"/>
      <c r="M10" s="359"/>
    </row>
    <row r="11" spans="1:256" ht="30">
      <c r="A11" s="66">
        <v>2</v>
      </c>
      <c r="B11" s="366" t="s">
        <v>932</v>
      </c>
      <c r="C11" s="370" t="s">
        <v>787</v>
      </c>
      <c r="D11" s="523">
        <v>2500</v>
      </c>
      <c r="E11" s="366" t="s">
        <v>925</v>
      </c>
      <c r="F11" s="366" t="s">
        <v>712</v>
      </c>
      <c r="G11" s="366" t="s">
        <v>933</v>
      </c>
      <c r="H11" s="366" t="s">
        <v>940</v>
      </c>
      <c r="I11" s="366" t="s">
        <v>310</v>
      </c>
      <c r="J11" s="356"/>
      <c r="K11" s="356"/>
      <c r="L11" s="356"/>
      <c r="M11" s="359"/>
    </row>
    <row r="12" spans="1:256" ht="30">
      <c r="A12" s="66">
        <v>3</v>
      </c>
      <c r="B12" s="366" t="s">
        <v>932</v>
      </c>
      <c r="C12" s="370" t="s">
        <v>787</v>
      </c>
      <c r="D12" s="523">
        <v>3000</v>
      </c>
      <c r="E12" s="366" t="s">
        <v>926</v>
      </c>
      <c r="F12" s="366" t="s">
        <v>921</v>
      </c>
      <c r="G12" s="366" t="s">
        <v>934</v>
      </c>
      <c r="H12" s="366" t="s">
        <v>941</v>
      </c>
      <c r="I12" s="366" t="s">
        <v>310</v>
      </c>
      <c r="J12" s="356"/>
      <c r="K12" s="356"/>
      <c r="L12" s="356"/>
      <c r="M12" s="359"/>
    </row>
    <row r="13" spans="1:256" ht="30">
      <c r="A13" s="65">
        <v>4</v>
      </c>
      <c r="B13" s="366" t="s">
        <v>932</v>
      </c>
      <c r="C13" s="370" t="s">
        <v>787</v>
      </c>
      <c r="D13" s="523">
        <v>2500</v>
      </c>
      <c r="E13" s="366" t="s">
        <v>927</v>
      </c>
      <c r="F13" s="366" t="s">
        <v>922</v>
      </c>
      <c r="G13" s="366" t="s">
        <v>935</v>
      </c>
      <c r="H13" s="366" t="s">
        <v>942</v>
      </c>
      <c r="I13" s="366" t="s">
        <v>310</v>
      </c>
      <c r="J13" s="356"/>
      <c r="K13" s="357"/>
      <c r="L13" s="356"/>
      <c r="M13" s="359"/>
    </row>
    <row r="14" spans="1:256" ht="30">
      <c r="A14" s="66">
        <v>5</v>
      </c>
      <c r="B14" s="366" t="s">
        <v>932</v>
      </c>
      <c r="C14" s="370" t="s">
        <v>787</v>
      </c>
      <c r="D14" s="523">
        <v>4000</v>
      </c>
      <c r="E14" s="366" t="s">
        <v>928</v>
      </c>
      <c r="F14" s="366" t="s">
        <v>883</v>
      </c>
      <c r="G14" s="366" t="s">
        <v>936</v>
      </c>
      <c r="H14" s="366" t="s">
        <v>943</v>
      </c>
      <c r="I14" s="366" t="s">
        <v>310</v>
      </c>
      <c r="J14" s="356"/>
      <c r="K14" s="356"/>
      <c r="L14" s="356"/>
      <c r="M14" s="359"/>
    </row>
    <row r="15" spans="1:256" ht="30">
      <c r="A15" s="65">
        <v>6</v>
      </c>
      <c r="B15" s="366" t="s">
        <v>932</v>
      </c>
      <c r="C15" s="370" t="s">
        <v>787</v>
      </c>
      <c r="D15" s="523">
        <v>5000</v>
      </c>
      <c r="E15" s="366" t="s">
        <v>929</v>
      </c>
      <c r="F15" s="366" t="s">
        <v>923</v>
      </c>
      <c r="G15" s="366" t="s">
        <v>937</v>
      </c>
      <c r="H15" s="366" t="s">
        <v>944</v>
      </c>
      <c r="I15" s="366" t="s">
        <v>310</v>
      </c>
      <c r="J15" s="356"/>
      <c r="K15" s="356"/>
      <c r="L15" s="356"/>
      <c r="M15" s="359"/>
    </row>
    <row r="16" spans="1:256" ht="30">
      <c r="A16" s="66">
        <v>7</v>
      </c>
      <c r="B16" s="366" t="s">
        <v>932</v>
      </c>
      <c r="C16" s="370" t="s">
        <v>787</v>
      </c>
      <c r="D16" s="523">
        <v>7000</v>
      </c>
      <c r="E16" s="366" t="s">
        <v>930</v>
      </c>
      <c r="F16" s="366" t="s">
        <v>924</v>
      </c>
      <c r="G16" s="366" t="s">
        <v>938</v>
      </c>
      <c r="H16" s="366" t="s">
        <v>945</v>
      </c>
      <c r="I16" s="366" t="s">
        <v>310</v>
      </c>
      <c r="J16" s="356"/>
      <c r="K16" s="356"/>
      <c r="L16" s="356"/>
      <c r="M16" s="359"/>
    </row>
    <row r="17" spans="1:256" ht="30">
      <c r="A17" s="66">
        <v>8</v>
      </c>
      <c r="B17" s="366" t="s">
        <v>932</v>
      </c>
      <c r="C17" s="370" t="s">
        <v>787</v>
      </c>
      <c r="D17" s="523">
        <v>6000</v>
      </c>
      <c r="E17" s="366" t="s">
        <v>931</v>
      </c>
      <c r="F17" s="366" t="s">
        <v>746</v>
      </c>
      <c r="G17" s="366" t="s">
        <v>939</v>
      </c>
      <c r="H17" s="366" t="s">
        <v>946</v>
      </c>
      <c r="I17" s="366" t="s">
        <v>310</v>
      </c>
      <c r="J17" s="356"/>
      <c r="K17" s="356"/>
      <c r="L17" s="356"/>
      <c r="M17" s="359"/>
    </row>
    <row r="18" spans="1:256" ht="30">
      <c r="A18" s="65">
        <v>9</v>
      </c>
      <c r="B18" s="366" t="s">
        <v>932</v>
      </c>
      <c r="C18" s="370" t="s">
        <v>787</v>
      </c>
      <c r="D18" s="523">
        <v>7000</v>
      </c>
      <c r="E18" s="366" t="s">
        <v>947</v>
      </c>
      <c r="F18" s="366" t="s">
        <v>948</v>
      </c>
      <c r="G18" s="366" t="s">
        <v>949</v>
      </c>
      <c r="H18" s="366" t="s">
        <v>950</v>
      </c>
      <c r="I18" s="366" t="s">
        <v>310</v>
      </c>
      <c r="J18" s="356"/>
      <c r="K18" s="356"/>
      <c r="L18" s="356"/>
      <c r="M18" s="359"/>
    </row>
    <row r="19" spans="1:256" ht="30">
      <c r="A19" s="66">
        <v>10</v>
      </c>
      <c r="B19" s="366" t="s">
        <v>932</v>
      </c>
      <c r="C19" s="370" t="s">
        <v>787</v>
      </c>
      <c r="D19" s="523">
        <v>5000</v>
      </c>
      <c r="E19" s="366" t="s">
        <v>955</v>
      </c>
      <c r="F19" s="366" t="s">
        <v>951</v>
      </c>
      <c r="G19" s="366" t="s">
        <v>958</v>
      </c>
      <c r="H19" s="366" t="s">
        <v>962</v>
      </c>
      <c r="I19" s="366" t="s">
        <v>310</v>
      </c>
      <c r="J19" s="356"/>
      <c r="K19" s="356"/>
      <c r="L19" s="356"/>
      <c r="M19" s="359"/>
    </row>
    <row r="20" spans="1:256" ht="30">
      <c r="A20" s="365">
        <v>11</v>
      </c>
      <c r="B20" s="366" t="s">
        <v>932</v>
      </c>
      <c r="C20" s="370" t="s">
        <v>787</v>
      </c>
      <c r="D20" s="523">
        <v>7500</v>
      </c>
      <c r="E20" s="366" t="s">
        <v>956</v>
      </c>
      <c r="F20" s="366" t="s">
        <v>952</v>
      </c>
      <c r="G20" s="366" t="s">
        <v>959</v>
      </c>
      <c r="H20" s="366" t="s">
        <v>963</v>
      </c>
      <c r="I20" s="366" t="s">
        <v>310</v>
      </c>
      <c r="J20" s="356"/>
      <c r="K20" s="356"/>
      <c r="L20" s="356"/>
      <c r="M20" s="433"/>
    </row>
    <row r="21" spans="1:256" ht="30">
      <c r="A21" s="365">
        <v>12</v>
      </c>
      <c r="B21" s="366" t="s">
        <v>932</v>
      </c>
      <c r="C21" s="370" t="s">
        <v>787</v>
      </c>
      <c r="D21" s="523">
        <v>4000</v>
      </c>
      <c r="E21" s="366" t="s">
        <v>957</v>
      </c>
      <c r="F21" s="366" t="s">
        <v>953</v>
      </c>
      <c r="G21" s="366" t="s">
        <v>960</v>
      </c>
      <c r="H21" s="366" t="s">
        <v>964</v>
      </c>
      <c r="I21" s="366" t="s">
        <v>310</v>
      </c>
      <c r="J21" s="356"/>
      <c r="K21" s="356"/>
      <c r="L21" s="356"/>
      <c r="M21" s="433"/>
    </row>
    <row r="22" spans="1:256" ht="30">
      <c r="A22" s="365">
        <v>13</v>
      </c>
      <c r="B22" s="366" t="s">
        <v>932</v>
      </c>
      <c r="C22" s="370" t="s">
        <v>787</v>
      </c>
      <c r="D22" s="523">
        <v>2000</v>
      </c>
      <c r="E22" s="366" t="s">
        <v>901</v>
      </c>
      <c r="F22" s="366" t="s">
        <v>954</v>
      </c>
      <c r="G22" s="366" t="s">
        <v>961</v>
      </c>
      <c r="H22" s="366" t="s">
        <v>965</v>
      </c>
      <c r="I22" s="366" t="s">
        <v>310</v>
      </c>
      <c r="J22" s="356"/>
      <c r="K22" s="356"/>
      <c r="L22" s="356"/>
      <c r="M22" s="433"/>
    </row>
    <row r="23" spans="1:256" ht="30">
      <c r="A23" s="365">
        <v>14</v>
      </c>
      <c r="B23" s="366" t="s">
        <v>932</v>
      </c>
      <c r="C23" s="370" t="s">
        <v>787</v>
      </c>
      <c r="D23" s="523">
        <v>10000</v>
      </c>
      <c r="E23" s="366" t="s">
        <v>956</v>
      </c>
      <c r="F23" s="366" t="s">
        <v>966</v>
      </c>
      <c r="G23" s="366" t="s">
        <v>967</v>
      </c>
      <c r="H23" s="366" t="s">
        <v>968</v>
      </c>
      <c r="I23" s="366" t="s">
        <v>310</v>
      </c>
      <c r="J23" s="356"/>
      <c r="K23" s="356"/>
      <c r="L23" s="356"/>
      <c r="M23" s="433"/>
    </row>
    <row r="24" spans="1:256" ht="30">
      <c r="A24" s="365">
        <v>15</v>
      </c>
      <c r="B24" s="366" t="s">
        <v>932</v>
      </c>
      <c r="C24" s="370" t="s">
        <v>787</v>
      </c>
      <c r="D24" s="523">
        <v>5000</v>
      </c>
      <c r="E24" s="366" t="s">
        <v>969</v>
      </c>
      <c r="F24" s="366" t="s">
        <v>970</v>
      </c>
      <c r="G24" s="366" t="s">
        <v>971</v>
      </c>
      <c r="H24" s="366" t="s">
        <v>972</v>
      </c>
      <c r="I24" s="366" t="s">
        <v>310</v>
      </c>
      <c r="J24" s="356"/>
      <c r="K24" s="356"/>
      <c r="L24" s="356"/>
      <c r="M24" s="433"/>
    </row>
    <row r="25" spans="1:256" ht="30">
      <c r="A25" s="365">
        <v>16</v>
      </c>
      <c r="B25" s="366" t="s">
        <v>932</v>
      </c>
      <c r="C25" s="370" t="s">
        <v>787</v>
      </c>
      <c r="D25" s="523">
        <v>10000</v>
      </c>
      <c r="E25" s="366" t="s">
        <v>973</v>
      </c>
      <c r="F25" s="366" t="s">
        <v>883</v>
      </c>
      <c r="G25" s="366" t="s">
        <v>974</v>
      </c>
      <c r="H25" s="366" t="s">
        <v>975</v>
      </c>
      <c r="I25" s="366" t="s">
        <v>310</v>
      </c>
      <c r="J25" s="356"/>
      <c r="K25" s="356"/>
      <c r="L25" s="356"/>
      <c r="M25" s="433"/>
    </row>
    <row r="26" spans="1:256" ht="21.75" customHeight="1" thickBot="1">
      <c r="A26" s="67" t="s">
        <v>135</v>
      </c>
      <c r="B26" s="380"/>
      <c r="C26" s="376"/>
      <c r="D26" s="380"/>
      <c r="E26" s="379"/>
      <c r="F26" s="68"/>
      <c r="G26" s="69"/>
      <c r="H26" s="69"/>
      <c r="I26" s="69"/>
      <c r="J26" s="70"/>
      <c r="K26" s="71"/>
      <c r="L26" s="72"/>
      <c r="M26" s="333"/>
    </row>
    <row r="27" spans="1:256" ht="21.75" customHeight="1">
      <c r="B27" s="377"/>
      <c r="C27" s="378"/>
      <c r="D27" s="377"/>
    </row>
    <row r="28" spans="1:256" s="87" customFormat="1" ht="21.75" customHeight="1">
      <c r="A28" s="88" t="s">
        <v>277</v>
      </c>
      <c r="B28" s="377"/>
      <c r="C28" s="378"/>
      <c r="D28" s="377"/>
      <c r="G28" s="89"/>
      <c r="H28" s="89"/>
      <c r="I28" s="89"/>
      <c r="N28" s="334"/>
      <c r="O28" s="334"/>
      <c r="P28" s="334"/>
      <c r="Q28" s="334"/>
      <c r="R28" s="334"/>
      <c r="S28" s="334"/>
      <c r="T28" s="334"/>
      <c r="U28" s="334"/>
      <c r="V28" s="334"/>
      <c r="W28" s="334"/>
      <c r="X28" s="334"/>
      <c r="Y28" s="334"/>
      <c r="Z28" s="334"/>
      <c r="AA28" s="334"/>
      <c r="AB28" s="334"/>
      <c r="AC28" s="334"/>
      <c r="AD28" s="334"/>
      <c r="AE28" s="334"/>
      <c r="AF28" s="334"/>
      <c r="AG28" s="334"/>
      <c r="AH28" s="334"/>
      <c r="AI28" s="334"/>
      <c r="AJ28" s="334"/>
      <c r="AK28" s="334"/>
      <c r="AL28" s="334"/>
      <c r="AM28" s="334"/>
      <c r="AN28" s="334"/>
      <c r="AO28" s="334"/>
      <c r="AP28" s="334"/>
      <c r="AQ28" s="334"/>
      <c r="AR28" s="334"/>
      <c r="AS28" s="334"/>
      <c r="AT28" s="334"/>
      <c r="AU28" s="334"/>
      <c r="AV28" s="334"/>
      <c r="AW28" s="334"/>
      <c r="AX28" s="334"/>
      <c r="AY28" s="334"/>
      <c r="AZ28" s="334"/>
      <c r="BA28" s="334"/>
      <c r="BB28" s="334"/>
      <c r="BC28" s="334"/>
      <c r="BD28" s="334"/>
      <c r="BE28" s="334"/>
      <c r="BF28" s="334"/>
      <c r="BG28" s="334"/>
      <c r="BH28" s="334"/>
      <c r="BI28" s="334"/>
      <c r="BJ28" s="334"/>
      <c r="BK28" s="334"/>
      <c r="BL28" s="334"/>
      <c r="BM28" s="334"/>
      <c r="BN28" s="334"/>
      <c r="BO28" s="334"/>
      <c r="BP28" s="334"/>
      <c r="BQ28" s="334"/>
      <c r="BR28" s="334"/>
      <c r="BS28" s="334"/>
      <c r="BT28" s="334"/>
      <c r="BU28" s="334"/>
      <c r="BV28" s="334"/>
      <c r="BW28" s="334"/>
      <c r="BX28" s="334"/>
      <c r="BY28" s="334"/>
      <c r="BZ28" s="334"/>
      <c r="CA28" s="334"/>
      <c r="CB28" s="334"/>
      <c r="CC28" s="334"/>
      <c r="CD28" s="334"/>
      <c r="CE28" s="334"/>
      <c r="CF28" s="334"/>
      <c r="CG28" s="334"/>
      <c r="CH28" s="334"/>
      <c r="CI28" s="334"/>
      <c r="CJ28" s="334"/>
      <c r="CK28" s="334"/>
      <c r="CL28" s="334"/>
      <c r="CM28" s="334"/>
      <c r="CN28" s="334"/>
      <c r="CO28" s="334"/>
      <c r="CP28" s="334"/>
      <c r="CQ28" s="334"/>
      <c r="CR28" s="334"/>
      <c r="CS28" s="334"/>
      <c r="CT28" s="334"/>
      <c r="CU28" s="334"/>
      <c r="CV28" s="334"/>
      <c r="CW28" s="334"/>
      <c r="CX28" s="334"/>
      <c r="CY28" s="334"/>
      <c r="CZ28" s="334"/>
      <c r="DA28" s="334"/>
      <c r="DB28" s="334"/>
      <c r="DC28" s="334"/>
      <c r="DD28" s="334"/>
      <c r="DE28" s="334"/>
      <c r="DF28" s="334"/>
      <c r="DG28" s="334"/>
      <c r="DH28" s="334"/>
      <c r="DI28" s="334"/>
      <c r="DJ28" s="334"/>
      <c r="DK28" s="334"/>
      <c r="DL28" s="334"/>
      <c r="DM28" s="334"/>
      <c r="DN28" s="334"/>
      <c r="DO28" s="334"/>
      <c r="DP28" s="334"/>
      <c r="DQ28" s="334"/>
      <c r="DR28" s="334"/>
      <c r="DS28" s="334"/>
      <c r="DT28" s="334"/>
      <c r="DU28" s="334"/>
      <c r="DV28" s="334"/>
      <c r="DW28" s="334"/>
      <c r="DX28" s="334"/>
      <c r="DY28" s="334"/>
      <c r="DZ28" s="334"/>
      <c r="EA28" s="334"/>
      <c r="EB28" s="334"/>
      <c r="EC28" s="334"/>
      <c r="ED28" s="334"/>
      <c r="EE28" s="334"/>
      <c r="EF28" s="334"/>
      <c r="EG28" s="334"/>
      <c r="EH28" s="334"/>
      <c r="EI28" s="334"/>
      <c r="EJ28" s="334"/>
      <c r="EK28" s="334"/>
      <c r="EL28" s="334"/>
      <c r="EM28" s="334"/>
      <c r="EN28" s="334"/>
      <c r="EO28" s="334"/>
      <c r="EP28" s="334"/>
      <c r="EQ28" s="334"/>
      <c r="ER28" s="334"/>
      <c r="ES28" s="334"/>
      <c r="ET28" s="334"/>
      <c r="EU28" s="334"/>
      <c r="EV28" s="334"/>
      <c r="EW28" s="334"/>
      <c r="EX28" s="334"/>
      <c r="EY28" s="334"/>
      <c r="EZ28" s="334"/>
      <c r="FA28" s="334"/>
      <c r="FB28" s="334"/>
      <c r="FC28" s="334"/>
      <c r="FD28" s="334"/>
      <c r="FE28" s="334"/>
      <c r="FF28" s="334"/>
      <c r="FG28" s="334"/>
      <c r="FH28" s="334"/>
      <c r="FI28" s="334"/>
      <c r="FJ28" s="334"/>
      <c r="FK28" s="334"/>
      <c r="FL28" s="334"/>
      <c r="FM28" s="334"/>
      <c r="FN28" s="334"/>
      <c r="FO28" s="334"/>
      <c r="FP28" s="334"/>
      <c r="FQ28" s="334"/>
      <c r="FR28" s="334"/>
      <c r="FS28" s="334"/>
      <c r="FT28" s="334"/>
      <c r="FU28" s="334"/>
      <c r="FV28" s="334"/>
      <c r="FW28" s="334"/>
      <c r="FX28" s="334"/>
      <c r="FY28" s="334"/>
      <c r="FZ28" s="334"/>
      <c r="GA28" s="334"/>
      <c r="GB28" s="334"/>
      <c r="GC28" s="334"/>
      <c r="GD28" s="334"/>
      <c r="GE28" s="334"/>
      <c r="GF28" s="334"/>
      <c r="GG28" s="334"/>
      <c r="GH28" s="334"/>
      <c r="GI28" s="334"/>
      <c r="GJ28" s="334"/>
      <c r="GK28" s="334"/>
      <c r="GL28" s="334"/>
      <c r="GM28" s="334"/>
      <c r="GN28" s="334"/>
      <c r="GO28" s="334"/>
      <c r="GP28" s="334"/>
      <c r="GQ28" s="334"/>
      <c r="GR28" s="334"/>
      <c r="GS28" s="334"/>
      <c r="GT28" s="334"/>
      <c r="GU28" s="334"/>
      <c r="GV28" s="334"/>
      <c r="GW28" s="334"/>
      <c r="GX28" s="334"/>
      <c r="GY28" s="334"/>
      <c r="GZ28" s="334"/>
      <c r="HA28" s="334"/>
      <c r="HB28" s="334"/>
      <c r="HC28" s="334"/>
      <c r="HD28" s="334"/>
      <c r="HE28" s="334"/>
      <c r="HF28" s="334"/>
      <c r="HG28" s="334"/>
      <c r="HH28" s="334"/>
      <c r="HI28" s="334"/>
      <c r="HJ28" s="334"/>
      <c r="HK28" s="334"/>
      <c r="HL28" s="334"/>
      <c r="HM28" s="334"/>
      <c r="HN28" s="334"/>
      <c r="HO28" s="334"/>
      <c r="HP28" s="334"/>
      <c r="HQ28" s="334"/>
      <c r="HR28" s="334"/>
      <c r="HS28" s="334"/>
      <c r="HT28" s="334"/>
      <c r="HU28" s="334"/>
      <c r="HV28" s="334"/>
      <c r="HW28" s="334"/>
      <c r="HX28" s="334"/>
      <c r="HY28" s="334"/>
      <c r="HZ28" s="334"/>
      <c r="IA28" s="334"/>
      <c r="IB28" s="334"/>
      <c r="IC28" s="334"/>
      <c r="ID28" s="334"/>
      <c r="IE28" s="334"/>
      <c r="IF28" s="334"/>
      <c r="IG28" s="334"/>
      <c r="IH28" s="334"/>
      <c r="II28" s="334"/>
      <c r="IJ28" s="334"/>
      <c r="IK28" s="334"/>
      <c r="IL28" s="334"/>
      <c r="IM28" s="334"/>
      <c r="IN28" s="334"/>
      <c r="IO28" s="334"/>
      <c r="IP28" s="334"/>
      <c r="IQ28" s="334"/>
      <c r="IR28" s="334"/>
      <c r="IS28" s="334"/>
      <c r="IT28" s="334"/>
      <c r="IU28" s="334"/>
      <c r="IV28" s="334"/>
    </row>
    <row r="29" spans="1:256" s="87" customFormat="1" ht="21.75" customHeight="1">
      <c r="A29" s="88" t="s">
        <v>288</v>
      </c>
      <c r="B29" s="377"/>
      <c r="C29" s="378"/>
      <c r="D29" s="377"/>
      <c r="G29" s="89"/>
      <c r="H29" s="89"/>
      <c r="I29" s="89"/>
      <c r="N29" s="334"/>
      <c r="O29" s="334"/>
      <c r="P29" s="334"/>
      <c r="Q29" s="334"/>
      <c r="R29" s="334"/>
      <c r="S29" s="334"/>
      <c r="T29" s="334"/>
      <c r="U29" s="334"/>
      <c r="V29" s="334"/>
      <c r="W29" s="334"/>
      <c r="X29" s="334"/>
      <c r="Y29" s="334"/>
      <c r="Z29" s="334"/>
      <c r="AA29" s="334"/>
      <c r="AB29" s="334"/>
      <c r="AC29" s="334"/>
      <c r="AD29" s="334"/>
      <c r="AE29" s="334"/>
      <c r="AF29" s="334"/>
      <c r="AG29" s="334"/>
      <c r="AH29" s="334"/>
      <c r="AI29" s="334"/>
      <c r="AJ29" s="334"/>
      <c r="AK29" s="334"/>
      <c r="AL29" s="334"/>
      <c r="AM29" s="334"/>
      <c r="AN29" s="334"/>
      <c r="AO29" s="334"/>
      <c r="AP29" s="334"/>
      <c r="AQ29" s="334"/>
      <c r="AR29" s="334"/>
      <c r="AS29" s="334"/>
      <c r="AT29" s="334"/>
      <c r="AU29" s="334"/>
      <c r="AV29" s="334"/>
      <c r="AW29" s="334"/>
      <c r="AX29" s="334"/>
      <c r="AY29" s="334"/>
      <c r="AZ29" s="334"/>
      <c r="BA29" s="334"/>
      <c r="BB29" s="334"/>
      <c r="BC29" s="334"/>
      <c r="BD29" s="334"/>
      <c r="BE29" s="334"/>
      <c r="BF29" s="334"/>
      <c r="BG29" s="334"/>
      <c r="BH29" s="334"/>
      <c r="BI29" s="334"/>
      <c r="BJ29" s="334"/>
      <c r="BK29" s="334"/>
      <c r="BL29" s="334"/>
      <c r="BM29" s="334"/>
      <c r="BN29" s="334"/>
      <c r="BO29" s="334"/>
      <c r="BP29" s="334"/>
      <c r="BQ29" s="334"/>
      <c r="BR29" s="334"/>
      <c r="BS29" s="334"/>
      <c r="BT29" s="334"/>
      <c r="BU29" s="334"/>
      <c r="BV29" s="334"/>
      <c r="BW29" s="334"/>
      <c r="BX29" s="334"/>
      <c r="BY29" s="334"/>
      <c r="BZ29" s="334"/>
      <c r="CA29" s="334"/>
      <c r="CB29" s="334"/>
      <c r="CC29" s="334"/>
      <c r="CD29" s="334"/>
      <c r="CE29" s="334"/>
      <c r="CF29" s="334"/>
      <c r="CG29" s="334"/>
      <c r="CH29" s="334"/>
      <c r="CI29" s="334"/>
      <c r="CJ29" s="334"/>
      <c r="CK29" s="334"/>
      <c r="CL29" s="334"/>
      <c r="CM29" s="334"/>
      <c r="CN29" s="334"/>
      <c r="CO29" s="334"/>
      <c r="CP29" s="334"/>
      <c r="CQ29" s="334"/>
      <c r="CR29" s="334"/>
      <c r="CS29" s="334"/>
      <c r="CT29" s="334"/>
      <c r="CU29" s="334"/>
      <c r="CV29" s="334"/>
      <c r="CW29" s="334"/>
      <c r="CX29" s="334"/>
      <c r="CY29" s="334"/>
      <c r="CZ29" s="334"/>
      <c r="DA29" s="334"/>
      <c r="DB29" s="334"/>
      <c r="DC29" s="334"/>
      <c r="DD29" s="334"/>
      <c r="DE29" s="334"/>
      <c r="DF29" s="334"/>
      <c r="DG29" s="334"/>
      <c r="DH29" s="334"/>
      <c r="DI29" s="334"/>
      <c r="DJ29" s="334"/>
      <c r="DK29" s="334"/>
      <c r="DL29" s="334"/>
      <c r="DM29" s="334"/>
      <c r="DN29" s="334"/>
      <c r="DO29" s="334"/>
      <c r="DP29" s="334"/>
      <c r="DQ29" s="334"/>
      <c r="DR29" s="334"/>
      <c r="DS29" s="334"/>
      <c r="DT29" s="334"/>
      <c r="DU29" s="334"/>
      <c r="DV29" s="334"/>
      <c r="DW29" s="334"/>
      <c r="DX29" s="334"/>
      <c r="DY29" s="334"/>
      <c r="DZ29" s="334"/>
      <c r="EA29" s="334"/>
      <c r="EB29" s="334"/>
      <c r="EC29" s="334"/>
      <c r="ED29" s="334"/>
      <c r="EE29" s="334"/>
      <c r="EF29" s="334"/>
      <c r="EG29" s="334"/>
      <c r="EH29" s="334"/>
      <c r="EI29" s="334"/>
      <c r="EJ29" s="334"/>
      <c r="EK29" s="334"/>
      <c r="EL29" s="334"/>
      <c r="EM29" s="334"/>
      <c r="EN29" s="334"/>
      <c r="EO29" s="334"/>
      <c r="EP29" s="334"/>
      <c r="EQ29" s="334"/>
      <c r="ER29" s="334"/>
      <c r="ES29" s="334"/>
      <c r="ET29" s="334"/>
      <c r="EU29" s="334"/>
      <c r="EV29" s="334"/>
      <c r="EW29" s="334"/>
      <c r="EX29" s="334"/>
      <c r="EY29" s="334"/>
      <c r="EZ29" s="334"/>
      <c r="FA29" s="334"/>
      <c r="FB29" s="334"/>
      <c r="FC29" s="334"/>
      <c r="FD29" s="334"/>
      <c r="FE29" s="334"/>
      <c r="FF29" s="334"/>
      <c r="FG29" s="334"/>
      <c r="FH29" s="334"/>
      <c r="FI29" s="334"/>
      <c r="FJ29" s="334"/>
      <c r="FK29" s="334"/>
      <c r="FL29" s="334"/>
      <c r="FM29" s="334"/>
      <c r="FN29" s="334"/>
      <c r="FO29" s="334"/>
      <c r="FP29" s="334"/>
      <c r="FQ29" s="334"/>
      <c r="FR29" s="334"/>
      <c r="FS29" s="334"/>
      <c r="FT29" s="334"/>
      <c r="FU29" s="334"/>
      <c r="FV29" s="334"/>
      <c r="FW29" s="334"/>
      <c r="FX29" s="334"/>
      <c r="FY29" s="334"/>
      <c r="FZ29" s="334"/>
      <c r="GA29" s="334"/>
      <c r="GB29" s="334"/>
      <c r="GC29" s="334"/>
      <c r="GD29" s="334"/>
      <c r="GE29" s="334"/>
      <c r="GF29" s="334"/>
      <c r="GG29" s="334"/>
      <c r="GH29" s="334"/>
      <c r="GI29" s="334"/>
      <c r="GJ29" s="334"/>
      <c r="GK29" s="334"/>
      <c r="GL29" s="334"/>
      <c r="GM29" s="334"/>
      <c r="GN29" s="334"/>
      <c r="GO29" s="334"/>
      <c r="GP29" s="334"/>
      <c r="GQ29" s="334"/>
      <c r="GR29" s="334"/>
      <c r="GS29" s="334"/>
      <c r="GT29" s="334"/>
      <c r="GU29" s="334"/>
      <c r="GV29" s="334"/>
      <c r="GW29" s="334"/>
      <c r="GX29" s="334"/>
      <c r="GY29" s="334"/>
      <c r="GZ29" s="334"/>
      <c r="HA29" s="334"/>
      <c r="HB29" s="334"/>
      <c r="HC29" s="334"/>
      <c r="HD29" s="334"/>
      <c r="HE29" s="334"/>
      <c r="HF29" s="334"/>
      <c r="HG29" s="334"/>
      <c r="HH29" s="334"/>
      <c r="HI29" s="334"/>
      <c r="HJ29" s="334"/>
      <c r="HK29" s="334"/>
      <c r="HL29" s="334"/>
      <c r="HM29" s="334"/>
      <c r="HN29" s="334"/>
      <c r="HO29" s="334"/>
      <c r="HP29" s="334"/>
      <c r="HQ29" s="334"/>
      <c r="HR29" s="334"/>
      <c r="HS29" s="334"/>
      <c r="HT29" s="334"/>
      <c r="HU29" s="334"/>
      <c r="HV29" s="334"/>
      <c r="HW29" s="334"/>
      <c r="HX29" s="334"/>
      <c r="HY29" s="334"/>
      <c r="HZ29" s="334"/>
      <c r="IA29" s="334"/>
      <c r="IB29" s="334"/>
      <c r="IC29" s="334"/>
      <c r="ID29" s="334"/>
      <c r="IE29" s="334"/>
      <c r="IF29" s="334"/>
      <c r="IG29" s="334"/>
      <c r="IH29" s="334"/>
      <c r="II29" s="334"/>
      <c r="IJ29" s="334"/>
      <c r="IK29" s="334"/>
      <c r="IL29" s="334"/>
      <c r="IM29" s="334"/>
      <c r="IN29" s="334"/>
      <c r="IO29" s="334"/>
      <c r="IP29" s="334"/>
      <c r="IQ29" s="334"/>
      <c r="IR29" s="334"/>
      <c r="IS29" s="334"/>
      <c r="IT29" s="334"/>
      <c r="IU29" s="334"/>
      <c r="IV29" s="334"/>
    </row>
    <row r="30" spans="1:256" s="87" customFormat="1" ht="21.75" customHeight="1">
      <c r="A30" s="88" t="s">
        <v>287</v>
      </c>
      <c r="B30" s="377"/>
      <c r="C30" s="378"/>
      <c r="D30" s="377"/>
      <c r="G30" s="89"/>
      <c r="H30" s="89"/>
      <c r="I30" s="89"/>
      <c r="N30" s="334"/>
      <c r="O30" s="334"/>
      <c r="P30" s="334"/>
      <c r="Q30" s="334"/>
      <c r="R30" s="334"/>
      <c r="S30" s="334"/>
      <c r="T30" s="334"/>
      <c r="U30" s="334"/>
      <c r="V30" s="334"/>
      <c r="W30" s="334"/>
      <c r="X30" s="334"/>
      <c r="Y30" s="334"/>
      <c r="Z30" s="334"/>
      <c r="AA30" s="334"/>
      <c r="AB30" s="334"/>
      <c r="AC30" s="334"/>
      <c r="AD30" s="334"/>
      <c r="AE30" s="334"/>
      <c r="AF30" s="334"/>
      <c r="AG30" s="334"/>
      <c r="AH30" s="334"/>
      <c r="AI30" s="334"/>
      <c r="AJ30" s="334"/>
      <c r="AK30" s="334"/>
      <c r="AL30" s="334"/>
      <c r="AM30" s="334"/>
      <c r="AN30" s="334"/>
      <c r="AO30" s="334"/>
      <c r="AP30" s="334"/>
      <c r="AQ30" s="334"/>
      <c r="AR30" s="334"/>
      <c r="AS30" s="334"/>
      <c r="AT30" s="334"/>
      <c r="AU30" s="334"/>
      <c r="AV30" s="334"/>
      <c r="AW30" s="334"/>
      <c r="AX30" s="334"/>
      <c r="AY30" s="334"/>
      <c r="AZ30" s="334"/>
      <c r="BA30" s="334"/>
      <c r="BB30" s="334"/>
      <c r="BC30" s="334"/>
      <c r="BD30" s="334"/>
      <c r="BE30" s="334"/>
      <c r="BF30" s="334"/>
      <c r="BG30" s="334"/>
      <c r="BH30" s="334"/>
      <c r="BI30" s="334"/>
      <c r="BJ30" s="334"/>
      <c r="BK30" s="334"/>
      <c r="BL30" s="334"/>
      <c r="BM30" s="334"/>
      <c r="BN30" s="334"/>
      <c r="BO30" s="334"/>
      <c r="BP30" s="334"/>
      <c r="BQ30" s="334"/>
      <c r="BR30" s="334"/>
      <c r="BS30" s="334"/>
      <c r="BT30" s="334"/>
      <c r="BU30" s="334"/>
      <c r="BV30" s="334"/>
      <c r="BW30" s="334"/>
      <c r="BX30" s="334"/>
      <c r="BY30" s="334"/>
      <c r="BZ30" s="334"/>
      <c r="CA30" s="334"/>
      <c r="CB30" s="334"/>
      <c r="CC30" s="334"/>
      <c r="CD30" s="334"/>
      <c r="CE30" s="334"/>
      <c r="CF30" s="334"/>
      <c r="CG30" s="334"/>
      <c r="CH30" s="334"/>
      <c r="CI30" s="334"/>
      <c r="CJ30" s="334"/>
      <c r="CK30" s="334"/>
      <c r="CL30" s="334"/>
      <c r="CM30" s="334"/>
      <c r="CN30" s="334"/>
      <c r="CO30" s="334"/>
      <c r="CP30" s="334"/>
      <c r="CQ30" s="334"/>
      <c r="CR30" s="334"/>
      <c r="CS30" s="334"/>
      <c r="CT30" s="334"/>
      <c r="CU30" s="334"/>
      <c r="CV30" s="334"/>
      <c r="CW30" s="334"/>
      <c r="CX30" s="334"/>
      <c r="CY30" s="334"/>
      <c r="CZ30" s="334"/>
      <c r="DA30" s="334"/>
      <c r="DB30" s="334"/>
      <c r="DC30" s="334"/>
      <c r="DD30" s="334"/>
      <c r="DE30" s="334"/>
      <c r="DF30" s="334"/>
      <c r="DG30" s="334"/>
      <c r="DH30" s="334"/>
      <c r="DI30" s="334"/>
      <c r="DJ30" s="334"/>
      <c r="DK30" s="334"/>
      <c r="DL30" s="334"/>
      <c r="DM30" s="334"/>
      <c r="DN30" s="334"/>
      <c r="DO30" s="334"/>
      <c r="DP30" s="334"/>
      <c r="DQ30" s="334"/>
      <c r="DR30" s="334"/>
      <c r="DS30" s="334"/>
      <c r="DT30" s="334"/>
      <c r="DU30" s="334"/>
      <c r="DV30" s="334"/>
      <c r="DW30" s="334"/>
      <c r="DX30" s="334"/>
      <c r="DY30" s="334"/>
      <c r="DZ30" s="334"/>
      <c r="EA30" s="334"/>
      <c r="EB30" s="334"/>
      <c r="EC30" s="334"/>
      <c r="ED30" s="334"/>
      <c r="EE30" s="334"/>
      <c r="EF30" s="334"/>
      <c r="EG30" s="334"/>
      <c r="EH30" s="334"/>
      <c r="EI30" s="334"/>
      <c r="EJ30" s="334"/>
      <c r="EK30" s="334"/>
      <c r="EL30" s="334"/>
      <c r="EM30" s="334"/>
      <c r="EN30" s="334"/>
      <c r="EO30" s="334"/>
      <c r="EP30" s="334"/>
      <c r="EQ30" s="334"/>
      <c r="ER30" s="334"/>
      <c r="ES30" s="334"/>
      <c r="ET30" s="334"/>
      <c r="EU30" s="334"/>
      <c r="EV30" s="334"/>
      <c r="EW30" s="334"/>
      <c r="EX30" s="334"/>
      <c r="EY30" s="334"/>
      <c r="EZ30" s="334"/>
      <c r="FA30" s="334"/>
      <c r="FB30" s="334"/>
      <c r="FC30" s="334"/>
      <c r="FD30" s="334"/>
      <c r="FE30" s="334"/>
      <c r="FF30" s="334"/>
      <c r="FG30" s="334"/>
      <c r="FH30" s="334"/>
      <c r="FI30" s="334"/>
      <c r="FJ30" s="334"/>
      <c r="FK30" s="334"/>
      <c r="FL30" s="334"/>
      <c r="FM30" s="334"/>
      <c r="FN30" s="334"/>
      <c r="FO30" s="334"/>
      <c r="FP30" s="334"/>
      <c r="FQ30" s="334"/>
      <c r="FR30" s="334"/>
      <c r="FS30" s="334"/>
      <c r="FT30" s="334"/>
      <c r="FU30" s="334"/>
      <c r="FV30" s="334"/>
      <c r="FW30" s="334"/>
      <c r="FX30" s="334"/>
      <c r="FY30" s="334"/>
      <c r="FZ30" s="334"/>
      <c r="GA30" s="334"/>
      <c r="GB30" s="334"/>
      <c r="GC30" s="334"/>
      <c r="GD30" s="334"/>
      <c r="GE30" s="334"/>
      <c r="GF30" s="334"/>
      <c r="GG30" s="334"/>
      <c r="GH30" s="334"/>
      <c r="GI30" s="334"/>
      <c r="GJ30" s="334"/>
      <c r="GK30" s="334"/>
      <c r="GL30" s="334"/>
      <c r="GM30" s="334"/>
      <c r="GN30" s="334"/>
      <c r="GO30" s="334"/>
      <c r="GP30" s="334"/>
      <c r="GQ30" s="334"/>
      <c r="GR30" s="334"/>
      <c r="GS30" s="334"/>
      <c r="GT30" s="334"/>
      <c r="GU30" s="334"/>
      <c r="GV30" s="334"/>
      <c r="GW30" s="334"/>
      <c r="GX30" s="334"/>
      <c r="GY30" s="334"/>
      <c r="GZ30" s="334"/>
      <c r="HA30" s="334"/>
      <c r="HB30" s="334"/>
      <c r="HC30" s="334"/>
      <c r="HD30" s="334"/>
      <c r="HE30" s="334"/>
      <c r="HF30" s="334"/>
      <c r="HG30" s="334"/>
      <c r="HH30" s="334"/>
      <c r="HI30" s="334"/>
      <c r="HJ30" s="334"/>
      <c r="HK30" s="334"/>
      <c r="HL30" s="334"/>
      <c r="HM30" s="334"/>
      <c r="HN30" s="334"/>
      <c r="HO30" s="334"/>
      <c r="HP30" s="334"/>
      <c r="HQ30" s="334"/>
      <c r="HR30" s="334"/>
      <c r="HS30" s="334"/>
      <c r="HT30" s="334"/>
      <c r="HU30" s="334"/>
      <c r="HV30" s="334"/>
      <c r="HW30" s="334"/>
      <c r="HX30" s="334"/>
      <c r="HY30" s="334"/>
      <c r="HZ30" s="334"/>
      <c r="IA30" s="334"/>
      <c r="IB30" s="334"/>
      <c r="IC30" s="334"/>
      <c r="ID30" s="334"/>
      <c r="IE30" s="334"/>
      <c r="IF30" s="334"/>
      <c r="IG30" s="334"/>
      <c r="IH30" s="334"/>
      <c r="II30" s="334"/>
      <c r="IJ30" s="334"/>
      <c r="IK30" s="334"/>
      <c r="IL30" s="334"/>
      <c r="IM30" s="334"/>
      <c r="IN30" s="334"/>
      <c r="IO30" s="334"/>
      <c r="IP30" s="334"/>
      <c r="IQ30" s="334"/>
      <c r="IR30" s="334"/>
      <c r="IS30" s="334"/>
      <c r="IT30" s="334"/>
      <c r="IU30" s="334"/>
      <c r="IV30" s="334"/>
    </row>
    <row r="31" spans="1:256" s="2" customFormat="1" ht="21.75" customHeight="1">
      <c r="B31" s="377"/>
      <c r="C31" s="378"/>
      <c r="D31" s="377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</row>
    <row r="32" spans="1:256" s="2" customFormat="1" ht="21.75" customHeight="1">
      <c r="B32" s="377"/>
      <c r="C32" s="378"/>
      <c r="D32" s="377"/>
      <c r="G32" s="83"/>
      <c r="H32" s="86"/>
      <c r="I3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</row>
    <row r="33" spans="1:256" s="2" customFormat="1" ht="21.75" customHeight="1">
      <c r="A33"/>
      <c r="B33" s="377"/>
      <c r="C33" s="378"/>
      <c r="D33" s="377"/>
      <c r="G33" s="12" t="s">
        <v>130</v>
      </c>
      <c r="H33" s="85"/>
      <c r="I33"/>
      <c r="K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</row>
    <row r="34" spans="1:256" s="2" customFormat="1" ht="15.75">
      <c r="A34"/>
      <c r="B34" s="377"/>
      <c r="C34" s="378"/>
      <c r="D34" s="377"/>
      <c r="G34" s="2" t="s">
        <v>126</v>
      </c>
      <c r="H34"/>
      <c r="I34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</row>
    <row r="35" spans="1:256" customFormat="1">
      <c r="B35" s="377"/>
      <c r="C35" s="378"/>
      <c r="D35" s="377"/>
      <c r="E35" s="61"/>
      <c r="F35" s="61"/>
      <c r="K35" s="61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  <c r="CX35" s="85"/>
      <c r="CY35" s="85"/>
      <c r="CZ35" s="85"/>
      <c r="DA35" s="85"/>
      <c r="DB35" s="85"/>
      <c r="DC35" s="85"/>
      <c r="DD35" s="85"/>
      <c r="DE35" s="85"/>
      <c r="DF35" s="85"/>
      <c r="DG35" s="85"/>
      <c r="DH35" s="85"/>
      <c r="DI35" s="85"/>
      <c r="DJ35" s="85"/>
      <c r="DK35" s="85"/>
      <c r="DL35" s="85"/>
      <c r="DM35" s="85"/>
      <c r="DN35" s="85"/>
      <c r="DO35" s="85"/>
      <c r="DP35" s="85"/>
      <c r="DQ35" s="85"/>
      <c r="DR35" s="85"/>
      <c r="DS35" s="85"/>
      <c r="DT35" s="85"/>
      <c r="DU35" s="85"/>
      <c r="DV35" s="85"/>
      <c r="DW35" s="85"/>
      <c r="DX35" s="85"/>
      <c r="DY35" s="85"/>
      <c r="DZ35" s="85"/>
      <c r="EA35" s="85"/>
      <c r="EB35" s="85"/>
      <c r="EC35" s="85"/>
      <c r="ED35" s="85"/>
      <c r="EE35" s="85"/>
      <c r="EF35" s="85"/>
      <c r="EG35" s="85"/>
      <c r="EH35" s="85"/>
      <c r="EI35" s="85"/>
      <c r="EJ35" s="85"/>
      <c r="EK35" s="85"/>
      <c r="EL35" s="85"/>
      <c r="EM35" s="85"/>
      <c r="EN35" s="85"/>
      <c r="EO35" s="85"/>
      <c r="EP35" s="85"/>
      <c r="EQ35" s="85"/>
      <c r="ER35" s="85"/>
      <c r="ES35" s="85"/>
      <c r="ET35" s="85"/>
      <c r="EU35" s="85"/>
      <c r="EV35" s="85"/>
      <c r="EW35" s="85"/>
      <c r="EX35" s="85"/>
      <c r="EY35" s="85"/>
      <c r="EZ35" s="85"/>
      <c r="FA35" s="85"/>
      <c r="FB35" s="85"/>
      <c r="FC35" s="85"/>
      <c r="FD35" s="85"/>
      <c r="FE35" s="85"/>
      <c r="FF35" s="85"/>
      <c r="FG35" s="85"/>
      <c r="FH35" s="85"/>
      <c r="FI35" s="85"/>
      <c r="FJ35" s="85"/>
      <c r="FK35" s="85"/>
      <c r="FL35" s="85"/>
      <c r="FM35" s="85"/>
      <c r="FN35" s="85"/>
      <c r="FO35" s="85"/>
      <c r="FP35" s="85"/>
      <c r="FQ35" s="85"/>
      <c r="FR35" s="85"/>
      <c r="FS35" s="85"/>
      <c r="FT35" s="85"/>
      <c r="FU35" s="85"/>
      <c r="FV35" s="85"/>
      <c r="FW35" s="85"/>
      <c r="FX35" s="85"/>
      <c r="FY35" s="85"/>
      <c r="FZ35" s="85"/>
      <c r="GA35" s="85"/>
      <c r="GB35" s="85"/>
      <c r="GC35" s="85"/>
      <c r="GD35" s="85"/>
      <c r="GE35" s="85"/>
      <c r="GF35" s="85"/>
      <c r="GG35" s="85"/>
      <c r="GH35" s="85"/>
      <c r="GI35" s="85"/>
      <c r="GJ35" s="85"/>
      <c r="GK35" s="85"/>
      <c r="GL35" s="85"/>
      <c r="GM35" s="85"/>
      <c r="GN35" s="85"/>
      <c r="GO35" s="85"/>
      <c r="GP35" s="85"/>
      <c r="GQ35" s="85"/>
      <c r="GR35" s="85"/>
      <c r="GS35" s="85"/>
      <c r="GT35" s="85"/>
      <c r="GU35" s="85"/>
      <c r="GV35" s="85"/>
      <c r="GW35" s="85"/>
      <c r="GX35" s="85"/>
      <c r="GY35" s="85"/>
      <c r="GZ35" s="85"/>
      <c r="HA35" s="85"/>
      <c r="HB35" s="85"/>
      <c r="HC35" s="85"/>
      <c r="HD35" s="85"/>
      <c r="HE35" s="85"/>
      <c r="HF35" s="85"/>
      <c r="HG35" s="85"/>
      <c r="HH35" s="85"/>
      <c r="HI35" s="85"/>
      <c r="HJ35" s="85"/>
      <c r="HK35" s="85"/>
      <c r="HL35" s="85"/>
      <c r="HM35" s="85"/>
      <c r="HN35" s="85"/>
      <c r="HO35" s="85"/>
      <c r="HP35" s="85"/>
      <c r="HQ35" s="85"/>
      <c r="HR35" s="85"/>
      <c r="HS35" s="85"/>
      <c r="HT35" s="85"/>
      <c r="HU35" s="85"/>
      <c r="HV35" s="85"/>
      <c r="HW35" s="85"/>
      <c r="HX35" s="85"/>
      <c r="HY35" s="85"/>
      <c r="HZ35" s="85"/>
      <c r="IA35" s="85"/>
      <c r="IB35" s="85"/>
      <c r="IC35" s="85"/>
      <c r="ID35" s="85"/>
      <c r="IE35" s="85"/>
      <c r="IF35" s="85"/>
      <c r="IG35" s="85"/>
      <c r="IH35" s="85"/>
      <c r="II35" s="85"/>
      <c r="IJ35" s="85"/>
      <c r="IK35" s="85"/>
      <c r="IL35" s="85"/>
      <c r="IM35" s="85"/>
      <c r="IN35" s="85"/>
      <c r="IO35" s="85"/>
      <c r="IP35" s="85"/>
      <c r="IQ35" s="85"/>
      <c r="IR35" s="85"/>
      <c r="IS35" s="85"/>
      <c r="IT35" s="85"/>
      <c r="IU35" s="85"/>
      <c r="IV35" s="85"/>
    </row>
    <row r="36" spans="1:256" customFormat="1">
      <c r="B36" s="377"/>
      <c r="C36" s="378"/>
      <c r="D36" s="377"/>
      <c r="E36" s="61"/>
      <c r="F36" s="61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  <c r="CX36" s="85"/>
      <c r="CY36" s="85"/>
      <c r="CZ36" s="85"/>
      <c r="DA36" s="85"/>
      <c r="DB36" s="85"/>
      <c r="DC36" s="85"/>
      <c r="DD36" s="85"/>
      <c r="DE36" s="85"/>
      <c r="DF36" s="85"/>
      <c r="DG36" s="85"/>
      <c r="DH36" s="85"/>
      <c r="DI36" s="85"/>
      <c r="DJ36" s="85"/>
      <c r="DK36" s="85"/>
      <c r="DL36" s="85"/>
      <c r="DM36" s="85"/>
      <c r="DN36" s="85"/>
      <c r="DO36" s="85"/>
      <c r="DP36" s="85"/>
      <c r="DQ36" s="85"/>
      <c r="DR36" s="85"/>
      <c r="DS36" s="85"/>
      <c r="DT36" s="85"/>
      <c r="DU36" s="85"/>
      <c r="DV36" s="85"/>
      <c r="DW36" s="85"/>
      <c r="DX36" s="85"/>
      <c r="DY36" s="85"/>
      <c r="DZ36" s="85"/>
      <c r="EA36" s="85"/>
      <c r="EB36" s="85"/>
      <c r="EC36" s="85"/>
      <c r="ED36" s="85"/>
      <c r="EE36" s="85"/>
      <c r="EF36" s="85"/>
      <c r="EG36" s="85"/>
      <c r="EH36" s="85"/>
      <c r="EI36" s="85"/>
      <c r="EJ36" s="85"/>
      <c r="EK36" s="85"/>
      <c r="EL36" s="85"/>
      <c r="EM36" s="85"/>
      <c r="EN36" s="85"/>
      <c r="EO36" s="85"/>
      <c r="EP36" s="85"/>
      <c r="EQ36" s="85"/>
      <c r="ER36" s="85"/>
      <c r="ES36" s="85"/>
      <c r="ET36" s="85"/>
      <c r="EU36" s="85"/>
      <c r="EV36" s="85"/>
      <c r="EW36" s="85"/>
      <c r="EX36" s="85"/>
      <c r="EY36" s="85"/>
      <c r="EZ36" s="85"/>
      <c r="FA36" s="85"/>
      <c r="FB36" s="85"/>
      <c r="FC36" s="85"/>
      <c r="FD36" s="85"/>
      <c r="FE36" s="85"/>
      <c r="FF36" s="85"/>
      <c r="FG36" s="85"/>
      <c r="FH36" s="85"/>
      <c r="FI36" s="85"/>
      <c r="FJ36" s="85"/>
      <c r="FK36" s="85"/>
      <c r="FL36" s="85"/>
      <c r="FM36" s="85"/>
      <c r="FN36" s="85"/>
      <c r="FO36" s="85"/>
      <c r="FP36" s="85"/>
      <c r="FQ36" s="85"/>
      <c r="FR36" s="85"/>
      <c r="FS36" s="85"/>
      <c r="FT36" s="85"/>
      <c r="FU36" s="85"/>
      <c r="FV36" s="85"/>
      <c r="FW36" s="85"/>
      <c r="FX36" s="85"/>
      <c r="FY36" s="85"/>
      <c r="FZ36" s="85"/>
      <c r="GA36" s="85"/>
      <c r="GB36" s="85"/>
      <c r="GC36" s="85"/>
      <c r="GD36" s="85"/>
      <c r="GE36" s="85"/>
      <c r="GF36" s="85"/>
      <c r="GG36" s="85"/>
      <c r="GH36" s="85"/>
      <c r="GI36" s="85"/>
      <c r="GJ36" s="85"/>
      <c r="GK36" s="85"/>
      <c r="GL36" s="85"/>
      <c r="GM36" s="85"/>
      <c r="GN36" s="85"/>
      <c r="GO36" s="85"/>
      <c r="GP36" s="85"/>
      <c r="GQ36" s="85"/>
      <c r="GR36" s="85"/>
      <c r="GS36" s="85"/>
      <c r="GT36" s="85"/>
      <c r="GU36" s="85"/>
      <c r="GV36" s="85"/>
      <c r="GW36" s="85"/>
      <c r="GX36" s="85"/>
      <c r="GY36" s="85"/>
      <c r="GZ36" s="85"/>
      <c r="HA36" s="85"/>
      <c r="HB36" s="85"/>
      <c r="HC36" s="85"/>
      <c r="HD36" s="85"/>
      <c r="HE36" s="85"/>
      <c r="HF36" s="85"/>
      <c r="HG36" s="85"/>
      <c r="HH36" s="85"/>
      <c r="HI36" s="85"/>
      <c r="HJ36" s="85"/>
      <c r="HK36" s="85"/>
      <c r="HL36" s="85"/>
      <c r="HM36" s="85"/>
      <c r="HN36" s="85"/>
      <c r="HO36" s="85"/>
      <c r="HP36" s="85"/>
      <c r="HQ36" s="85"/>
      <c r="HR36" s="85"/>
      <c r="HS36" s="85"/>
      <c r="HT36" s="85"/>
      <c r="HU36" s="85"/>
      <c r="HV36" s="85"/>
      <c r="HW36" s="85"/>
      <c r="HX36" s="85"/>
      <c r="HY36" s="85"/>
      <c r="HZ36" s="85"/>
      <c r="IA36" s="85"/>
      <c r="IB36" s="85"/>
      <c r="IC36" s="85"/>
      <c r="ID36" s="85"/>
      <c r="IE36" s="85"/>
      <c r="IF36" s="85"/>
      <c r="IG36" s="85"/>
      <c r="IH36" s="85"/>
      <c r="II36" s="85"/>
      <c r="IJ36" s="85"/>
      <c r="IK36" s="85"/>
      <c r="IL36" s="85"/>
      <c r="IM36" s="85"/>
      <c r="IN36" s="85"/>
      <c r="IO36" s="85"/>
      <c r="IP36" s="85"/>
      <c r="IQ36" s="85"/>
      <c r="IR36" s="85"/>
      <c r="IS36" s="85"/>
      <c r="IT36" s="85"/>
      <c r="IU36" s="85"/>
      <c r="IV36" s="85"/>
    </row>
    <row r="37" spans="1:256" customFormat="1">
      <c r="B37" s="377"/>
      <c r="C37" s="378"/>
      <c r="D37" s="377"/>
      <c r="E37" s="61"/>
      <c r="F37" s="61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  <c r="CX37" s="85"/>
      <c r="CY37" s="85"/>
      <c r="CZ37" s="85"/>
      <c r="DA37" s="85"/>
      <c r="DB37" s="85"/>
      <c r="DC37" s="85"/>
      <c r="DD37" s="85"/>
      <c r="DE37" s="85"/>
      <c r="DF37" s="85"/>
      <c r="DG37" s="85"/>
      <c r="DH37" s="85"/>
      <c r="DI37" s="85"/>
      <c r="DJ37" s="85"/>
      <c r="DK37" s="85"/>
      <c r="DL37" s="85"/>
      <c r="DM37" s="85"/>
      <c r="DN37" s="85"/>
      <c r="DO37" s="85"/>
      <c r="DP37" s="85"/>
      <c r="DQ37" s="85"/>
      <c r="DR37" s="85"/>
      <c r="DS37" s="85"/>
      <c r="DT37" s="85"/>
      <c r="DU37" s="85"/>
      <c r="DV37" s="85"/>
      <c r="DW37" s="85"/>
      <c r="DX37" s="85"/>
      <c r="DY37" s="85"/>
      <c r="DZ37" s="85"/>
      <c r="EA37" s="85"/>
      <c r="EB37" s="85"/>
      <c r="EC37" s="85"/>
      <c r="ED37" s="85"/>
      <c r="EE37" s="85"/>
      <c r="EF37" s="85"/>
      <c r="EG37" s="85"/>
      <c r="EH37" s="85"/>
      <c r="EI37" s="85"/>
      <c r="EJ37" s="85"/>
      <c r="EK37" s="85"/>
      <c r="EL37" s="85"/>
      <c r="EM37" s="85"/>
      <c r="EN37" s="85"/>
      <c r="EO37" s="85"/>
      <c r="EP37" s="85"/>
      <c r="EQ37" s="85"/>
      <c r="ER37" s="85"/>
      <c r="ES37" s="85"/>
      <c r="ET37" s="85"/>
      <c r="EU37" s="85"/>
      <c r="EV37" s="85"/>
      <c r="EW37" s="85"/>
      <c r="EX37" s="85"/>
      <c r="EY37" s="85"/>
      <c r="EZ37" s="85"/>
      <c r="FA37" s="85"/>
      <c r="FB37" s="85"/>
      <c r="FC37" s="85"/>
      <c r="FD37" s="85"/>
      <c r="FE37" s="85"/>
      <c r="FF37" s="85"/>
      <c r="FG37" s="85"/>
      <c r="FH37" s="85"/>
      <c r="FI37" s="85"/>
      <c r="FJ37" s="85"/>
      <c r="FK37" s="85"/>
      <c r="FL37" s="85"/>
      <c r="FM37" s="85"/>
      <c r="FN37" s="85"/>
      <c r="FO37" s="85"/>
      <c r="FP37" s="85"/>
      <c r="FQ37" s="85"/>
      <c r="FR37" s="85"/>
      <c r="FS37" s="85"/>
      <c r="FT37" s="85"/>
      <c r="FU37" s="85"/>
      <c r="FV37" s="85"/>
      <c r="FW37" s="85"/>
      <c r="FX37" s="85"/>
      <c r="FY37" s="85"/>
      <c r="FZ37" s="85"/>
      <c r="GA37" s="85"/>
      <c r="GB37" s="85"/>
      <c r="GC37" s="85"/>
      <c r="GD37" s="85"/>
      <c r="GE37" s="85"/>
      <c r="GF37" s="85"/>
      <c r="GG37" s="85"/>
      <c r="GH37" s="85"/>
      <c r="GI37" s="85"/>
      <c r="GJ37" s="85"/>
      <c r="GK37" s="85"/>
      <c r="GL37" s="85"/>
      <c r="GM37" s="85"/>
      <c r="GN37" s="85"/>
      <c r="GO37" s="85"/>
      <c r="GP37" s="85"/>
      <c r="GQ37" s="85"/>
      <c r="GR37" s="85"/>
      <c r="GS37" s="85"/>
      <c r="GT37" s="85"/>
      <c r="GU37" s="85"/>
      <c r="GV37" s="85"/>
      <c r="GW37" s="85"/>
      <c r="GX37" s="85"/>
      <c r="GY37" s="85"/>
      <c r="GZ37" s="85"/>
      <c r="HA37" s="85"/>
      <c r="HB37" s="85"/>
      <c r="HC37" s="85"/>
      <c r="HD37" s="85"/>
      <c r="HE37" s="85"/>
      <c r="HF37" s="85"/>
      <c r="HG37" s="85"/>
      <c r="HH37" s="85"/>
      <c r="HI37" s="85"/>
      <c r="HJ37" s="85"/>
      <c r="HK37" s="85"/>
      <c r="HL37" s="85"/>
      <c r="HM37" s="85"/>
      <c r="HN37" s="85"/>
      <c r="HO37" s="85"/>
      <c r="HP37" s="85"/>
      <c r="HQ37" s="85"/>
      <c r="HR37" s="85"/>
      <c r="HS37" s="85"/>
      <c r="HT37" s="85"/>
      <c r="HU37" s="85"/>
      <c r="HV37" s="85"/>
      <c r="HW37" s="85"/>
      <c r="HX37" s="85"/>
      <c r="HY37" s="85"/>
      <c r="HZ37" s="85"/>
      <c r="IA37" s="85"/>
      <c r="IB37" s="85"/>
      <c r="IC37" s="85"/>
      <c r="ID37" s="85"/>
      <c r="IE37" s="85"/>
      <c r="IF37" s="85"/>
      <c r="IG37" s="85"/>
      <c r="IH37" s="85"/>
      <c r="II37" s="85"/>
      <c r="IJ37" s="85"/>
      <c r="IK37" s="85"/>
      <c r="IL37" s="85"/>
      <c r="IM37" s="85"/>
      <c r="IN37" s="85"/>
      <c r="IO37" s="85"/>
      <c r="IP37" s="85"/>
      <c r="IQ37" s="85"/>
      <c r="IR37" s="85"/>
      <c r="IS37" s="85"/>
      <c r="IT37" s="85"/>
      <c r="IU37" s="85"/>
      <c r="IV37" s="85"/>
    </row>
    <row r="38" spans="1:256" customFormat="1">
      <c r="B38" s="377"/>
      <c r="C38" s="378"/>
      <c r="D38" s="377"/>
      <c r="E38" s="61"/>
      <c r="F38" s="61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  <c r="CX38" s="85"/>
      <c r="CY38" s="85"/>
      <c r="CZ38" s="85"/>
      <c r="DA38" s="85"/>
      <c r="DB38" s="85"/>
      <c r="DC38" s="85"/>
      <c r="DD38" s="85"/>
      <c r="DE38" s="85"/>
      <c r="DF38" s="85"/>
      <c r="DG38" s="85"/>
      <c r="DH38" s="85"/>
      <c r="DI38" s="85"/>
      <c r="DJ38" s="85"/>
      <c r="DK38" s="85"/>
      <c r="DL38" s="85"/>
      <c r="DM38" s="85"/>
      <c r="DN38" s="85"/>
      <c r="DO38" s="85"/>
      <c r="DP38" s="85"/>
      <c r="DQ38" s="85"/>
      <c r="DR38" s="85"/>
      <c r="DS38" s="85"/>
      <c r="DT38" s="85"/>
      <c r="DU38" s="85"/>
      <c r="DV38" s="85"/>
      <c r="DW38" s="85"/>
      <c r="DX38" s="85"/>
      <c r="DY38" s="85"/>
      <c r="DZ38" s="85"/>
      <c r="EA38" s="85"/>
      <c r="EB38" s="85"/>
      <c r="EC38" s="85"/>
      <c r="ED38" s="85"/>
      <c r="EE38" s="85"/>
      <c r="EF38" s="85"/>
      <c r="EG38" s="85"/>
      <c r="EH38" s="85"/>
      <c r="EI38" s="85"/>
      <c r="EJ38" s="85"/>
      <c r="EK38" s="85"/>
      <c r="EL38" s="85"/>
      <c r="EM38" s="85"/>
      <c r="EN38" s="85"/>
      <c r="EO38" s="85"/>
      <c r="EP38" s="85"/>
      <c r="EQ38" s="85"/>
      <c r="ER38" s="85"/>
      <c r="ES38" s="85"/>
      <c r="ET38" s="85"/>
      <c r="EU38" s="85"/>
      <c r="EV38" s="85"/>
      <c r="EW38" s="85"/>
      <c r="EX38" s="85"/>
      <c r="EY38" s="85"/>
      <c r="EZ38" s="85"/>
      <c r="FA38" s="85"/>
      <c r="FB38" s="85"/>
      <c r="FC38" s="85"/>
      <c r="FD38" s="85"/>
      <c r="FE38" s="85"/>
      <c r="FF38" s="85"/>
      <c r="FG38" s="85"/>
      <c r="FH38" s="85"/>
      <c r="FI38" s="85"/>
      <c r="FJ38" s="85"/>
      <c r="FK38" s="85"/>
      <c r="FL38" s="85"/>
      <c r="FM38" s="85"/>
      <c r="FN38" s="85"/>
      <c r="FO38" s="85"/>
      <c r="FP38" s="85"/>
      <c r="FQ38" s="85"/>
      <c r="FR38" s="85"/>
      <c r="FS38" s="85"/>
      <c r="FT38" s="85"/>
      <c r="FU38" s="85"/>
      <c r="FV38" s="85"/>
      <c r="FW38" s="85"/>
      <c r="FX38" s="85"/>
      <c r="FY38" s="85"/>
      <c r="FZ38" s="85"/>
      <c r="GA38" s="85"/>
      <c r="GB38" s="85"/>
      <c r="GC38" s="85"/>
      <c r="GD38" s="85"/>
      <c r="GE38" s="85"/>
      <c r="GF38" s="85"/>
      <c r="GG38" s="85"/>
      <c r="GH38" s="85"/>
      <c r="GI38" s="85"/>
      <c r="GJ38" s="85"/>
      <c r="GK38" s="85"/>
      <c r="GL38" s="85"/>
      <c r="GM38" s="85"/>
      <c r="GN38" s="85"/>
      <c r="GO38" s="85"/>
      <c r="GP38" s="85"/>
      <c r="GQ38" s="85"/>
      <c r="GR38" s="85"/>
      <c r="GS38" s="85"/>
      <c r="GT38" s="85"/>
      <c r="GU38" s="85"/>
      <c r="GV38" s="85"/>
      <c r="GW38" s="85"/>
      <c r="GX38" s="85"/>
      <c r="GY38" s="85"/>
      <c r="GZ38" s="85"/>
      <c r="HA38" s="85"/>
      <c r="HB38" s="85"/>
      <c r="HC38" s="85"/>
      <c r="HD38" s="85"/>
      <c r="HE38" s="85"/>
      <c r="HF38" s="85"/>
      <c r="HG38" s="85"/>
      <c r="HH38" s="85"/>
      <c r="HI38" s="85"/>
      <c r="HJ38" s="85"/>
      <c r="HK38" s="85"/>
      <c r="HL38" s="85"/>
      <c r="HM38" s="85"/>
      <c r="HN38" s="85"/>
      <c r="HO38" s="85"/>
      <c r="HP38" s="85"/>
      <c r="HQ38" s="85"/>
      <c r="HR38" s="85"/>
      <c r="HS38" s="85"/>
      <c r="HT38" s="85"/>
      <c r="HU38" s="85"/>
      <c r="HV38" s="85"/>
      <c r="HW38" s="85"/>
      <c r="HX38" s="85"/>
      <c r="HY38" s="85"/>
      <c r="HZ38" s="85"/>
      <c r="IA38" s="85"/>
      <c r="IB38" s="85"/>
      <c r="IC38" s="85"/>
      <c r="ID38" s="85"/>
      <c r="IE38" s="85"/>
      <c r="IF38" s="85"/>
      <c r="IG38" s="85"/>
      <c r="IH38" s="85"/>
      <c r="II38" s="85"/>
      <c r="IJ38" s="85"/>
      <c r="IK38" s="85"/>
      <c r="IL38" s="85"/>
      <c r="IM38" s="85"/>
      <c r="IN38" s="85"/>
      <c r="IO38" s="85"/>
      <c r="IP38" s="85"/>
      <c r="IQ38" s="85"/>
      <c r="IR38" s="85"/>
      <c r="IS38" s="85"/>
      <c r="IT38" s="85"/>
      <c r="IU38" s="85"/>
      <c r="IV38" s="85"/>
    </row>
    <row r="39" spans="1:256" customFormat="1">
      <c r="B39" s="377"/>
      <c r="C39" s="378"/>
      <c r="D39" s="377"/>
      <c r="E39" s="61"/>
      <c r="F39" s="61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  <c r="CX39" s="85"/>
      <c r="CY39" s="85"/>
      <c r="CZ39" s="85"/>
      <c r="DA39" s="85"/>
      <c r="DB39" s="85"/>
      <c r="DC39" s="85"/>
      <c r="DD39" s="85"/>
      <c r="DE39" s="85"/>
      <c r="DF39" s="85"/>
      <c r="DG39" s="85"/>
      <c r="DH39" s="85"/>
      <c r="DI39" s="85"/>
      <c r="DJ39" s="85"/>
      <c r="DK39" s="85"/>
      <c r="DL39" s="85"/>
      <c r="DM39" s="85"/>
      <c r="DN39" s="85"/>
      <c r="DO39" s="85"/>
      <c r="DP39" s="85"/>
      <c r="DQ39" s="85"/>
      <c r="DR39" s="85"/>
      <c r="DS39" s="85"/>
      <c r="DT39" s="85"/>
      <c r="DU39" s="85"/>
      <c r="DV39" s="85"/>
      <c r="DW39" s="85"/>
      <c r="DX39" s="85"/>
      <c r="DY39" s="85"/>
      <c r="DZ39" s="85"/>
      <c r="EA39" s="85"/>
      <c r="EB39" s="85"/>
      <c r="EC39" s="85"/>
      <c r="ED39" s="85"/>
      <c r="EE39" s="85"/>
      <c r="EF39" s="85"/>
      <c r="EG39" s="85"/>
      <c r="EH39" s="85"/>
      <c r="EI39" s="85"/>
      <c r="EJ39" s="85"/>
      <c r="EK39" s="85"/>
      <c r="EL39" s="85"/>
      <c r="EM39" s="85"/>
      <c r="EN39" s="85"/>
      <c r="EO39" s="85"/>
      <c r="EP39" s="85"/>
      <c r="EQ39" s="85"/>
      <c r="ER39" s="85"/>
      <c r="ES39" s="85"/>
      <c r="ET39" s="85"/>
      <c r="EU39" s="85"/>
      <c r="EV39" s="85"/>
      <c r="EW39" s="85"/>
      <c r="EX39" s="85"/>
      <c r="EY39" s="85"/>
      <c r="EZ39" s="85"/>
      <c r="FA39" s="85"/>
      <c r="FB39" s="85"/>
      <c r="FC39" s="85"/>
      <c r="FD39" s="85"/>
      <c r="FE39" s="85"/>
      <c r="FF39" s="85"/>
      <c r="FG39" s="85"/>
      <c r="FH39" s="85"/>
      <c r="FI39" s="85"/>
      <c r="FJ39" s="85"/>
      <c r="FK39" s="85"/>
      <c r="FL39" s="85"/>
      <c r="FM39" s="85"/>
      <c r="FN39" s="85"/>
      <c r="FO39" s="85"/>
      <c r="FP39" s="85"/>
      <c r="FQ39" s="85"/>
      <c r="FR39" s="85"/>
      <c r="FS39" s="85"/>
      <c r="FT39" s="85"/>
      <c r="FU39" s="85"/>
      <c r="FV39" s="85"/>
      <c r="FW39" s="85"/>
      <c r="FX39" s="85"/>
      <c r="FY39" s="85"/>
      <c r="FZ39" s="85"/>
      <c r="GA39" s="85"/>
      <c r="GB39" s="85"/>
      <c r="GC39" s="85"/>
      <c r="GD39" s="85"/>
      <c r="GE39" s="85"/>
      <c r="GF39" s="85"/>
      <c r="GG39" s="85"/>
      <c r="GH39" s="85"/>
      <c r="GI39" s="85"/>
      <c r="GJ39" s="85"/>
      <c r="GK39" s="85"/>
      <c r="GL39" s="85"/>
      <c r="GM39" s="85"/>
      <c r="GN39" s="85"/>
      <c r="GO39" s="85"/>
      <c r="GP39" s="85"/>
      <c r="GQ39" s="85"/>
      <c r="GR39" s="85"/>
      <c r="GS39" s="85"/>
      <c r="GT39" s="85"/>
      <c r="GU39" s="85"/>
      <c r="GV39" s="85"/>
      <c r="GW39" s="85"/>
      <c r="GX39" s="85"/>
      <c r="GY39" s="85"/>
      <c r="GZ39" s="85"/>
      <c r="HA39" s="85"/>
      <c r="HB39" s="85"/>
      <c r="HC39" s="85"/>
      <c r="HD39" s="85"/>
      <c r="HE39" s="85"/>
      <c r="HF39" s="85"/>
      <c r="HG39" s="85"/>
      <c r="HH39" s="85"/>
      <c r="HI39" s="85"/>
      <c r="HJ39" s="85"/>
      <c r="HK39" s="85"/>
      <c r="HL39" s="85"/>
      <c r="HM39" s="85"/>
      <c r="HN39" s="85"/>
      <c r="HO39" s="85"/>
      <c r="HP39" s="85"/>
      <c r="HQ39" s="85"/>
      <c r="HR39" s="85"/>
      <c r="HS39" s="85"/>
      <c r="HT39" s="85"/>
      <c r="HU39" s="85"/>
      <c r="HV39" s="85"/>
      <c r="HW39" s="85"/>
      <c r="HX39" s="85"/>
      <c r="HY39" s="85"/>
      <c r="HZ39" s="85"/>
      <c r="IA39" s="85"/>
      <c r="IB39" s="85"/>
      <c r="IC39" s="85"/>
      <c r="ID39" s="85"/>
      <c r="IE39" s="85"/>
      <c r="IF39" s="85"/>
      <c r="IG39" s="85"/>
      <c r="IH39" s="85"/>
      <c r="II39" s="85"/>
      <c r="IJ39" s="85"/>
      <c r="IK39" s="85"/>
      <c r="IL39" s="85"/>
      <c r="IM39" s="85"/>
      <c r="IN39" s="85"/>
      <c r="IO39" s="85"/>
      <c r="IP39" s="85"/>
      <c r="IQ39" s="85"/>
      <c r="IR39" s="85"/>
      <c r="IS39" s="85"/>
      <c r="IT39" s="85"/>
      <c r="IU39" s="85"/>
      <c r="IV39" s="85"/>
    </row>
    <row r="40" spans="1:256" customFormat="1">
      <c r="B40" s="377"/>
      <c r="C40" s="378"/>
      <c r="D40" s="377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  <c r="CX40" s="85"/>
      <c r="CY40" s="85"/>
      <c r="CZ40" s="85"/>
      <c r="DA40" s="85"/>
      <c r="DB40" s="85"/>
      <c r="DC40" s="85"/>
      <c r="DD40" s="85"/>
      <c r="DE40" s="85"/>
      <c r="DF40" s="85"/>
      <c r="DG40" s="85"/>
      <c r="DH40" s="85"/>
      <c r="DI40" s="85"/>
      <c r="DJ40" s="85"/>
      <c r="DK40" s="85"/>
      <c r="DL40" s="85"/>
      <c r="DM40" s="85"/>
      <c r="DN40" s="85"/>
      <c r="DO40" s="85"/>
      <c r="DP40" s="85"/>
      <c r="DQ40" s="85"/>
      <c r="DR40" s="85"/>
      <c r="DS40" s="85"/>
      <c r="DT40" s="85"/>
      <c r="DU40" s="85"/>
      <c r="DV40" s="85"/>
      <c r="DW40" s="85"/>
      <c r="DX40" s="85"/>
      <c r="DY40" s="85"/>
      <c r="DZ40" s="85"/>
      <c r="EA40" s="85"/>
      <c r="EB40" s="85"/>
      <c r="EC40" s="85"/>
      <c r="ED40" s="85"/>
      <c r="EE40" s="85"/>
      <c r="EF40" s="85"/>
      <c r="EG40" s="85"/>
      <c r="EH40" s="85"/>
      <c r="EI40" s="85"/>
      <c r="EJ40" s="85"/>
      <c r="EK40" s="85"/>
      <c r="EL40" s="85"/>
      <c r="EM40" s="85"/>
      <c r="EN40" s="85"/>
      <c r="EO40" s="85"/>
      <c r="EP40" s="85"/>
      <c r="EQ40" s="85"/>
      <c r="ER40" s="85"/>
      <c r="ES40" s="85"/>
      <c r="ET40" s="85"/>
      <c r="EU40" s="85"/>
      <c r="EV40" s="85"/>
      <c r="EW40" s="85"/>
      <c r="EX40" s="85"/>
      <c r="EY40" s="85"/>
      <c r="EZ40" s="85"/>
      <c r="FA40" s="85"/>
      <c r="FB40" s="85"/>
      <c r="FC40" s="85"/>
      <c r="FD40" s="85"/>
      <c r="FE40" s="85"/>
      <c r="FF40" s="85"/>
      <c r="FG40" s="85"/>
      <c r="FH40" s="85"/>
      <c r="FI40" s="85"/>
      <c r="FJ40" s="85"/>
      <c r="FK40" s="85"/>
      <c r="FL40" s="85"/>
      <c r="FM40" s="85"/>
      <c r="FN40" s="85"/>
      <c r="FO40" s="85"/>
      <c r="FP40" s="85"/>
      <c r="FQ40" s="85"/>
      <c r="FR40" s="85"/>
      <c r="FS40" s="85"/>
      <c r="FT40" s="85"/>
      <c r="FU40" s="85"/>
      <c r="FV40" s="85"/>
      <c r="FW40" s="85"/>
      <c r="FX40" s="85"/>
      <c r="FY40" s="85"/>
      <c r="FZ40" s="85"/>
      <c r="GA40" s="85"/>
      <c r="GB40" s="85"/>
      <c r="GC40" s="85"/>
      <c r="GD40" s="85"/>
      <c r="GE40" s="85"/>
      <c r="GF40" s="85"/>
      <c r="GG40" s="85"/>
      <c r="GH40" s="85"/>
      <c r="GI40" s="85"/>
      <c r="GJ40" s="85"/>
      <c r="GK40" s="85"/>
      <c r="GL40" s="85"/>
      <c r="GM40" s="85"/>
      <c r="GN40" s="85"/>
      <c r="GO40" s="85"/>
      <c r="GP40" s="85"/>
      <c r="GQ40" s="85"/>
      <c r="GR40" s="85"/>
      <c r="GS40" s="85"/>
      <c r="GT40" s="85"/>
      <c r="GU40" s="85"/>
      <c r="GV40" s="85"/>
      <c r="GW40" s="85"/>
      <c r="GX40" s="85"/>
      <c r="GY40" s="85"/>
      <c r="GZ40" s="85"/>
      <c r="HA40" s="85"/>
      <c r="HB40" s="85"/>
      <c r="HC40" s="85"/>
      <c r="HD40" s="85"/>
      <c r="HE40" s="85"/>
      <c r="HF40" s="85"/>
      <c r="HG40" s="85"/>
      <c r="HH40" s="85"/>
      <c r="HI40" s="85"/>
      <c r="HJ40" s="85"/>
      <c r="HK40" s="85"/>
      <c r="HL40" s="85"/>
      <c r="HM40" s="85"/>
      <c r="HN40" s="85"/>
      <c r="HO40" s="85"/>
      <c r="HP40" s="85"/>
      <c r="HQ40" s="85"/>
      <c r="HR40" s="85"/>
      <c r="HS40" s="85"/>
      <c r="HT40" s="85"/>
      <c r="HU40" s="85"/>
      <c r="HV40" s="85"/>
      <c r="HW40" s="85"/>
      <c r="HX40" s="85"/>
      <c r="HY40" s="85"/>
      <c r="HZ40" s="85"/>
      <c r="IA40" s="85"/>
      <c r="IB40" s="85"/>
      <c r="IC40" s="85"/>
      <c r="ID40" s="85"/>
      <c r="IE40" s="85"/>
      <c r="IF40" s="85"/>
      <c r="IG40" s="85"/>
      <c r="IH40" s="85"/>
      <c r="II40" s="85"/>
      <c r="IJ40" s="85"/>
      <c r="IK40" s="85"/>
      <c r="IL40" s="85"/>
      <c r="IM40" s="85"/>
      <c r="IN40" s="85"/>
      <c r="IO40" s="85"/>
      <c r="IP40" s="85"/>
      <c r="IQ40" s="85"/>
      <c r="IR40" s="85"/>
      <c r="IS40" s="85"/>
      <c r="IT40" s="85"/>
      <c r="IU40" s="85"/>
      <c r="IV40" s="85"/>
    </row>
    <row r="41" spans="1:256">
      <c r="B41" s="377"/>
      <c r="C41" s="378"/>
      <c r="D41" s="377"/>
    </row>
    <row r="42" spans="1:256">
      <c r="B42" s="377"/>
      <c r="C42" s="378"/>
      <c r="D42" s="377"/>
    </row>
    <row r="43" spans="1:256">
      <c r="B43" s="377"/>
      <c r="C43" s="378"/>
      <c r="D43" s="377"/>
    </row>
    <row r="44" spans="1:256">
      <c r="B44" s="377"/>
      <c r="C44" s="378"/>
      <c r="D44" s="377"/>
    </row>
    <row r="45" spans="1:256">
      <c r="B45" s="377"/>
      <c r="C45" s="378"/>
      <c r="D45" s="377"/>
    </row>
    <row r="46" spans="1:256">
      <c r="B46" s="377"/>
      <c r="C46" s="378"/>
      <c r="D46" s="377"/>
    </row>
    <row r="47" spans="1:256">
      <c r="B47" s="377"/>
      <c r="C47" s="378"/>
      <c r="D47" s="377"/>
    </row>
    <row r="48" spans="1:256">
      <c r="B48" s="377"/>
      <c r="C48" s="378"/>
      <c r="D48" s="377"/>
    </row>
    <row r="49" spans="2:4">
      <c r="B49" s="377"/>
      <c r="C49" s="378"/>
      <c r="D49" s="377"/>
    </row>
    <row r="50" spans="2:4">
      <c r="B50" s="377"/>
      <c r="C50" s="378"/>
      <c r="D50" s="377"/>
    </row>
    <row r="51" spans="2:4">
      <c r="B51" s="377"/>
      <c r="C51" s="378"/>
      <c r="D51" s="377"/>
    </row>
    <row r="52" spans="2:4">
      <c r="B52" s="377"/>
      <c r="C52" s="378"/>
      <c r="D52" s="377"/>
    </row>
    <row r="53" spans="2:4">
      <c r="B53" s="377"/>
      <c r="C53" s="378"/>
      <c r="D53" s="377"/>
    </row>
    <row r="54" spans="2:4">
      <c r="B54" s="377"/>
      <c r="C54" s="378"/>
      <c r="D54" s="377"/>
    </row>
    <row r="55" spans="2:4">
      <c r="B55" s="377"/>
      <c r="C55" s="378"/>
      <c r="D55" s="377"/>
    </row>
    <row r="56" spans="2:4">
      <c r="B56" s="377"/>
      <c r="C56" s="378"/>
      <c r="D56" s="377"/>
    </row>
    <row r="57" spans="2:4">
      <c r="B57" s="377"/>
      <c r="C57" s="378"/>
      <c r="D57" s="377"/>
    </row>
    <row r="58" spans="2:4">
      <c r="B58" s="377"/>
      <c r="C58" s="378"/>
      <c r="D58" s="377"/>
    </row>
    <row r="59" spans="2:4">
      <c r="B59" s="377"/>
      <c r="C59" s="378"/>
      <c r="D59" s="377"/>
    </row>
    <row r="60" spans="2:4">
      <c r="B60" s="377"/>
      <c r="C60" s="378"/>
      <c r="D60" s="377"/>
    </row>
    <row r="61" spans="2:4">
      <c r="B61" s="377"/>
      <c r="C61" s="378"/>
      <c r="D61" s="377"/>
    </row>
    <row r="62" spans="2:4">
      <c r="B62" s="377"/>
      <c r="C62" s="378"/>
      <c r="D62" s="377"/>
    </row>
    <row r="63" spans="2:4">
      <c r="B63" s="377"/>
      <c r="C63" s="378"/>
      <c r="D63" s="377"/>
    </row>
    <row r="64" spans="2:4">
      <c r="B64" s="377"/>
      <c r="C64" s="378"/>
      <c r="D64" s="377"/>
    </row>
    <row r="65" spans="2:4">
      <c r="B65" s="377"/>
      <c r="C65" s="378"/>
      <c r="D65" s="377"/>
    </row>
    <row r="66" spans="2:4">
      <c r="B66" s="377"/>
      <c r="C66" s="378"/>
      <c r="D66" s="377"/>
    </row>
    <row r="67" spans="2:4">
      <c r="B67" s="377"/>
      <c r="C67" s="378"/>
      <c r="D67" s="377"/>
    </row>
    <row r="68" spans="2:4">
      <c r="B68" s="377"/>
      <c r="C68" s="378"/>
      <c r="D68" s="377"/>
    </row>
    <row r="69" spans="2:4">
      <c r="B69" s="377"/>
      <c r="C69" s="378"/>
      <c r="D69" s="377"/>
    </row>
    <row r="70" spans="2:4">
      <c r="B70" s="377"/>
      <c r="C70" s="378"/>
      <c r="D70" s="377"/>
    </row>
    <row r="71" spans="2:4">
      <c r="B71" s="377"/>
      <c r="C71" s="378"/>
      <c r="D71" s="377"/>
    </row>
    <row r="72" spans="2:4">
      <c r="B72" s="377"/>
      <c r="C72" s="378"/>
      <c r="D72" s="377"/>
    </row>
    <row r="73" spans="2:4">
      <c r="B73" s="377"/>
      <c r="C73" s="378"/>
      <c r="D73" s="377"/>
    </row>
    <row r="74" spans="2:4">
      <c r="B74" s="377"/>
      <c r="C74" s="378"/>
      <c r="D74" s="377"/>
    </row>
    <row r="75" spans="2:4">
      <c r="B75" s="377"/>
      <c r="C75" s="378"/>
      <c r="D75" s="377"/>
    </row>
    <row r="76" spans="2:4">
      <c r="B76" s="377"/>
      <c r="C76" s="378"/>
      <c r="D76" s="377"/>
    </row>
    <row r="77" spans="2:4">
      <c r="B77" s="377"/>
      <c r="C77" s="378"/>
      <c r="D77" s="377"/>
    </row>
    <row r="78" spans="2:4">
      <c r="B78" s="377"/>
      <c r="C78" s="378"/>
      <c r="D78" s="377"/>
    </row>
    <row r="79" spans="2:4">
      <c r="B79" s="377"/>
      <c r="C79" s="378"/>
      <c r="D79" s="377"/>
    </row>
    <row r="80" spans="2:4">
      <c r="B80" s="377"/>
      <c r="C80" s="378"/>
      <c r="D80" s="377"/>
    </row>
    <row r="81" spans="2:4">
      <c r="B81" s="377"/>
      <c r="C81" s="378"/>
      <c r="D81" s="377"/>
    </row>
    <row r="82" spans="2:4">
      <c r="B82" s="377"/>
      <c r="C82" s="378"/>
      <c r="D82" s="377"/>
    </row>
    <row r="83" spans="2:4">
      <c r="B83" s="377"/>
      <c r="C83" s="378"/>
      <c r="D83" s="377"/>
    </row>
    <row r="84" spans="2:4">
      <c r="B84" s="377"/>
      <c r="C84" s="378"/>
      <c r="D84" s="377"/>
    </row>
    <row r="85" spans="2:4">
      <c r="B85" s="377"/>
      <c r="C85" s="378"/>
      <c r="D85" s="377"/>
    </row>
    <row r="86" spans="2:4">
      <c r="B86" s="377"/>
      <c r="C86" s="378"/>
      <c r="D86" s="377"/>
    </row>
    <row r="87" spans="2:4">
      <c r="B87" s="377"/>
      <c r="C87" s="378"/>
      <c r="D87" s="377"/>
    </row>
    <row r="88" spans="2:4">
      <c r="B88" s="377"/>
      <c r="C88" s="378"/>
      <c r="D88" s="377"/>
    </row>
    <row r="89" spans="2:4">
      <c r="B89" s="377"/>
      <c r="C89" s="378"/>
      <c r="D89" s="377"/>
    </row>
    <row r="90" spans="2:4">
      <c r="B90" s="377"/>
      <c r="C90" s="378"/>
      <c r="D90" s="377"/>
    </row>
    <row r="91" spans="2:4">
      <c r="B91" s="377"/>
      <c r="C91" s="378"/>
      <c r="D91" s="377"/>
    </row>
    <row r="92" spans="2:4">
      <c r="B92" s="377"/>
      <c r="C92" s="378"/>
      <c r="D92" s="377"/>
    </row>
    <row r="93" spans="2:4">
      <c r="B93" s="377"/>
      <c r="C93" s="378"/>
      <c r="D93" s="377"/>
    </row>
    <row r="94" spans="2:4">
      <c r="B94" s="377"/>
      <c r="C94" s="378"/>
      <c r="D94" s="377"/>
    </row>
    <row r="95" spans="2:4">
      <c r="B95" s="377"/>
      <c r="C95" s="378"/>
      <c r="D95" s="377"/>
    </row>
    <row r="96" spans="2:4">
      <c r="B96" s="377"/>
      <c r="C96" s="378"/>
      <c r="D96" s="377"/>
    </row>
    <row r="97" spans="2:4">
      <c r="B97" s="377"/>
      <c r="C97" s="378"/>
      <c r="D97" s="377"/>
    </row>
    <row r="98" spans="2:4">
      <c r="B98" s="377"/>
      <c r="C98" s="378"/>
      <c r="D98" s="377"/>
    </row>
    <row r="99" spans="2:4">
      <c r="B99" s="377"/>
      <c r="C99" s="378"/>
      <c r="D99" s="377"/>
    </row>
    <row r="100" spans="2:4">
      <c r="B100" s="377"/>
      <c r="C100" s="378"/>
      <c r="D100" s="377"/>
    </row>
    <row r="101" spans="2:4">
      <c r="B101" s="377"/>
      <c r="C101" s="378"/>
      <c r="D101" s="377"/>
    </row>
    <row r="102" spans="2:4">
      <c r="B102" s="377"/>
      <c r="C102" s="378"/>
      <c r="D102" s="377"/>
    </row>
    <row r="103" spans="2:4">
      <c r="B103" s="377"/>
      <c r="C103" s="378"/>
      <c r="D103" s="377"/>
    </row>
    <row r="104" spans="2:4">
      <c r="B104" s="377"/>
      <c r="C104" s="378"/>
      <c r="D104" s="377"/>
    </row>
    <row r="105" spans="2:4">
      <c r="B105" s="377"/>
      <c r="C105" s="378"/>
      <c r="D105" s="377"/>
    </row>
    <row r="106" spans="2:4">
      <c r="B106" s="377"/>
      <c r="C106" s="378"/>
      <c r="D106" s="377"/>
    </row>
    <row r="107" spans="2:4">
      <c r="B107" s="377"/>
      <c r="C107" s="378"/>
      <c r="D107" s="377"/>
    </row>
    <row r="108" spans="2:4">
      <c r="B108" s="377"/>
      <c r="C108" s="378"/>
      <c r="D108" s="377"/>
    </row>
    <row r="109" spans="2:4">
      <c r="B109" s="377"/>
      <c r="C109" s="378"/>
      <c r="D109" s="377"/>
    </row>
    <row r="110" spans="2:4">
      <c r="B110" s="377"/>
      <c r="C110" s="378"/>
      <c r="D110" s="377"/>
    </row>
    <row r="111" spans="2:4">
      <c r="B111" s="377"/>
      <c r="C111" s="378"/>
      <c r="D111" s="377"/>
    </row>
    <row r="112" spans="2:4">
      <c r="B112" s="377"/>
      <c r="C112" s="378"/>
      <c r="D112" s="377"/>
    </row>
    <row r="113" spans="2:4">
      <c r="B113" s="377"/>
      <c r="C113" s="378"/>
      <c r="D113" s="377"/>
    </row>
    <row r="114" spans="2:4">
      <c r="B114" s="377"/>
      <c r="C114" s="378"/>
      <c r="D114" s="377"/>
    </row>
    <row r="115" spans="2:4">
      <c r="B115" s="377"/>
      <c r="C115" s="378"/>
      <c r="D115" s="377"/>
    </row>
    <row r="116" spans="2:4">
      <c r="B116" s="377"/>
      <c r="C116" s="378"/>
      <c r="D116" s="377"/>
    </row>
    <row r="117" spans="2:4">
      <c r="B117" s="377"/>
      <c r="C117" s="378"/>
      <c r="D117" s="377"/>
    </row>
    <row r="118" spans="2:4">
      <c r="B118" s="377"/>
      <c r="C118" s="378"/>
      <c r="D118" s="377"/>
    </row>
    <row r="119" spans="2:4">
      <c r="B119" s="377"/>
      <c r="C119" s="378"/>
      <c r="D119" s="377"/>
    </row>
    <row r="120" spans="2:4">
      <c r="B120" s="377"/>
      <c r="C120" s="378"/>
      <c r="D120" s="377"/>
    </row>
    <row r="121" spans="2:4">
      <c r="B121" s="377"/>
      <c r="C121" s="378"/>
      <c r="D121" s="377"/>
    </row>
    <row r="122" spans="2:4">
      <c r="B122" s="377"/>
      <c r="C122" s="378"/>
      <c r="D122" s="377"/>
    </row>
    <row r="123" spans="2:4">
      <c r="B123" s="377"/>
      <c r="C123" s="378"/>
      <c r="D123" s="377"/>
    </row>
    <row r="124" spans="2:4">
      <c r="B124" s="377"/>
      <c r="C124" s="378"/>
      <c r="D124" s="377"/>
    </row>
    <row r="125" spans="2:4">
      <c r="B125" s="377"/>
      <c r="C125" s="378"/>
      <c r="D125" s="377"/>
    </row>
    <row r="126" spans="2:4">
      <c r="B126" s="377"/>
      <c r="C126" s="378"/>
      <c r="D126" s="377"/>
    </row>
    <row r="127" spans="2:4">
      <c r="B127" s="377"/>
      <c r="C127" s="378"/>
      <c r="D127" s="377"/>
    </row>
    <row r="128" spans="2:4">
      <c r="B128" s="377"/>
      <c r="C128" s="378"/>
      <c r="D128" s="377"/>
    </row>
    <row r="129" spans="2:4">
      <c r="B129" s="335"/>
      <c r="C129" s="335"/>
      <c r="D129" s="335"/>
    </row>
    <row r="130" spans="2:4">
      <c r="B130" s="335"/>
      <c r="C130" s="335"/>
      <c r="D130" s="335"/>
    </row>
  </sheetData>
  <mergeCells count="2">
    <mergeCell ref="J7:L7"/>
    <mergeCell ref="M2:N2"/>
  </mergeCells>
  <phoneticPr fontId="36" type="noConversion"/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26:I26 G10:G25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10:I25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28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allowBlank="1" showInputMessage="1" showErrorMessage="1" error="თვე/დღე/წელი" prompt="თვე/დღე/წელი" sqref="B10:B128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showGridLines="0" view="pageBreakPreview" zoomScale="70" zoomScaleSheetLayoutView="70" workbookViewId="0">
      <selection activeCell="D22" sqref="D2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16" s="6" customFormat="1">
      <c r="A1" s="90" t="s">
        <v>193</v>
      </c>
      <c r="B1" s="93"/>
      <c r="C1" s="558" t="s">
        <v>447</v>
      </c>
      <c r="D1" s="558"/>
      <c r="E1" s="107"/>
    </row>
    <row r="2" spans="1:16" s="6" customFormat="1">
      <c r="A2" s="90" t="s">
        <v>187</v>
      </c>
      <c r="B2" s="93"/>
      <c r="C2" s="556" t="s">
        <v>914</v>
      </c>
      <c r="D2" s="557"/>
      <c r="E2" s="107"/>
    </row>
    <row r="3" spans="1:16" s="6" customFormat="1">
      <c r="A3" s="92" t="s">
        <v>478</v>
      </c>
      <c r="B3" s="90"/>
      <c r="C3" s="91"/>
      <c r="D3" s="91"/>
      <c r="E3" s="107"/>
    </row>
    <row r="4" spans="1:16" s="6" customFormat="1">
      <c r="A4" s="92"/>
      <c r="B4" s="92"/>
      <c r="C4" s="91"/>
      <c r="D4" s="91"/>
      <c r="E4" s="107"/>
    </row>
    <row r="5" spans="1:16">
      <c r="A5" s="119" t="s">
        <v>131</v>
      </c>
      <c r="B5" s="93"/>
      <c r="C5" s="92"/>
      <c r="D5" s="92"/>
      <c r="E5" s="108"/>
    </row>
    <row r="6" spans="1:16">
      <c r="A6" s="126" t="s">
        <v>786</v>
      </c>
      <c r="B6" s="96"/>
      <c r="C6" s="97"/>
      <c r="D6" s="97"/>
      <c r="E6" s="108"/>
    </row>
    <row r="7" spans="1:16">
      <c r="A7" s="93"/>
      <c r="B7" s="93"/>
      <c r="C7" s="92"/>
      <c r="D7" s="92"/>
      <c r="E7" s="108"/>
    </row>
    <row r="8" spans="1:16" s="6" customFormat="1">
      <c r="A8" s="116"/>
      <c r="B8" s="116"/>
      <c r="C8" s="94"/>
      <c r="D8" s="94"/>
      <c r="E8" s="107"/>
    </row>
    <row r="9" spans="1:16" s="6" customFormat="1" ht="30">
      <c r="A9" s="105" t="s">
        <v>410</v>
      </c>
      <c r="B9" s="105" t="s">
        <v>192</v>
      </c>
      <c r="C9" s="95" t="s">
        <v>357</v>
      </c>
      <c r="D9" s="95" t="s">
        <v>356</v>
      </c>
      <c r="E9" s="107"/>
    </row>
    <row r="10" spans="1:16" s="9" customFormat="1" ht="30">
      <c r="A10" s="114" t="s">
        <v>190</v>
      </c>
      <c r="B10" s="103" t="s">
        <v>891</v>
      </c>
      <c r="C10" s="394"/>
      <c r="D10" s="394"/>
      <c r="E10" s="109"/>
      <c r="K10" s="6"/>
      <c r="L10" s="6"/>
      <c r="M10" s="6"/>
      <c r="N10" s="6"/>
      <c r="O10" s="6"/>
      <c r="P10" s="6"/>
    </row>
    <row r="11" spans="1:16" s="10" customFormat="1" ht="30">
      <c r="A11" s="114" t="s">
        <v>191</v>
      </c>
      <c r="B11" s="103" t="s">
        <v>892</v>
      </c>
      <c r="C11" s="394"/>
      <c r="D11" s="394"/>
      <c r="E11" s="110"/>
      <c r="K11" s="6"/>
      <c r="L11" s="6"/>
      <c r="M11" s="6"/>
      <c r="N11" s="6"/>
      <c r="O11" s="6"/>
      <c r="P11" s="6"/>
    </row>
    <row r="12" spans="1:16" s="10" customFormat="1" ht="30">
      <c r="A12" s="114" t="s">
        <v>339</v>
      </c>
      <c r="B12" s="103" t="s">
        <v>893</v>
      </c>
      <c r="C12" s="394"/>
      <c r="D12" s="394"/>
      <c r="E12" s="110"/>
      <c r="G12" s="81"/>
      <c r="K12" s="6"/>
      <c r="L12" s="6"/>
      <c r="M12" s="6"/>
      <c r="N12" s="6"/>
      <c r="O12" s="6"/>
      <c r="P12" s="6"/>
    </row>
    <row r="13" spans="1:16" s="10" customFormat="1" ht="30">
      <c r="A13" s="114" t="s">
        <v>340</v>
      </c>
      <c r="B13" s="114" t="s">
        <v>890</v>
      </c>
      <c r="C13" s="394"/>
      <c r="D13" s="394"/>
      <c r="E13" s="110"/>
      <c r="K13" s="6"/>
      <c r="L13" s="6"/>
      <c r="M13" s="6"/>
      <c r="N13" s="6"/>
      <c r="O13" s="6"/>
      <c r="P13" s="6"/>
    </row>
    <row r="14" spans="1:16" s="10" customFormat="1" ht="30">
      <c r="A14" s="114" t="s">
        <v>341</v>
      </c>
      <c r="B14" s="114" t="s">
        <v>327</v>
      </c>
      <c r="C14" s="394"/>
      <c r="D14" s="394"/>
      <c r="E14" s="110"/>
      <c r="K14" s="6"/>
      <c r="L14" s="6"/>
      <c r="M14" s="6"/>
      <c r="N14" s="6"/>
      <c r="O14" s="6"/>
      <c r="P14" s="6"/>
    </row>
    <row r="15" spans="1:16" s="10" customFormat="1" ht="30">
      <c r="A15" s="114" t="s">
        <v>342</v>
      </c>
      <c r="B15" s="114"/>
      <c r="C15" s="394"/>
      <c r="D15" s="394"/>
      <c r="E15" s="110"/>
    </row>
    <row r="16" spans="1:16" s="10" customFormat="1">
      <c r="A16" s="114" t="s">
        <v>188</v>
      </c>
      <c r="B16" s="103"/>
      <c r="C16" s="394"/>
      <c r="D16" s="394"/>
      <c r="E16" s="110"/>
    </row>
    <row r="17" spans="1:9" s="10" customFormat="1">
      <c r="A17" s="114" t="s">
        <v>189</v>
      </c>
      <c r="B17" s="103"/>
      <c r="C17" s="394"/>
      <c r="D17" s="394"/>
      <c r="E17" s="110"/>
    </row>
    <row r="18" spans="1:9" s="10" customFormat="1">
      <c r="A18" s="114" t="s">
        <v>329</v>
      </c>
      <c r="B18" s="103"/>
      <c r="C18" s="394"/>
      <c r="D18" s="394"/>
      <c r="E18" s="110"/>
    </row>
    <row r="19" spans="1:9" s="10" customFormat="1">
      <c r="A19" s="114" t="s">
        <v>335</v>
      </c>
      <c r="B19" s="103"/>
      <c r="C19" s="4"/>
      <c r="D19" s="4"/>
      <c r="E19" s="110"/>
    </row>
    <row r="20" spans="1:9" s="10" customFormat="1">
      <c r="A20" s="114"/>
      <c r="B20" s="103"/>
      <c r="C20" s="4"/>
      <c r="D20" s="4"/>
      <c r="E20" s="110"/>
    </row>
    <row r="21" spans="1:9" s="3" customFormat="1">
      <c r="A21" s="104"/>
      <c r="B21" s="104"/>
      <c r="C21" s="4"/>
      <c r="D21" s="4"/>
      <c r="E21" s="111"/>
    </row>
    <row r="22" spans="1:9">
      <c r="A22" s="115"/>
      <c r="B22" s="115" t="s">
        <v>194</v>
      </c>
      <c r="C22" s="102">
        <f>SUM(C10:C21)</f>
        <v>0</v>
      </c>
      <c r="D22" s="102">
        <f>SUM(D10:D21)</f>
        <v>0</v>
      </c>
      <c r="E22" s="112"/>
    </row>
    <row r="23" spans="1:9">
      <c r="A23" s="42"/>
      <c r="B23" s="42"/>
    </row>
    <row r="24" spans="1:9">
      <c r="A24" s="2" t="s">
        <v>279</v>
      </c>
      <c r="E24" s="5"/>
    </row>
    <row r="25" spans="1:9">
      <c r="A25" s="2" t="s">
        <v>264</v>
      </c>
    </row>
    <row r="26" spans="1:9">
      <c r="A26" s="243" t="s">
        <v>265</v>
      </c>
    </row>
    <row r="27" spans="1:9">
      <c r="A27" s="243"/>
    </row>
    <row r="28" spans="1:9">
      <c r="A28" s="243" t="s">
        <v>209</v>
      </c>
    </row>
    <row r="29" spans="1:9" s="22" customFormat="1" ht="12.75"/>
    <row r="30" spans="1:9">
      <c r="A30" s="82" t="s">
        <v>445</v>
      </c>
      <c r="E30" s="5"/>
    </row>
    <row r="31" spans="1:9">
      <c r="E31"/>
      <c r="F31"/>
      <c r="G31"/>
      <c r="H31"/>
      <c r="I31"/>
    </row>
    <row r="32" spans="1:9">
      <c r="D32" s="12"/>
      <c r="E32"/>
      <c r="F32"/>
      <c r="G32"/>
      <c r="H32"/>
      <c r="I32"/>
    </row>
    <row r="33" spans="1:9">
      <c r="A33" s="82"/>
      <c r="B33" s="82" t="s">
        <v>128</v>
      </c>
      <c r="D33" s="12"/>
      <c r="E33"/>
      <c r="F33"/>
      <c r="G33"/>
      <c r="H33"/>
      <c r="I33"/>
    </row>
    <row r="34" spans="1:9">
      <c r="B34" s="2" t="s">
        <v>127</v>
      </c>
      <c r="D34" s="12"/>
      <c r="E34"/>
      <c r="F34"/>
      <c r="G34"/>
      <c r="H34"/>
      <c r="I34"/>
    </row>
    <row r="35" spans="1:9" customFormat="1" ht="12.75">
      <c r="A35" s="77"/>
      <c r="B35" s="77" t="s">
        <v>477</v>
      </c>
    </row>
    <row r="36" spans="1:9" s="22" customFormat="1" ht="12.75"/>
  </sheetData>
  <mergeCells count="2">
    <mergeCell ref="C1:D1"/>
    <mergeCell ref="C2:D2"/>
  </mergeCells>
  <phoneticPr fontId="36" type="noConversion"/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view="pageBreakPreview" zoomScale="60" zoomScaleNormal="100" workbookViewId="0">
      <selection activeCell="B53" sqref="B53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389" t="s">
        <v>618</v>
      </c>
      <c r="B1" s="399"/>
      <c r="C1" s="559" t="s">
        <v>447</v>
      </c>
      <c r="D1" s="559"/>
    </row>
    <row r="2" spans="1:5">
      <c r="A2" s="389" t="s">
        <v>619</v>
      </c>
      <c r="B2" s="399"/>
      <c r="C2" s="556" t="s">
        <v>914</v>
      </c>
      <c r="D2" s="557"/>
    </row>
    <row r="3" spans="1:5">
      <c r="A3" s="399" t="s">
        <v>478</v>
      </c>
      <c r="B3" s="399"/>
      <c r="C3" s="400"/>
      <c r="D3" s="400"/>
    </row>
    <row r="4" spans="1:5">
      <c r="A4" s="389"/>
      <c r="B4" s="399"/>
      <c r="C4" s="400"/>
      <c r="D4" s="400"/>
    </row>
    <row r="5" spans="1:5">
      <c r="A5" s="390" t="str">
        <f>'[4]ფორმა N2'!A4</f>
        <v>ანგარიშვალდებული პირის დასახელება:</v>
      </c>
      <c r="B5" s="390"/>
      <c r="C5" s="390"/>
      <c r="D5" s="399"/>
      <c r="E5" s="5"/>
    </row>
    <row r="6" spans="1:5">
      <c r="A6" s="126" t="s">
        <v>786</v>
      </c>
      <c r="B6" s="152"/>
      <c r="C6" s="152"/>
      <c r="D6" s="57"/>
      <c r="E6" s="5"/>
    </row>
    <row r="7" spans="1:5">
      <c r="A7" s="390"/>
      <c r="B7" s="390"/>
      <c r="C7" s="390"/>
      <c r="D7" s="399"/>
      <c r="E7" s="5"/>
    </row>
    <row r="8" spans="1:5" s="6" customFormat="1">
      <c r="A8" s="401"/>
      <c r="B8" s="401"/>
      <c r="C8" s="402"/>
      <c r="D8" s="402"/>
    </row>
    <row r="9" spans="1:5" s="6" customFormat="1" ht="30">
      <c r="A9" s="403" t="s">
        <v>410</v>
      </c>
      <c r="B9" s="404" t="s">
        <v>358</v>
      </c>
      <c r="C9" s="404" t="s">
        <v>357</v>
      </c>
      <c r="D9" s="404" t="s">
        <v>356</v>
      </c>
    </row>
    <row r="10" spans="1:5" s="7" customFormat="1">
      <c r="A10" s="405">
        <v>1</v>
      </c>
      <c r="B10" s="405" t="s">
        <v>620</v>
      </c>
      <c r="C10" s="406">
        <f>SUM(C11,C14,C17,C20:C22)</f>
        <v>0</v>
      </c>
      <c r="D10" s="406">
        <f>SUM(D11,D14,D17,D20:D22)</f>
        <v>0</v>
      </c>
    </row>
    <row r="11" spans="1:5" s="9" customFormat="1" ht="18">
      <c r="A11" s="407">
        <v>1.1000000000000001</v>
      </c>
      <c r="B11" s="407" t="s">
        <v>414</v>
      </c>
      <c r="C11" s="406">
        <f>SUM(C12:C13)</f>
        <v>0</v>
      </c>
      <c r="D11" s="406">
        <f>SUM(D12:D13)</f>
        <v>0</v>
      </c>
    </row>
    <row r="12" spans="1:5" s="9" customFormat="1" ht="18">
      <c r="A12" s="408" t="s">
        <v>377</v>
      </c>
      <c r="B12" s="408" t="s">
        <v>621</v>
      </c>
      <c r="C12" s="409"/>
      <c r="D12" s="410"/>
    </row>
    <row r="13" spans="1:5" s="9" customFormat="1" ht="18">
      <c r="A13" s="408" t="s">
        <v>378</v>
      </c>
      <c r="B13" s="408" t="s">
        <v>622</v>
      </c>
      <c r="C13" s="409"/>
      <c r="D13" s="410"/>
    </row>
    <row r="14" spans="1:5" s="3" customFormat="1">
      <c r="A14" s="407">
        <v>1.2</v>
      </c>
      <c r="B14" s="407" t="s">
        <v>415</v>
      </c>
      <c r="C14" s="406">
        <f>SUM(C15:C16)</f>
        <v>0</v>
      </c>
      <c r="D14" s="406">
        <f>SUM(D15:D16)</f>
        <v>0</v>
      </c>
    </row>
    <row r="15" spans="1:5">
      <c r="A15" s="408" t="s">
        <v>379</v>
      </c>
      <c r="B15" s="408" t="s">
        <v>623</v>
      </c>
      <c r="C15" s="409"/>
      <c r="D15" s="410"/>
    </row>
    <row r="16" spans="1:5">
      <c r="A16" s="408" t="s">
        <v>380</v>
      </c>
      <c r="B16" s="408" t="s">
        <v>624</v>
      </c>
      <c r="C16" s="409"/>
      <c r="D16" s="410"/>
    </row>
    <row r="17" spans="1:9">
      <c r="A17" s="407">
        <v>1.3</v>
      </c>
      <c r="B17" s="407" t="s">
        <v>416</v>
      </c>
      <c r="C17" s="406">
        <f>SUM(C18:C19)</f>
        <v>0</v>
      </c>
      <c r="D17" s="406">
        <f>SUM(D18:D19)</f>
        <v>0</v>
      </c>
    </row>
    <row r="18" spans="1:9">
      <c r="A18" s="408" t="s">
        <v>396</v>
      </c>
      <c r="B18" s="408" t="s">
        <v>625</v>
      </c>
      <c r="C18" s="409"/>
      <c r="D18" s="410"/>
    </row>
    <row r="19" spans="1:9">
      <c r="A19" s="408" t="s">
        <v>397</v>
      </c>
      <c r="B19" s="408" t="s">
        <v>626</v>
      </c>
      <c r="C19" s="409"/>
      <c r="D19" s="410"/>
    </row>
    <row r="20" spans="1:9">
      <c r="A20" s="407">
        <v>1.4</v>
      </c>
      <c r="B20" s="407" t="s">
        <v>627</v>
      </c>
      <c r="C20" s="409"/>
      <c r="D20" s="410"/>
    </row>
    <row r="21" spans="1:9">
      <c r="A21" s="407">
        <v>1.5</v>
      </c>
      <c r="B21" s="407" t="s">
        <v>628</v>
      </c>
      <c r="C21" s="409"/>
      <c r="D21" s="410"/>
    </row>
    <row r="22" spans="1:9">
      <c r="A22" s="407">
        <v>1.6</v>
      </c>
      <c r="B22" s="407" t="s">
        <v>355</v>
      </c>
      <c r="C22" s="409"/>
      <c r="D22" s="410"/>
    </row>
    <row r="25" spans="1:9" s="22" customFormat="1" ht="12.75"/>
    <row r="26" spans="1:9">
      <c r="A26" s="82" t="s">
        <v>445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82" t="s">
        <v>128</v>
      </c>
      <c r="D29" s="12"/>
      <c r="E29"/>
      <c r="F29"/>
      <c r="G29"/>
      <c r="H29"/>
      <c r="I29"/>
    </row>
    <row r="30" spans="1:9">
      <c r="A30"/>
      <c r="B30" s="2" t="s">
        <v>127</v>
      </c>
      <c r="D30" s="12"/>
      <c r="E30"/>
      <c r="F30"/>
      <c r="G30"/>
      <c r="H30"/>
      <c r="I30"/>
    </row>
    <row r="31" spans="1:9" customFormat="1" ht="12.75">
      <c r="B31" s="77" t="s">
        <v>477</v>
      </c>
    </row>
    <row r="32" spans="1:9" s="22" customFormat="1" ht="12.75"/>
  </sheetData>
  <mergeCells count="2">
    <mergeCell ref="C1:D1"/>
    <mergeCell ref="C2:D2"/>
  </mergeCells>
  <pageMargins left="0.7" right="0.7" top="0.75" bottom="0.75" header="0.3" footer="0.3"/>
  <pageSetup scale="7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view="pageBreakPreview" zoomScale="60" zoomScaleNormal="10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389" t="s">
        <v>629</v>
      </c>
      <c r="B1" s="390"/>
      <c r="C1" s="558" t="s">
        <v>447</v>
      </c>
      <c r="D1" s="558"/>
      <c r="E1" s="411"/>
    </row>
    <row r="2" spans="1:5" s="6" customFormat="1">
      <c r="A2" s="389" t="s">
        <v>630</v>
      </c>
      <c r="B2" s="390"/>
      <c r="C2" s="556" t="s">
        <v>914</v>
      </c>
      <c r="D2" s="557"/>
      <c r="E2" s="411"/>
    </row>
    <row r="3" spans="1:5" s="6" customFormat="1">
      <c r="A3" s="399" t="s">
        <v>478</v>
      </c>
      <c r="B3" s="389"/>
      <c r="C3" s="400"/>
      <c r="D3" s="400"/>
      <c r="E3" s="411"/>
    </row>
    <row r="4" spans="1:5" s="6" customFormat="1">
      <c r="A4" s="399"/>
      <c r="B4" s="399"/>
      <c r="C4" s="400"/>
      <c r="D4" s="400"/>
      <c r="E4" s="411"/>
    </row>
    <row r="5" spans="1:5">
      <c r="A5" s="390" t="str">
        <f>'[4]ფორმა N2'!A4</f>
        <v>ანგარიშვალდებული პირის დასახელება:</v>
      </c>
      <c r="B5" s="390"/>
      <c r="C5" s="399"/>
      <c r="D5" s="399"/>
      <c r="E5" s="412"/>
    </row>
    <row r="6" spans="1:5">
      <c r="A6" s="126" t="s">
        <v>786</v>
      </c>
      <c r="B6" s="413"/>
      <c r="C6" s="414"/>
      <c r="D6" s="414"/>
      <c r="E6" s="412"/>
    </row>
    <row r="7" spans="1:5">
      <c r="A7" s="390"/>
      <c r="B7" s="390"/>
      <c r="C7" s="399"/>
      <c r="D7" s="399"/>
      <c r="E7" s="412"/>
    </row>
    <row r="8" spans="1:5" s="6" customFormat="1">
      <c r="A8" s="401"/>
      <c r="B8" s="401"/>
      <c r="C8" s="402"/>
      <c r="D8" s="402"/>
      <c r="E8" s="411"/>
    </row>
    <row r="9" spans="1:5" s="6" customFormat="1" ht="30">
      <c r="A9" s="415" t="s">
        <v>410</v>
      </c>
      <c r="B9" s="415" t="s">
        <v>192</v>
      </c>
      <c r="C9" s="404" t="s">
        <v>357</v>
      </c>
      <c r="D9" s="404" t="s">
        <v>356</v>
      </c>
      <c r="E9" s="411"/>
    </row>
    <row r="10" spans="1:5" s="9" customFormat="1" ht="18">
      <c r="A10" s="114" t="s">
        <v>157</v>
      </c>
      <c r="B10" s="114" t="s">
        <v>668</v>
      </c>
      <c r="C10" s="381"/>
      <c r="D10" s="381"/>
      <c r="E10" s="416"/>
    </row>
    <row r="11" spans="1:5" s="10" customFormat="1">
      <c r="A11" s="114" t="s">
        <v>158</v>
      </c>
      <c r="B11" s="114"/>
      <c r="C11" s="381"/>
      <c r="D11" s="381"/>
      <c r="E11" s="417"/>
    </row>
    <row r="12" spans="1:5" s="10" customFormat="1">
      <c r="A12" s="114" t="s">
        <v>159</v>
      </c>
      <c r="B12" s="103"/>
      <c r="C12" s="381"/>
      <c r="D12" s="381"/>
      <c r="E12" s="417"/>
    </row>
    <row r="13" spans="1:5" s="10" customFormat="1">
      <c r="A13" s="103" t="s">
        <v>138</v>
      </c>
      <c r="B13" s="103"/>
      <c r="C13" s="381"/>
      <c r="D13" s="381"/>
      <c r="E13" s="417"/>
    </row>
    <row r="14" spans="1:5" s="10" customFormat="1">
      <c r="A14" s="103" t="s">
        <v>138</v>
      </c>
      <c r="B14" s="103"/>
      <c r="C14" s="381"/>
      <c r="D14" s="381"/>
      <c r="E14" s="417"/>
    </row>
    <row r="15" spans="1:5" s="10" customFormat="1">
      <c r="A15" s="103" t="s">
        <v>138</v>
      </c>
      <c r="B15" s="103"/>
      <c r="C15" s="381"/>
      <c r="D15" s="381"/>
      <c r="E15" s="417"/>
    </row>
    <row r="16" spans="1:5" s="10" customFormat="1">
      <c r="A16" s="103" t="s">
        <v>138</v>
      </c>
      <c r="B16" s="103"/>
      <c r="C16" s="381"/>
      <c r="D16" s="381"/>
      <c r="E16" s="417"/>
    </row>
    <row r="17" spans="1:9">
      <c r="A17" s="115"/>
      <c r="B17" s="115" t="s">
        <v>194</v>
      </c>
      <c r="C17" s="418"/>
      <c r="D17" s="418"/>
      <c r="E17" s="419"/>
    </row>
    <row r="18" spans="1:9">
      <c r="A18" s="42"/>
      <c r="B18" s="42"/>
    </row>
    <row r="19" spans="1:9">
      <c r="A19" s="2" t="s">
        <v>631</v>
      </c>
      <c r="E19" s="5"/>
    </row>
    <row r="20" spans="1:9">
      <c r="A20" s="2" t="s">
        <v>632</v>
      </c>
    </row>
    <row r="21" spans="1:9">
      <c r="A21" s="243"/>
    </row>
    <row r="22" spans="1:9">
      <c r="A22" s="243" t="s">
        <v>633</v>
      </c>
    </row>
    <row r="23" spans="1:9" s="22" customFormat="1" ht="12.75"/>
    <row r="24" spans="1:9">
      <c r="A24" s="82" t="s">
        <v>445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82"/>
      <c r="B27" s="82" t="s">
        <v>292</v>
      </c>
      <c r="D27" s="12"/>
      <c r="E27"/>
      <c r="F27"/>
      <c r="G27"/>
      <c r="H27"/>
      <c r="I27"/>
    </row>
    <row r="28" spans="1:9">
      <c r="B28" s="2" t="s">
        <v>293</v>
      </c>
      <c r="D28" s="12"/>
      <c r="E28"/>
      <c r="F28"/>
      <c r="G28"/>
      <c r="H28"/>
      <c r="I28"/>
    </row>
    <row r="29" spans="1:9" customFormat="1" ht="12.75">
      <c r="A29" s="77"/>
      <c r="B29" s="77" t="s">
        <v>477</v>
      </c>
    </row>
    <row r="30" spans="1:9" s="22" customFormat="1" ht="12.75"/>
  </sheetData>
  <mergeCells count="2">
    <mergeCell ref="C1:D1"/>
    <mergeCell ref="C2:D2"/>
  </mergeCells>
  <pageMargins left="0.7" right="0.7" top="0.75" bottom="0.75" header="0.3" footer="0.3"/>
  <pageSetup scale="76" orientation="portrait" r:id="rId1"/>
  <colBreaks count="1" manualBreakCount="1">
    <brk id="4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showGridLines="0" view="pageBreakPreview" topLeftCell="B1" zoomScale="70" zoomScaleSheetLayoutView="70" workbookViewId="0">
      <selection activeCell="I56" sqref="I56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9" width="9.140625" style="2"/>
    <col min="10" max="10" width="10.28515625" style="2" bestFit="1" customWidth="1"/>
    <col min="11" max="11" width="9.28515625" style="2" bestFit="1" customWidth="1"/>
    <col min="12" max="12" width="9.140625" style="2"/>
    <col min="13" max="13" width="22.5703125" style="2" customWidth="1"/>
    <col min="14" max="16384" width="9.140625" style="2"/>
  </cols>
  <sheetData>
    <row r="1" spans="1:19">
      <c r="A1" s="90" t="s">
        <v>79</v>
      </c>
      <c r="B1" s="153"/>
      <c r="C1" s="560" t="s">
        <v>53</v>
      </c>
      <c r="D1" s="560"/>
      <c r="E1" s="136"/>
    </row>
    <row r="2" spans="1:19">
      <c r="A2" s="92" t="s">
        <v>478</v>
      </c>
      <c r="B2" s="153"/>
      <c r="C2" s="93"/>
      <c r="D2" s="556" t="s">
        <v>914</v>
      </c>
      <c r="E2" s="557"/>
    </row>
    <row r="3" spans="1:19">
      <c r="A3" s="149"/>
      <c r="B3" s="153"/>
      <c r="C3" s="93"/>
      <c r="D3" s="93"/>
      <c r="E3" s="136"/>
    </row>
    <row r="4" spans="1:19">
      <c r="A4" s="119" t="s">
        <v>131</v>
      </c>
      <c r="B4" s="92"/>
      <c r="C4" s="92"/>
      <c r="D4" s="92"/>
      <c r="E4" s="141"/>
    </row>
    <row r="5" spans="1:19">
      <c r="A5" s="126" t="s">
        <v>786</v>
      </c>
      <c r="B5" s="152"/>
      <c r="C5" s="152"/>
      <c r="D5" s="57"/>
      <c r="E5" s="141"/>
    </row>
    <row r="6" spans="1:19">
      <c r="A6" s="93"/>
      <c r="B6" s="92"/>
      <c r="C6" s="92"/>
      <c r="D6" s="92"/>
      <c r="E6" s="141"/>
    </row>
    <row r="7" spans="1:19">
      <c r="A7" s="148"/>
      <c r="B7" s="154"/>
      <c r="C7" s="155"/>
      <c r="D7" s="155"/>
      <c r="E7" s="136"/>
      <c r="H7" s="358"/>
    </row>
    <row r="8" spans="1:19" ht="45">
      <c r="A8" s="156" t="s">
        <v>451</v>
      </c>
      <c r="B8" s="156" t="s">
        <v>45</v>
      </c>
      <c r="C8" s="156" t="s">
        <v>163</v>
      </c>
      <c r="D8" s="156" t="s">
        <v>114</v>
      </c>
      <c r="E8" s="136"/>
    </row>
    <row r="9" spans="1:19">
      <c r="A9" s="47"/>
      <c r="B9" s="48"/>
      <c r="C9" s="190"/>
      <c r="D9" s="190"/>
      <c r="E9" s="136"/>
    </row>
    <row r="10" spans="1:19">
      <c r="A10" s="49" t="s">
        <v>46</v>
      </c>
      <c r="B10" s="50"/>
      <c r="C10" s="329">
        <f>SUM(C11,C34)</f>
        <v>159447.81</v>
      </c>
      <c r="D10" s="329">
        <f>SUM(D11,D34)</f>
        <v>244675.65999999997</v>
      </c>
      <c r="E10" s="136"/>
      <c r="G10" s="358"/>
      <c r="H10" s="358"/>
      <c r="I10" s="358"/>
      <c r="J10" s="358"/>
      <c r="K10" s="358"/>
      <c r="L10" s="358"/>
      <c r="M10" s="358"/>
      <c r="N10" s="358"/>
    </row>
    <row r="11" spans="1:19">
      <c r="A11" s="51" t="s">
        <v>47</v>
      </c>
      <c r="B11" s="52"/>
      <c r="C11" s="328">
        <f>SUM(C12:C32)</f>
        <v>65100.609999999993</v>
      </c>
      <c r="D11" s="328">
        <f>SUM(D12:D32)</f>
        <v>148248.46</v>
      </c>
      <c r="E11" s="136"/>
      <c r="G11" s="358"/>
      <c r="H11" s="358"/>
      <c r="I11" s="322"/>
      <c r="J11" s="358"/>
      <c r="K11" s="322"/>
      <c r="L11" s="358"/>
      <c r="M11" s="322"/>
      <c r="N11" s="358"/>
    </row>
    <row r="12" spans="1:19">
      <c r="A12" s="55">
        <v>1110</v>
      </c>
      <c r="B12" s="54" t="s">
        <v>480</v>
      </c>
      <c r="C12" s="8"/>
      <c r="D12" s="300"/>
      <c r="E12" s="136"/>
      <c r="H12" s="358"/>
      <c r="I12" s="322"/>
      <c r="J12" s="358"/>
      <c r="K12" s="322"/>
      <c r="L12" s="358"/>
      <c r="M12" s="322"/>
      <c r="P12" s="322"/>
    </row>
    <row r="13" spans="1:19" ht="19.5">
      <c r="A13" s="55">
        <v>1120</v>
      </c>
      <c r="B13" s="54" t="s">
        <v>481</v>
      </c>
      <c r="C13" s="8"/>
      <c r="D13" s="8"/>
      <c r="E13" s="136"/>
      <c r="H13" s="358"/>
      <c r="I13" s="322"/>
      <c r="K13" s="322"/>
      <c r="L13" s="322"/>
      <c r="M13" s="325"/>
      <c r="O13" s="322"/>
      <c r="P13" s="322"/>
      <c r="S13" s="322"/>
    </row>
    <row r="14" spans="1:19">
      <c r="A14" s="55">
        <v>1211</v>
      </c>
      <c r="B14" s="54" t="s">
        <v>482</v>
      </c>
      <c r="C14" s="327">
        <v>41086.720000000001</v>
      </c>
      <c r="D14" s="327">
        <v>126539.5</v>
      </c>
      <c r="E14" s="136"/>
      <c r="M14" s="322"/>
    </row>
    <row r="15" spans="1:19">
      <c r="A15" s="55">
        <v>1212</v>
      </c>
      <c r="B15" s="54" t="s">
        <v>0</v>
      </c>
      <c r="C15" s="300"/>
      <c r="D15" s="300"/>
      <c r="E15" s="136"/>
      <c r="I15" s="322"/>
      <c r="J15" s="322"/>
    </row>
    <row r="16" spans="1:19">
      <c r="A16" s="55">
        <v>1213</v>
      </c>
      <c r="B16" s="54" t="s">
        <v>1</v>
      </c>
      <c r="C16" s="300"/>
      <c r="D16" s="8"/>
      <c r="E16" s="136"/>
      <c r="G16" s="358"/>
      <c r="I16" s="358"/>
      <c r="K16" s="358"/>
      <c r="M16" s="358"/>
    </row>
    <row r="17" spans="1:13">
      <c r="A17" s="55">
        <v>1214</v>
      </c>
      <c r="B17" s="54" t="s">
        <v>2</v>
      </c>
      <c r="C17" s="300"/>
      <c r="D17" s="8"/>
      <c r="E17" s="136"/>
    </row>
    <row r="18" spans="1:13">
      <c r="A18" s="55">
        <v>1215</v>
      </c>
      <c r="B18" s="54" t="s">
        <v>3</v>
      </c>
      <c r="C18" s="300"/>
      <c r="D18" s="300"/>
      <c r="E18" s="136"/>
    </row>
    <row r="19" spans="1:13">
      <c r="A19" s="55">
        <v>1300</v>
      </c>
      <c r="B19" s="54" t="s">
        <v>4</v>
      </c>
      <c r="C19" s="300"/>
      <c r="D19" s="8"/>
      <c r="E19" s="136"/>
    </row>
    <row r="20" spans="1:13">
      <c r="A20" s="55">
        <v>1410</v>
      </c>
      <c r="B20" s="54" t="s">
        <v>5</v>
      </c>
      <c r="C20" s="327"/>
      <c r="D20" s="313"/>
      <c r="E20" s="136"/>
      <c r="G20" s="358"/>
      <c r="I20" s="322"/>
      <c r="K20" s="358"/>
    </row>
    <row r="21" spans="1:13">
      <c r="A21" s="55">
        <v>1421</v>
      </c>
      <c r="B21" s="54" t="s">
        <v>6</v>
      </c>
      <c r="C21" s="300"/>
      <c r="D21" s="8"/>
      <c r="E21" s="136"/>
    </row>
    <row r="22" spans="1:13" ht="21">
      <c r="A22" s="55">
        <v>1422</v>
      </c>
      <c r="B22" s="54" t="s">
        <v>7</v>
      </c>
      <c r="C22" s="300"/>
      <c r="D22" s="300"/>
      <c r="E22" s="136"/>
      <c r="G22" s="358"/>
      <c r="I22" s="358"/>
      <c r="J22" s="323"/>
      <c r="K22" s="358"/>
      <c r="L22" s="322"/>
      <c r="M22" s="358"/>
    </row>
    <row r="23" spans="1:13">
      <c r="A23" s="55">
        <v>1423</v>
      </c>
      <c r="B23" s="54" t="s">
        <v>8</v>
      </c>
      <c r="C23" s="327">
        <v>3866.84</v>
      </c>
      <c r="D23" s="327">
        <v>1389.9</v>
      </c>
      <c r="E23" s="136"/>
      <c r="I23" s="358"/>
    </row>
    <row r="24" spans="1:13">
      <c r="A24" s="55">
        <v>1431</v>
      </c>
      <c r="B24" s="54" t="s">
        <v>9</v>
      </c>
      <c r="C24" s="300"/>
      <c r="D24" s="300"/>
      <c r="E24" s="136"/>
    </row>
    <row r="25" spans="1:13">
      <c r="A25" s="55">
        <v>1432</v>
      </c>
      <c r="B25" s="54" t="s">
        <v>10</v>
      </c>
      <c r="C25" s="300"/>
      <c r="D25" s="300"/>
      <c r="E25" s="136"/>
      <c r="G25" s="358"/>
    </row>
    <row r="26" spans="1:13">
      <c r="A26" s="55">
        <v>1433</v>
      </c>
      <c r="B26" s="54" t="s">
        <v>11</v>
      </c>
      <c r="C26" s="327">
        <v>7737.59</v>
      </c>
      <c r="D26" s="327">
        <v>7987.6</v>
      </c>
      <c r="E26" s="136"/>
      <c r="H26" s="358"/>
    </row>
    <row r="27" spans="1:13">
      <c r="A27" s="55">
        <v>1441</v>
      </c>
      <c r="B27" s="54" t="s">
        <v>12</v>
      </c>
      <c r="C27" s="327">
        <v>7887.46</v>
      </c>
      <c r="D27" s="327">
        <v>7887.46</v>
      </c>
      <c r="E27" s="136"/>
    </row>
    <row r="28" spans="1:13">
      <c r="A28" s="55">
        <v>1442</v>
      </c>
      <c r="B28" s="54" t="s">
        <v>13</v>
      </c>
      <c r="C28" s="327">
        <v>4522</v>
      </c>
      <c r="D28" s="327">
        <v>4444</v>
      </c>
      <c r="E28" s="136"/>
    </row>
    <row r="29" spans="1:13">
      <c r="A29" s="55">
        <v>1443</v>
      </c>
      <c r="B29" s="54" t="s">
        <v>14</v>
      </c>
      <c r="C29" s="327"/>
      <c r="D29" s="327"/>
      <c r="E29" s="136"/>
    </row>
    <row r="30" spans="1:13">
      <c r="A30" s="55">
        <v>1444</v>
      </c>
      <c r="B30" s="54" t="s">
        <v>15</v>
      </c>
      <c r="C30" s="327"/>
      <c r="D30" s="327"/>
      <c r="E30" s="136"/>
    </row>
    <row r="31" spans="1:13">
      <c r="A31" s="55">
        <v>1445</v>
      </c>
      <c r="B31" s="54" t="s">
        <v>16</v>
      </c>
      <c r="C31" s="327"/>
      <c r="D31" s="327"/>
      <c r="E31" s="136"/>
    </row>
    <row r="32" spans="1:13">
      <c r="A32" s="55">
        <v>1446</v>
      </c>
      <c r="B32" s="54" t="s">
        <v>17</v>
      </c>
      <c r="C32" s="327"/>
      <c r="D32" s="327"/>
      <c r="E32" s="136"/>
    </row>
    <row r="33" spans="1:10">
      <c r="A33" s="29"/>
      <c r="C33" s="26"/>
      <c r="E33" s="136"/>
    </row>
    <row r="34" spans="1:10">
      <c r="A34" s="56" t="s">
        <v>48</v>
      </c>
      <c r="B34" s="54"/>
      <c r="C34" s="527">
        <f>SUM(C35:C42)</f>
        <v>94347.199999999997</v>
      </c>
      <c r="D34" s="527">
        <f>SUM(D35:D42)</f>
        <v>96427.199999999997</v>
      </c>
      <c r="E34" s="136"/>
    </row>
    <row r="35" spans="1:10">
      <c r="A35" s="55">
        <v>2110</v>
      </c>
      <c r="B35" s="54" t="s">
        <v>438</v>
      </c>
      <c r="C35" s="300"/>
      <c r="D35" s="300"/>
      <c r="E35" s="136"/>
    </row>
    <row r="36" spans="1:10">
      <c r="A36" s="55">
        <v>2120</v>
      </c>
      <c r="B36" s="54" t="s">
        <v>18</v>
      </c>
      <c r="C36" s="327">
        <v>89060</v>
      </c>
      <c r="D36" s="327">
        <v>89060</v>
      </c>
      <c r="E36" s="136"/>
    </row>
    <row r="37" spans="1:10">
      <c r="A37" s="55">
        <v>2130</v>
      </c>
      <c r="B37" s="54" t="s">
        <v>439</v>
      </c>
      <c r="C37" s="300"/>
      <c r="D37" s="300"/>
      <c r="E37" s="136"/>
    </row>
    <row r="38" spans="1:10">
      <c r="A38" s="55">
        <v>2140</v>
      </c>
      <c r="B38" s="54" t="s">
        <v>259</v>
      </c>
      <c r="C38" s="300"/>
      <c r="D38" s="300"/>
      <c r="E38" s="136"/>
    </row>
    <row r="39" spans="1:10">
      <c r="A39" s="55">
        <v>2150</v>
      </c>
      <c r="B39" s="54" t="s">
        <v>261</v>
      </c>
      <c r="C39" s="327">
        <v>2352</v>
      </c>
      <c r="D39" s="327">
        <v>2352</v>
      </c>
      <c r="E39" s="136"/>
    </row>
    <row r="40" spans="1:10">
      <c r="A40" s="55">
        <v>2220</v>
      </c>
      <c r="B40" s="54" t="s">
        <v>440</v>
      </c>
      <c r="C40" s="327">
        <v>2935.2</v>
      </c>
      <c r="D40" s="327">
        <v>5015.2</v>
      </c>
      <c r="E40" s="136"/>
      <c r="F40" s="358"/>
    </row>
    <row r="41" spans="1:10">
      <c r="A41" s="55">
        <v>2300</v>
      </c>
      <c r="B41" s="54" t="s">
        <v>19</v>
      </c>
      <c r="C41" s="300"/>
      <c r="D41" s="300"/>
      <c r="E41" s="136"/>
    </row>
    <row r="42" spans="1:10">
      <c r="A42" s="55">
        <v>2400</v>
      </c>
      <c r="B42" s="54" t="s">
        <v>20</v>
      </c>
      <c r="C42" s="327">
        <v>0</v>
      </c>
      <c r="D42" s="327">
        <v>0</v>
      </c>
      <c r="E42" s="136"/>
    </row>
    <row r="43" spans="1:10">
      <c r="A43" s="30"/>
      <c r="E43" s="136"/>
    </row>
    <row r="44" spans="1:10">
      <c r="A44" s="53" t="s">
        <v>52</v>
      </c>
      <c r="B44" s="54"/>
      <c r="C44" s="328">
        <f>SUM(C45,C64)</f>
        <v>159447.68000000017</v>
      </c>
      <c r="D44" s="328">
        <f>SUM(D45,D64)</f>
        <v>244676.26</v>
      </c>
      <c r="E44" s="136"/>
      <c r="H44" s="358"/>
    </row>
    <row r="45" spans="1:10">
      <c r="A45" s="56" t="s">
        <v>49</v>
      </c>
      <c r="B45" s="54"/>
      <c r="C45" s="328">
        <f>SUM(C46:C61)</f>
        <v>2293838</v>
      </c>
      <c r="D45" s="328">
        <f>SUM(D46:D61)</f>
        <v>2262441</v>
      </c>
      <c r="E45" s="136"/>
      <c r="G45" s="358"/>
      <c r="H45" s="358"/>
      <c r="I45" s="358"/>
      <c r="J45" s="358"/>
    </row>
    <row r="46" spans="1:10">
      <c r="A46" s="55">
        <v>3100</v>
      </c>
      <c r="B46" s="54" t="s">
        <v>21</v>
      </c>
      <c r="C46" s="8"/>
      <c r="D46" s="327"/>
      <c r="E46" s="136"/>
      <c r="G46" s="358"/>
    </row>
    <row r="47" spans="1:10">
      <c r="A47" s="55">
        <v>3210</v>
      </c>
      <c r="B47" s="54" t="s">
        <v>22</v>
      </c>
      <c r="C47" s="327">
        <v>2293778</v>
      </c>
      <c r="D47" s="327">
        <v>2262321</v>
      </c>
      <c r="E47" s="136"/>
      <c r="G47" s="358"/>
    </row>
    <row r="48" spans="1:10">
      <c r="A48" s="55">
        <v>3221</v>
      </c>
      <c r="B48" s="54" t="s">
        <v>23</v>
      </c>
      <c r="C48" s="327">
        <v>0</v>
      </c>
      <c r="D48" s="327"/>
      <c r="E48" s="136"/>
    </row>
    <row r="49" spans="1:5">
      <c r="A49" s="55">
        <v>3222</v>
      </c>
      <c r="B49" s="54" t="s">
        <v>24</v>
      </c>
      <c r="C49" s="327">
        <v>0</v>
      </c>
      <c r="D49" s="327"/>
      <c r="E49" s="136"/>
    </row>
    <row r="50" spans="1:5">
      <c r="A50" s="55">
        <v>3223</v>
      </c>
      <c r="B50" s="54" t="s">
        <v>25</v>
      </c>
      <c r="C50" s="327"/>
      <c r="D50" s="327"/>
      <c r="E50" s="136"/>
    </row>
    <row r="51" spans="1:5">
      <c r="A51" s="55">
        <v>3224</v>
      </c>
      <c r="B51" s="54" t="s">
        <v>26</v>
      </c>
      <c r="C51" s="327"/>
      <c r="D51" s="327"/>
      <c r="E51" s="136"/>
    </row>
    <row r="52" spans="1:5">
      <c r="A52" s="55">
        <v>3231</v>
      </c>
      <c r="B52" s="54" t="s">
        <v>27</v>
      </c>
      <c r="C52" s="327">
        <v>0</v>
      </c>
      <c r="D52" s="327"/>
      <c r="E52" s="136"/>
    </row>
    <row r="53" spans="1:5">
      <c r="A53" s="55">
        <v>3232</v>
      </c>
      <c r="B53" s="54" t="s">
        <v>28</v>
      </c>
      <c r="C53" s="327">
        <v>0</v>
      </c>
      <c r="D53" s="327"/>
      <c r="E53" s="136"/>
    </row>
    <row r="54" spans="1:5">
      <c r="A54" s="55">
        <v>3234</v>
      </c>
      <c r="B54" s="54" t="s">
        <v>29</v>
      </c>
      <c r="C54" s="327">
        <v>60</v>
      </c>
      <c r="D54" s="8">
        <v>120</v>
      </c>
      <c r="E54" s="136"/>
    </row>
    <row r="55" spans="1:5" ht="30">
      <c r="A55" s="55">
        <v>3236</v>
      </c>
      <c r="B55" s="54" t="s">
        <v>44</v>
      </c>
      <c r="C55" s="8"/>
      <c r="D55" s="8"/>
      <c r="E55" s="136"/>
    </row>
    <row r="56" spans="1:5" ht="45">
      <c r="A56" s="55">
        <v>3237</v>
      </c>
      <c r="B56" s="54" t="s">
        <v>30</v>
      </c>
      <c r="C56" s="8"/>
      <c r="D56" s="8"/>
      <c r="E56" s="136"/>
    </row>
    <row r="57" spans="1:5">
      <c r="A57" s="55">
        <v>3241</v>
      </c>
      <c r="B57" s="54" t="s">
        <v>31</v>
      </c>
      <c r="C57" s="8"/>
      <c r="D57" s="8"/>
      <c r="E57" s="136"/>
    </row>
    <row r="58" spans="1:5">
      <c r="A58" s="55">
        <v>3242</v>
      </c>
      <c r="B58" s="54" t="s">
        <v>32</v>
      </c>
      <c r="C58" s="8"/>
      <c r="D58" s="8"/>
      <c r="E58" s="136"/>
    </row>
    <row r="59" spans="1:5">
      <c r="A59" s="55">
        <v>3243</v>
      </c>
      <c r="B59" s="54" t="s">
        <v>33</v>
      </c>
      <c r="C59" s="8"/>
      <c r="D59" s="8"/>
      <c r="E59" s="136"/>
    </row>
    <row r="60" spans="1:5">
      <c r="A60" s="55">
        <v>3245</v>
      </c>
      <c r="B60" s="54" t="s">
        <v>34</v>
      </c>
      <c r="C60" s="8"/>
      <c r="D60" s="8"/>
      <c r="E60" s="136"/>
    </row>
    <row r="61" spans="1:5">
      <c r="A61" s="55">
        <v>3246</v>
      </c>
      <c r="B61" s="54" t="s">
        <v>35</v>
      </c>
      <c r="C61" s="8">
        <v>0</v>
      </c>
      <c r="D61" s="300"/>
      <c r="E61" s="136"/>
    </row>
    <row r="62" spans="1:5">
      <c r="A62" s="30"/>
      <c r="E62" s="136"/>
    </row>
    <row r="63" spans="1:5">
      <c r="A63" s="31"/>
      <c r="E63" s="136"/>
    </row>
    <row r="64" spans="1:5">
      <c r="A64" s="56" t="s">
        <v>50</v>
      </c>
      <c r="B64" s="54"/>
      <c r="C64" s="328">
        <f>SUM(C65:C67)</f>
        <v>-2134390.3199999998</v>
      </c>
      <c r="D64" s="328">
        <f>SUM(D65:D67)</f>
        <v>-2017764.74</v>
      </c>
      <c r="E64" s="136"/>
    </row>
    <row r="65" spans="1:5">
      <c r="A65" s="55">
        <v>5100</v>
      </c>
      <c r="B65" s="54" t="s">
        <v>112</v>
      </c>
      <c r="C65" s="8"/>
      <c r="D65" s="8"/>
      <c r="E65" s="136"/>
    </row>
    <row r="66" spans="1:5">
      <c r="A66" s="55">
        <v>5220</v>
      </c>
      <c r="B66" s="54" t="s">
        <v>280</v>
      </c>
      <c r="C66" s="327"/>
      <c r="D66" s="8"/>
      <c r="E66" s="136"/>
    </row>
    <row r="67" spans="1:5">
      <c r="A67" s="55">
        <v>5230</v>
      </c>
      <c r="B67" s="54" t="s">
        <v>281</v>
      </c>
      <c r="C67" s="327">
        <f>-2134390.32</f>
        <v>-2134390.3199999998</v>
      </c>
      <c r="D67" s="327">
        <v>-2017764.74</v>
      </c>
      <c r="E67" s="136"/>
    </row>
    <row r="68" spans="1:5">
      <c r="A68" s="30"/>
      <c r="E68" s="136"/>
    </row>
    <row r="69" spans="1:5">
      <c r="A69" s="2"/>
      <c r="E69" s="136"/>
    </row>
    <row r="70" spans="1:5">
      <c r="A70" s="53" t="s">
        <v>51</v>
      </c>
      <c r="B70" s="54"/>
      <c r="C70" s="8"/>
      <c r="D70" s="8"/>
      <c r="E70" s="136"/>
    </row>
    <row r="71" spans="1:5" ht="30">
      <c r="A71" s="55">
        <v>1</v>
      </c>
      <c r="B71" s="54" t="s">
        <v>36</v>
      </c>
      <c r="C71" s="8"/>
      <c r="D71" s="8"/>
      <c r="E71" s="136"/>
    </row>
    <row r="72" spans="1:5">
      <c r="A72" s="55">
        <v>2</v>
      </c>
      <c r="B72" s="54" t="s">
        <v>37</v>
      </c>
      <c r="C72" s="8"/>
      <c r="D72" s="8"/>
      <c r="E72" s="136"/>
    </row>
    <row r="73" spans="1:5">
      <c r="A73" s="55">
        <v>3</v>
      </c>
      <c r="B73" s="54" t="s">
        <v>38</v>
      </c>
      <c r="C73" s="8"/>
      <c r="D73" s="8"/>
      <c r="E73" s="136"/>
    </row>
    <row r="74" spans="1:5">
      <c r="A74" s="55">
        <v>4</v>
      </c>
      <c r="B74" s="54" t="s">
        <v>223</v>
      </c>
      <c r="C74" s="8"/>
      <c r="D74" s="8"/>
      <c r="E74" s="136"/>
    </row>
    <row r="75" spans="1:5">
      <c r="A75" s="55">
        <v>5</v>
      </c>
      <c r="B75" s="54" t="s">
        <v>39</v>
      </c>
      <c r="C75" s="8"/>
      <c r="D75" s="8"/>
      <c r="E75" s="136"/>
    </row>
    <row r="76" spans="1:5">
      <c r="A76" s="55">
        <v>6</v>
      </c>
      <c r="B76" s="54" t="s">
        <v>40</v>
      </c>
      <c r="C76" s="8"/>
      <c r="D76" s="8"/>
      <c r="E76" s="136"/>
    </row>
    <row r="77" spans="1:5">
      <c r="A77" s="55">
        <v>7</v>
      </c>
      <c r="B77" s="54" t="s">
        <v>41</v>
      </c>
      <c r="C77" s="8"/>
      <c r="D77" s="8"/>
      <c r="E77" s="136"/>
    </row>
    <row r="78" spans="1:5">
      <c r="A78" s="55">
        <v>8</v>
      </c>
      <c r="B78" s="54" t="s">
        <v>42</v>
      </c>
      <c r="C78" s="8"/>
      <c r="D78" s="8"/>
      <c r="E78" s="136"/>
    </row>
    <row r="79" spans="1:5">
      <c r="A79" s="55">
        <v>9</v>
      </c>
      <c r="B79" s="54" t="s">
        <v>43</v>
      </c>
      <c r="C79" s="8">
        <v>1225</v>
      </c>
      <c r="D79" s="8">
        <v>1225</v>
      </c>
      <c r="E79" s="136"/>
    </row>
    <row r="83" spans="1:9">
      <c r="A83" s="2"/>
      <c r="B83" s="2"/>
    </row>
    <row r="84" spans="1:9">
      <c r="A84" s="82" t="s">
        <v>445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82" t="s">
        <v>292</v>
      </c>
      <c r="D87" s="12"/>
      <c r="E87"/>
      <c r="F87"/>
      <c r="G87"/>
      <c r="H87"/>
      <c r="I87"/>
    </row>
    <row r="88" spans="1:9">
      <c r="A88"/>
      <c r="B88" s="2" t="s">
        <v>293</v>
      </c>
      <c r="D88" s="12"/>
      <c r="E88"/>
      <c r="F88"/>
      <c r="G88"/>
      <c r="H88"/>
      <c r="I88"/>
    </row>
    <row r="89" spans="1:9" customFormat="1" ht="12.75">
      <c r="B89" s="77" t="s">
        <v>477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honeticPr fontId="36" type="noConversion"/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8"/>
  <sheetViews>
    <sheetView showGridLines="0" view="pageBreakPreview" zoomScale="70" zoomScaleSheetLayoutView="70" workbookViewId="0">
      <selection activeCell="G11" sqref="G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90" t="s">
        <v>299</v>
      </c>
      <c r="B1" s="92"/>
      <c r="C1" s="92"/>
      <c r="D1" s="92"/>
      <c r="E1" s="92"/>
      <c r="F1" s="92"/>
      <c r="G1" s="92"/>
      <c r="H1" s="92"/>
      <c r="I1" s="558" t="s">
        <v>447</v>
      </c>
      <c r="J1" s="558"/>
      <c r="K1" s="136"/>
    </row>
    <row r="2" spans="1:11">
      <c r="A2" s="92" t="s">
        <v>478</v>
      </c>
      <c r="B2" s="92"/>
      <c r="C2" s="92"/>
      <c r="D2" s="92"/>
      <c r="E2" s="92"/>
      <c r="F2" s="92"/>
      <c r="G2" s="92"/>
      <c r="H2" s="92"/>
      <c r="I2" s="556" t="s">
        <v>914</v>
      </c>
      <c r="J2" s="557"/>
      <c r="K2" s="136"/>
    </row>
    <row r="3" spans="1:11">
      <c r="A3" s="92"/>
      <c r="B3" s="92"/>
      <c r="C3" s="92"/>
      <c r="D3" s="92"/>
      <c r="E3" s="92"/>
      <c r="F3" s="92"/>
      <c r="G3" s="92"/>
      <c r="H3" s="92"/>
      <c r="I3" s="91"/>
      <c r="J3" s="91"/>
      <c r="K3" s="136"/>
    </row>
    <row r="4" spans="1:11">
      <c r="A4" s="119" t="s">
        <v>131</v>
      </c>
      <c r="B4" s="92"/>
      <c r="C4" s="92"/>
      <c r="D4" s="92"/>
      <c r="E4" s="92"/>
      <c r="F4" s="157"/>
      <c r="G4" s="92"/>
      <c r="H4" s="92"/>
      <c r="I4" s="92"/>
      <c r="J4" s="92"/>
      <c r="K4" s="136"/>
    </row>
    <row r="5" spans="1:11">
      <c r="A5" s="126" t="s">
        <v>786</v>
      </c>
      <c r="B5" s="261"/>
      <c r="C5" s="261"/>
      <c r="D5" s="261"/>
      <c r="E5" s="261"/>
      <c r="F5" s="262"/>
      <c r="G5" s="261"/>
      <c r="H5" s="261"/>
      <c r="I5" s="261"/>
      <c r="J5" s="261"/>
      <c r="K5" s="136"/>
    </row>
    <row r="6" spans="1:11">
      <c r="A6" s="93"/>
      <c r="B6" s="93"/>
      <c r="C6" s="92"/>
      <c r="D6" s="92"/>
      <c r="E6" s="92"/>
      <c r="F6" s="157"/>
      <c r="G6" s="92"/>
      <c r="H6" s="92"/>
      <c r="I6" s="92"/>
      <c r="J6" s="92"/>
      <c r="K6" s="136"/>
    </row>
    <row r="7" spans="1:11">
      <c r="A7" s="158"/>
      <c r="B7" s="155"/>
      <c r="C7" s="155"/>
      <c r="D7" s="155"/>
      <c r="E7" s="155"/>
      <c r="F7" s="155"/>
      <c r="G7" s="155"/>
      <c r="H7" s="155"/>
      <c r="I7" s="155"/>
      <c r="J7" s="155"/>
      <c r="K7" s="136"/>
    </row>
    <row r="8" spans="1:11" s="26" customFormat="1" ht="45">
      <c r="A8" s="160" t="s">
        <v>410</v>
      </c>
      <c r="B8" s="160" t="s">
        <v>449</v>
      </c>
      <c r="C8" s="161" t="s">
        <v>451</v>
      </c>
      <c r="D8" s="161" t="s">
        <v>132</v>
      </c>
      <c r="E8" s="161" t="s">
        <v>450</v>
      </c>
      <c r="F8" s="159" t="s">
        <v>113</v>
      </c>
      <c r="G8" s="159" t="s">
        <v>154</v>
      </c>
      <c r="H8" s="159" t="s">
        <v>155</v>
      </c>
      <c r="I8" s="159" t="s">
        <v>114</v>
      </c>
      <c r="J8" s="162" t="s">
        <v>452</v>
      </c>
      <c r="K8" s="136"/>
    </row>
    <row r="9" spans="1:11" s="26" customFormat="1">
      <c r="A9" s="194">
        <v>1</v>
      </c>
      <c r="B9" s="194">
        <v>2</v>
      </c>
      <c r="C9" s="195">
        <v>3</v>
      </c>
      <c r="D9" s="195">
        <v>4</v>
      </c>
      <c r="E9" s="195">
        <v>5</v>
      </c>
      <c r="F9" s="195">
        <v>6</v>
      </c>
      <c r="G9" s="195">
        <v>7</v>
      </c>
      <c r="H9" s="195">
        <v>8</v>
      </c>
      <c r="I9" s="195">
        <v>9</v>
      </c>
      <c r="J9" s="195">
        <v>10</v>
      </c>
      <c r="K9" s="136"/>
    </row>
    <row r="10" spans="1:11" s="26" customFormat="1" ht="30">
      <c r="A10" s="348">
        <v>1</v>
      </c>
      <c r="B10" s="349" t="s">
        <v>310</v>
      </c>
      <c r="C10" s="350" t="s">
        <v>312</v>
      </c>
      <c r="D10" s="351" t="s">
        <v>313</v>
      </c>
      <c r="E10" s="352" t="s">
        <v>314</v>
      </c>
      <c r="F10" s="353">
        <v>41086.720000000001</v>
      </c>
      <c r="G10" s="353">
        <v>127860.39</v>
      </c>
      <c r="H10" s="471">
        <v>42407.59</v>
      </c>
      <c r="I10" s="353">
        <f>F10+G10-H10</f>
        <v>126539.51999999999</v>
      </c>
      <c r="J10" s="195"/>
      <c r="K10" s="136"/>
    </row>
    <row r="11" spans="1:11" s="26" customFormat="1" ht="30">
      <c r="A11" s="194"/>
      <c r="B11" s="354" t="s">
        <v>310</v>
      </c>
      <c r="C11" s="367" t="s">
        <v>604</v>
      </c>
      <c r="D11" s="372" t="s">
        <v>343</v>
      </c>
      <c r="E11" s="375" t="s">
        <v>314</v>
      </c>
      <c r="F11" s="374"/>
      <c r="G11" s="374"/>
      <c r="H11" s="374"/>
      <c r="I11" s="374"/>
      <c r="J11" s="195"/>
      <c r="K11" s="136"/>
    </row>
    <row r="12" spans="1:11" s="26" customFormat="1" ht="30">
      <c r="A12" s="194"/>
      <c r="B12" s="354" t="s">
        <v>310</v>
      </c>
      <c r="C12" s="367" t="s">
        <v>604</v>
      </c>
      <c r="D12" s="372" t="s">
        <v>344</v>
      </c>
      <c r="E12" s="373" t="s">
        <v>314</v>
      </c>
      <c r="F12" s="374"/>
      <c r="G12" s="374"/>
      <c r="H12" s="374"/>
      <c r="I12" s="374"/>
      <c r="J12" s="195"/>
      <c r="K12" s="136"/>
    </row>
    <row r="13" spans="1:11" s="26" customFormat="1" ht="15.75">
      <c r="A13" s="191"/>
      <c r="B13" s="297"/>
      <c r="C13" s="192"/>
      <c r="D13" s="193"/>
      <c r="E13" s="298"/>
      <c r="F13" s="347"/>
      <c r="G13" s="347"/>
      <c r="H13" s="347"/>
      <c r="I13" s="347"/>
      <c r="J13" s="347"/>
      <c r="K13" s="136"/>
    </row>
    <row r="14" spans="1:11">
      <c r="A14" s="135"/>
      <c r="B14" s="135"/>
      <c r="C14" s="135"/>
      <c r="D14" s="135"/>
      <c r="E14" s="135"/>
      <c r="F14" s="135"/>
      <c r="G14" s="135"/>
      <c r="H14" s="135"/>
      <c r="I14" s="135"/>
      <c r="J14" s="135"/>
    </row>
    <row r="15" spans="1:11">
      <c r="A15" s="135"/>
      <c r="B15" s="135"/>
      <c r="C15" s="135"/>
      <c r="D15" s="135"/>
      <c r="E15" s="135"/>
      <c r="F15" s="135"/>
      <c r="G15" s="135"/>
      <c r="H15" s="135"/>
      <c r="I15" s="135"/>
      <c r="J15" s="135"/>
    </row>
    <row r="16" spans="1:11">
      <c r="A16" s="135"/>
      <c r="B16" s="135"/>
      <c r="C16" s="135"/>
      <c r="D16" s="135"/>
      <c r="E16" s="135"/>
      <c r="F16" s="135"/>
      <c r="G16" s="135"/>
      <c r="H16" s="135"/>
      <c r="I16" s="135"/>
      <c r="J16" s="135"/>
    </row>
    <row r="17" spans="1:10">
      <c r="A17" s="135"/>
      <c r="B17" s="135"/>
      <c r="C17" s="135"/>
      <c r="D17" s="135"/>
      <c r="E17" s="135"/>
      <c r="F17" s="135"/>
      <c r="G17" s="135"/>
      <c r="H17" s="135"/>
      <c r="I17" s="135"/>
      <c r="J17" s="135"/>
    </row>
    <row r="18" spans="1:10">
      <c r="A18" s="135"/>
      <c r="B18" s="257" t="s">
        <v>445</v>
      </c>
      <c r="C18" s="135"/>
      <c r="D18" s="135"/>
      <c r="E18" s="135"/>
      <c r="F18" s="258"/>
      <c r="G18" s="135"/>
      <c r="H18" s="135"/>
      <c r="I18" s="135"/>
      <c r="J18" s="135"/>
    </row>
    <row r="19" spans="1:10">
      <c r="A19" s="135"/>
      <c r="B19" s="135"/>
      <c r="C19" s="135"/>
      <c r="D19" s="135"/>
      <c r="E19" s="135"/>
      <c r="F19" s="132"/>
      <c r="G19" s="132"/>
      <c r="H19" s="132"/>
      <c r="I19" s="132"/>
      <c r="J19" s="132"/>
    </row>
    <row r="20" spans="1:10">
      <c r="A20" s="135"/>
      <c r="B20" s="135"/>
      <c r="C20" s="295"/>
      <c r="D20" s="135"/>
      <c r="E20" s="135"/>
      <c r="F20" s="295"/>
      <c r="G20" s="296"/>
      <c r="H20" s="296"/>
      <c r="I20" s="132"/>
      <c r="J20" s="132"/>
    </row>
    <row r="21" spans="1:10">
      <c r="A21" s="132"/>
      <c r="B21" s="135"/>
      <c r="C21" s="259" t="s">
        <v>125</v>
      </c>
      <c r="D21" s="259"/>
      <c r="E21" s="135"/>
      <c r="F21" s="135" t="s">
        <v>130</v>
      </c>
      <c r="G21" s="132"/>
      <c r="H21" s="132"/>
      <c r="I21" s="132"/>
      <c r="J21" s="132"/>
    </row>
    <row r="22" spans="1:10">
      <c r="A22" s="132"/>
      <c r="B22" s="135"/>
      <c r="C22" s="260" t="s">
        <v>477</v>
      </c>
      <c r="D22" s="135"/>
      <c r="E22" s="135"/>
      <c r="F22" s="135" t="s">
        <v>126</v>
      </c>
      <c r="G22" s="132"/>
      <c r="H22" s="132"/>
      <c r="I22" s="132"/>
      <c r="J22" s="132"/>
    </row>
    <row r="23" spans="1:10" customFormat="1">
      <c r="A23" s="132"/>
      <c r="B23" s="135"/>
      <c r="C23" s="135"/>
      <c r="D23" s="260"/>
      <c r="E23" s="132"/>
      <c r="F23" s="132"/>
      <c r="G23" s="132"/>
      <c r="H23" s="132"/>
      <c r="I23" s="132"/>
      <c r="J23" s="132"/>
    </row>
    <row r="24" spans="1:10" customFormat="1" ht="12.75">
      <c r="A24" s="132"/>
      <c r="B24" s="132"/>
      <c r="C24" s="132"/>
      <c r="D24" s="132"/>
      <c r="E24" s="132"/>
      <c r="F24" s="132"/>
      <c r="G24" s="132"/>
      <c r="H24" s="132"/>
      <c r="I24" s="132"/>
      <c r="J24" s="132"/>
    </row>
    <row r="25" spans="1:10" customFormat="1" ht="12.75"/>
    <row r="26" spans="1:10" customFormat="1" ht="12.75"/>
    <row r="27" spans="1:10" customFormat="1" ht="12.75"/>
    <row r="28" spans="1:10" customFormat="1" ht="12.75"/>
  </sheetData>
  <mergeCells count="2">
    <mergeCell ref="I1:J1"/>
    <mergeCell ref="I2:J2"/>
  </mergeCells>
  <phoneticPr fontId="36" type="noConversion"/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თვე/დღე/წელი" sqref="J13"/>
    <dataValidation allowBlank="1" showInputMessage="1" showErrorMessage="1" error="თვე/დღე/წელი" prompt="თვე/დღე/წელი" sqref="E10:E13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view="pageBreakPreview" zoomScale="70" zoomScaleSheetLayoutView="70" workbookViewId="0">
      <selection activeCell="G14" sqref="G14"/>
    </sheetView>
  </sheetViews>
  <sheetFormatPr defaultRowHeight="15"/>
  <cols>
    <col min="1" max="1" width="12" style="112" customWidth="1"/>
    <col min="2" max="2" width="13.28515625" style="112" customWidth="1"/>
    <col min="3" max="3" width="21.42578125" style="112" customWidth="1"/>
    <col min="4" max="4" width="17.85546875" style="112" customWidth="1"/>
    <col min="5" max="5" width="12.7109375" style="112" customWidth="1"/>
    <col min="6" max="6" width="36.85546875" style="112" customWidth="1"/>
    <col min="7" max="7" width="22.28515625" style="112" customWidth="1"/>
    <col min="8" max="8" width="0.5703125" style="112" customWidth="1"/>
    <col min="9" max="16384" width="9.140625" style="112"/>
  </cols>
  <sheetData>
    <row r="1" spans="1:8">
      <c r="A1" s="90" t="s">
        <v>226</v>
      </c>
      <c r="B1" s="92"/>
      <c r="C1" s="92"/>
      <c r="D1" s="92"/>
      <c r="E1" s="92"/>
      <c r="F1" s="92"/>
      <c r="G1" s="196" t="s">
        <v>447</v>
      </c>
      <c r="H1" s="197"/>
    </row>
    <row r="2" spans="1:8">
      <c r="A2" s="92" t="s">
        <v>478</v>
      </c>
      <c r="B2" s="92"/>
      <c r="C2" s="92"/>
      <c r="D2" s="92"/>
      <c r="E2" s="92"/>
      <c r="F2" s="92"/>
      <c r="G2" s="556" t="s">
        <v>914</v>
      </c>
      <c r="H2" s="557"/>
    </row>
    <row r="3" spans="1:8">
      <c r="A3" s="92"/>
      <c r="B3" s="92"/>
      <c r="C3" s="92"/>
      <c r="D3" s="92"/>
      <c r="E3" s="92"/>
      <c r="F3" s="92"/>
      <c r="G3" s="133"/>
      <c r="H3" s="197"/>
    </row>
    <row r="4" spans="1:8">
      <c r="A4" s="93" t="str">
        <f>'[1]ფორმა N2'!A4</f>
        <v>ანგარიშვალდებული პირის დასახელება:</v>
      </c>
      <c r="B4" s="92"/>
      <c r="C4" s="92"/>
      <c r="D4" s="92"/>
      <c r="E4" s="92"/>
      <c r="F4" s="92"/>
      <c r="G4" s="92"/>
      <c r="H4" s="135"/>
    </row>
    <row r="5" spans="1:8">
      <c r="A5" s="126" t="s">
        <v>786</v>
      </c>
      <c r="B5" s="247"/>
      <c r="C5" s="247"/>
      <c r="D5" s="247"/>
      <c r="E5" s="247"/>
      <c r="F5" s="247"/>
      <c r="G5" s="247"/>
      <c r="H5" s="135"/>
    </row>
    <row r="6" spans="1:8">
      <c r="A6" s="93"/>
      <c r="B6" s="92"/>
      <c r="C6" s="92"/>
      <c r="D6" s="92"/>
      <c r="E6" s="92"/>
      <c r="F6" s="92"/>
      <c r="G6" s="92"/>
      <c r="H6" s="135"/>
    </row>
    <row r="7" spans="1:8">
      <c r="A7" s="92"/>
      <c r="B7" s="92"/>
      <c r="C7" s="92"/>
      <c r="D7" s="92"/>
      <c r="E7" s="92"/>
      <c r="F7" s="92"/>
      <c r="G7" s="92"/>
      <c r="H7" s="136"/>
    </row>
    <row r="8" spans="1:8" ht="45.75" customHeight="1">
      <c r="A8" s="198" t="s">
        <v>173</v>
      </c>
      <c r="B8" s="198" t="s">
        <v>479</v>
      </c>
      <c r="C8" s="199" t="s">
        <v>224</v>
      </c>
      <c r="D8" s="199" t="s">
        <v>225</v>
      </c>
      <c r="E8" s="199" t="s">
        <v>132</v>
      </c>
      <c r="F8" s="198" t="s">
        <v>180</v>
      </c>
      <c r="G8" s="199" t="s">
        <v>174</v>
      </c>
      <c r="H8" s="136"/>
    </row>
    <row r="9" spans="1:8">
      <c r="A9" s="200" t="s">
        <v>175</v>
      </c>
      <c r="B9" s="201"/>
      <c r="C9" s="202"/>
      <c r="D9" s="203"/>
      <c r="E9" s="203"/>
      <c r="F9" s="203"/>
      <c r="G9" s="204">
        <v>0</v>
      </c>
      <c r="H9" s="136"/>
    </row>
    <row r="10" spans="1:8" ht="15.75">
      <c r="A10" s="397">
        <v>1</v>
      </c>
      <c r="B10" s="369"/>
      <c r="C10" s="422"/>
      <c r="D10" s="423"/>
      <c r="E10" s="424"/>
      <c r="F10" s="367"/>
      <c r="G10" s="425"/>
      <c r="H10" s="136"/>
    </row>
    <row r="11" spans="1:8" ht="15.75">
      <c r="A11" s="397">
        <v>2</v>
      </c>
      <c r="B11" s="369"/>
      <c r="C11" s="422"/>
      <c r="D11" s="423"/>
      <c r="E11" s="424"/>
      <c r="F11" s="367"/>
      <c r="G11" s="425"/>
      <c r="H11" s="136"/>
    </row>
    <row r="12" spans="1:8" ht="15.75">
      <c r="A12" s="397">
        <v>3</v>
      </c>
      <c r="B12" s="369"/>
      <c r="C12" s="422"/>
      <c r="D12" s="423"/>
      <c r="E12" s="424"/>
      <c r="F12" s="367"/>
      <c r="G12" s="425"/>
      <c r="H12" s="136"/>
    </row>
    <row r="13" spans="1:8" ht="15.75">
      <c r="A13" s="397">
        <v>4</v>
      </c>
      <c r="B13" s="369"/>
      <c r="C13" s="422"/>
      <c r="D13" s="423"/>
      <c r="E13" s="424"/>
      <c r="F13" s="367"/>
      <c r="G13" s="425"/>
      <c r="H13" s="136"/>
    </row>
    <row r="14" spans="1:8" ht="15.75">
      <c r="A14" s="397">
        <v>5</v>
      </c>
      <c r="B14" s="369"/>
      <c r="C14" s="422"/>
      <c r="D14" s="423"/>
      <c r="E14" s="424"/>
      <c r="F14" s="367"/>
      <c r="G14" s="425"/>
      <c r="H14" s="136"/>
    </row>
    <row r="15" spans="1:8" ht="15.75">
      <c r="A15" s="397">
        <v>6</v>
      </c>
      <c r="B15" s="369"/>
      <c r="C15" s="422"/>
      <c r="D15" s="423"/>
      <c r="E15" s="424"/>
      <c r="F15" s="367"/>
      <c r="G15" s="425"/>
      <c r="H15" s="136"/>
    </row>
    <row r="16" spans="1:8" ht="15.75">
      <c r="A16" s="397">
        <v>7</v>
      </c>
      <c r="B16" s="369"/>
      <c r="C16" s="422"/>
      <c r="D16" s="423"/>
      <c r="E16" s="424"/>
      <c r="F16" s="367"/>
      <c r="G16" s="425"/>
      <c r="H16" s="136"/>
    </row>
    <row r="17" spans="1:8" ht="15.75">
      <c r="A17" s="397">
        <v>8</v>
      </c>
      <c r="B17" s="369"/>
      <c r="C17" s="422"/>
      <c r="D17" s="423"/>
      <c r="E17" s="424"/>
      <c r="F17" s="367"/>
      <c r="G17" s="425"/>
      <c r="H17" s="136"/>
    </row>
    <row r="18" spans="1:8" ht="15.75">
      <c r="A18" s="397">
        <v>9</v>
      </c>
      <c r="B18" s="369"/>
      <c r="C18" s="422"/>
      <c r="D18" s="423"/>
      <c r="E18" s="424"/>
      <c r="F18" s="367"/>
      <c r="G18" s="425"/>
      <c r="H18" s="136"/>
    </row>
    <row r="19" spans="1:8" ht="15.75">
      <c r="A19" s="397">
        <v>10</v>
      </c>
      <c r="B19" s="369"/>
      <c r="C19" s="422"/>
      <c r="D19" s="423"/>
      <c r="E19" s="424"/>
      <c r="F19" s="367"/>
      <c r="G19" s="425"/>
      <c r="H19" s="136"/>
    </row>
    <row r="20" spans="1:8" ht="15.75">
      <c r="A20" s="397">
        <v>11</v>
      </c>
      <c r="B20" s="369"/>
      <c r="C20" s="422"/>
      <c r="D20" s="423"/>
      <c r="E20" s="424"/>
      <c r="F20" s="367"/>
      <c r="G20" s="425"/>
      <c r="H20" s="136"/>
    </row>
    <row r="21" spans="1:8" ht="15.75">
      <c r="A21" s="397">
        <v>12</v>
      </c>
      <c r="B21" s="369"/>
      <c r="C21" s="422"/>
      <c r="D21" s="423"/>
      <c r="E21" s="424"/>
      <c r="F21" s="367"/>
      <c r="G21" s="425"/>
      <c r="H21" s="136"/>
    </row>
    <row r="22" spans="1:8" ht="15.75">
      <c r="A22" s="397">
        <v>13</v>
      </c>
      <c r="B22" s="369"/>
      <c r="C22" s="422"/>
      <c r="D22" s="423"/>
      <c r="E22" s="424"/>
      <c r="F22" s="367"/>
      <c r="G22" s="425"/>
      <c r="H22" s="136"/>
    </row>
    <row r="23" spans="1:8" ht="15.75">
      <c r="A23" s="397">
        <v>14</v>
      </c>
      <c r="B23" s="369"/>
      <c r="C23" s="422"/>
      <c r="D23" s="423"/>
      <c r="E23" s="424"/>
      <c r="F23" s="367"/>
      <c r="G23" s="425"/>
      <c r="H23" s="136"/>
    </row>
    <row r="24" spans="1:8" ht="15.75">
      <c r="A24" s="397">
        <v>15</v>
      </c>
      <c r="B24" s="369"/>
      <c r="C24" s="422"/>
      <c r="D24" s="423"/>
      <c r="E24" s="424"/>
      <c r="F24" s="367"/>
      <c r="G24" s="425"/>
      <c r="H24" s="136"/>
    </row>
    <row r="25" spans="1:8" ht="15.75">
      <c r="A25" s="397">
        <v>16</v>
      </c>
      <c r="B25" s="369"/>
      <c r="C25" s="422"/>
      <c r="D25" s="423"/>
      <c r="E25" s="424"/>
      <c r="F25" s="367"/>
      <c r="G25" s="425"/>
      <c r="H25" s="136"/>
    </row>
    <row r="26" spans="1:8" ht="15.75">
      <c r="A26" s="397">
        <v>17</v>
      </c>
      <c r="B26" s="369"/>
      <c r="C26" s="422"/>
      <c r="D26" s="423"/>
      <c r="E26" s="424"/>
      <c r="F26" s="367"/>
      <c r="G26" s="425"/>
      <c r="H26" s="136"/>
    </row>
    <row r="27" spans="1:8" ht="15.75">
      <c r="A27" s="397">
        <v>18</v>
      </c>
      <c r="B27" s="369"/>
      <c r="C27" s="426"/>
      <c r="D27" s="423"/>
      <c r="E27" s="424"/>
      <c r="F27" s="367"/>
      <c r="G27" s="425"/>
      <c r="H27" s="136"/>
    </row>
    <row r="28" spans="1:8">
      <c r="A28" s="428">
        <v>19</v>
      </c>
      <c r="B28" s="427"/>
      <c r="C28" s="427"/>
      <c r="D28" s="427"/>
      <c r="E28" s="427"/>
      <c r="F28" s="427"/>
      <c r="G28" s="425"/>
      <c r="H28" s="136"/>
    </row>
    <row r="29" spans="1:8" ht="15.75">
      <c r="A29" s="201" t="s">
        <v>138</v>
      </c>
      <c r="B29" s="187"/>
      <c r="C29" s="206"/>
      <c r="D29" s="207"/>
      <c r="E29" s="207"/>
      <c r="F29" s="207"/>
      <c r="G29" s="205" t="str">
        <f>IF(ISBLANK(B29),"",#REF!+C29-D29)</f>
        <v/>
      </c>
      <c r="H29" s="136"/>
    </row>
    <row r="30" spans="1:8">
      <c r="A30" s="208" t="s">
        <v>176</v>
      </c>
      <c r="B30" s="209"/>
      <c r="C30" s="210"/>
      <c r="D30" s="211"/>
      <c r="E30" s="211"/>
      <c r="F30" s="212"/>
      <c r="G30" s="213"/>
      <c r="H30" s="136"/>
    </row>
    <row r="34" spans="1:10">
      <c r="B34" s="215" t="s">
        <v>445</v>
      </c>
      <c r="F34" s="108"/>
    </row>
    <row r="35" spans="1:10">
      <c r="F35" s="214"/>
      <c r="G35" s="214"/>
      <c r="H35" s="214"/>
      <c r="I35" s="214"/>
      <c r="J35" s="214"/>
    </row>
    <row r="36" spans="1:10">
      <c r="C36" s="216"/>
      <c r="F36" s="216"/>
      <c r="G36" s="217"/>
      <c r="H36" s="214"/>
      <c r="I36" s="214"/>
      <c r="J36" s="214"/>
    </row>
    <row r="37" spans="1:10">
      <c r="A37" s="214"/>
      <c r="C37" s="218" t="s">
        <v>125</v>
      </c>
      <c r="F37" s="219" t="s">
        <v>130</v>
      </c>
      <c r="G37" s="217"/>
      <c r="H37" s="214"/>
      <c r="I37" s="214"/>
      <c r="J37" s="214"/>
    </row>
    <row r="38" spans="1:10">
      <c r="A38" s="214"/>
      <c r="C38" s="220" t="s">
        <v>477</v>
      </c>
      <c r="F38" s="112" t="s">
        <v>126</v>
      </c>
      <c r="G38" s="214"/>
      <c r="H38" s="214"/>
      <c r="I38" s="214"/>
      <c r="J38" s="214"/>
    </row>
    <row r="39" spans="1:10" s="214" customFormat="1">
      <c r="B39" s="112"/>
    </row>
    <row r="40" spans="1:10" s="214" customFormat="1" ht="12.75"/>
    <row r="41" spans="1:10" s="214" customFormat="1" ht="12.75"/>
    <row r="42" spans="1:10" s="214" customFormat="1" ht="12.75"/>
    <row r="43" spans="1:10" s="214" customFormat="1" ht="12.75"/>
  </sheetData>
  <mergeCells count="1">
    <mergeCell ref="G2:H2"/>
  </mergeCells>
  <dataValidations count="1">
    <dataValidation allowBlank="1" showInputMessage="1" showErrorMessage="1" prompt="თვე/დღე/წელი" sqref="B29 B10:B27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view="pageBreakPreview" zoomScale="70" zoomScaleSheetLayoutView="70" workbookViewId="0">
      <selection activeCell="F34" sqref="F34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68" t="s">
        <v>164</v>
      </c>
      <c r="B1" s="169"/>
      <c r="C1" s="169"/>
      <c r="D1" s="169"/>
      <c r="E1" s="169"/>
      <c r="F1" s="94"/>
      <c r="G1" s="94"/>
      <c r="H1" s="94"/>
      <c r="I1" s="559" t="s">
        <v>447</v>
      </c>
      <c r="J1" s="559"/>
      <c r="K1" s="175"/>
    </row>
    <row r="2" spans="1:12" s="22" customFormat="1" ht="15">
      <c r="A2" s="136" t="s">
        <v>478</v>
      </c>
      <c r="B2" s="169"/>
      <c r="C2" s="169"/>
      <c r="D2" s="169"/>
      <c r="E2" s="169"/>
      <c r="F2" s="170"/>
      <c r="G2" s="171"/>
      <c r="H2" s="171"/>
      <c r="I2" s="556" t="s">
        <v>914</v>
      </c>
      <c r="J2" s="557"/>
      <c r="K2" s="175"/>
    </row>
    <row r="3" spans="1:12" s="22" customFormat="1" ht="15">
      <c r="A3" s="169"/>
      <c r="B3" s="169"/>
      <c r="C3" s="169"/>
      <c r="D3" s="169"/>
      <c r="E3" s="169"/>
      <c r="F3" s="170"/>
      <c r="G3" s="171"/>
      <c r="H3" s="171"/>
      <c r="I3" s="172"/>
      <c r="J3" s="91"/>
      <c r="K3" s="175"/>
    </row>
    <row r="4" spans="1:12" s="2" customFormat="1" ht="15">
      <c r="A4" s="119" t="s">
        <v>131</v>
      </c>
      <c r="B4" s="92"/>
      <c r="C4" s="92"/>
      <c r="D4" s="92"/>
      <c r="E4" s="92"/>
      <c r="F4" s="93"/>
      <c r="G4" s="93"/>
      <c r="H4" s="93"/>
      <c r="I4" s="157"/>
      <c r="J4" s="92"/>
      <c r="K4" s="136"/>
      <c r="L4" s="22"/>
    </row>
    <row r="5" spans="1:12" s="2" customFormat="1" ht="15">
      <c r="A5" s="126" t="s">
        <v>786</v>
      </c>
      <c r="B5" s="152"/>
      <c r="C5" s="152"/>
      <c r="D5" s="152"/>
      <c r="E5" s="152"/>
      <c r="F5" s="57"/>
      <c r="G5" s="57"/>
      <c r="H5" s="57"/>
      <c r="I5" s="163"/>
      <c r="J5" s="57"/>
      <c r="K5" s="136"/>
    </row>
    <row r="6" spans="1:12" s="22" customFormat="1" ht="13.5">
      <c r="A6" s="173"/>
      <c r="B6" s="174"/>
      <c r="C6" s="174"/>
      <c r="D6" s="169"/>
      <c r="E6" s="169"/>
      <c r="F6" s="169"/>
      <c r="G6" s="169"/>
      <c r="H6" s="169"/>
      <c r="I6" s="169"/>
      <c r="J6" s="169"/>
      <c r="K6" s="175"/>
    </row>
    <row r="7" spans="1:12" ht="45">
      <c r="A7" s="164"/>
      <c r="B7" s="561" t="s">
        <v>75</v>
      </c>
      <c r="C7" s="561"/>
      <c r="D7" s="561" t="s">
        <v>152</v>
      </c>
      <c r="E7" s="561"/>
      <c r="F7" s="561" t="s">
        <v>153</v>
      </c>
      <c r="G7" s="561"/>
      <c r="H7" s="344" t="s">
        <v>139</v>
      </c>
      <c r="I7" s="561" t="s">
        <v>78</v>
      </c>
      <c r="J7" s="561"/>
      <c r="K7" s="176"/>
    </row>
    <row r="8" spans="1:12" ht="15">
      <c r="A8" s="165" t="s">
        <v>453</v>
      </c>
      <c r="B8" s="166" t="s">
        <v>77</v>
      </c>
      <c r="C8" s="167" t="s">
        <v>76</v>
      </c>
      <c r="D8" s="166" t="s">
        <v>77</v>
      </c>
      <c r="E8" s="167" t="s">
        <v>76</v>
      </c>
      <c r="F8" s="166" t="s">
        <v>77</v>
      </c>
      <c r="G8" s="167" t="s">
        <v>76</v>
      </c>
      <c r="H8" s="167" t="s">
        <v>76</v>
      </c>
      <c r="I8" s="166" t="s">
        <v>77</v>
      </c>
      <c r="J8" s="167" t="s">
        <v>76</v>
      </c>
      <c r="K8" s="176"/>
    </row>
    <row r="9" spans="1:12" ht="15">
      <c r="A9" s="58" t="s">
        <v>454</v>
      </c>
      <c r="B9" s="98">
        <f t="shared" ref="B9:G9" si="0">SUM(B10,B14,B17)</f>
        <v>315</v>
      </c>
      <c r="C9" s="98">
        <f t="shared" si="0"/>
        <v>91412.090000000011</v>
      </c>
      <c r="D9" s="98">
        <f t="shared" si="0"/>
        <v>0</v>
      </c>
      <c r="E9" s="98">
        <f t="shared" si="0"/>
        <v>0</v>
      </c>
      <c r="F9" s="98">
        <f t="shared" si="0"/>
        <v>0</v>
      </c>
      <c r="G9" s="98">
        <f t="shared" si="0"/>
        <v>0</v>
      </c>
      <c r="H9" s="98">
        <f>SUM(H10:H14:H17)</f>
        <v>0</v>
      </c>
      <c r="I9" s="98">
        <f>I14+I17</f>
        <v>315</v>
      </c>
      <c r="J9" s="98">
        <f>J10+J14+J17</f>
        <v>91412.090000000011</v>
      </c>
      <c r="K9" s="176"/>
    </row>
    <row r="10" spans="1:12" ht="15">
      <c r="A10" s="59" t="s">
        <v>455</v>
      </c>
      <c r="B10" s="164">
        <f>SUM(B11:B13)</f>
        <v>0</v>
      </c>
      <c r="C10" s="164">
        <f>SUM(C11:C13)</f>
        <v>0</v>
      </c>
      <c r="D10" s="164">
        <f t="shared" ref="D10:J10" si="1">SUM(D11:D13)</f>
        <v>0</v>
      </c>
      <c r="E10" s="164">
        <f>SUM(E11:E13)</f>
        <v>0</v>
      </c>
      <c r="F10" s="164">
        <f t="shared" si="1"/>
        <v>0</v>
      </c>
      <c r="G10" s="164">
        <f>SUM(G11:G13)</f>
        <v>0</v>
      </c>
      <c r="H10" s="164">
        <f>SUM(H11:H13)</f>
        <v>0</v>
      </c>
      <c r="I10" s="164">
        <f>SUM(I11:I13)</f>
        <v>0</v>
      </c>
      <c r="J10" s="164">
        <f t="shared" si="1"/>
        <v>0</v>
      </c>
      <c r="K10" s="176"/>
    </row>
    <row r="11" spans="1:12" ht="15">
      <c r="A11" s="59" t="s">
        <v>456</v>
      </c>
      <c r="B11" s="25"/>
      <c r="C11" s="25"/>
      <c r="D11" s="25"/>
      <c r="E11" s="25"/>
      <c r="F11" s="25"/>
      <c r="G11" s="25"/>
      <c r="H11" s="25"/>
      <c r="I11" s="25"/>
      <c r="J11" s="25"/>
      <c r="K11" s="176"/>
    </row>
    <row r="12" spans="1:12" ht="15">
      <c r="A12" s="59" t="s">
        <v>457</v>
      </c>
      <c r="B12" s="25"/>
      <c r="C12" s="25"/>
      <c r="D12" s="312"/>
      <c r="E12" s="312"/>
      <c r="F12" s="312"/>
      <c r="G12" s="312"/>
      <c r="H12" s="312"/>
      <c r="I12" s="312"/>
      <c r="J12" s="25"/>
      <c r="K12" s="176"/>
    </row>
    <row r="13" spans="1:12" ht="15">
      <c r="A13" s="59" t="s">
        <v>458</v>
      </c>
      <c r="B13" s="25"/>
      <c r="C13" s="25"/>
      <c r="D13" s="312"/>
      <c r="E13" s="312"/>
      <c r="F13" s="312"/>
      <c r="G13" s="312"/>
      <c r="H13" s="312"/>
      <c r="I13" s="312"/>
      <c r="J13" s="25"/>
      <c r="K13" s="176"/>
    </row>
    <row r="14" spans="1:12" ht="15">
      <c r="A14" s="59" t="s">
        <v>459</v>
      </c>
      <c r="B14" s="164">
        <f>SUM(B15:B16)</f>
        <v>314</v>
      </c>
      <c r="C14" s="164">
        <f>SUM(C15:C16)</f>
        <v>89059.99</v>
      </c>
      <c r="D14" s="345">
        <f t="shared" ref="D14:J14" si="2">SUM(D15:D16)</f>
        <v>0</v>
      </c>
      <c r="E14" s="345">
        <f>SUM(E15:E16)</f>
        <v>0</v>
      </c>
      <c r="F14" s="345">
        <f t="shared" si="2"/>
        <v>0</v>
      </c>
      <c r="G14" s="345">
        <f>SUM(G15:G16)</f>
        <v>0</v>
      </c>
      <c r="H14" s="345">
        <f>SUM(H15:H16)</f>
        <v>0</v>
      </c>
      <c r="I14" s="345">
        <f>SUM(I15:I16)</f>
        <v>314</v>
      </c>
      <c r="J14" s="164">
        <f t="shared" si="2"/>
        <v>89059.99</v>
      </c>
      <c r="K14" s="176"/>
    </row>
    <row r="15" spans="1:12" ht="15">
      <c r="A15" s="59" t="s">
        <v>460</v>
      </c>
      <c r="B15" s="25">
        <v>1</v>
      </c>
      <c r="C15" s="25">
        <v>66066</v>
      </c>
      <c r="D15" s="312"/>
      <c r="E15" s="312"/>
      <c r="F15" s="312"/>
      <c r="G15" s="312"/>
      <c r="H15" s="312"/>
      <c r="I15" s="312">
        <f>B15+D15-F15</f>
        <v>1</v>
      </c>
      <c r="J15" s="25">
        <f>C15+E15-G15</f>
        <v>66066</v>
      </c>
      <c r="K15" s="176"/>
    </row>
    <row r="16" spans="1:12" ht="15">
      <c r="A16" s="59" t="s">
        <v>461</v>
      </c>
      <c r="B16" s="312">
        <f>313</f>
        <v>313</v>
      </c>
      <c r="C16" s="312">
        <f>13549.1+4748.89+4696</f>
        <v>22993.99</v>
      </c>
      <c r="D16" s="312">
        <v>0</v>
      </c>
      <c r="E16" s="312">
        <v>0</v>
      </c>
      <c r="F16" s="312"/>
      <c r="G16" s="312"/>
      <c r="H16" s="312"/>
      <c r="I16" s="312">
        <f>B16+D16-F16</f>
        <v>313</v>
      </c>
      <c r="J16" s="25">
        <f>C16+E16-G16</f>
        <v>22993.99</v>
      </c>
      <c r="K16" s="176"/>
    </row>
    <row r="17" spans="1:11" ht="15">
      <c r="A17" s="59" t="s">
        <v>462</v>
      </c>
      <c r="B17" s="164">
        <f>SUM(B18:B19,B22,B23)</f>
        <v>1</v>
      </c>
      <c r="C17" s="164">
        <f>SUM(C18:C19,C22,C23)</f>
        <v>2352.1</v>
      </c>
      <c r="D17" s="345">
        <f t="shared" ref="D17:J17" si="3">SUM(D18:D19,D22,D23)</f>
        <v>0</v>
      </c>
      <c r="E17" s="345">
        <f>SUM(E18:E19,E22,E23)</f>
        <v>0</v>
      </c>
      <c r="F17" s="345">
        <f t="shared" si="3"/>
        <v>0</v>
      </c>
      <c r="G17" s="345">
        <f>SUM(G18:G19,G22,G23)</f>
        <v>0</v>
      </c>
      <c r="H17" s="345">
        <f>SUM(H18:H19,H22,H23)</f>
        <v>0</v>
      </c>
      <c r="I17" s="345">
        <f>SUM(I18:I19,I22,I23)</f>
        <v>1</v>
      </c>
      <c r="J17" s="164">
        <f t="shared" si="3"/>
        <v>2352.1</v>
      </c>
      <c r="K17" s="176"/>
    </row>
    <row r="18" spans="1:11" ht="15">
      <c r="A18" s="59" t="s">
        <v>463</v>
      </c>
      <c r="B18" s="25"/>
      <c r="C18" s="25"/>
      <c r="D18" s="312"/>
      <c r="E18" s="312"/>
      <c r="F18" s="312"/>
      <c r="G18" s="312"/>
      <c r="H18" s="312"/>
      <c r="I18" s="312"/>
      <c r="J18" s="25"/>
      <c r="K18" s="176"/>
    </row>
    <row r="19" spans="1:11" ht="15">
      <c r="A19" s="59" t="s">
        <v>464</v>
      </c>
      <c r="B19" s="164">
        <f>SUM(B20:B21)</f>
        <v>1</v>
      </c>
      <c r="C19" s="164">
        <f>SUM(C20:C21)</f>
        <v>2352.1</v>
      </c>
      <c r="D19" s="345">
        <f t="shared" ref="D19:J19" si="4">SUM(D20:D21)</f>
        <v>0</v>
      </c>
      <c r="E19" s="345">
        <f>SUM(E20:E21)</f>
        <v>0</v>
      </c>
      <c r="F19" s="345">
        <f t="shared" si="4"/>
        <v>0</v>
      </c>
      <c r="G19" s="345">
        <f>SUM(G20:G21)</f>
        <v>0</v>
      </c>
      <c r="H19" s="345">
        <f>SUM(H20:H21)</f>
        <v>0</v>
      </c>
      <c r="I19" s="345">
        <f>SUM(I20:I21)</f>
        <v>1</v>
      </c>
      <c r="J19" s="164">
        <f t="shared" si="4"/>
        <v>2352.1</v>
      </c>
      <c r="K19" s="176"/>
    </row>
    <row r="20" spans="1:11" ht="15">
      <c r="A20" s="59" t="s">
        <v>465</v>
      </c>
      <c r="B20" s="25"/>
      <c r="C20" s="25"/>
      <c r="D20" s="312"/>
      <c r="E20" s="312"/>
      <c r="F20" s="312"/>
      <c r="G20" s="312"/>
      <c r="H20" s="312"/>
      <c r="I20" s="312"/>
      <c r="J20" s="25"/>
      <c r="K20" s="176"/>
    </row>
    <row r="21" spans="1:11" ht="15">
      <c r="A21" s="59" t="s">
        <v>466</v>
      </c>
      <c r="B21" s="312">
        <f>1</f>
        <v>1</v>
      </c>
      <c r="C21" s="312">
        <f>2352.1</f>
        <v>2352.1</v>
      </c>
      <c r="D21" s="312"/>
      <c r="E21" s="312"/>
      <c r="F21" s="312">
        <v>0</v>
      </c>
      <c r="G21" s="312">
        <v>0</v>
      </c>
      <c r="H21" s="312">
        <v>0</v>
      </c>
      <c r="I21" s="312">
        <f>B21+D21-F21</f>
        <v>1</v>
      </c>
      <c r="J21" s="25">
        <f>C21+E21-G21</f>
        <v>2352.1</v>
      </c>
      <c r="K21" s="176"/>
    </row>
    <row r="22" spans="1:11" ht="15">
      <c r="A22" s="59" t="s">
        <v>467</v>
      </c>
      <c r="B22" s="25"/>
      <c r="C22" s="25"/>
      <c r="D22" s="25"/>
      <c r="E22" s="25"/>
      <c r="F22" s="25"/>
      <c r="G22" s="25"/>
      <c r="H22" s="25"/>
      <c r="I22" s="25"/>
      <c r="J22" s="25"/>
      <c r="K22" s="176"/>
    </row>
    <row r="23" spans="1:11" ht="15">
      <c r="A23" s="59" t="s">
        <v>468</v>
      </c>
      <c r="B23" s="25">
        <v>0</v>
      </c>
      <c r="C23" s="25">
        <v>0</v>
      </c>
      <c r="D23" s="25"/>
      <c r="E23" s="25"/>
      <c r="F23" s="25"/>
      <c r="G23" s="25"/>
      <c r="H23" s="25"/>
      <c r="I23" s="25">
        <f>B23+D23-F23</f>
        <v>0</v>
      </c>
      <c r="J23" s="25">
        <f>C23+E23-G23</f>
        <v>0</v>
      </c>
      <c r="K23" s="176"/>
    </row>
    <row r="24" spans="1:11" ht="15">
      <c r="A24" s="58" t="s">
        <v>469</v>
      </c>
      <c r="B24" s="98">
        <f>SUM(B25:B31)</f>
        <v>1440</v>
      </c>
      <c r="C24" s="98">
        <f t="shared" ref="C24:J24" si="5">SUM(C25:C31)</f>
        <v>2935</v>
      </c>
      <c r="D24" s="98">
        <f t="shared" si="5"/>
        <v>1000</v>
      </c>
      <c r="E24" s="98">
        <f t="shared" si="5"/>
        <v>2080</v>
      </c>
      <c r="F24" s="98">
        <f t="shared" si="5"/>
        <v>0</v>
      </c>
      <c r="G24" s="98">
        <f t="shared" si="5"/>
        <v>0</v>
      </c>
      <c r="H24" s="98">
        <f t="shared" si="5"/>
        <v>0</v>
      </c>
      <c r="I24" s="98">
        <f t="shared" si="5"/>
        <v>2440</v>
      </c>
      <c r="J24" s="98">
        <f t="shared" si="5"/>
        <v>5015</v>
      </c>
      <c r="K24" s="176"/>
    </row>
    <row r="25" spans="1:11" ht="15">
      <c r="A25" s="59" t="s">
        <v>115</v>
      </c>
      <c r="B25" s="25">
        <v>0</v>
      </c>
      <c r="C25" s="25">
        <v>0</v>
      </c>
      <c r="D25" s="25"/>
      <c r="E25" s="25"/>
      <c r="F25" s="25">
        <v>0</v>
      </c>
      <c r="G25" s="25">
        <v>0</v>
      </c>
      <c r="H25" s="25"/>
      <c r="I25" s="25">
        <f>B25+D25-F25</f>
        <v>0</v>
      </c>
      <c r="J25" s="25">
        <f>C25+E25-G25</f>
        <v>0</v>
      </c>
      <c r="K25" s="176"/>
    </row>
    <row r="26" spans="1:11" ht="15">
      <c r="A26" s="59" t="s">
        <v>116</v>
      </c>
      <c r="B26" s="25"/>
      <c r="C26" s="25"/>
      <c r="D26" s="25"/>
      <c r="E26" s="25"/>
      <c r="F26" s="25"/>
      <c r="G26" s="25"/>
      <c r="H26" s="25"/>
      <c r="I26" s="25"/>
      <c r="J26" s="25"/>
      <c r="K26" s="176"/>
    </row>
    <row r="27" spans="1:11" ht="15">
      <c r="A27" s="59" t="s">
        <v>117</v>
      </c>
      <c r="B27" s="25"/>
      <c r="C27" s="25"/>
      <c r="D27" s="25"/>
      <c r="E27" s="25"/>
      <c r="F27" s="25"/>
      <c r="G27" s="25"/>
      <c r="H27" s="25"/>
      <c r="I27" s="25"/>
      <c r="J27" s="25"/>
      <c r="K27" s="176"/>
    </row>
    <row r="28" spans="1:11" ht="15">
      <c r="A28" s="59" t="s">
        <v>118</v>
      </c>
      <c r="B28" s="25"/>
      <c r="C28" s="25"/>
      <c r="D28" s="25"/>
      <c r="E28" s="25"/>
      <c r="F28" s="25"/>
      <c r="G28" s="25"/>
      <c r="H28" s="25"/>
      <c r="I28" s="25"/>
      <c r="J28" s="25"/>
      <c r="K28" s="176"/>
    </row>
    <row r="29" spans="1:11" ht="15">
      <c r="A29" s="59" t="s">
        <v>119</v>
      </c>
      <c r="B29" s="25"/>
      <c r="C29" s="25"/>
      <c r="D29" s="25"/>
      <c r="E29" s="25"/>
      <c r="F29" s="25"/>
      <c r="G29" s="25"/>
      <c r="H29" s="25"/>
      <c r="I29" s="25"/>
      <c r="J29" s="25"/>
      <c r="K29" s="176"/>
    </row>
    <row r="30" spans="1:11" ht="15">
      <c r="A30" s="59" t="s">
        <v>120</v>
      </c>
      <c r="B30" s="25"/>
      <c r="C30" s="25"/>
      <c r="D30" s="25"/>
      <c r="E30" s="25"/>
      <c r="F30" s="25"/>
      <c r="G30" s="25"/>
      <c r="H30" s="25"/>
      <c r="I30" s="25"/>
      <c r="J30" s="25"/>
      <c r="K30" s="176"/>
    </row>
    <row r="31" spans="1:11" ht="15">
      <c r="A31" s="59" t="s">
        <v>121</v>
      </c>
      <c r="B31" s="25">
        <v>1440</v>
      </c>
      <c r="C31" s="25">
        <v>2935</v>
      </c>
      <c r="D31" s="25">
        <v>1000</v>
      </c>
      <c r="E31" s="25">
        <v>2080</v>
      </c>
      <c r="F31" s="25">
        <v>0</v>
      </c>
      <c r="G31" s="25">
        <v>0</v>
      </c>
      <c r="H31" s="25"/>
      <c r="I31" s="25">
        <f>B31+D31-F31</f>
        <v>2440</v>
      </c>
      <c r="J31" s="25">
        <f>C31+E31-G31</f>
        <v>5015</v>
      </c>
      <c r="K31" s="176"/>
    </row>
    <row r="32" spans="1:11" ht="15">
      <c r="A32" s="58" t="s">
        <v>470</v>
      </c>
      <c r="B32" s="98">
        <f>SUM(B33:B35)</f>
        <v>0</v>
      </c>
      <c r="C32" s="98">
        <f>SUM(C33:C35)</f>
        <v>0</v>
      </c>
      <c r="D32" s="98">
        <f t="shared" ref="D32:J32" si="6">SUM(D33:D35)</f>
        <v>0</v>
      </c>
      <c r="E32" s="98">
        <f>SUM(E33:E35)</f>
        <v>0</v>
      </c>
      <c r="F32" s="98">
        <f t="shared" si="6"/>
        <v>0</v>
      </c>
      <c r="G32" s="98">
        <f>SUM(G33:G35)</f>
        <v>0</v>
      </c>
      <c r="H32" s="98">
        <f>SUM(H33:H35)</f>
        <v>0</v>
      </c>
      <c r="I32" s="98">
        <f>SUM(I33:I35)</f>
        <v>0</v>
      </c>
      <c r="J32" s="98">
        <f t="shared" si="6"/>
        <v>0</v>
      </c>
      <c r="K32" s="176"/>
    </row>
    <row r="33" spans="1:11" ht="15">
      <c r="A33" s="59" t="s">
        <v>122</v>
      </c>
      <c r="B33" s="25"/>
      <c r="C33" s="25"/>
      <c r="D33" s="25"/>
      <c r="E33" s="25"/>
      <c r="F33" s="25"/>
      <c r="G33" s="25"/>
      <c r="H33" s="25"/>
      <c r="I33" s="25"/>
      <c r="J33" s="25"/>
      <c r="K33" s="176"/>
    </row>
    <row r="34" spans="1:11" ht="15">
      <c r="A34" s="59" t="s">
        <v>123</v>
      </c>
      <c r="B34" s="25"/>
      <c r="C34" s="25"/>
      <c r="D34" s="25"/>
      <c r="E34" s="25"/>
      <c r="F34" s="25"/>
      <c r="G34" s="25"/>
      <c r="H34" s="25"/>
      <c r="I34" s="25"/>
      <c r="J34" s="25"/>
      <c r="K34" s="176"/>
    </row>
    <row r="35" spans="1:11" ht="15">
      <c r="A35" s="59" t="s">
        <v>124</v>
      </c>
      <c r="B35" s="25"/>
      <c r="C35" s="25"/>
      <c r="D35" s="25"/>
      <c r="E35" s="25"/>
      <c r="F35" s="25"/>
      <c r="G35" s="25"/>
      <c r="H35" s="25"/>
      <c r="I35" s="25"/>
      <c r="J35" s="25"/>
      <c r="K35" s="176"/>
    </row>
    <row r="36" spans="1:11" ht="15">
      <c r="A36" s="58" t="s">
        <v>471</v>
      </c>
      <c r="B36" s="98">
        <f t="shared" ref="B36:J36" si="7">SUM(B37:B39,B42)</f>
        <v>0</v>
      </c>
      <c r="C36" s="98">
        <f t="shared" si="7"/>
        <v>0</v>
      </c>
      <c r="D36" s="98">
        <f t="shared" si="7"/>
        <v>0</v>
      </c>
      <c r="E36" s="98">
        <f t="shared" si="7"/>
        <v>0</v>
      </c>
      <c r="F36" s="98">
        <f t="shared" si="7"/>
        <v>0</v>
      </c>
      <c r="G36" s="98">
        <f t="shared" si="7"/>
        <v>0</v>
      </c>
      <c r="H36" s="98">
        <f t="shared" si="7"/>
        <v>0</v>
      </c>
      <c r="I36" s="98">
        <f t="shared" si="7"/>
        <v>0</v>
      </c>
      <c r="J36" s="98">
        <f t="shared" si="7"/>
        <v>0</v>
      </c>
      <c r="K36" s="176"/>
    </row>
    <row r="37" spans="1:11" ht="15">
      <c r="A37" s="59" t="s">
        <v>472</v>
      </c>
      <c r="B37" s="25"/>
      <c r="C37" s="25"/>
      <c r="D37" s="25"/>
      <c r="E37" s="25"/>
      <c r="F37" s="25"/>
      <c r="G37" s="25"/>
      <c r="H37" s="25"/>
      <c r="I37" s="25"/>
      <c r="J37" s="25"/>
      <c r="K37" s="176"/>
    </row>
    <row r="38" spans="1:11" ht="15">
      <c r="A38" s="59" t="s">
        <v>473</v>
      </c>
      <c r="B38" s="25"/>
      <c r="C38" s="25"/>
      <c r="D38" s="25"/>
      <c r="E38" s="25"/>
      <c r="F38" s="25"/>
      <c r="G38" s="25"/>
      <c r="H38" s="25"/>
      <c r="I38" s="25"/>
      <c r="J38" s="25"/>
      <c r="K38" s="176"/>
    </row>
    <row r="39" spans="1:11" ht="15">
      <c r="A39" s="59" t="s">
        <v>474</v>
      </c>
      <c r="B39" s="164">
        <f t="shared" ref="B39:J39" si="8">SUM(B40:B41)</f>
        <v>0</v>
      </c>
      <c r="C39" s="164">
        <f t="shared" si="8"/>
        <v>0</v>
      </c>
      <c r="D39" s="164">
        <f t="shared" si="8"/>
        <v>0</v>
      </c>
      <c r="E39" s="164">
        <f t="shared" si="8"/>
        <v>0</v>
      </c>
      <c r="F39" s="164">
        <f t="shared" si="8"/>
        <v>0</v>
      </c>
      <c r="G39" s="164">
        <f t="shared" si="8"/>
        <v>0</v>
      </c>
      <c r="H39" s="164">
        <f t="shared" si="8"/>
        <v>0</v>
      </c>
      <c r="I39" s="164">
        <f t="shared" si="8"/>
        <v>0</v>
      </c>
      <c r="J39" s="164">
        <f t="shared" si="8"/>
        <v>0</v>
      </c>
      <c r="K39" s="176"/>
    </row>
    <row r="40" spans="1:11" ht="30">
      <c r="A40" s="59" t="s">
        <v>282</v>
      </c>
      <c r="B40" s="25"/>
      <c r="C40" s="25"/>
      <c r="D40" s="25"/>
      <c r="E40" s="25"/>
      <c r="F40" s="25"/>
      <c r="G40" s="25"/>
      <c r="H40" s="25"/>
      <c r="I40" s="25"/>
      <c r="J40" s="25"/>
      <c r="K40" s="176"/>
    </row>
    <row r="41" spans="1:11" ht="15">
      <c r="A41" s="59" t="s">
        <v>475</v>
      </c>
      <c r="B41" s="25"/>
      <c r="C41" s="25"/>
      <c r="D41" s="25"/>
      <c r="E41" s="25"/>
      <c r="F41" s="25"/>
      <c r="G41" s="25"/>
      <c r="H41" s="25"/>
      <c r="I41" s="25"/>
      <c r="J41" s="25"/>
      <c r="K41" s="176"/>
    </row>
    <row r="42" spans="1:11" ht="15">
      <c r="A42" s="59" t="s">
        <v>476</v>
      </c>
      <c r="B42" s="25"/>
      <c r="C42" s="25"/>
      <c r="D42" s="25"/>
      <c r="E42" s="25"/>
      <c r="F42" s="25"/>
      <c r="G42" s="25"/>
      <c r="H42" s="25"/>
      <c r="I42" s="25"/>
      <c r="J42" s="25"/>
      <c r="K42" s="176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84" t="s">
        <v>445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83"/>
      <c r="C48" s="83"/>
      <c r="F48" s="83"/>
      <c r="G48" s="86"/>
      <c r="H48" s="83"/>
      <c r="I48"/>
      <c r="J48"/>
    </row>
    <row r="49" spans="1:10" s="2" customFormat="1" ht="15">
      <c r="B49" s="82" t="s">
        <v>125</v>
      </c>
      <c r="F49" s="12" t="s">
        <v>130</v>
      </c>
      <c r="G49" s="85"/>
      <c r="I49"/>
      <c r="J49"/>
    </row>
    <row r="50" spans="1:10" s="2" customFormat="1" ht="15">
      <c r="B50" s="77" t="s">
        <v>477</v>
      </c>
      <c r="F50" s="2" t="s">
        <v>126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I1:J1"/>
    <mergeCell ref="I2:J2"/>
    <mergeCell ref="B7:C7"/>
    <mergeCell ref="D7:E7"/>
    <mergeCell ref="F7:G7"/>
    <mergeCell ref="I7:J7"/>
  </mergeCells>
  <phoneticPr fontId="36" type="noConversion"/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75" customWidth="1"/>
    <col min="11" max="11" width="12.7109375" style="75" customWidth="1"/>
    <col min="12" max="12" width="9.140625" style="76"/>
    <col min="13" max="16384" width="9.140625" style="24"/>
  </cols>
  <sheetData>
    <row r="1" spans="1:12" s="22" customFormat="1" ht="15">
      <c r="A1" s="168" t="s">
        <v>165</v>
      </c>
      <c r="B1" s="169"/>
      <c r="C1" s="169"/>
      <c r="D1" s="169"/>
      <c r="E1" s="169"/>
      <c r="F1" s="169"/>
      <c r="G1" s="175"/>
      <c r="H1" s="116" t="s">
        <v>53</v>
      </c>
      <c r="I1" s="175"/>
      <c r="J1" s="79"/>
      <c r="K1" s="79"/>
      <c r="L1" s="79"/>
    </row>
    <row r="2" spans="1:12" s="22" customFormat="1" ht="15">
      <c r="A2" s="136" t="s">
        <v>478</v>
      </c>
      <c r="B2" s="169"/>
      <c r="C2" s="169"/>
      <c r="D2" s="169"/>
      <c r="E2" s="169"/>
      <c r="F2" s="169"/>
      <c r="G2" s="177"/>
      <c r="H2" s="556" t="s">
        <v>914</v>
      </c>
      <c r="I2" s="557"/>
      <c r="J2" s="79"/>
      <c r="K2" s="79"/>
      <c r="L2" s="79"/>
    </row>
    <row r="3" spans="1:12" s="22" customFormat="1" ht="15">
      <c r="A3" s="169"/>
      <c r="B3" s="169"/>
      <c r="C3" s="169"/>
      <c r="D3" s="169"/>
      <c r="E3" s="169"/>
      <c r="F3" s="169"/>
      <c r="G3" s="177"/>
      <c r="H3" s="172"/>
      <c r="I3" s="177"/>
      <c r="J3" s="79"/>
      <c r="K3" s="79"/>
      <c r="L3" s="79"/>
    </row>
    <row r="4" spans="1:12" s="2" customFormat="1" ht="15">
      <c r="A4" s="119" t="s">
        <v>131</v>
      </c>
      <c r="B4" s="92"/>
      <c r="C4" s="92"/>
      <c r="D4" s="92"/>
      <c r="E4" s="169"/>
      <c r="F4" s="169"/>
      <c r="G4" s="169"/>
      <c r="H4" s="169"/>
      <c r="I4" s="175"/>
      <c r="J4" s="75"/>
      <c r="K4" s="75"/>
      <c r="L4" s="22"/>
    </row>
    <row r="5" spans="1:12" s="2" customFormat="1" ht="15">
      <c r="A5" s="126" t="s">
        <v>786</v>
      </c>
      <c r="B5" s="152"/>
      <c r="C5" s="152"/>
      <c r="D5" s="152"/>
      <c r="E5" s="179"/>
      <c r="F5" s="180"/>
      <c r="G5" s="180"/>
      <c r="H5" s="180"/>
      <c r="I5" s="175"/>
      <c r="J5" s="75"/>
      <c r="K5" s="75"/>
      <c r="L5" s="12"/>
    </row>
    <row r="6" spans="1:12" s="22" customFormat="1" ht="13.5">
      <c r="A6" s="173"/>
      <c r="B6" s="174"/>
      <c r="C6" s="174"/>
      <c r="D6" s="174"/>
      <c r="E6" s="169"/>
      <c r="F6" s="169"/>
      <c r="G6" s="169"/>
      <c r="H6" s="169"/>
      <c r="I6" s="175"/>
      <c r="J6" s="75"/>
      <c r="K6" s="75"/>
      <c r="L6" s="75"/>
    </row>
    <row r="7" spans="1:12" ht="30">
      <c r="A7" s="165" t="s">
        <v>410</v>
      </c>
      <c r="B7" s="165" t="s">
        <v>235</v>
      </c>
      <c r="C7" s="167" t="s">
        <v>236</v>
      </c>
      <c r="D7" s="167" t="s">
        <v>92</v>
      </c>
      <c r="E7" s="167" t="s">
        <v>97</v>
      </c>
      <c r="F7" s="167" t="s">
        <v>98</v>
      </c>
      <c r="G7" s="167" t="s">
        <v>99</v>
      </c>
      <c r="H7" s="167" t="s">
        <v>100</v>
      </c>
      <c r="I7" s="175"/>
    </row>
    <row r="8" spans="1:12" ht="15">
      <c r="A8" s="165">
        <v>1</v>
      </c>
      <c r="B8" s="165">
        <v>2</v>
      </c>
      <c r="C8" s="167">
        <v>3</v>
      </c>
      <c r="D8" s="165">
        <v>4</v>
      </c>
      <c r="E8" s="167">
        <v>5</v>
      </c>
      <c r="F8" s="165">
        <v>6</v>
      </c>
      <c r="G8" s="167">
        <v>7</v>
      </c>
      <c r="H8" s="167">
        <v>8</v>
      </c>
      <c r="I8" s="175"/>
    </row>
    <row r="9" spans="1:12" ht="15">
      <c r="A9" s="80">
        <v>1</v>
      </c>
      <c r="B9" s="25"/>
      <c r="C9" s="25"/>
      <c r="D9" s="25"/>
      <c r="E9" s="25"/>
      <c r="F9" s="25"/>
      <c r="G9" s="187"/>
      <c r="H9" s="25"/>
      <c r="I9" s="175"/>
    </row>
    <row r="10" spans="1:12" ht="15">
      <c r="A10" s="80">
        <v>2</v>
      </c>
      <c r="B10" s="25"/>
      <c r="C10" s="25"/>
      <c r="D10" s="25"/>
      <c r="E10" s="25"/>
      <c r="F10" s="25"/>
      <c r="G10" s="187"/>
      <c r="H10" s="25"/>
      <c r="I10" s="175"/>
    </row>
    <row r="11" spans="1:12" ht="15">
      <c r="A11" s="80">
        <v>3</v>
      </c>
      <c r="B11" s="25"/>
      <c r="C11" s="25"/>
      <c r="D11" s="25"/>
      <c r="E11" s="25"/>
      <c r="F11" s="25"/>
      <c r="G11" s="187"/>
      <c r="H11" s="25"/>
      <c r="I11" s="175"/>
    </row>
    <row r="12" spans="1:12" ht="15">
      <c r="A12" s="80">
        <v>4</v>
      </c>
      <c r="B12" s="25"/>
      <c r="C12" s="25"/>
      <c r="D12" s="25"/>
      <c r="E12" s="25"/>
      <c r="F12" s="25"/>
      <c r="G12" s="187"/>
      <c r="H12" s="25"/>
      <c r="I12" s="175"/>
    </row>
    <row r="13" spans="1:12" ht="15">
      <c r="A13" s="80">
        <v>5</v>
      </c>
      <c r="B13" s="25"/>
      <c r="C13" s="25"/>
      <c r="D13" s="25"/>
      <c r="E13" s="25"/>
      <c r="F13" s="25"/>
      <c r="G13" s="187"/>
      <c r="H13" s="25"/>
      <c r="I13" s="175"/>
    </row>
    <row r="14" spans="1:12" ht="15">
      <c r="A14" s="80">
        <v>6</v>
      </c>
      <c r="B14" s="25"/>
      <c r="C14" s="25"/>
      <c r="D14" s="25"/>
      <c r="E14" s="25"/>
      <c r="F14" s="25"/>
      <c r="G14" s="187"/>
      <c r="H14" s="25"/>
      <c r="I14" s="175"/>
    </row>
    <row r="15" spans="1:12" s="22" customFormat="1" ht="15">
      <c r="A15" s="80">
        <v>7</v>
      </c>
      <c r="B15" s="25"/>
      <c r="C15" s="25"/>
      <c r="D15" s="25"/>
      <c r="E15" s="25"/>
      <c r="F15" s="25"/>
      <c r="G15" s="187"/>
      <c r="H15" s="25"/>
      <c r="I15" s="175"/>
      <c r="J15" s="75"/>
      <c r="K15" s="75"/>
      <c r="L15" s="75"/>
    </row>
    <row r="16" spans="1:12" s="22" customFormat="1" ht="15">
      <c r="A16" s="80">
        <v>8</v>
      </c>
      <c r="B16" s="25"/>
      <c r="C16" s="25"/>
      <c r="D16" s="25"/>
      <c r="E16" s="25"/>
      <c r="F16" s="25"/>
      <c r="G16" s="187"/>
      <c r="H16" s="25"/>
      <c r="I16" s="175"/>
      <c r="J16" s="75"/>
      <c r="K16" s="75"/>
      <c r="L16" s="75"/>
    </row>
    <row r="17" spans="1:12" s="22" customFormat="1" ht="15">
      <c r="A17" s="80">
        <v>9</v>
      </c>
      <c r="B17" s="25"/>
      <c r="C17" s="25"/>
      <c r="D17" s="25"/>
      <c r="E17" s="25"/>
      <c r="F17" s="25"/>
      <c r="G17" s="187"/>
      <c r="H17" s="25"/>
      <c r="I17" s="175"/>
      <c r="J17" s="75"/>
      <c r="K17" s="75"/>
      <c r="L17" s="75"/>
    </row>
    <row r="18" spans="1:12" s="22" customFormat="1" ht="15">
      <c r="A18" s="80">
        <v>10</v>
      </c>
      <c r="B18" s="25"/>
      <c r="C18" s="25"/>
      <c r="D18" s="25"/>
      <c r="E18" s="25"/>
      <c r="F18" s="25"/>
      <c r="G18" s="187"/>
      <c r="H18" s="25"/>
      <c r="I18" s="175"/>
      <c r="J18" s="75"/>
      <c r="K18" s="75"/>
      <c r="L18" s="75"/>
    </row>
    <row r="19" spans="1:12" s="22" customFormat="1" ht="15">
      <c r="A19" s="80">
        <v>11</v>
      </c>
      <c r="B19" s="25"/>
      <c r="C19" s="25"/>
      <c r="D19" s="25"/>
      <c r="E19" s="25"/>
      <c r="F19" s="25"/>
      <c r="G19" s="187"/>
      <c r="H19" s="25"/>
      <c r="I19" s="175"/>
      <c r="J19" s="75"/>
      <c r="K19" s="75"/>
      <c r="L19" s="75"/>
    </row>
    <row r="20" spans="1:12" s="22" customFormat="1" ht="15">
      <c r="A20" s="80">
        <v>12</v>
      </c>
      <c r="B20" s="25"/>
      <c r="C20" s="25"/>
      <c r="D20" s="25"/>
      <c r="E20" s="25"/>
      <c r="F20" s="25"/>
      <c r="G20" s="187"/>
      <c r="H20" s="25"/>
      <c r="I20" s="175"/>
      <c r="J20" s="75"/>
      <c r="K20" s="75"/>
      <c r="L20" s="75"/>
    </row>
    <row r="21" spans="1:12" s="22" customFormat="1" ht="15">
      <c r="A21" s="80">
        <v>13</v>
      </c>
      <c r="B21" s="25"/>
      <c r="C21" s="25"/>
      <c r="D21" s="25"/>
      <c r="E21" s="25"/>
      <c r="F21" s="25"/>
      <c r="G21" s="187"/>
      <c r="H21" s="25"/>
      <c r="I21" s="175"/>
      <c r="J21" s="75"/>
      <c r="K21" s="75"/>
      <c r="L21" s="75"/>
    </row>
    <row r="22" spans="1:12" s="22" customFormat="1" ht="15">
      <c r="A22" s="80">
        <v>14</v>
      </c>
      <c r="B22" s="25"/>
      <c r="C22" s="25"/>
      <c r="D22" s="25"/>
      <c r="E22" s="25"/>
      <c r="F22" s="25"/>
      <c r="G22" s="187"/>
      <c r="H22" s="25"/>
      <c r="I22" s="175"/>
      <c r="J22" s="75"/>
      <c r="K22" s="75"/>
      <c r="L22" s="75"/>
    </row>
    <row r="23" spans="1:12" s="22" customFormat="1" ht="15">
      <c r="A23" s="80">
        <v>15</v>
      </c>
      <c r="B23" s="25"/>
      <c r="C23" s="25"/>
      <c r="D23" s="25"/>
      <c r="E23" s="25"/>
      <c r="F23" s="25"/>
      <c r="G23" s="187"/>
      <c r="H23" s="25"/>
      <c r="I23" s="175"/>
      <c r="J23" s="75"/>
      <c r="K23" s="75"/>
      <c r="L23" s="75"/>
    </row>
    <row r="24" spans="1:12" s="22" customFormat="1" ht="15">
      <c r="A24" s="80">
        <v>16</v>
      </c>
      <c r="B24" s="25"/>
      <c r="C24" s="25"/>
      <c r="D24" s="25"/>
      <c r="E24" s="25"/>
      <c r="F24" s="25"/>
      <c r="G24" s="187"/>
      <c r="H24" s="25"/>
      <c r="I24" s="175"/>
      <c r="J24" s="75"/>
      <c r="K24" s="75"/>
      <c r="L24" s="75"/>
    </row>
    <row r="25" spans="1:12" s="22" customFormat="1" ht="15">
      <c r="A25" s="80">
        <v>17</v>
      </c>
      <c r="B25" s="25"/>
      <c r="C25" s="25"/>
      <c r="D25" s="25"/>
      <c r="E25" s="25"/>
      <c r="F25" s="25"/>
      <c r="G25" s="187"/>
      <c r="H25" s="25"/>
      <c r="I25" s="175"/>
      <c r="J25" s="75"/>
      <c r="K25" s="75"/>
      <c r="L25" s="75"/>
    </row>
    <row r="26" spans="1:12" s="22" customFormat="1" ht="15">
      <c r="A26" s="80">
        <v>18</v>
      </c>
      <c r="B26" s="25"/>
      <c r="C26" s="25"/>
      <c r="D26" s="25"/>
      <c r="E26" s="25"/>
      <c r="F26" s="25"/>
      <c r="G26" s="187"/>
      <c r="H26" s="25"/>
      <c r="I26" s="175"/>
      <c r="J26" s="75"/>
      <c r="K26" s="75"/>
      <c r="L26" s="75"/>
    </row>
    <row r="27" spans="1:12" s="22" customFormat="1" ht="15">
      <c r="A27" s="80" t="s">
        <v>138</v>
      </c>
      <c r="B27" s="25"/>
      <c r="C27" s="25"/>
      <c r="D27" s="25"/>
      <c r="E27" s="25"/>
      <c r="F27" s="25"/>
      <c r="G27" s="187"/>
      <c r="H27" s="25"/>
      <c r="I27" s="175"/>
      <c r="J27" s="75"/>
      <c r="K27" s="75"/>
      <c r="L27" s="75"/>
    </row>
    <row r="28" spans="1:12" s="22" customFormat="1">
      <c r="J28" s="75"/>
      <c r="K28" s="75"/>
      <c r="L28" s="75"/>
    </row>
    <row r="29" spans="1:12" s="22" customFormat="1"/>
    <row r="30" spans="1:12" s="22" customFormat="1">
      <c r="A30" s="24"/>
    </row>
    <row r="31" spans="1:12" s="2" customFormat="1" ht="15">
      <c r="B31" s="84" t="s">
        <v>445</v>
      </c>
      <c r="E31" s="5"/>
    </row>
    <row r="32" spans="1:12" s="2" customFormat="1" ht="15">
      <c r="C32" s="83"/>
      <c r="E32" s="83"/>
      <c r="F32" s="86"/>
      <c r="G32"/>
      <c r="H32"/>
      <c r="I32"/>
    </row>
    <row r="33" spans="1:9" s="2" customFormat="1" ht="15">
      <c r="A33"/>
      <c r="C33" s="82" t="s">
        <v>125</v>
      </c>
      <c r="E33" s="12" t="s">
        <v>130</v>
      </c>
      <c r="F33" s="85"/>
      <c r="G33"/>
      <c r="H33"/>
      <c r="I33"/>
    </row>
    <row r="34" spans="1:9" s="2" customFormat="1" ht="15">
      <c r="A34"/>
      <c r="C34" s="77" t="s">
        <v>477</v>
      </c>
      <c r="E34" s="2" t="s">
        <v>126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phoneticPr fontId="36" type="noConversion"/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E10" sqref="E10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76" customWidth="1"/>
    <col min="11" max="16384" width="9.140625" style="24"/>
  </cols>
  <sheetData>
    <row r="1" spans="1:12" s="22" customFormat="1" ht="15">
      <c r="A1" s="168" t="s">
        <v>166</v>
      </c>
      <c r="B1" s="169"/>
      <c r="C1" s="169"/>
      <c r="D1" s="169"/>
      <c r="E1" s="169"/>
      <c r="F1" s="169"/>
      <c r="G1" s="169"/>
      <c r="H1" s="175"/>
      <c r="I1" s="94" t="s">
        <v>53</v>
      </c>
      <c r="J1" s="182"/>
    </row>
    <row r="2" spans="1:12" s="22" customFormat="1" ht="15">
      <c r="A2" s="136" t="s">
        <v>478</v>
      </c>
      <c r="B2" s="169"/>
      <c r="C2" s="169"/>
      <c r="D2" s="169"/>
      <c r="E2" s="169"/>
      <c r="F2" s="169"/>
      <c r="G2" s="169"/>
      <c r="H2" s="175"/>
      <c r="I2" s="556" t="s">
        <v>914</v>
      </c>
      <c r="J2" s="557"/>
    </row>
    <row r="3" spans="1:12" s="22" customFormat="1" ht="15">
      <c r="A3" s="169"/>
      <c r="B3" s="169"/>
      <c r="C3" s="169"/>
      <c r="D3" s="169"/>
      <c r="E3" s="169"/>
      <c r="F3" s="169"/>
      <c r="G3" s="169"/>
      <c r="H3" s="172"/>
      <c r="I3" s="172"/>
      <c r="J3" s="182"/>
    </row>
    <row r="4" spans="1:12" s="2" customFormat="1" ht="15">
      <c r="A4" s="119" t="s">
        <v>131</v>
      </c>
      <c r="B4" s="92"/>
      <c r="C4" s="92"/>
      <c r="D4" s="93"/>
      <c r="E4" s="178"/>
      <c r="F4" s="169"/>
      <c r="G4" s="169"/>
      <c r="H4" s="169"/>
      <c r="I4" s="178"/>
      <c r="J4" s="135"/>
      <c r="L4" s="22"/>
    </row>
    <row r="5" spans="1:12" s="2" customFormat="1" ht="15">
      <c r="A5" s="126" t="s">
        <v>786</v>
      </c>
      <c r="B5" s="152"/>
      <c r="C5" s="152"/>
      <c r="D5" s="152"/>
      <c r="E5" s="179"/>
      <c r="F5" s="180"/>
      <c r="G5" s="180"/>
      <c r="H5" s="180"/>
      <c r="I5" s="179"/>
      <c r="J5" s="135"/>
    </row>
    <row r="6" spans="1:12" s="22" customFormat="1" ht="13.5">
      <c r="A6" s="173"/>
      <c r="B6" s="174"/>
      <c r="C6" s="174"/>
      <c r="D6" s="174"/>
      <c r="E6" s="169"/>
      <c r="F6" s="169"/>
      <c r="G6" s="169"/>
      <c r="H6" s="169"/>
      <c r="I6" s="169"/>
      <c r="J6" s="177"/>
    </row>
    <row r="7" spans="1:12" ht="30">
      <c r="A7" s="181" t="s">
        <v>410</v>
      </c>
      <c r="B7" s="165" t="s">
        <v>105</v>
      </c>
      <c r="C7" s="167" t="s">
        <v>101</v>
      </c>
      <c r="D7" s="167" t="s">
        <v>102</v>
      </c>
      <c r="E7" s="167" t="s">
        <v>103</v>
      </c>
      <c r="F7" s="167" t="s">
        <v>104</v>
      </c>
      <c r="G7" s="167" t="s">
        <v>98</v>
      </c>
      <c r="H7" s="167" t="s">
        <v>99</v>
      </c>
      <c r="I7" s="167" t="s">
        <v>100</v>
      </c>
      <c r="J7" s="183"/>
    </row>
    <row r="8" spans="1:12" ht="15">
      <c r="A8" s="165">
        <v>1</v>
      </c>
      <c r="B8" s="165">
        <v>2</v>
      </c>
      <c r="C8" s="167">
        <v>3</v>
      </c>
      <c r="D8" s="165">
        <v>4</v>
      </c>
      <c r="E8" s="167">
        <v>5</v>
      </c>
      <c r="F8" s="165">
        <v>6</v>
      </c>
      <c r="G8" s="167">
        <v>7</v>
      </c>
      <c r="H8" s="165">
        <v>8</v>
      </c>
      <c r="I8" s="167">
        <v>9</v>
      </c>
      <c r="J8" s="183"/>
    </row>
    <row r="9" spans="1:12" ht="28.5">
      <c r="A9" s="80">
        <v>1</v>
      </c>
      <c r="B9" s="432" t="s">
        <v>835</v>
      </c>
      <c r="C9" s="429" t="s">
        <v>836</v>
      </c>
      <c r="D9" s="80" t="s">
        <v>917</v>
      </c>
      <c r="E9" s="80">
        <v>2012</v>
      </c>
      <c r="F9" s="80" t="s">
        <v>919</v>
      </c>
      <c r="G9" s="80">
        <v>66066.13</v>
      </c>
      <c r="H9" s="434" t="s">
        <v>918</v>
      </c>
      <c r="I9" s="80"/>
      <c r="J9" s="183"/>
    </row>
    <row r="10" spans="1:12" ht="15">
      <c r="A10" s="80">
        <v>2</v>
      </c>
      <c r="B10" s="25"/>
      <c r="C10" s="25"/>
      <c r="D10" s="25"/>
      <c r="E10" s="25"/>
      <c r="F10" s="25"/>
      <c r="G10" s="25"/>
      <c r="H10" s="187"/>
      <c r="I10" s="25"/>
      <c r="J10" s="183"/>
    </row>
    <row r="11" spans="1:12" ht="15">
      <c r="A11" s="80">
        <v>3</v>
      </c>
      <c r="B11" s="25"/>
      <c r="C11" s="25"/>
      <c r="D11" s="25"/>
      <c r="E11" s="25"/>
      <c r="F11" s="25"/>
      <c r="G11" s="25"/>
      <c r="H11" s="187"/>
      <c r="I11" s="25"/>
      <c r="J11" s="183"/>
    </row>
    <row r="12" spans="1:12" ht="15">
      <c r="A12" s="80">
        <v>4</v>
      </c>
      <c r="B12" s="25"/>
      <c r="C12" s="25"/>
      <c r="D12" s="25"/>
      <c r="E12" s="25"/>
      <c r="F12" s="25"/>
      <c r="G12" s="25"/>
      <c r="H12" s="187"/>
      <c r="I12" s="25"/>
      <c r="J12" s="183"/>
    </row>
    <row r="13" spans="1:12" ht="15">
      <c r="A13" s="80">
        <v>5</v>
      </c>
      <c r="B13" s="25"/>
      <c r="C13" s="25"/>
      <c r="D13" s="25"/>
      <c r="E13" s="25"/>
      <c r="F13" s="25"/>
      <c r="G13" s="25"/>
      <c r="H13" s="187"/>
      <c r="I13" s="25"/>
      <c r="J13" s="183"/>
    </row>
    <row r="14" spans="1:12" ht="15">
      <c r="A14" s="80">
        <v>6</v>
      </c>
      <c r="B14" s="25"/>
      <c r="C14" s="25"/>
      <c r="D14" s="25"/>
      <c r="E14" s="25"/>
      <c r="F14" s="25"/>
      <c r="G14" s="25"/>
      <c r="H14" s="187"/>
      <c r="I14" s="25"/>
      <c r="J14" s="183"/>
    </row>
    <row r="15" spans="1:12" s="22" customFormat="1" ht="15">
      <c r="A15" s="80">
        <v>7</v>
      </c>
      <c r="B15" s="25"/>
      <c r="C15" s="25"/>
      <c r="D15" s="25"/>
      <c r="E15" s="25"/>
      <c r="F15" s="25"/>
      <c r="G15" s="25"/>
      <c r="H15" s="187"/>
      <c r="I15" s="25"/>
      <c r="J15" s="177"/>
    </row>
    <row r="16" spans="1:12" s="22" customFormat="1" ht="15">
      <c r="A16" s="80">
        <v>8</v>
      </c>
      <c r="B16" s="25"/>
      <c r="C16" s="25"/>
      <c r="D16" s="25"/>
      <c r="E16" s="25"/>
      <c r="F16" s="25"/>
      <c r="G16" s="25"/>
      <c r="H16" s="187"/>
      <c r="I16" s="25"/>
      <c r="J16" s="177"/>
    </row>
    <row r="17" spans="1:10" s="22" customFormat="1" ht="15">
      <c r="A17" s="80">
        <v>9</v>
      </c>
      <c r="B17" s="25"/>
      <c r="C17" s="25"/>
      <c r="D17" s="25"/>
      <c r="E17" s="25"/>
      <c r="F17" s="25"/>
      <c r="G17" s="25"/>
      <c r="H17" s="187"/>
      <c r="I17" s="25"/>
      <c r="J17" s="177"/>
    </row>
    <row r="18" spans="1:10" s="22" customFormat="1" ht="15">
      <c r="A18" s="80">
        <v>10</v>
      </c>
      <c r="B18" s="25"/>
      <c r="C18" s="25"/>
      <c r="D18" s="25"/>
      <c r="E18" s="25"/>
      <c r="F18" s="25"/>
      <c r="G18" s="25"/>
      <c r="H18" s="187"/>
      <c r="I18" s="25"/>
      <c r="J18" s="177"/>
    </row>
    <row r="19" spans="1:10" s="22" customFormat="1" ht="15">
      <c r="A19" s="80">
        <v>11</v>
      </c>
      <c r="B19" s="25"/>
      <c r="C19" s="25"/>
      <c r="D19" s="25"/>
      <c r="E19" s="25"/>
      <c r="F19" s="25"/>
      <c r="G19" s="25"/>
      <c r="H19" s="187"/>
      <c r="I19" s="25"/>
      <c r="J19" s="177"/>
    </row>
    <row r="20" spans="1:10" s="22" customFormat="1" ht="15">
      <c r="A20" s="80">
        <v>12</v>
      </c>
      <c r="B20" s="25"/>
      <c r="C20" s="25"/>
      <c r="D20" s="25"/>
      <c r="E20" s="25"/>
      <c r="F20" s="25"/>
      <c r="G20" s="25"/>
      <c r="H20" s="187"/>
      <c r="I20" s="25"/>
      <c r="J20" s="177"/>
    </row>
    <row r="21" spans="1:10" s="22" customFormat="1" ht="15">
      <c r="A21" s="80">
        <v>13</v>
      </c>
      <c r="B21" s="25"/>
      <c r="C21" s="25"/>
      <c r="D21" s="25"/>
      <c r="E21" s="25"/>
      <c r="F21" s="25"/>
      <c r="G21" s="25"/>
      <c r="H21" s="187"/>
      <c r="I21" s="25"/>
      <c r="J21" s="177"/>
    </row>
    <row r="22" spans="1:10" s="22" customFormat="1" ht="15">
      <c r="A22" s="80">
        <v>14</v>
      </c>
      <c r="B22" s="25"/>
      <c r="C22" s="25"/>
      <c r="D22" s="25"/>
      <c r="E22" s="25"/>
      <c r="F22" s="25"/>
      <c r="G22" s="25"/>
      <c r="H22" s="187"/>
      <c r="I22" s="25"/>
      <c r="J22" s="177"/>
    </row>
    <row r="23" spans="1:10" s="22" customFormat="1" ht="15">
      <c r="A23" s="80">
        <v>15</v>
      </c>
      <c r="B23" s="25"/>
      <c r="C23" s="25"/>
      <c r="D23" s="25"/>
      <c r="E23" s="25"/>
      <c r="F23" s="25"/>
      <c r="G23" s="25"/>
      <c r="H23" s="187"/>
      <c r="I23" s="25"/>
      <c r="J23" s="177"/>
    </row>
    <row r="24" spans="1:10" s="22" customFormat="1" ht="15">
      <c r="A24" s="80">
        <v>16</v>
      </c>
      <c r="B24" s="25"/>
      <c r="C24" s="25"/>
      <c r="D24" s="25"/>
      <c r="E24" s="25"/>
      <c r="F24" s="25"/>
      <c r="G24" s="25"/>
      <c r="H24" s="187"/>
      <c r="I24" s="25"/>
      <c r="J24" s="177"/>
    </row>
    <row r="25" spans="1:10" s="22" customFormat="1" ht="15">
      <c r="A25" s="80">
        <v>17</v>
      </c>
      <c r="B25" s="25"/>
      <c r="C25" s="25"/>
      <c r="D25" s="25"/>
      <c r="E25" s="25"/>
      <c r="F25" s="25"/>
      <c r="G25" s="25"/>
      <c r="H25" s="187"/>
      <c r="I25" s="25"/>
      <c r="J25" s="177"/>
    </row>
    <row r="26" spans="1:10" s="22" customFormat="1" ht="15">
      <c r="A26" s="80">
        <v>18</v>
      </c>
      <c r="B26" s="25"/>
      <c r="C26" s="25"/>
      <c r="D26" s="25"/>
      <c r="E26" s="25"/>
      <c r="F26" s="25"/>
      <c r="G26" s="25"/>
      <c r="H26" s="187"/>
      <c r="I26" s="25"/>
      <c r="J26" s="177"/>
    </row>
    <row r="27" spans="1:10" s="22" customFormat="1" ht="15">
      <c r="A27" s="80" t="s">
        <v>138</v>
      </c>
      <c r="B27" s="25"/>
      <c r="C27" s="25"/>
      <c r="D27" s="25"/>
      <c r="E27" s="25"/>
      <c r="F27" s="25"/>
      <c r="G27" s="25"/>
      <c r="H27" s="187"/>
      <c r="I27" s="25"/>
      <c r="J27" s="177"/>
    </row>
    <row r="28" spans="1:10" s="22" customFormat="1">
      <c r="J28" s="75"/>
    </row>
    <row r="29" spans="1:10" s="22" customFormat="1"/>
    <row r="30" spans="1:10" s="22" customFormat="1">
      <c r="A30" s="24"/>
    </row>
    <row r="31" spans="1:10" s="2" customFormat="1" ht="15">
      <c r="B31" s="84" t="s">
        <v>445</v>
      </c>
      <c r="E31" s="5"/>
    </row>
    <row r="32" spans="1:10" s="2" customFormat="1" ht="15">
      <c r="C32" s="83"/>
      <c r="E32" s="83"/>
      <c r="F32" s="86"/>
      <c r="G32" s="86"/>
      <c r="H32"/>
      <c r="I32"/>
    </row>
    <row r="33" spans="1:10" s="2" customFormat="1" ht="15">
      <c r="A33"/>
      <c r="C33" s="82" t="s">
        <v>125</v>
      </c>
      <c r="E33" s="12" t="s">
        <v>130</v>
      </c>
      <c r="F33" s="85"/>
      <c r="G33"/>
      <c r="H33"/>
      <c r="I33"/>
    </row>
    <row r="34" spans="1:10" s="2" customFormat="1" ht="15">
      <c r="A34"/>
      <c r="C34" s="77" t="s">
        <v>477</v>
      </c>
      <c r="E34" s="2" t="s">
        <v>126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75"/>
    </row>
    <row r="38" spans="1:10" s="22" customFormat="1">
      <c r="J38" s="75"/>
    </row>
    <row r="39" spans="1:10" s="22" customFormat="1">
      <c r="J39" s="75"/>
    </row>
    <row r="40" spans="1:10" s="22" customFormat="1">
      <c r="J40" s="75"/>
    </row>
    <row r="41" spans="1:10" s="22" customFormat="1">
      <c r="J41" s="75"/>
    </row>
    <row r="42" spans="1:10" s="22" customFormat="1">
      <c r="J42" s="75"/>
    </row>
    <row r="43" spans="1:10" s="22" customFormat="1">
      <c r="J43" s="75"/>
    </row>
    <row r="44" spans="1:10" s="22" customFormat="1">
      <c r="J44" s="75"/>
    </row>
    <row r="45" spans="1:10" s="22" customFormat="1">
      <c r="J45" s="75"/>
    </row>
    <row r="46" spans="1:10" s="22" customFormat="1">
      <c r="J46" s="75"/>
    </row>
    <row r="47" spans="1:10" s="22" customFormat="1">
      <c r="J47" s="75"/>
    </row>
    <row r="48" spans="1:10" s="22" customFormat="1">
      <c r="J48" s="75"/>
    </row>
    <row r="49" spans="10:10" s="22" customFormat="1">
      <c r="J49" s="75"/>
    </row>
    <row r="50" spans="10:10" s="22" customFormat="1">
      <c r="J50" s="75"/>
    </row>
    <row r="51" spans="10:10" s="22" customFormat="1">
      <c r="J51" s="75"/>
    </row>
    <row r="52" spans="10:10" s="22" customFormat="1">
      <c r="J52" s="75"/>
    </row>
    <row r="53" spans="10:10" s="22" customFormat="1">
      <c r="J53" s="75"/>
    </row>
    <row r="54" spans="10:10" s="22" customFormat="1">
      <c r="J54" s="75"/>
    </row>
  </sheetData>
  <mergeCells count="1">
    <mergeCell ref="I2:J2"/>
  </mergeCells>
  <phoneticPr fontId="36" type="noConversion"/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40" customWidth="1"/>
    <col min="2" max="2" width="37.42578125" style="240" customWidth="1"/>
    <col min="3" max="3" width="21.5703125" style="240" customWidth="1"/>
    <col min="4" max="4" width="20" style="240" customWidth="1"/>
    <col min="5" max="5" width="18.7109375" style="240" customWidth="1"/>
    <col min="6" max="6" width="24.140625" style="240" customWidth="1"/>
    <col min="7" max="7" width="27.140625" style="240" customWidth="1"/>
    <col min="8" max="8" width="0.7109375" style="240" customWidth="1"/>
    <col min="9" max="16384" width="9.140625" style="240"/>
  </cols>
  <sheetData>
    <row r="1" spans="1:8" s="224" customFormat="1" ht="15">
      <c r="A1" s="221" t="s">
        <v>186</v>
      </c>
      <c r="B1" s="222"/>
      <c r="C1" s="222"/>
      <c r="D1" s="222"/>
      <c r="E1" s="222"/>
      <c r="F1" s="94"/>
      <c r="G1" s="94" t="s">
        <v>447</v>
      </c>
      <c r="H1" s="225"/>
    </row>
    <row r="2" spans="1:8" s="224" customFormat="1" ht="15">
      <c r="A2" s="225" t="s">
        <v>177</v>
      </c>
      <c r="B2" s="222"/>
      <c r="C2" s="222"/>
      <c r="D2" s="222"/>
      <c r="E2" s="223"/>
      <c r="F2" s="223"/>
      <c r="G2" s="556" t="s">
        <v>914</v>
      </c>
      <c r="H2" s="557"/>
    </row>
    <row r="3" spans="1:8" s="224" customFormat="1">
      <c r="A3" s="225"/>
      <c r="B3" s="222"/>
      <c r="C3" s="222"/>
      <c r="D3" s="222"/>
      <c r="E3" s="223"/>
      <c r="F3" s="223"/>
      <c r="G3" s="223"/>
      <c r="H3" s="225"/>
    </row>
    <row r="4" spans="1:8" s="224" customFormat="1" ht="15">
      <c r="A4" s="147" t="s">
        <v>131</v>
      </c>
      <c r="B4" s="222"/>
      <c r="C4" s="222"/>
      <c r="D4" s="222"/>
      <c r="E4" s="226"/>
      <c r="F4" s="226"/>
      <c r="G4" s="223"/>
      <c r="H4" s="225"/>
    </row>
    <row r="5" spans="1:8" s="224" customFormat="1" ht="15">
      <c r="A5" s="126" t="s">
        <v>786</v>
      </c>
      <c r="B5" s="227"/>
      <c r="C5" s="227"/>
      <c r="D5" s="227"/>
      <c r="E5" s="227"/>
      <c r="F5" s="227"/>
      <c r="G5" s="228"/>
      <c r="H5" s="225"/>
    </row>
    <row r="6" spans="1:8" s="241" customFormat="1">
      <c r="A6" s="229"/>
      <c r="B6" s="229"/>
      <c r="C6" s="229"/>
      <c r="D6" s="229"/>
      <c r="E6" s="229"/>
      <c r="F6" s="229"/>
      <c r="G6" s="229"/>
      <c r="H6" s="226"/>
    </row>
    <row r="7" spans="1:8" s="224" customFormat="1" ht="51">
      <c r="A7" s="256" t="s">
        <v>410</v>
      </c>
      <c r="B7" s="232" t="s">
        <v>181</v>
      </c>
      <c r="C7" s="232" t="s">
        <v>182</v>
      </c>
      <c r="D7" s="232" t="s">
        <v>183</v>
      </c>
      <c r="E7" s="232" t="s">
        <v>184</v>
      </c>
      <c r="F7" s="232" t="s">
        <v>185</v>
      </c>
      <c r="G7" s="232" t="s">
        <v>178</v>
      </c>
      <c r="H7" s="225"/>
    </row>
    <row r="8" spans="1:8" s="224" customFormat="1">
      <c r="A8" s="230">
        <v>1</v>
      </c>
      <c r="B8" s="231">
        <v>2</v>
      </c>
      <c r="C8" s="231">
        <v>3</v>
      </c>
      <c r="D8" s="231">
        <v>4</v>
      </c>
      <c r="E8" s="232">
        <v>5</v>
      </c>
      <c r="F8" s="232">
        <v>6</v>
      </c>
      <c r="G8" s="232">
        <v>7</v>
      </c>
      <c r="H8" s="225"/>
    </row>
    <row r="9" spans="1:8" s="224" customFormat="1">
      <c r="A9" s="242">
        <v>1</v>
      </c>
      <c r="B9" s="233"/>
      <c r="C9" s="233"/>
      <c r="D9" s="234"/>
      <c r="E9" s="233"/>
      <c r="F9" s="233"/>
      <c r="G9" s="233"/>
      <c r="H9" s="225"/>
    </row>
    <row r="10" spans="1:8" s="224" customFormat="1">
      <c r="A10" s="242">
        <v>2</v>
      </c>
      <c r="B10" s="233"/>
      <c r="C10" s="233"/>
      <c r="D10" s="234"/>
      <c r="E10" s="233"/>
      <c r="F10" s="233"/>
      <c r="G10" s="233"/>
      <c r="H10" s="225"/>
    </row>
    <row r="11" spans="1:8" s="224" customFormat="1">
      <c r="A11" s="242">
        <v>3</v>
      </c>
      <c r="B11" s="233"/>
      <c r="C11" s="233"/>
      <c r="D11" s="234"/>
      <c r="E11" s="233"/>
      <c r="F11" s="233"/>
      <c r="G11" s="233"/>
      <c r="H11" s="225"/>
    </row>
    <row r="12" spans="1:8" s="224" customFormat="1">
      <c r="A12" s="242">
        <v>4</v>
      </c>
      <c r="B12" s="233"/>
      <c r="C12" s="233"/>
      <c r="D12" s="234"/>
      <c r="E12" s="233"/>
      <c r="F12" s="233"/>
      <c r="G12" s="233"/>
      <c r="H12" s="225"/>
    </row>
    <row r="13" spans="1:8" s="224" customFormat="1">
      <c r="A13" s="242">
        <v>5</v>
      </c>
      <c r="B13" s="233"/>
      <c r="C13" s="233"/>
      <c r="D13" s="234"/>
      <c r="E13" s="233"/>
      <c r="F13" s="233"/>
      <c r="G13" s="233"/>
      <c r="H13" s="225"/>
    </row>
    <row r="14" spans="1:8" s="224" customFormat="1">
      <c r="A14" s="242">
        <v>6</v>
      </c>
      <c r="B14" s="233"/>
      <c r="C14" s="233"/>
      <c r="D14" s="234"/>
      <c r="E14" s="233"/>
      <c r="F14" s="233"/>
      <c r="G14" s="233"/>
      <c r="H14" s="225"/>
    </row>
    <row r="15" spans="1:8" s="224" customFormat="1">
      <c r="A15" s="242">
        <v>7</v>
      </c>
      <c r="B15" s="233"/>
      <c r="C15" s="233"/>
      <c r="D15" s="234"/>
      <c r="E15" s="233"/>
      <c r="F15" s="233"/>
      <c r="G15" s="233"/>
      <c r="H15" s="225"/>
    </row>
    <row r="16" spans="1:8" s="224" customFormat="1">
      <c r="A16" s="242">
        <v>8</v>
      </c>
      <c r="B16" s="233"/>
      <c r="C16" s="233"/>
      <c r="D16" s="234"/>
      <c r="E16" s="233"/>
      <c r="F16" s="233"/>
      <c r="G16" s="233"/>
      <c r="H16" s="225"/>
    </row>
    <row r="17" spans="1:11" s="224" customFormat="1">
      <c r="A17" s="242">
        <v>9</v>
      </c>
      <c r="B17" s="233"/>
      <c r="C17" s="233"/>
      <c r="D17" s="234"/>
      <c r="E17" s="233"/>
      <c r="F17" s="233"/>
      <c r="G17" s="233"/>
      <c r="H17" s="225"/>
    </row>
    <row r="18" spans="1:11" s="224" customFormat="1">
      <c r="A18" s="242">
        <v>10</v>
      </c>
      <c r="B18" s="233"/>
      <c r="C18" s="233"/>
      <c r="D18" s="234"/>
      <c r="E18" s="233"/>
      <c r="F18" s="233"/>
      <c r="G18" s="233"/>
      <c r="H18" s="225"/>
    </row>
    <row r="19" spans="1:11" s="224" customFormat="1">
      <c r="A19" s="242" t="s">
        <v>135</v>
      </c>
      <c r="B19" s="233"/>
      <c r="C19" s="233"/>
      <c r="D19" s="234"/>
      <c r="E19" s="233"/>
      <c r="F19" s="233"/>
      <c r="G19" s="233"/>
      <c r="H19" s="225"/>
    </row>
    <row r="22" spans="1:11" s="224" customFormat="1"/>
    <row r="23" spans="1:11" s="224" customFormat="1"/>
    <row r="24" spans="1:11" s="21" customFormat="1" ht="15">
      <c r="B24" s="235" t="s">
        <v>445</v>
      </c>
      <c r="C24" s="235"/>
    </row>
    <row r="25" spans="1:11" s="21" customFormat="1" ht="15">
      <c r="B25" s="235"/>
      <c r="C25" s="235"/>
    </row>
    <row r="26" spans="1:11" s="21" customFormat="1" ht="15">
      <c r="C26" s="237"/>
      <c r="F26" s="237"/>
      <c r="G26" s="237"/>
      <c r="H26" s="236"/>
    </row>
    <row r="27" spans="1:11" s="21" customFormat="1" ht="15">
      <c r="C27" s="238" t="s">
        <v>125</v>
      </c>
      <c r="F27" s="235" t="s">
        <v>179</v>
      </c>
      <c r="J27" s="236"/>
      <c r="K27" s="236"/>
    </row>
    <row r="28" spans="1:11" s="21" customFormat="1" ht="15">
      <c r="C28" s="238" t="s">
        <v>477</v>
      </c>
      <c r="F28" s="239" t="s">
        <v>126</v>
      </c>
      <c r="J28" s="236"/>
      <c r="K28" s="236"/>
    </row>
    <row r="29" spans="1:11" s="224" customFormat="1" ht="15">
      <c r="C29" s="238"/>
      <c r="J29" s="241"/>
      <c r="K29" s="241"/>
    </row>
  </sheetData>
  <mergeCells count="1">
    <mergeCell ref="G2:H2"/>
  </mergeCells>
  <phoneticPr fontId="36" type="noConversion"/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view="pageBreakPreview" zoomScale="70" zoomScaleSheetLayoutView="70" workbookViewId="0">
      <selection activeCell="C14" sqref="C14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90" t="s">
        <v>161</v>
      </c>
      <c r="B1" s="92"/>
      <c r="C1" s="558" t="s">
        <v>447</v>
      </c>
      <c r="D1" s="558"/>
      <c r="E1" s="141"/>
    </row>
    <row r="2" spans="1:7">
      <c r="A2" s="92" t="s">
        <v>478</v>
      </c>
      <c r="B2" s="92"/>
      <c r="C2" s="556" t="s">
        <v>914</v>
      </c>
      <c r="D2" s="557"/>
      <c r="E2" s="141"/>
    </row>
    <row r="3" spans="1:7">
      <c r="A3" s="90"/>
      <c r="B3" s="92"/>
      <c r="C3" s="91"/>
      <c r="D3" s="91"/>
      <c r="E3" s="141"/>
    </row>
    <row r="4" spans="1:7">
      <c r="A4" s="93" t="s">
        <v>131</v>
      </c>
      <c r="B4" s="133"/>
      <c r="C4" s="134"/>
      <c r="D4" s="92"/>
      <c r="E4" s="141"/>
    </row>
    <row r="5" spans="1:7">
      <c r="A5" s="126" t="s">
        <v>786</v>
      </c>
      <c r="B5" s="12"/>
      <c r="C5" s="12"/>
      <c r="E5" s="141"/>
    </row>
    <row r="6" spans="1:7">
      <c r="A6" s="135"/>
      <c r="B6" s="135"/>
      <c r="C6" s="135"/>
      <c r="D6" s="136"/>
      <c r="E6" s="141"/>
    </row>
    <row r="7" spans="1:7">
      <c r="A7" s="92"/>
      <c r="B7" s="92"/>
      <c r="C7" s="92"/>
      <c r="D7" s="92"/>
      <c r="E7" s="141"/>
    </row>
    <row r="8" spans="1:7" s="6" customFormat="1" ht="39" customHeight="1">
      <c r="A8" s="137" t="s">
        <v>410</v>
      </c>
      <c r="B8" s="95" t="s">
        <v>106</v>
      </c>
      <c r="C8" s="95" t="s">
        <v>412</v>
      </c>
      <c r="D8" s="95" t="s">
        <v>413</v>
      </c>
      <c r="E8" s="141"/>
    </row>
    <row r="9" spans="1:7" s="7" customFormat="1" ht="16.5" customHeight="1">
      <c r="A9" s="263">
        <v>1</v>
      </c>
      <c r="B9" s="263" t="s">
        <v>411</v>
      </c>
      <c r="C9" s="101">
        <f>SUM(C10,C25)</f>
        <v>127860.39</v>
      </c>
      <c r="D9" s="101">
        <f>SUM(D10,D25)</f>
        <v>127860.39</v>
      </c>
      <c r="E9" s="141"/>
    </row>
    <row r="10" spans="1:7" s="7" customFormat="1" ht="16.5" customHeight="1">
      <c r="A10" s="103">
        <v>1.1000000000000001</v>
      </c>
      <c r="B10" s="103" t="s">
        <v>418</v>
      </c>
      <c r="C10" s="101">
        <f>SUM(C11,C12,C15,C18,C24)</f>
        <v>127860.39</v>
      </c>
      <c r="D10" s="101">
        <f>SUM(D11,D12,D15,D18,D23,D24)</f>
        <v>127860.39</v>
      </c>
      <c r="E10" s="141"/>
    </row>
    <row r="11" spans="1:7" s="9" customFormat="1" ht="16.5" customHeight="1">
      <c r="A11" s="104" t="s">
        <v>377</v>
      </c>
      <c r="B11" s="104" t="s">
        <v>417</v>
      </c>
      <c r="C11" s="8"/>
      <c r="D11" s="8"/>
      <c r="E11" s="141"/>
    </row>
    <row r="12" spans="1:7" s="10" customFormat="1" ht="16.5" customHeight="1">
      <c r="A12" s="104" t="s">
        <v>378</v>
      </c>
      <c r="B12" s="104" t="s">
        <v>168</v>
      </c>
      <c r="C12" s="138">
        <f>SUM(C13:C14)</f>
        <v>81100</v>
      </c>
      <c r="D12" s="138">
        <f>SUM(D13:D14)</f>
        <v>81100</v>
      </c>
      <c r="E12" s="141"/>
      <c r="G12" s="81"/>
    </row>
    <row r="13" spans="1:7" s="3" customFormat="1" ht="16.5" customHeight="1">
      <c r="A13" s="113" t="s">
        <v>419</v>
      </c>
      <c r="B13" s="113" t="s">
        <v>171</v>
      </c>
      <c r="C13" s="8">
        <v>81100</v>
      </c>
      <c r="D13" s="8">
        <v>81100</v>
      </c>
      <c r="E13" s="141"/>
    </row>
    <row r="14" spans="1:7" s="3" customFormat="1" ht="16.5" customHeight="1">
      <c r="A14" s="113" t="s">
        <v>446</v>
      </c>
      <c r="B14" s="113" t="s">
        <v>435</v>
      </c>
      <c r="C14" s="8"/>
      <c r="D14" s="8"/>
      <c r="E14" s="141"/>
    </row>
    <row r="15" spans="1:7" s="3" customFormat="1" ht="16.5" customHeight="1">
      <c r="A15" s="104" t="s">
        <v>420</v>
      </c>
      <c r="B15" s="104" t="s">
        <v>421</v>
      </c>
      <c r="C15" s="138">
        <f>SUM(C16:C17)</f>
        <v>46760.39</v>
      </c>
      <c r="D15" s="138">
        <f>SUM(D16:D17)</f>
        <v>46760.39</v>
      </c>
      <c r="E15" s="141"/>
    </row>
    <row r="16" spans="1:7" s="3" customFormat="1" ht="16.5" customHeight="1">
      <c r="A16" s="113" t="s">
        <v>422</v>
      </c>
      <c r="B16" s="113" t="s">
        <v>424</v>
      </c>
      <c r="C16" s="8">
        <v>34570.300000000003</v>
      </c>
      <c r="D16" s="300">
        <v>34570.300000000003</v>
      </c>
      <c r="E16" s="141"/>
    </row>
    <row r="17" spans="1:6" s="3" customFormat="1" ht="30">
      <c r="A17" s="113" t="s">
        <v>423</v>
      </c>
      <c r="B17" s="113" t="s">
        <v>448</v>
      </c>
      <c r="C17" s="8">
        <v>12190.09</v>
      </c>
      <c r="D17" s="8">
        <v>12190.09</v>
      </c>
      <c r="E17" s="141"/>
    </row>
    <row r="18" spans="1:6" s="3" customFormat="1" ht="16.5" customHeight="1">
      <c r="A18" s="104" t="s">
        <v>425</v>
      </c>
      <c r="B18" s="104" t="s">
        <v>263</v>
      </c>
      <c r="C18" s="138">
        <f>SUM(C19:C22)</f>
        <v>0</v>
      </c>
      <c r="D18" s="138">
        <f>SUM(D19:D22)</f>
        <v>0</v>
      </c>
      <c r="E18" s="141"/>
    </row>
    <row r="19" spans="1:6" s="3" customFormat="1" ht="16.5" customHeight="1">
      <c r="A19" s="113" t="s">
        <v>426</v>
      </c>
      <c r="B19" s="113" t="s">
        <v>427</v>
      </c>
      <c r="C19" s="8"/>
      <c r="D19" s="8"/>
      <c r="E19" s="141"/>
    </row>
    <row r="20" spans="1:6" s="3" customFormat="1" ht="30">
      <c r="A20" s="113" t="s">
        <v>430</v>
      </c>
      <c r="B20" s="113" t="s">
        <v>428</v>
      </c>
      <c r="C20" s="8"/>
      <c r="D20" s="8"/>
      <c r="E20" s="141"/>
    </row>
    <row r="21" spans="1:6" s="3" customFormat="1" ht="16.5" customHeight="1">
      <c r="A21" s="113" t="s">
        <v>431</v>
      </c>
      <c r="B21" s="113" t="s">
        <v>429</v>
      </c>
      <c r="C21" s="8"/>
      <c r="D21" s="8"/>
      <c r="E21" s="141"/>
    </row>
    <row r="22" spans="1:6" s="3" customFormat="1" ht="16.5" customHeight="1">
      <c r="A22" s="113" t="s">
        <v>432</v>
      </c>
      <c r="B22" s="113" t="s">
        <v>290</v>
      </c>
      <c r="C22" s="8"/>
      <c r="D22" s="8"/>
      <c r="E22" s="141"/>
    </row>
    <row r="23" spans="1:6" s="3" customFormat="1" ht="16.5" customHeight="1">
      <c r="A23" s="104" t="s">
        <v>433</v>
      </c>
      <c r="B23" s="104" t="s">
        <v>291</v>
      </c>
      <c r="C23" s="287"/>
      <c r="D23" s="8"/>
      <c r="E23" s="141"/>
    </row>
    <row r="24" spans="1:6" s="3" customFormat="1">
      <c r="A24" s="104" t="s">
        <v>108</v>
      </c>
      <c r="B24" s="104" t="s">
        <v>297</v>
      </c>
      <c r="C24" s="8"/>
      <c r="D24" s="300"/>
      <c r="E24" s="141"/>
    </row>
    <row r="25" spans="1:6" ht="16.5" customHeight="1">
      <c r="A25" s="103">
        <v>1.2</v>
      </c>
      <c r="B25" s="103" t="s">
        <v>434</v>
      </c>
      <c r="C25" s="101">
        <f>SUM(C26,C30)</f>
        <v>0</v>
      </c>
      <c r="D25" s="101">
        <f>SUM(D26,D30)</f>
        <v>0</v>
      </c>
      <c r="E25" s="141"/>
    </row>
    <row r="26" spans="1:6" ht="16.5" customHeight="1">
      <c r="A26" s="104" t="s">
        <v>379</v>
      </c>
      <c r="B26" s="104" t="s">
        <v>171</v>
      </c>
      <c r="C26" s="138">
        <f>SUM(C27:C29)</f>
        <v>0</v>
      </c>
      <c r="D26" s="138">
        <f>SUM(D27:D29)</f>
        <v>0</v>
      </c>
      <c r="E26" s="141"/>
    </row>
    <row r="27" spans="1:6">
      <c r="A27" s="264" t="s">
        <v>436</v>
      </c>
      <c r="B27" s="264" t="s">
        <v>169</v>
      </c>
      <c r="C27" s="8"/>
      <c r="D27" s="8"/>
      <c r="E27" s="141"/>
    </row>
    <row r="28" spans="1:6">
      <c r="A28" s="264" t="s">
        <v>437</v>
      </c>
      <c r="B28" s="264" t="s">
        <v>172</v>
      </c>
      <c r="C28" s="8"/>
      <c r="D28" s="8"/>
      <c r="E28" s="141"/>
    </row>
    <row r="29" spans="1:6">
      <c r="A29" s="264" t="s">
        <v>300</v>
      </c>
      <c r="B29" s="264" t="s">
        <v>170</v>
      </c>
      <c r="C29" s="8"/>
      <c r="D29" s="8"/>
      <c r="E29" s="141"/>
    </row>
    <row r="30" spans="1:6">
      <c r="A30" s="104" t="s">
        <v>380</v>
      </c>
      <c r="B30" s="274" t="s">
        <v>296</v>
      </c>
      <c r="C30" s="8"/>
      <c r="D30" s="300"/>
      <c r="E30" s="141"/>
    </row>
    <row r="31" spans="1:6">
      <c r="D31" s="26"/>
      <c r="E31" s="142"/>
      <c r="F31" s="26"/>
    </row>
    <row r="32" spans="1:6">
      <c r="A32" s="1"/>
      <c r="D32" s="26"/>
      <c r="E32" s="142"/>
      <c r="F32" s="26"/>
    </row>
    <row r="33" spans="1:9">
      <c r="D33" s="26"/>
      <c r="E33" s="142"/>
      <c r="F33" s="26"/>
    </row>
    <row r="34" spans="1:9">
      <c r="D34" s="26"/>
      <c r="E34" s="142"/>
      <c r="F34" s="26"/>
    </row>
    <row r="35" spans="1:9">
      <c r="A35" s="82" t="s">
        <v>445</v>
      </c>
      <c r="D35" s="26"/>
      <c r="E35" s="142"/>
      <c r="F35" s="26"/>
    </row>
    <row r="36" spans="1:9">
      <c r="D36" s="26"/>
      <c r="E36" s="143"/>
      <c r="F36" s="143"/>
      <c r="G36"/>
      <c r="H36"/>
      <c r="I36"/>
    </row>
    <row r="37" spans="1:9">
      <c r="D37" s="144"/>
      <c r="E37" s="143"/>
      <c r="F37" s="143"/>
      <c r="G37"/>
      <c r="H37"/>
      <c r="I37"/>
    </row>
    <row r="38" spans="1:9">
      <c r="A38"/>
      <c r="B38" s="82" t="s">
        <v>128</v>
      </c>
      <c r="D38" s="144"/>
      <c r="E38" s="143"/>
      <c r="F38" s="143"/>
      <c r="G38"/>
      <c r="H38"/>
      <c r="I38"/>
    </row>
    <row r="39" spans="1:9">
      <c r="A39"/>
      <c r="B39" s="2" t="s">
        <v>127</v>
      </c>
      <c r="D39" s="144"/>
      <c r="E39" s="143"/>
      <c r="F39" s="143"/>
      <c r="G39"/>
      <c r="H39"/>
      <c r="I39"/>
    </row>
    <row r="40" spans="1:9" customFormat="1" ht="12.75">
      <c r="B40" s="77" t="s">
        <v>477</v>
      </c>
      <c r="D40" s="143"/>
      <c r="E40" s="143"/>
      <c r="F40" s="143"/>
    </row>
    <row r="41" spans="1:9">
      <c r="D41" s="26"/>
      <c r="E41" s="142"/>
      <c r="F41" s="26"/>
    </row>
  </sheetData>
  <mergeCells count="2">
    <mergeCell ref="C1:D1"/>
    <mergeCell ref="C2:D2"/>
  </mergeCells>
  <phoneticPr fontId="36" type="noConversion"/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view="pageBreakPreview" topLeftCell="A61" zoomScale="70" zoomScaleNormal="80" zoomScaleSheetLayoutView="70" workbookViewId="0">
      <selection activeCell="J77" sqref="J77"/>
    </sheetView>
  </sheetViews>
  <sheetFormatPr defaultRowHeight="12.75"/>
  <cols>
    <col min="2" max="2" width="20.7109375" customWidth="1"/>
    <col min="3" max="3" width="11.5703125" customWidth="1"/>
    <col min="4" max="4" width="13" customWidth="1"/>
    <col min="5" max="5" width="20.2851562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68" t="s">
        <v>305</v>
      </c>
      <c r="B1" s="169"/>
      <c r="C1" s="169"/>
      <c r="D1" s="169"/>
      <c r="E1" s="169"/>
      <c r="F1" s="169"/>
      <c r="G1" s="169"/>
      <c r="H1" s="169"/>
      <c r="I1" s="169"/>
      <c r="J1" s="169"/>
      <c r="K1" s="94" t="s">
        <v>447</v>
      </c>
    </row>
    <row r="2" spans="1:12" ht="15">
      <c r="A2" s="136" t="s">
        <v>478</v>
      </c>
      <c r="B2" s="169"/>
      <c r="C2" s="169"/>
      <c r="D2" s="169"/>
      <c r="E2" s="169"/>
      <c r="F2" s="169"/>
      <c r="G2" s="169"/>
      <c r="H2" s="169"/>
      <c r="I2" s="169"/>
      <c r="J2" s="169"/>
      <c r="K2" s="556" t="s">
        <v>914</v>
      </c>
      <c r="L2" s="557"/>
    </row>
    <row r="3" spans="1:12" ht="15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72"/>
    </row>
    <row r="4" spans="1:12" ht="15">
      <c r="A4" s="147" t="s">
        <v>131</v>
      </c>
      <c r="B4" s="92"/>
      <c r="C4" s="92"/>
      <c r="D4" s="93"/>
      <c r="E4" s="178"/>
      <c r="F4" s="169"/>
      <c r="G4" s="169"/>
      <c r="H4" s="169"/>
      <c r="I4" s="169"/>
      <c r="J4" s="169"/>
      <c r="K4" s="178"/>
    </row>
    <row r="5" spans="1:12" s="214" customFormat="1" ht="15">
      <c r="A5" s="126" t="s">
        <v>786</v>
      </c>
      <c r="B5" s="96"/>
      <c r="C5" s="96"/>
      <c r="D5" s="96"/>
      <c r="E5" s="248"/>
      <c r="F5" s="249"/>
      <c r="G5" s="249"/>
      <c r="H5" s="249"/>
      <c r="I5" s="249"/>
      <c r="J5" s="249"/>
      <c r="K5" s="248"/>
    </row>
    <row r="6" spans="1:12" ht="13.5">
      <c r="A6" s="173"/>
      <c r="B6" s="174"/>
      <c r="C6" s="174"/>
      <c r="D6" s="174"/>
      <c r="E6" s="169"/>
      <c r="F6" s="169"/>
      <c r="G6" s="169"/>
      <c r="H6" s="169"/>
      <c r="I6" s="169"/>
      <c r="J6" s="169"/>
      <c r="K6" s="169"/>
    </row>
    <row r="7" spans="1:12" ht="60">
      <c r="A7" s="301" t="s">
        <v>410</v>
      </c>
      <c r="B7" s="302" t="s">
        <v>237</v>
      </c>
      <c r="C7" s="302" t="s">
        <v>238</v>
      </c>
      <c r="D7" s="302" t="s">
        <v>240</v>
      </c>
      <c r="E7" s="302" t="s">
        <v>239</v>
      </c>
      <c r="F7" s="302" t="s">
        <v>248</v>
      </c>
      <c r="G7" s="302" t="s">
        <v>249</v>
      </c>
      <c r="H7" s="302" t="s">
        <v>243</v>
      </c>
      <c r="I7" s="302" t="s">
        <v>244</v>
      </c>
      <c r="J7" s="302" t="s">
        <v>256</v>
      </c>
      <c r="K7" s="302" t="s">
        <v>245</v>
      </c>
    </row>
    <row r="8" spans="1:12" ht="15">
      <c r="A8" s="303">
        <v>1</v>
      </c>
      <c r="B8" s="303">
        <v>2</v>
      </c>
      <c r="C8" s="302">
        <v>3</v>
      </c>
      <c r="D8" s="303">
        <v>4</v>
      </c>
      <c r="E8" s="302">
        <v>5</v>
      </c>
      <c r="F8" s="303">
        <v>6</v>
      </c>
      <c r="G8" s="302">
        <v>7</v>
      </c>
      <c r="H8" s="303">
        <v>8</v>
      </c>
      <c r="I8" s="302">
        <v>9</v>
      </c>
      <c r="J8" s="303">
        <v>10</v>
      </c>
      <c r="K8" s="302">
        <v>11</v>
      </c>
    </row>
    <row r="9" spans="1:12" ht="45">
      <c r="A9" s="304">
        <v>1</v>
      </c>
      <c r="B9" s="306" t="s">
        <v>345</v>
      </c>
      <c r="C9" s="306" t="s">
        <v>315</v>
      </c>
      <c r="D9" s="306" t="s">
        <v>702</v>
      </c>
      <c r="E9" s="445">
        <v>170</v>
      </c>
      <c r="F9" s="445">
        <v>5640</v>
      </c>
      <c r="G9" s="445"/>
      <c r="H9" s="307"/>
      <c r="I9" s="311"/>
      <c r="J9" s="469">
        <v>202055122</v>
      </c>
      <c r="K9" s="306" t="s">
        <v>346</v>
      </c>
    </row>
    <row r="10" spans="1:12" ht="30">
      <c r="A10" s="420">
        <v>2</v>
      </c>
      <c r="B10" s="306" t="s">
        <v>636</v>
      </c>
      <c r="C10" s="306" t="s">
        <v>315</v>
      </c>
      <c r="D10" s="306" t="s">
        <v>316</v>
      </c>
      <c r="E10" s="445">
        <v>86.82</v>
      </c>
      <c r="F10" s="528">
        <v>1000</v>
      </c>
      <c r="G10" s="446"/>
      <c r="H10" s="307"/>
      <c r="I10" s="307"/>
      <c r="J10" s="469">
        <v>200009267</v>
      </c>
      <c r="K10" s="306" t="s">
        <v>637</v>
      </c>
    </row>
    <row r="11" spans="1:12" ht="45">
      <c r="A11" s="420">
        <v>3</v>
      </c>
      <c r="B11" s="306" t="s">
        <v>638</v>
      </c>
      <c r="C11" s="306" t="s">
        <v>315</v>
      </c>
      <c r="D11" s="306" t="s">
        <v>316</v>
      </c>
      <c r="E11" s="445">
        <v>95</v>
      </c>
      <c r="F11" s="528">
        <v>1400</v>
      </c>
      <c r="G11" s="446" t="s">
        <v>639</v>
      </c>
      <c r="H11" s="307" t="s">
        <v>322</v>
      </c>
      <c r="I11" s="307" t="s">
        <v>640</v>
      </c>
      <c r="J11" s="469"/>
      <c r="K11" s="306"/>
    </row>
    <row r="12" spans="1:12" ht="30">
      <c r="A12" s="304">
        <v>4</v>
      </c>
      <c r="B12" s="306" t="s">
        <v>641</v>
      </c>
      <c r="C12" s="306" t="s">
        <v>315</v>
      </c>
      <c r="D12" s="306" t="s">
        <v>316</v>
      </c>
      <c r="E12" s="445">
        <v>88.89</v>
      </c>
      <c r="F12" s="528">
        <f>500*1.66</f>
        <v>830</v>
      </c>
      <c r="G12" s="446"/>
      <c r="H12" s="307"/>
      <c r="I12" s="307"/>
      <c r="J12" s="470" t="s">
        <v>642</v>
      </c>
      <c r="K12" s="306" t="s">
        <v>643</v>
      </c>
    </row>
    <row r="13" spans="1:12" ht="30">
      <c r="A13" s="420">
        <v>5</v>
      </c>
      <c r="B13" s="306" t="s">
        <v>644</v>
      </c>
      <c r="C13" s="306" t="s">
        <v>315</v>
      </c>
      <c r="D13" s="306" t="s">
        <v>316</v>
      </c>
      <c r="E13" s="445">
        <v>58.9</v>
      </c>
      <c r="F13" s="528">
        <v>1240</v>
      </c>
      <c r="G13" s="446" t="s">
        <v>645</v>
      </c>
      <c r="H13" s="307" t="s">
        <v>646</v>
      </c>
      <c r="I13" s="307" t="s">
        <v>647</v>
      </c>
      <c r="J13" s="469"/>
      <c r="K13" s="306"/>
    </row>
    <row r="14" spans="1:12" ht="30">
      <c r="A14" s="420">
        <v>6</v>
      </c>
      <c r="B14" s="306" t="s">
        <v>648</v>
      </c>
      <c r="C14" s="306" t="s">
        <v>315</v>
      </c>
      <c r="D14" s="306" t="s">
        <v>316</v>
      </c>
      <c r="E14" s="445">
        <v>63</v>
      </c>
      <c r="F14" s="528">
        <f>800*1.66</f>
        <v>1328</v>
      </c>
      <c r="G14" s="446" t="s">
        <v>649</v>
      </c>
      <c r="H14" s="307" t="s">
        <v>323</v>
      </c>
      <c r="I14" s="307" t="s">
        <v>336</v>
      </c>
      <c r="J14" s="469"/>
      <c r="K14" s="306"/>
    </row>
    <row r="15" spans="1:12" ht="30" customHeight="1">
      <c r="A15" s="304">
        <v>7</v>
      </c>
      <c r="B15" s="306" t="s">
        <v>650</v>
      </c>
      <c r="C15" s="306" t="s">
        <v>315</v>
      </c>
      <c r="D15" s="306" t="s">
        <v>316</v>
      </c>
      <c r="E15" s="445">
        <v>84</v>
      </c>
      <c r="F15" s="528">
        <f>875*1.66</f>
        <v>1452.5</v>
      </c>
      <c r="G15" s="446" t="s">
        <v>651</v>
      </c>
      <c r="H15" s="307" t="s">
        <v>311</v>
      </c>
      <c r="I15" s="307" t="s">
        <v>652</v>
      </c>
      <c r="J15" s="469"/>
      <c r="K15" s="306"/>
    </row>
    <row r="16" spans="1:12" ht="45">
      <c r="A16" s="420">
        <v>8</v>
      </c>
      <c r="B16" s="306" t="s">
        <v>653</v>
      </c>
      <c r="C16" s="306" t="s">
        <v>315</v>
      </c>
      <c r="D16" s="306" t="s">
        <v>316</v>
      </c>
      <c r="E16" s="445">
        <v>130.9</v>
      </c>
      <c r="F16" s="528">
        <f>600*1.66</f>
        <v>996</v>
      </c>
      <c r="G16" s="446" t="s">
        <v>654</v>
      </c>
      <c r="H16" s="307" t="s">
        <v>655</v>
      </c>
      <c r="I16" s="307" t="s">
        <v>656</v>
      </c>
      <c r="J16" s="469"/>
      <c r="K16" s="306"/>
    </row>
    <row r="17" spans="1:11" ht="15">
      <c r="A17" s="420">
        <v>9</v>
      </c>
      <c r="B17" s="306" t="s">
        <v>657</v>
      </c>
      <c r="C17" s="306" t="s">
        <v>315</v>
      </c>
      <c r="D17" s="306" t="s">
        <v>316</v>
      </c>
      <c r="E17" s="445">
        <v>50</v>
      </c>
      <c r="F17" s="528">
        <v>350</v>
      </c>
      <c r="G17" s="446" t="s">
        <v>658</v>
      </c>
      <c r="H17" s="307" t="s">
        <v>338</v>
      </c>
      <c r="I17" s="307" t="s">
        <v>659</v>
      </c>
      <c r="J17" s="469"/>
      <c r="K17" s="306"/>
    </row>
    <row r="18" spans="1:11" ht="30">
      <c r="A18" s="304">
        <v>10</v>
      </c>
      <c r="B18" s="306" t="s">
        <v>660</v>
      </c>
      <c r="C18" s="306" t="s">
        <v>315</v>
      </c>
      <c r="D18" s="306" t="s">
        <v>316</v>
      </c>
      <c r="E18" s="445">
        <v>60</v>
      </c>
      <c r="F18" s="528">
        <v>625</v>
      </c>
      <c r="G18" s="446"/>
      <c r="H18" s="307"/>
      <c r="I18" s="307"/>
      <c r="J18" s="470" t="s">
        <v>661</v>
      </c>
      <c r="K18" s="306" t="s">
        <v>662</v>
      </c>
    </row>
    <row r="19" spans="1:11" ht="30">
      <c r="A19" s="420">
        <v>11</v>
      </c>
      <c r="B19" s="306" t="s">
        <v>663</v>
      </c>
      <c r="C19" s="306" t="s">
        <v>315</v>
      </c>
      <c r="D19" s="306" t="s">
        <v>316</v>
      </c>
      <c r="E19" s="445">
        <v>223</v>
      </c>
      <c r="F19" s="528">
        <v>500</v>
      </c>
      <c r="G19" s="446" t="s">
        <v>317</v>
      </c>
      <c r="H19" s="307" t="s">
        <v>664</v>
      </c>
      <c r="I19" s="307" t="s">
        <v>318</v>
      </c>
      <c r="J19" s="470"/>
      <c r="K19" s="306"/>
    </row>
    <row r="20" spans="1:11" ht="30">
      <c r="A20" s="420">
        <v>12</v>
      </c>
      <c r="B20" s="306" t="s">
        <v>846</v>
      </c>
      <c r="C20" s="306" t="s">
        <v>315</v>
      </c>
      <c r="D20" s="306" t="s">
        <v>316</v>
      </c>
      <c r="E20" s="445">
        <v>75.48</v>
      </c>
      <c r="F20" s="528">
        <v>250</v>
      </c>
      <c r="G20" s="446" t="s">
        <v>847</v>
      </c>
      <c r="H20" s="307" t="s">
        <v>848</v>
      </c>
      <c r="I20" s="307" t="s">
        <v>849</v>
      </c>
      <c r="J20" s="421"/>
      <c r="K20" s="306"/>
    </row>
    <row r="21" spans="1:11" ht="30">
      <c r="A21" s="304">
        <v>13</v>
      </c>
      <c r="B21" s="306" t="s">
        <v>665</v>
      </c>
      <c r="C21" s="306" t="s">
        <v>315</v>
      </c>
      <c r="D21" s="306" t="s">
        <v>316</v>
      </c>
      <c r="E21" s="445">
        <v>60.8</v>
      </c>
      <c r="F21" s="528">
        <v>360</v>
      </c>
      <c r="G21" s="446" t="s">
        <v>320</v>
      </c>
      <c r="H21" s="307" t="s">
        <v>319</v>
      </c>
      <c r="I21" s="307" t="s">
        <v>321</v>
      </c>
      <c r="J21" s="421"/>
      <c r="K21" s="306"/>
    </row>
    <row r="22" spans="1:11" ht="30">
      <c r="A22" s="420">
        <v>14</v>
      </c>
      <c r="B22" s="529" t="s">
        <v>673</v>
      </c>
      <c r="C22" s="306" t="s">
        <v>315</v>
      </c>
      <c r="D22" s="306" t="s">
        <v>316</v>
      </c>
      <c r="E22" s="530">
        <v>73</v>
      </c>
      <c r="F22" s="531">
        <v>500</v>
      </c>
      <c r="G22" s="532" t="s">
        <v>675</v>
      </c>
      <c r="H22" s="529" t="s">
        <v>670</v>
      </c>
      <c r="I22" s="529" t="s">
        <v>674</v>
      </c>
      <c r="J22" s="533"/>
      <c r="K22" s="534"/>
    </row>
    <row r="23" spans="1:11" ht="25.5">
      <c r="A23" s="420">
        <v>15</v>
      </c>
      <c r="B23" s="535" t="s">
        <v>678</v>
      </c>
      <c r="C23" s="306" t="s">
        <v>315</v>
      </c>
      <c r="D23" s="306" t="s">
        <v>316</v>
      </c>
      <c r="E23" s="445">
        <v>46</v>
      </c>
      <c r="F23" s="528">
        <v>375</v>
      </c>
      <c r="G23" s="536" t="s">
        <v>703</v>
      </c>
      <c r="H23" s="306" t="s">
        <v>704</v>
      </c>
      <c r="I23" s="306" t="s">
        <v>705</v>
      </c>
      <c r="J23" s="537"/>
      <c r="K23" s="538"/>
    </row>
    <row r="24" spans="1:11" ht="15">
      <c r="A24" s="304">
        <v>16</v>
      </c>
      <c r="B24" s="535" t="s">
        <v>679</v>
      </c>
      <c r="C24" s="306" t="s">
        <v>315</v>
      </c>
      <c r="D24" s="306" t="s">
        <v>706</v>
      </c>
      <c r="E24" s="445">
        <v>81.55</v>
      </c>
      <c r="F24" s="528">
        <v>500</v>
      </c>
      <c r="G24" s="536" t="s">
        <v>707</v>
      </c>
      <c r="H24" s="306" t="s">
        <v>708</v>
      </c>
      <c r="I24" s="306" t="s">
        <v>709</v>
      </c>
      <c r="J24" s="537"/>
      <c r="K24" s="538"/>
    </row>
    <row r="25" spans="1:11" ht="25.5">
      <c r="A25" s="420">
        <v>17</v>
      </c>
      <c r="B25" s="535" t="s">
        <v>680</v>
      </c>
      <c r="C25" s="306" t="s">
        <v>315</v>
      </c>
      <c r="D25" s="306" t="s">
        <v>706</v>
      </c>
      <c r="E25" s="445">
        <v>70</v>
      </c>
      <c r="F25" s="528">
        <v>550</v>
      </c>
      <c r="G25" s="536"/>
      <c r="H25" s="306"/>
      <c r="I25" s="306"/>
      <c r="J25" s="537">
        <v>225063123</v>
      </c>
      <c r="K25" s="538" t="s">
        <v>710</v>
      </c>
    </row>
    <row r="26" spans="1:11" ht="25.5">
      <c r="A26" s="420">
        <v>18</v>
      </c>
      <c r="B26" s="535" t="s">
        <v>681</v>
      </c>
      <c r="C26" s="306" t="s">
        <v>315</v>
      </c>
      <c r="D26" s="306" t="s">
        <v>706</v>
      </c>
      <c r="E26" s="445">
        <v>63.5</v>
      </c>
      <c r="F26" s="528">
        <v>500</v>
      </c>
      <c r="G26" s="536" t="s">
        <v>711</v>
      </c>
      <c r="H26" s="306" t="s">
        <v>712</v>
      </c>
      <c r="I26" s="306" t="s">
        <v>713</v>
      </c>
      <c r="J26" s="537"/>
      <c r="K26" s="538"/>
    </row>
    <row r="27" spans="1:11" ht="25.5">
      <c r="A27" s="304">
        <v>19</v>
      </c>
      <c r="B27" s="535" t="s">
        <v>682</v>
      </c>
      <c r="C27" s="306" t="s">
        <v>315</v>
      </c>
      <c r="D27" s="306" t="s">
        <v>706</v>
      </c>
      <c r="E27" s="445">
        <v>180</v>
      </c>
      <c r="F27" s="528">
        <v>625</v>
      </c>
      <c r="G27" s="536" t="s">
        <v>669</v>
      </c>
      <c r="H27" s="306" t="s">
        <v>714</v>
      </c>
      <c r="I27" s="306" t="s">
        <v>715</v>
      </c>
      <c r="J27" s="537"/>
      <c r="K27" s="538"/>
    </row>
    <row r="28" spans="1:11" ht="15">
      <c r="A28" s="420">
        <v>20</v>
      </c>
      <c r="B28" s="535" t="s">
        <v>683</v>
      </c>
      <c r="C28" s="306" t="s">
        <v>315</v>
      </c>
      <c r="D28" s="306" t="s">
        <v>706</v>
      </c>
      <c r="E28" s="445">
        <v>473</v>
      </c>
      <c r="F28" s="528">
        <v>350</v>
      </c>
      <c r="G28" s="536" t="s">
        <v>716</v>
      </c>
      <c r="H28" s="306" t="s">
        <v>717</v>
      </c>
      <c r="I28" s="306" t="s">
        <v>718</v>
      </c>
      <c r="J28" s="537"/>
      <c r="K28" s="538"/>
    </row>
    <row r="29" spans="1:11" ht="51">
      <c r="A29" s="420">
        <v>21</v>
      </c>
      <c r="B29" s="535" t="s">
        <v>684</v>
      </c>
      <c r="C29" s="306" t="s">
        <v>315</v>
      </c>
      <c r="D29" s="306" t="s">
        <v>706</v>
      </c>
      <c r="E29" s="445">
        <v>118</v>
      </c>
      <c r="F29" s="528">
        <v>300</v>
      </c>
      <c r="G29" s="536"/>
      <c r="H29" s="306"/>
      <c r="I29" s="306"/>
      <c r="J29" s="536" t="s">
        <v>719</v>
      </c>
      <c r="K29" s="539" t="s">
        <v>720</v>
      </c>
    </row>
    <row r="30" spans="1:11" ht="25.5">
      <c r="A30" s="304">
        <v>22</v>
      </c>
      <c r="B30" s="535" t="s">
        <v>685</v>
      </c>
      <c r="C30" s="306" t="s">
        <v>315</v>
      </c>
      <c r="D30" s="306" t="s">
        <v>706</v>
      </c>
      <c r="E30" s="445">
        <v>65.459999999999994</v>
      </c>
      <c r="F30" s="528">
        <v>625</v>
      </c>
      <c r="G30" s="536" t="s">
        <v>721</v>
      </c>
      <c r="H30" s="306" t="s">
        <v>722</v>
      </c>
      <c r="I30" s="306" t="s">
        <v>723</v>
      </c>
      <c r="J30" s="537"/>
      <c r="K30" s="538"/>
    </row>
    <row r="31" spans="1:11" ht="25.5">
      <c r="A31" s="420">
        <v>23</v>
      </c>
      <c r="B31" s="535" t="s">
        <v>686</v>
      </c>
      <c r="C31" s="306" t="s">
        <v>315</v>
      </c>
      <c r="D31" s="306" t="s">
        <v>908</v>
      </c>
      <c r="E31" s="445">
        <v>107</v>
      </c>
      <c r="F31" s="528">
        <v>750</v>
      </c>
      <c r="G31" s="536" t="s">
        <v>724</v>
      </c>
      <c r="H31" s="306" t="s">
        <v>725</v>
      </c>
      <c r="I31" s="306" t="s">
        <v>726</v>
      </c>
      <c r="J31" s="537"/>
      <c r="K31" s="538"/>
    </row>
    <row r="32" spans="1:11" ht="25.5">
      <c r="A32" s="420">
        <v>24</v>
      </c>
      <c r="B32" s="535" t="s">
        <v>687</v>
      </c>
      <c r="C32" s="306" t="s">
        <v>315</v>
      </c>
      <c r="D32" s="306" t="s">
        <v>706</v>
      </c>
      <c r="E32" s="445">
        <v>90</v>
      </c>
      <c r="F32" s="528">
        <v>700</v>
      </c>
      <c r="G32" s="536" t="s">
        <v>727</v>
      </c>
      <c r="H32" s="306" t="s">
        <v>728</v>
      </c>
      <c r="I32" s="306" t="s">
        <v>729</v>
      </c>
      <c r="J32" s="537"/>
      <c r="K32" s="538"/>
    </row>
    <row r="33" spans="1:11" ht="25.5">
      <c r="A33" s="304">
        <v>25</v>
      </c>
      <c r="B33" s="535" t="s">
        <v>688</v>
      </c>
      <c r="C33" s="306" t="s">
        <v>315</v>
      </c>
      <c r="D33" s="306" t="s">
        <v>706</v>
      </c>
      <c r="E33" s="445">
        <v>53.3</v>
      </c>
      <c r="F33" s="528">
        <v>625</v>
      </c>
      <c r="G33" s="536" t="s">
        <v>730</v>
      </c>
      <c r="H33" s="306" t="s">
        <v>704</v>
      </c>
      <c r="I33" s="306" t="s">
        <v>731</v>
      </c>
      <c r="J33" s="537"/>
      <c r="K33" s="538"/>
    </row>
    <row r="34" spans="1:11" ht="38.25">
      <c r="A34" s="420">
        <v>26</v>
      </c>
      <c r="B34" s="535" t="s">
        <v>689</v>
      </c>
      <c r="C34" s="306" t="s">
        <v>315</v>
      </c>
      <c r="D34" s="306" t="s">
        <v>706</v>
      </c>
      <c r="E34" s="445">
        <v>147</v>
      </c>
      <c r="F34" s="528">
        <v>367.5</v>
      </c>
      <c r="G34" s="536"/>
      <c r="H34" s="306"/>
      <c r="I34" s="306"/>
      <c r="J34" s="536" t="s">
        <v>732</v>
      </c>
      <c r="K34" s="539" t="s">
        <v>733</v>
      </c>
    </row>
    <row r="35" spans="1:11" ht="25.5">
      <c r="A35" s="420">
        <v>27</v>
      </c>
      <c r="B35" s="535" t="s">
        <v>690</v>
      </c>
      <c r="C35" s="306" t="s">
        <v>315</v>
      </c>
      <c r="D35" s="306" t="s">
        <v>706</v>
      </c>
      <c r="E35" s="445">
        <v>155</v>
      </c>
      <c r="F35" s="528">
        <v>350</v>
      </c>
      <c r="G35" s="536" t="s">
        <v>734</v>
      </c>
      <c r="H35" s="306" t="s">
        <v>311</v>
      </c>
      <c r="I35" s="306" t="s">
        <v>735</v>
      </c>
      <c r="J35" s="537"/>
      <c r="K35" s="538"/>
    </row>
    <row r="36" spans="1:11" ht="25.5">
      <c r="A36" s="304">
        <v>28</v>
      </c>
      <c r="B36" s="535" t="s">
        <v>990</v>
      </c>
      <c r="C36" s="306" t="s">
        <v>315</v>
      </c>
      <c r="D36" s="306" t="s">
        <v>908</v>
      </c>
      <c r="E36" s="445">
        <v>99</v>
      </c>
      <c r="F36" s="528">
        <v>625</v>
      </c>
      <c r="G36" s="536" t="s">
        <v>991</v>
      </c>
      <c r="H36" s="306" t="s">
        <v>883</v>
      </c>
      <c r="I36" s="306" t="s">
        <v>992</v>
      </c>
      <c r="J36" s="537"/>
      <c r="K36" s="538"/>
    </row>
    <row r="37" spans="1:11" ht="25.5">
      <c r="A37" s="420">
        <v>29</v>
      </c>
      <c r="B37" s="535" t="s">
        <v>691</v>
      </c>
      <c r="C37" s="306" t="s">
        <v>315</v>
      </c>
      <c r="D37" s="306" t="s">
        <v>706</v>
      </c>
      <c r="E37" s="445">
        <v>496</v>
      </c>
      <c r="F37" s="528">
        <v>480</v>
      </c>
      <c r="G37" s="536" t="s">
        <v>736</v>
      </c>
      <c r="H37" s="306" t="s">
        <v>737</v>
      </c>
      <c r="I37" s="306" t="s">
        <v>336</v>
      </c>
      <c r="J37" s="537"/>
      <c r="K37" s="538"/>
    </row>
    <row r="38" spans="1:11" ht="25.5">
      <c r="A38" s="420">
        <v>30</v>
      </c>
      <c r="B38" s="535" t="s">
        <v>692</v>
      </c>
      <c r="C38" s="306" t="s">
        <v>315</v>
      </c>
      <c r="D38" s="306" t="s">
        <v>706</v>
      </c>
      <c r="E38" s="445">
        <v>38</v>
      </c>
      <c r="F38" s="528">
        <v>300</v>
      </c>
      <c r="G38" s="536" t="s">
        <v>738</v>
      </c>
      <c r="H38" s="306" t="s">
        <v>739</v>
      </c>
      <c r="I38" s="306" t="s">
        <v>740</v>
      </c>
      <c r="J38" s="537"/>
      <c r="K38" s="538"/>
    </row>
    <row r="39" spans="1:11" ht="25.5">
      <c r="A39" s="304">
        <v>31</v>
      </c>
      <c r="B39" s="535" t="s">
        <v>693</v>
      </c>
      <c r="C39" s="306" t="s">
        <v>315</v>
      </c>
      <c r="D39" s="306" t="s">
        <v>706</v>
      </c>
      <c r="E39" s="445">
        <v>100</v>
      </c>
      <c r="F39" s="528">
        <v>625</v>
      </c>
      <c r="G39" s="536"/>
      <c r="H39" s="306"/>
      <c r="I39" s="306"/>
      <c r="J39" s="536" t="s">
        <v>741</v>
      </c>
      <c r="K39" s="539" t="s">
        <v>742</v>
      </c>
    </row>
    <row r="40" spans="1:11" ht="38.25">
      <c r="A40" s="420">
        <v>32</v>
      </c>
      <c r="B40" s="535" t="s">
        <v>694</v>
      </c>
      <c r="C40" s="306" t="s">
        <v>315</v>
      </c>
      <c r="D40" s="306" t="s">
        <v>706</v>
      </c>
      <c r="E40" s="445">
        <v>80</v>
      </c>
      <c r="F40" s="528">
        <v>620</v>
      </c>
      <c r="G40" s="536" t="s">
        <v>743</v>
      </c>
      <c r="H40" s="306" t="s">
        <v>672</v>
      </c>
      <c r="I40" s="306" t="s">
        <v>744</v>
      </c>
      <c r="J40" s="537"/>
      <c r="K40" s="538"/>
    </row>
    <row r="41" spans="1:11" ht="38.25">
      <c r="A41" s="420">
        <v>33</v>
      </c>
      <c r="B41" s="535" t="s">
        <v>695</v>
      </c>
      <c r="C41" s="306" t="s">
        <v>315</v>
      </c>
      <c r="D41" s="306" t="s">
        <v>706</v>
      </c>
      <c r="E41" s="445">
        <v>70</v>
      </c>
      <c r="F41" s="528">
        <v>1200</v>
      </c>
      <c r="G41" s="536" t="s">
        <v>745</v>
      </c>
      <c r="H41" s="306" t="s">
        <v>746</v>
      </c>
      <c r="I41" s="306" t="s">
        <v>747</v>
      </c>
      <c r="J41" s="537"/>
      <c r="K41" s="538"/>
    </row>
    <row r="42" spans="1:11" ht="25.5">
      <c r="A42" s="304">
        <v>34</v>
      </c>
      <c r="B42" s="535" t="s">
        <v>696</v>
      </c>
      <c r="C42" s="306" t="s">
        <v>315</v>
      </c>
      <c r="D42" s="306" t="s">
        <v>706</v>
      </c>
      <c r="E42" s="445">
        <v>82.9</v>
      </c>
      <c r="F42" s="528">
        <v>440</v>
      </c>
      <c r="G42" s="536" t="s">
        <v>748</v>
      </c>
      <c r="H42" s="306" t="s">
        <v>749</v>
      </c>
      <c r="I42" s="306" t="s">
        <v>671</v>
      </c>
      <c r="J42" s="537"/>
      <c r="K42" s="538"/>
    </row>
    <row r="43" spans="1:11" ht="25.5">
      <c r="A43" s="420">
        <v>35</v>
      </c>
      <c r="B43" s="535" t="s">
        <v>697</v>
      </c>
      <c r="C43" s="306" t="s">
        <v>315</v>
      </c>
      <c r="D43" s="306" t="s">
        <v>706</v>
      </c>
      <c r="E43" s="445">
        <v>70</v>
      </c>
      <c r="F43" s="528">
        <v>600</v>
      </c>
      <c r="G43" s="536" t="s">
        <v>750</v>
      </c>
      <c r="H43" s="306" t="s">
        <v>667</v>
      </c>
      <c r="I43" s="306" t="s">
        <v>751</v>
      </c>
      <c r="J43" s="537"/>
      <c r="K43" s="538"/>
    </row>
    <row r="44" spans="1:11" ht="25.5">
      <c r="A44" s="420">
        <v>36</v>
      </c>
      <c r="B44" s="535" t="s">
        <v>698</v>
      </c>
      <c r="C44" s="306" t="s">
        <v>315</v>
      </c>
      <c r="D44" s="306" t="s">
        <v>706</v>
      </c>
      <c r="E44" s="445">
        <v>144.4</v>
      </c>
      <c r="F44" s="528">
        <v>1000</v>
      </c>
      <c r="G44" s="536" t="s">
        <v>752</v>
      </c>
      <c r="H44" s="306" t="s">
        <v>753</v>
      </c>
      <c r="I44" s="306" t="s">
        <v>754</v>
      </c>
      <c r="J44" s="537"/>
      <c r="K44" s="538"/>
    </row>
    <row r="45" spans="1:11" ht="25.5">
      <c r="A45" s="304">
        <v>37</v>
      </c>
      <c r="B45" s="535" t="s">
        <v>699</v>
      </c>
      <c r="C45" s="306" t="s">
        <v>315</v>
      </c>
      <c r="D45" s="306" t="s">
        <v>706</v>
      </c>
      <c r="E45" s="445">
        <v>90</v>
      </c>
      <c r="F45" s="528">
        <v>500</v>
      </c>
      <c r="G45" s="536" t="s">
        <v>755</v>
      </c>
      <c r="H45" s="306" t="s">
        <v>756</v>
      </c>
      <c r="I45" s="306" t="s">
        <v>757</v>
      </c>
      <c r="J45" s="537"/>
      <c r="K45" s="538"/>
    </row>
    <row r="46" spans="1:11" ht="25.5">
      <c r="A46" s="420">
        <v>38</v>
      </c>
      <c r="B46" s="535" t="s">
        <v>700</v>
      </c>
      <c r="C46" s="306" t="s">
        <v>315</v>
      </c>
      <c r="D46" s="306" t="s">
        <v>706</v>
      </c>
      <c r="E46" s="445">
        <v>214</v>
      </c>
      <c r="F46" s="528">
        <v>500</v>
      </c>
      <c r="G46" s="536" t="s">
        <v>758</v>
      </c>
      <c r="H46" s="306" t="s">
        <v>759</v>
      </c>
      <c r="I46" s="306" t="s">
        <v>760</v>
      </c>
      <c r="J46" s="537"/>
      <c r="K46" s="538"/>
    </row>
    <row r="47" spans="1:11" ht="25.5">
      <c r="A47" s="420">
        <v>39</v>
      </c>
      <c r="B47" s="535" t="s">
        <v>701</v>
      </c>
      <c r="C47" s="306" t="s">
        <v>315</v>
      </c>
      <c r="D47" s="306" t="s">
        <v>706</v>
      </c>
      <c r="E47" s="445">
        <v>60</v>
      </c>
      <c r="F47" s="528">
        <v>300</v>
      </c>
      <c r="G47" s="536"/>
      <c r="H47" s="306"/>
      <c r="I47" s="306"/>
      <c r="J47" s="536" t="s">
        <v>761</v>
      </c>
      <c r="K47" s="539" t="s">
        <v>762</v>
      </c>
    </row>
    <row r="48" spans="1:11" ht="15">
      <c r="A48" s="304">
        <v>40</v>
      </c>
      <c r="B48" s="535" t="s">
        <v>763</v>
      </c>
      <c r="C48" s="306" t="s">
        <v>315</v>
      </c>
      <c r="D48" s="306" t="s">
        <v>706</v>
      </c>
      <c r="E48" s="445">
        <v>54</v>
      </c>
      <c r="F48" s="528">
        <v>313</v>
      </c>
      <c r="G48" s="536" t="s">
        <v>780</v>
      </c>
      <c r="H48" s="306" t="s">
        <v>769</v>
      </c>
      <c r="I48" s="306" t="s">
        <v>770</v>
      </c>
      <c r="J48" s="540"/>
      <c r="K48" s="541"/>
    </row>
    <row r="49" spans="1:11" ht="25.5">
      <c r="A49" s="420">
        <v>41</v>
      </c>
      <c r="B49" s="535" t="s">
        <v>764</v>
      </c>
      <c r="C49" s="306" t="s">
        <v>315</v>
      </c>
      <c r="D49" s="306" t="s">
        <v>706</v>
      </c>
      <c r="E49" s="445">
        <v>60</v>
      </c>
      <c r="F49" s="528">
        <v>250</v>
      </c>
      <c r="G49" s="536" t="s">
        <v>781</v>
      </c>
      <c r="H49" s="306" t="s">
        <v>771</v>
      </c>
      <c r="I49" s="306" t="s">
        <v>666</v>
      </c>
      <c r="J49" s="540"/>
      <c r="K49" s="541"/>
    </row>
    <row r="50" spans="1:11" ht="25.5">
      <c r="A50" s="420">
        <v>42</v>
      </c>
      <c r="B50" s="535" t="s">
        <v>765</v>
      </c>
      <c r="C50" s="306" t="s">
        <v>315</v>
      </c>
      <c r="D50" s="306" t="s">
        <v>706</v>
      </c>
      <c r="E50" s="445">
        <v>55</v>
      </c>
      <c r="F50" s="528">
        <v>350</v>
      </c>
      <c r="G50" s="536" t="s">
        <v>782</v>
      </c>
      <c r="H50" s="306" t="s">
        <v>772</v>
      </c>
      <c r="I50" s="306" t="s">
        <v>773</v>
      </c>
      <c r="J50" s="540"/>
      <c r="K50" s="541"/>
    </row>
    <row r="51" spans="1:11" ht="25.5">
      <c r="A51" s="304">
        <v>43</v>
      </c>
      <c r="B51" s="535" t="s">
        <v>766</v>
      </c>
      <c r="C51" s="306" t="s">
        <v>315</v>
      </c>
      <c r="D51" s="306" t="s">
        <v>706</v>
      </c>
      <c r="E51" s="445">
        <v>55</v>
      </c>
      <c r="F51" s="528">
        <v>400</v>
      </c>
      <c r="G51" s="536" t="s">
        <v>783</v>
      </c>
      <c r="H51" s="306" t="s">
        <v>774</v>
      </c>
      <c r="I51" s="306" t="s">
        <v>775</v>
      </c>
      <c r="J51" s="540"/>
      <c r="K51" s="541"/>
    </row>
    <row r="52" spans="1:11" ht="38.25">
      <c r="A52" s="420">
        <v>44</v>
      </c>
      <c r="B52" s="535" t="s">
        <v>767</v>
      </c>
      <c r="C52" s="306" t="s">
        <v>315</v>
      </c>
      <c r="D52" s="306" t="s">
        <v>706</v>
      </c>
      <c r="E52" s="445">
        <v>94.1</v>
      </c>
      <c r="F52" s="528">
        <v>500</v>
      </c>
      <c r="G52" s="536" t="s">
        <v>784</v>
      </c>
      <c r="H52" s="306" t="s">
        <v>776</v>
      </c>
      <c r="I52" s="306" t="s">
        <v>777</v>
      </c>
      <c r="J52" s="540"/>
      <c r="K52" s="541"/>
    </row>
    <row r="53" spans="1:11" ht="25.5">
      <c r="A53" s="420">
        <v>45</v>
      </c>
      <c r="B53" s="535" t="s">
        <v>768</v>
      </c>
      <c r="C53" s="306" t="s">
        <v>315</v>
      </c>
      <c r="D53" s="306" t="s">
        <v>706</v>
      </c>
      <c r="E53" s="445">
        <v>84</v>
      </c>
      <c r="F53" s="528">
        <v>1237.5</v>
      </c>
      <c r="G53" s="536" t="s">
        <v>785</v>
      </c>
      <c r="H53" s="306" t="s">
        <v>778</v>
      </c>
      <c r="I53" s="306" t="s">
        <v>779</v>
      </c>
      <c r="J53" s="542"/>
      <c r="K53" s="541"/>
    </row>
    <row r="54" spans="1:11" ht="25.5">
      <c r="A54" s="304">
        <v>46</v>
      </c>
      <c r="B54" s="535" t="s">
        <v>850</v>
      </c>
      <c r="C54" s="306" t="s">
        <v>315</v>
      </c>
      <c r="D54" s="306" t="s">
        <v>706</v>
      </c>
      <c r="E54" s="445">
        <v>219</v>
      </c>
      <c r="F54" s="528">
        <v>800</v>
      </c>
      <c r="G54" s="536" t="s">
        <v>851</v>
      </c>
      <c r="H54" s="306" t="s">
        <v>788</v>
      </c>
      <c r="I54" s="306" t="s">
        <v>789</v>
      </c>
      <c r="J54" s="542"/>
      <c r="K54" s="541"/>
    </row>
    <row r="55" spans="1:11" ht="25.5">
      <c r="A55" s="420">
        <v>47</v>
      </c>
      <c r="B55" s="535" t="s">
        <v>852</v>
      </c>
      <c r="C55" s="306" t="s">
        <v>315</v>
      </c>
      <c r="D55" s="306" t="s">
        <v>706</v>
      </c>
      <c r="E55" s="445">
        <v>100</v>
      </c>
      <c r="F55" s="528">
        <v>350</v>
      </c>
      <c r="G55" s="536" t="s">
        <v>853</v>
      </c>
      <c r="H55" s="306" t="s">
        <v>790</v>
      </c>
      <c r="I55" s="306" t="s">
        <v>854</v>
      </c>
      <c r="J55" s="542"/>
      <c r="K55" s="541"/>
    </row>
    <row r="56" spans="1:11" ht="25.5">
      <c r="A56" s="420">
        <v>48</v>
      </c>
      <c r="B56" s="535" t="s">
        <v>855</v>
      </c>
      <c r="C56" s="306" t="s">
        <v>315</v>
      </c>
      <c r="D56" s="306" t="s">
        <v>316</v>
      </c>
      <c r="E56" s="445">
        <v>70</v>
      </c>
      <c r="F56" s="528">
        <v>250</v>
      </c>
      <c r="G56" s="536"/>
      <c r="H56" s="306"/>
      <c r="I56" s="306"/>
      <c r="J56" s="536" t="s">
        <v>856</v>
      </c>
      <c r="K56" s="541" t="s">
        <v>857</v>
      </c>
    </row>
    <row r="57" spans="1:11" ht="25.5">
      <c r="A57" s="304">
        <v>49</v>
      </c>
      <c r="B57" s="535" t="s">
        <v>855</v>
      </c>
      <c r="C57" s="306" t="s">
        <v>315</v>
      </c>
      <c r="D57" s="306" t="s">
        <v>316</v>
      </c>
      <c r="E57" s="445">
        <v>70</v>
      </c>
      <c r="F57" s="528">
        <v>250</v>
      </c>
      <c r="G57" s="536"/>
      <c r="H57" s="306"/>
      <c r="I57" s="306"/>
      <c r="J57" s="536" t="s">
        <v>858</v>
      </c>
      <c r="K57" s="541" t="s">
        <v>859</v>
      </c>
    </row>
    <row r="58" spans="1:11" ht="38.25">
      <c r="A58" s="420">
        <v>50</v>
      </c>
      <c r="B58" s="535" t="s">
        <v>860</v>
      </c>
      <c r="C58" s="306" t="s">
        <v>315</v>
      </c>
      <c r="D58" s="306" t="s">
        <v>316</v>
      </c>
      <c r="E58" s="445">
        <v>60</v>
      </c>
      <c r="F58" s="528">
        <v>600</v>
      </c>
      <c r="G58" s="536" t="s">
        <v>861</v>
      </c>
      <c r="H58" s="306" t="s">
        <v>862</v>
      </c>
      <c r="I58" s="306" t="s">
        <v>863</v>
      </c>
      <c r="J58" s="542"/>
      <c r="K58" s="541"/>
    </row>
    <row r="59" spans="1:11" ht="15">
      <c r="A59" s="420">
        <v>51</v>
      </c>
      <c r="B59" s="535" t="s">
        <v>897</v>
      </c>
      <c r="C59" s="306" t="s">
        <v>315</v>
      </c>
      <c r="D59" s="306" t="s">
        <v>316</v>
      </c>
      <c r="E59" s="445">
        <v>90</v>
      </c>
      <c r="F59" s="528">
        <v>750</v>
      </c>
      <c r="G59" s="543" t="s">
        <v>898</v>
      </c>
      <c r="H59" s="306" t="s">
        <v>717</v>
      </c>
      <c r="I59" s="306" t="s">
        <v>899</v>
      </c>
      <c r="J59" s="542"/>
      <c r="K59" s="541"/>
    </row>
    <row r="60" spans="1:11" ht="27" customHeight="1">
      <c r="A60" s="304">
        <v>52</v>
      </c>
      <c r="B60" s="535" t="s">
        <v>864</v>
      </c>
      <c r="C60" s="306" t="s">
        <v>315</v>
      </c>
      <c r="D60" s="306" t="s">
        <v>316</v>
      </c>
      <c r="E60" s="445">
        <v>41</v>
      </c>
      <c r="F60" s="528">
        <v>625</v>
      </c>
      <c r="G60" s="536" t="s">
        <v>865</v>
      </c>
      <c r="H60" s="306" t="s">
        <v>746</v>
      </c>
      <c r="I60" s="306" t="s">
        <v>866</v>
      </c>
      <c r="J60" s="542"/>
      <c r="K60" s="541"/>
    </row>
    <row r="61" spans="1:11" ht="25.5">
      <c r="A61" s="420">
        <v>53</v>
      </c>
      <c r="B61" s="535" t="s">
        <v>791</v>
      </c>
      <c r="C61" s="306" t="s">
        <v>315</v>
      </c>
      <c r="D61" s="306" t="s">
        <v>316</v>
      </c>
      <c r="E61" s="445">
        <v>44</v>
      </c>
      <c r="F61" s="528">
        <v>350</v>
      </c>
      <c r="G61" s="536"/>
      <c r="H61" s="306"/>
      <c r="I61" s="306"/>
      <c r="J61" s="540" t="s">
        <v>792</v>
      </c>
      <c r="K61" s="541" t="s">
        <v>867</v>
      </c>
    </row>
    <row r="62" spans="1:11" ht="25.5">
      <c r="A62" s="420">
        <v>54</v>
      </c>
      <c r="B62" s="535" t="s">
        <v>868</v>
      </c>
      <c r="C62" s="306" t="s">
        <v>315</v>
      </c>
      <c r="D62" s="306" t="s">
        <v>316</v>
      </c>
      <c r="E62" s="445">
        <v>147</v>
      </c>
      <c r="F62" s="528">
        <v>400</v>
      </c>
      <c r="G62" s="536" t="s">
        <v>869</v>
      </c>
      <c r="H62" s="306" t="s">
        <v>311</v>
      </c>
      <c r="I62" s="306" t="s">
        <v>870</v>
      </c>
      <c r="J62" s="540"/>
      <c r="K62" s="541"/>
    </row>
    <row r="63" spans="1:11" ht="25.5">
      <c r="A63" s="304">
        <v>55</v>
      </c>
      <c r="B63" s="535" t="s">
        <v>871</v>
      </c>
      <c r="C63" s="306" t="s">
        <v>315</v>
      </c>
      <c r="D63" s="306" t="s">
        <v>316</v>
      </c>
      <c r="E63" s="445">
        <v>65</v>
      </c>
      <c r="F63" s="528">
        <v>625</v>
      </c>
      <c r="G63" s="536" t="s">
        <v>872</v>
      </c>
      <c r="H63" s="306" t="s">
        <v>311</v>
      </c>
      <c r="I63" s="306" t="s">
        <v>873</v>
      </c>
      <c r="J63" s="540"/>
      <c r="K63" s="541"/>
    </row>
    <row r="64" spans="1:11" ht="25.5">
      <c r="A64" s="420">
        <v>56</v>
      </c>
      <c r="B64" s="535" t="s">
        <v>874</v>
      </c>
      <c r="C64" s="306" t="s">
        <v>315</v>
      </c>
      <c r="D64" s="306" t="s">
        <v>316</v>
      </c>
      <c r="E64" s="445">
        <v>102.8</v>
      </c>
      <c r="F64" s="528">
        <v>1250</v>
      </c>
      <c r="G64" s="536" t="s">
        <v>875</v>
      </c>
      <c r="H64" s="306" t="s">
        <v>876</v>
      </c>
      <c r="I64" s="306" t="s">
        <v>877</v>
      </c>
      <c r="J64" s="540"/>
      <c r="K64" s="541"/>
    </row>
    <row r="65" spans="1:11" ht="25.5">
      <c r="A65" s="420">
        <v>57</v>
      </c>
      <c r="B65" s="535" t="s">
        <v>878</v>
      </c>
      <c r="C65" s="306" t="s">
        <v>315</v>
      </c>
      <c r="D65" s="306" t="s">
        <v>316</v>
      </c>
      <c r="E65" s="445">
        <v>133.5</v>
      </c>
      <c r="F65" s="528">
        <v>625</v>
      </c>
      <c r="G65" s="536"/>
      <c r="H65" s="306"/>
      <c r="I65" s="306"/>
      <c r="J65" s="540" t="s">
        <v>879</v>
      </c>
      <c r="K65" s="541" t="s">
        <v>880</v>
      </c>
    </row>
    <row r="66" spans="1:11" ht="25.5">
      <c r="A66" s="304">
        <v>58</v>
      </c>
      <c r="B66" s="535" t="s">
        <v>910</v>
      </c>
      <c r="C66" s="306" t="s">
        <v>315</v>
      </c>
      <c r="D66" s="306" t="s">
        <v>911</v>
      </c>
      <c r="E66" s="445">
        <v>72</v>
      </c>
      <c r="F66" s="528">
        <v>625</v>
      </c>
      <c r="G66" s="536"/>
      <c r="H66" s="306"/>
      <c r="I66" s="306"/>
      <c r="J66" s="540" t="s">
        <v>912</v>
      </c>
      <c r="K66" s="541" t="s">
        <v>913</v>
      </c>
    </row>
    <row r="67" spans="1:11" ht="30">
      <c r="A67" s="420">
        <v>59</v>
      </c>
      <c r="B67" s="544" t="s">
        <v>839</v>
      </c>
      <c r="C67" s="544" t="s">
        <v>315</v>
      </c>
      <c r="D67" s="544" t="s">
        <v>706</v>
      </c>
      <c r="E67" s="545">
        <v>65.8</v>
      </c>
      <c r="F67" s="545">
        <v>600</v>
      </c>
      <c r="G67" s="546" t="s">
        <v>840</v>
      </c>
      <c r="H67" s="547" t="s">
        <v>841</v>
      </c>
      <c r="I67" s="547" t="s">
        <v>842</v>
      </c>
      <c r="J67" s="546"/>
      <c r="K67" s="544"/>
    </row>
    <row r="68" spans="1:11" ht="15">
      <c r="A68" s="420">
        <v>60</v>
      </c>
      <c r="B68" s="544" t="s">
        <v>843</v>
      </c>
      <c r="C68" s="544" t="s">
        <v>315</v>
      </c>
      <c r="D68" s="544" t="s">
        <v>706</v>
      </c>
      <c r="E68" s="548">
        <v>50</v>
      </c>
      <c r="F68" s="545">
        <v>830</v>
      </c>
      <c r="G68" s="546" t="s">
        <v>844</v>
      </c>
      <c r="H68" s="547"/>
      <c r="I68" s="547"/>
      <c r="J68" s="546" t="s">
        <v>844</v>
      </c>
      <c r="K68" s="544" t="s">
        <v>845</v>
      </c>
    </row>
    <row r="69" spans="1:11" ht="30">
      <c r="A69" s="304">
        <v>61</v>
      </c>
      <c r="B69" s="306" t="s">
        <v>881</v>
      </c>
      <c r="C69" s="544" t="s">
        <v>315</v>
      </c>
      <c r="D69" s="544" t="s">
        <v>706</v>
      </c>
      <c r="E69" s="456">
        <v>134.26</v>
      </c>
      <c r="F69" s="456">
        <v>1650</v>
      </c>
      <c r="G69" s="446" t="s">
        <v>882</v>
      </c>
      <c r="H69" s="307" t="s">
        <v>883</v>
      </c>
      <c r="I69" s="307" t="s">
        <v>884</v>
      </c>
      <c r="J69" s="431"/>
      <c r="K69" s="306"/>
    </row>
    <row r="70" spans="1:11" ht="25.5">
      <c r="A70" s="420">
        <v>62</v>
      </c>
      <c r="B70" s="535" t="s">
        <v>900</v>
      </c>
      <c r="C70" s="544" t="s">
        <v>315</v>
      </c>
      <c r="D70" s="544" t="s">
        <v>706</v>
      </c>
      <c r="E70" s="456">
        <v>98.04</v>
      </c>
      <c r="F70" s="456">
        <v>450</v>
      </c>
      <c r="G70" s="549">
        <v>61009014599</v>
      </c>
      <c r="H70" s="307" t="s">
        <v>746</v>
      </c>
      <c r="I70" s="307" t="s">
        <v>901</v>
      </c>
      <c r="J70" s="431"/>
      <c r="K70" s="306"/>
    </row>
    <row r="71" spans="1:11" ht="15">
      <c r="A71" s="420">
        <v>63</v>
      </c>
      <c r="B71" s="535" t="s">
        <v>906</v>
      </c>
      <c r="C71" s="544" t="s">
        <v>315</v>
      </c>
      <c r="D71" s="550" t="s">
        <v>908</v>
      </c>
      <c r="E71" s="549">
        <v>80.3</v>
      </c>
      <c r="F71" s="549">
        <v>650</v>
      </c>
      <c r="G71" s="549">
        <v>33001022458</v>
      </c>
      <c r="H71" s="550" t="s">
        <v>902</v>
      </c>
      <c r="I71" s="550" t="s">
        <v>903</v>
      </c>
      <c r="J71" s="551"/>
      <c r="K71" s="551"/>
    </row>
    <row r="72" spans="1:11" ht="51">
      <c r="A72" s="304">
        <v>64</v>
      </c>
      <c r="B72" s="535" t="s">
        <v>907</v>
      </c>
      <c r="C72" s="544" t="s">
        <v>315</v>
      </c>
      <c r="D72" s="550" t="s">
        <v>908</v>
      </c>
      <c r="E72" s="549">
        <v>50</v>
      </c>
      <c r="F72" s="549">
        <v>500</v>
      </c>
      <c r="G72" s="549">
        <v>61006012731</v>
      </c>
      <c r="H72" s="550" t="s">
        <v>904</v>
      </c>
      <c r="I72" s="550" t="s">
        <v>905</v>
      </c>
      <c r="J72" s="551"/>
      <c r="K72" s="551"/>
    </row>
    <row r="73" spans="1:11" ht="25.5">
      <c r="A73" s="420">
        <v>65</v>
      </c>
      <c r="B73" s="535" t="s">
        <v>915</v>
      </c>
      <c r="C73" s="544" t="s">
        <v>315</v>
      </c>
      <c r="D73" s="550" t="s">
        <v>908</v>
      </c>
      <c r="E73" s="549">
        <v>70.3</v>
      </c>
      <c r="F73" s="549">
        <v>625</v>
      </c>
      <c r="G73" s="549">
        <v>13001000902</v>
      </c>
      <c r="H73" s="551" t="s">
        <v>887</v>
      </c>
      <c r="I73" s="551" t="s">
        <v>916</v>
      </c>
      <c r="J73" s="551"/>
      <c r="K73" s="551"/>
    </row>
    <row r="74" spans="1:11" ht="25.5">
      <c r="A74" s="304">
        <v>66</v>
      </c>
      <c r="B74" s="535" t="s">
        <v>993</v>
      </c>
      <c r="C74" s="544" t="s">
        <v>315</v>
      </c>
      <c r="D74" s="544" t="s">
        <v>706</v>
      </c>
      <c r="E74" s="552">
        <v>110</v>
      </c>
      <c r="F74" s="552">
        <v>500</v>
      </c>
      <c r="G74" s="552">
        <v>3760818</v>
      </c>
      <c r="H74" s="299" t="s">
        <v>994</v>
      </c>
      <c r="I74" s="299" t="s">
        <v>995</v>
      </c>
      <c r="J74" s="299"/>
      <c r="K74" s="299"/>
    </row>
    <row r="75" spans="1:11" ht="15">
      <c r="A75" s="420">
        <v>67</v>
      </c>
      <c r="B75" s="299"/>
      <c r="C75" s="299"/>
      <c r="D75" s="299"/>
      <c r="E75" s="299"/>
      <c r="F75" s="299"/>
      <c r="G75" s="299"/>
      <c r="H75" s="299"/>
      <c r="I75" s="299"/>
      <c r="J75" s="299"/>
      <c r="K75" s="299"/>
    </row>
    <row r="76" spans="1:11" ht="15">
      <c r="A76" s="420"/>
      <c r="B76" s="299"/>
      <c r="C76" s="299"/>
      <c r="D76" s="299"/>
      <c r="E76" s="299"/>
      <c r="F76" s="299"/>
      <c r="G76" s="299"/>
      <c r="H76" s="299"/>
      <c r="I76" s="299"/>
      <c r="J76" s="299"/>
      <c r="K76" s="299"/>
    </row>
    <row r="77" spans="1:11" ht="15">
      <c r="A77" s="304"/>
      <c r="B77" s="305"/>
      <c r="C77" s="305"/>
      <c r="D77" s="305"/>
      <c r="E77" s="305"/>
      <c r="F77" s="459"/>
      <c r="G77" s="460"/>
      <c r="H77" s="305"/>
      <c r="I77" s="305"/>
      <c r="J77" s="305"/>
      <c r="K77" s="305"/>
    </row>
    <row r="78" spans="1:11" ht="15">
      <c r="A78" s="308"/>
      <c r="B78" s="22"/>
      <c r="C78" s="22"/>
      <c r="D78" s="22"/>
      <c r="E78" s="22"/>
      <c r="F78" s="22"/>
      <c r="G78" s="22"/>
      <c r="H78" s="22"/>
      <c r="I78" s="22"/>
      <c r="J78" s="22"/>
      <c r="K78" s="22"/>
    </row>
    <row r="79" spans="1:11" ht="15">
      <c r="A79" s="308"/>
      <c r="B79" s="22"/>
      <c r="C79" s="22"/>
      <c r="D79" s="22"/>
      <c r="E79" s="22"/>
      <c r="F79" s="22"/>
      <c r="G79" s="22"/>
      <c r="H79" s="22"/>
      <c r="I79" s="22"/>
      <c r="J79" s="22"/>
      <c r="K79" s="22"/>
    </row>
    <row r="80" spans="1:11" ht="15">
      <c r="A80" s="308"/>
      <c r="B80" s="22"/>
      <c r="C80" s="22"/>
      <c r="D80" s="22"/>
      <c r="E80" s="22"/>
      <c r="F80" s="22"/>
      <c r="G80" s="22"/>
      <c r="H80" s="22"/>
      <c r="I80" s="22"/>
      <c r="J80" s="22"/>
      <c r="K80" s="22"/>
    </row>
    <row r="81" spans="1:11" ht="15">
      <c r="A81" s="308"/>
      <c r="B81" s="84" t="s">
        <v>445</v>
      </c>
      <c r="C81" s="2"/>
      <c r="D81" s="2"/>
      <c r="E81" s="5"/>
      <c r="F81" s="2"/>
      <c r="G81" s="2"/>
      <c r="H81" s="2"/>
      <c r="I81" s="2"/>
      <c r="J81" s="2"/>
      <c r="K81" s="2"/>
    </row>
    <row r="82" spans="1:11" ht="15">
      <c r="A82" s="308"/>
      <c r="B82" s="2"/>
      <c r="C82" s="562"/>
      <c r="D82" s="562"/>
      <c r="F82" s="83"/>
      <c r="G82" s="86"/>
    </row>
    <row r="83" spans="1:11" ht="15">
      <c r="A83" s="308"/>
      <c r="B83" s="2"/>
      <c r="C83" s="82" t="s">
        <v>125</v>
      </c>
      <c r="D83" s="2"/>
      <c r="F83" s="12" t="s">
        <v>130</v>
      </c>
    </row>
    <row r="84" spans="1:11" ht="15">
      <c r="A84" s="308"/>
      <c r="B84" s="2"/>
      <c r="C84" s="2"/>
      <c r="D84" s="2"/>
      <c r="F84" s="2" t="s">
        <v>126</v>
      </c>
    </row>
    <row r="85" spans="1:11" ht="15">
      <c r="A85" s="563"/>
      <c r="B85" s="2"/>
      <c r="C85" s="77" t="s">
        <v>477</v>
      </c>
    </row>
    <row r="86" spans="1:11">
      <c r="A86" s="563"/>
    </row>
  </sheetData>
  <mergeCells count="3">
    <mergeCell ref="K2:L2"/>
    <mergeCell ref="C82:D82"/>
    <mergeCell ref="A85:A86"/>
  </mergeCells>
  <phoneticPr fontId="36" type="noConversion"/>
  <pageMargins left="0.32" right="0.17" top="0.27" bottom="0.25" header="0.17" footer="0.16"/>
  <pageSetup scale="6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view="pageBreakPreview" zoomScale="70" zoomScaleSheetLayoutView="70" workbookViewId="0">
      <selection activeCell="E12" sqref="E12"/>
    </sheetView>
  </sheetViews>
  <sheetFormatPr defaultRowHeight="12.75"/>
  <cols>
    <col min="1" max="1" width="11.7109375" style="214" customWidth="1"/>
    <col min="2" max="2" width="21.140625" style="214" customWidth="1"/>
    <col min="3" max="3" width="21.5703125" style="214" customWidth="1"/>
    <col min="4" max="4" width="19.140625" style="214" customWidth="1"/>
    <col min="5" max="5" width="15.140625" style="214" customWidth="1"/>
    <col min="6" max="6" width="20.85546875" style="214" customWidth="1"/>
    <col min="7" max="7" width="23.85546875" style="214" customWidth="1"/>
    <col min="8" max="8" width="19" style="214" customWidth="1"/>
    <col min="9" max="9" width="21.140625" style="214" customWidth="1"/>
    <col min="10" max="10" width="17" style="214" customWidth="1"/>
    <col min="11" max="11" width="21.5703125" style="214" customWidth="1"/>
    <col min="12" max="12" width="24.42578125" style="214" customWidth="1"/>
    <col min="13" max="16384" width="9.140625" style="214"/>
  </cols>
  <sheetData>
    <row r="1" spans="1:13" customFormat="1" ht="15">
      <c r="A1" s="168" t="s">
        <v>306</v>
      </c>
      <c r="B1" s="168"/>
      <c r="C1" s="169"/>
      <c r="D1" s="169"/>
      <c r="E1" s="169"/>
      <c r="F1" s="169"/>
      <c r="G1" s="169"/>
      <c r="H1" s="169"/>
      <c r="I1" s="169"/>
      <c r="J1" s="169"/>
      <c r="K1" s="175"/>
      <c r="L1" s="94" t="s">
        <v>447</v>
      </c>
    </row>
    <row r="2" spans="1:13" customFormat="1" ht="15">
      <c r="A2" s="136" t="s">
        <v>478</v>
      </c>
      <c r="B2" s="136"/>
      <c r="C2" s="169"/>
      <c r="D2" s="169"/>
      <c r="E2" s="169"/>
      <c r="F2" s="169"/>
      <c r="G2" s="169"/>
      <c r="H2" s="169"/>
      <c r="I2" s="169"/>
      <c r="J2" s="169"/>
      <c r="K2" s="175"/>
      <c r="L2" s="556" t="s">
        <v>914</v>
      </c>
      <c r="M2" s="557"/>
    </row>
    <row r="3" spans="1:13" customFormat="1" ht="15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72"/>
      <c r="L3" s="172"/>
      <c r="M3" s="214"/>
    </row>
    <row r="4" spans="1:13" customFormat="1" ht="15">
      <c r="A4" s="147" t="s">
        <v>131</v>
      </c>
      <c r="B4" s="92"/>
      <c r="C4" s="92"/>
      <c r="D4" s="92"/>
      <c r="E4" s="93"/>
      <c r="F4" s="178"/>
      <c r="G4" s="169"/>
      <c r="H4" s="169"/>
      <c r="I4" s="169"/>
      <c r="J4" s="169"/>
      <c r="K4" s="169"/>
      <c r="L4" s="169"/>
    </row>
    <row r="5" spans="1:13" ht="15">
      <c r="A5" s="126" t="s">
        <v>786</v>
      </c>
      <c r="B5" s="247"/>
      <c r="C5" s="96"/>
      <c r="D5" s="96"/>
      <c r="E5" s="96"/>
      <c r="F5" s="248"/>
      <c r="G5" s="249"/>
      <c r="H5" s="249"/>
      <c r="I5" s="249"/>
      <c r="J5" s="249"/>
      <c r="K5" s="249"/>
      <c r="L5" s="248"/>
    </row>
    <row r="6" spans="1:13" customFormat="1" ht="13.5">
      <c r="A6" s="173"/>
      <c r="B6" s="173"/>
      <c r="C6" s="174"/>
      <c r="D6" s="174"/>
      <c r="E6" s="174"/>
      <c r="F6" s="169"/>
      <c r="G6" s="169"/>
      <c r="H6" s="169"/>
      <c r="I6" s="169"/>
      <c r="J6" s="169"/>
      <c r="K6" s="169"/>
      <c r="L6" s="169"/>
    </row>
    <row r="7" spans="1:13" customFormat="1" ht="60">
      <c r="A7" s="181" t="s">
        <v>410</v>
      </c>
      <c r="B7" s="165" t="s">
        <v>105</v>
      </c>
      <c r="C7" s="167" t="s">
        <v>101</v>
      </c>
      <c r="D7" s="167" t="s">
        <v>102</v>
      </c>
      <c r="E7" s="167" t="s">
        <v>211</v>
      </c>
      <c r="F7" s="167" t="s">
        <v>104</v>
      </c>
      <c r="G7" s="167" t="s">
        <v>247</v>
      </c>
      <c r="H7" s="167" t="s">
        <v>249</v>
      </c>
      <c r="I7" s="167" t="s">
        <v>243</v>
      </c>
      <c r="J7" s="167" t="s">
        <v>244</v>
      </c>
      <c r="K7" s="167" t="s">
        <v>256</v>
      </c>
      <c r="L7" s="167" t="s">
        <v>245</v>
      </c>
    </row>
    <row r="8" spans="1:13" customFormat="1" ht="15">
      <c r="A8" s="165">
        <v>1</v>
      </c>
      <c r="B8" s="165">
        <v>2</v>
      </c>
      <c r="C8" s="167">
        <v>3</v>
      </c>
      <c r="D8" s="165">
        <v>4</v>
      </c>
      <c r="E8" s="167">
        <v>5</v>
      </c>
      <c r="F8" s="165">
        <v>6</v>
      </c>
      <c r="G8" s="167">
        <v>7</v>
      </c>
      <c r="H8" s="165">
        <v>8</v>
      </c>
      <c r="I8" s="165">
        <v>9</v>
      </c>
      <c r="J8" s="165">
        <v>10</v>
      </c>
      <c r="K8" s="167">
        <v>11</v>
      </c>
      <c r="L8" s="167">
        <v>12</v>
      </c>
    </row>
    <row r="9" spans="1:13" customFormat="1" ht="28.5">
      <c r="A9" s="80">
        <v>1</v>
      </c>
      <c r="B9" s="432" t="s">
        <v>835</v>
      </c>
      <c r="C9" s="429" t="s">
        <v>836</v>
      </c>
      <c r="D9" s="429" t="s">
        <v>837</v>
      </c>
      <c r="E9" s="430">
        <v>2004</v>
      </c>
      <c r="F9" s="430" t="s">
        <v>838</v>
      </c>
      <c r="G9" s="319">
        <v>500</v>
      </c>
      <c r="H9" s="320" t="s">
        <v>832</v>
      </c>
      <c r="I9" s="321" t="s">
        <v>833</v>
      </c>
      <c r="J9" s="321" t="s">
        <v>834</v>
      </c>
      <c r="K9" s="246"/>
      <c r="L9" s="25"/>
    </row>
    <row r="10" spans="1:13" customFormat="1" ht="32.25" customHeight="1">
      <c r="A10" s="80">
        <v>2</v>
      </c>
      <c r="B10" s="457"/>
      <c r="C10" s="457"/>
      <c r="D10" s="457"/>
      <c r="E10" s="457"/>
      <c r="F10" s="457"/>
      <c r="G10" s="457"/>
      <c r="H10" s="457"/>
      <c r="I10" s="457"/>
      <c r="J10" s="457"/>
      <c r="K10" s="246"/>
      <c r="L10" s="25"/>
    </row>
    <row r="11" spans="1:13" customFormat="1" ht="32.25" customHeight="1">
      <c r="A11" s="80">
        <v>3</v>
      </c>
      <c r="B11" s="315"/>
      <c r="C11" s="316"/>
      <c r="D11" s="317"/>
      <c r="E11" s="318"/>
      <c r="F11" s="318"/>
      <c r="G11" s="319"/>
      <c r="H11" s="320"/>
      <c r="I11" s="316"/>
      <c r="J11" s="316"/>
      <c r="K11" s="246"/>
      <c r="L11" s="25"/>
    </row>
    <row r="12" spans="1:13" customFormat="1" ht="32.25" customHeight="1">
      <c r="A12" s="80">
        <v>4</v>
      </c>
      <c r="B12" s="315"/>
      <c r="C12" s="316"/>
      <c r="D12" s="317"/>
      <c r="E12" s="318"/>
      <c r="F12" s="318"/>
      <c r="G12" s="319"/>
      <c r="H12" s="320"/>
      <c r="I12" s="316"/>
      <c r="J12" s="316"/>
      <c r="K12" s="246"/>
      <c r="L12" s="25"/>
    </row>
    <row r="13" spans="1:13" customFormat="1" ht="32.25" customHeight="1">
      <c r="A13" s="80">
        <v>5</v>
      </c>
      <c r="B13" s="315"/>
      <c r="C13" s="316"/>
      <c r="D13" s="317"/>
      <c r="E13" s="318"/>
      <c r="F13" s="318"/>
      <c r="G13" s="319"/>
      <c r="H13" s="320"/>
      <c r="I13" s="321"/>
      <c r="J13" s="321"/>
      <c r="K13" s="246"/>
      <c r="L13" s="25"/>
    </row>
    <row r="14" spans="1:13" customFormat="1" ht="15">
      <c r="A14" s="80" t="s">
        <v>138</v>
      </c>
      <c r="B14" s="80"/>
      <c r="C14" s="25"/>
      <c r="D14" s="25"/>
      <c r="E14" s="25"/>
      <c r="F14" s="25"/>
      <c r="G14" s="25"/>
      <c r="H14" s="25"/>
      <c r="I14" s="246"/>
      <c r="J14" s="246"/>
      <c r="K14" s="246"/>
      <c r="L14" s="25"/>
    </row>
    <row r="15" spans="1:13">
      <c r="A15" s="250"/>
      <c r="B15" s="250"/>
      <c r="C15" s="250"/>
      <c r="D15" s="250"/>
      <c r="E15" s="250"/>
      <c r="F15" s="250"/>
      <c r="G15" s="250"/>
      <c r="H15" s="250"/>
      <c r="I15" s="250"/>
      <c r="J15" s="250"/>
      <c r="K15" s="250"/>
      <c r="L15" s="250"/>
    </row>
    <row r="16" spans="1:13">
      <c r="A16" s="251"/>
      <c r="B16" s="251"/>
      <c r="C16" s="250"/>
      <c r="D16" s="250"/>
      <c r="E16" s="250"/>
      <c r="F16" s="250"/>
      <c r="G16" s="250"/>
      <c r="H16" s="250"/>
      <c r="I16" s="250"/>
      <c r="J16" s="250"/>
      <c r="K16" s="250"/>
      <c r="L16" s="250"/>
    </row>
    <row r="17" spans="1:12" ht="15">
      <c r="A17" s="112"/>
      <c r="B17" s="112"/>
      <c r="C17" s="215" t="s">
        <v>445</v>
      </c>
      <c r="D17" s="112"/>
      <c r="E17" s="112"/>
      <c r="F17" s="108"/>
      <c r="G17" s="112"/>
      <c r="H17" s="112"/>
      <c r="I17" s="112"/>
      <c r="J17" s="112"/>
      <c r="K17" s="112"/>
      <c r="L17" s="112"/>
    </row>
    <row r="18" spans="1:12" ht="15">
      <c r="C18" s="112"/>
      <c r="D18" s="218" t="s">
        <v>125</v>
      </c>
      <c r="E18" s="112"/>
      <c r="G18" s="219" t="s">
        <v>130</v>
      </c>
    </row>
    <row r="19" spans="1:12" ht="15">
      <c r="C19" s="112"/>
      <c r="D19" s="220" t="s">
        <v>477</v>
      </c>
      <c r="E19" s="112"/>
      <c r="G19" s="112" t="s">
        <v>126</v>
      </c>
    </row>
    <row r="20" spans="1:12" ht="15">
      <c r="C20" s="112"/>
      <c r="D20" s="220"/>
    </row>
  </sheetData>
  <mergeCells count="1">
    <mergeCell ref="L2:M2"/>
  </mergeCells>
  <phoneticPr fontId="36" type="noConversion"/>
  <pageMargins left="0.7" right="0.7" top="0.75" bottom="0.75" header="0.3" footer="0.3"/>
  <pageSetup scale="5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view="pageBreakPreview" topLeftCell="A13" zoomScale="70" zoomScaleSheetLayoutView="70" workbookViewId="0">
      <selection activeCell="I2" sqref="I2:J2"/>
    </sheetView>
  </sheetViews>
  <sheetFormatPr defaultRowHeight="12.75"/>
  <cols>
    <col min="1" max="1" width="11.7109375" style="214" customWidth="1"/>
    <col min="2" max="2" width="41.5703125" style="214" customWidth="1"/>
    <col min="3" max="3" width="19.140625" style="214" customWidth="1"/>
    <col min="4" max="4" width="23.7109375" style="214" customWidth="1"/>
    <col min="5" max="6" width="16.5703125" style="214" bestFit="1" customWidth="1"/>
    <col min="7" max="7" width="17" style="214" customWidth="1"/>
    <col min="8" max="8" width="19" style="214" customWidth="1"/>
    <col min="9" max="9" width="24.42578125" style="214" customWidth="1"/>
    <col min="10" max="16384" width="9.140625" style="214"/>
  </cols>
  <sheetData>
    <row r="1" spans="1:13" customFormat="1" ht="15">
      <c r="A1" s="168" t="s">
        <v>307</v>
      </c>
      <c r="B1" s="169"/>
      <c r="C1" s="169"/>
      <c r="D1" s="169"/>
      <c r="E1" s="169"/>
      <c r="F1" s="169"/>
      <c r="G1" s="169"/>
      <c r="H1" s="175"/>
      <c r="I1" s="94" t="s">
        <v>447</v>
      </c>
    </row>
    <row r="2" spans="1:13" customFormat="1" ht="15">
      <c r="A2" s="136" t="s">
        <v>478</v>
      </c>
      <c r="B2" s="169"/>
      <c r="C2" s="169"/>
      <c r="D2" s="169"/>
      <c r="E2" s="169"/>
      <c r="F2" s="169"/>
      <c r="G2" s="169"/>
      <c r="H2" s="175"/>
      <c r="I2" s="556" t="s">
        <v>914</v>
      </c>
      <c r="J2" s="557"/>
    </row>
    <row r="3" spans="1:13" customFormat="1" ht="15">
      <c r="A3" s="169"/>
      <c r="B3" s="169"/>
      <c r="C3" s="169"/>
      <c r="D3" s="169"/>
      <c r="E3" s="169"/>
      <c r="F3" s="169"/>
      <c r="G3" s="169"/>
      <c r="H3" s="172"/>
      <c r="I3" s="172"/>
      <c r="M3" s="214"/>
    </row>
    <row r="4" spans="1:13" customFormat="1" ht="15">
      <c r="A4" s="147" t="s">
        <v>131</v>
      </c>
      <c r="B4" s="92"/>
      <c r="C4" s="92"/>
      <c r="D4" s="169"/>
      <c r="E4" s="169"/>
      <c r="F4" s="169"/>
      <c r="G4" s="169"/>
      <c r="H4" s="169"/>
      <c r="I4" s="178"/>
    </row>
    <row r="5" spans="1:13" ht="15">
      <c r="A5" s="126" t="s">
        <v>786</v>
      </c>
      <c r="B5" s="96"/>
      <c r="C5" s="96"/>
      <c r="D5" s="249"/>
      <c r="E5" s="249"/>
      <c r="F5" s="249"/>
      <c r="G5" s="249"/>
      <c r="H5" s="249"/>
      <c r="I5" s="248"/>
    </row>
    <row r="6" spans="1:13" customFormat="1" ht="13.5">
      <c r="A6" s="173"/>
      <c r="B6" s="174"/>
      <c r="C6" s="174"/>
      <c r="D6" s="169"/>
      <c r="E6" s="169"/>
      <c r="F6" s="169"/>
      <c r="G6" s="169"/>
      <c r="H6" s="169"/>
      <c r="I6" s="169"/>
    </row>
    <row r="7" spans="1:13" customFormat="1" ht="60">
      <c r="A7" s="181" t="s">
        <v>410</v>
      </c>
      <c r="B7" s="167" t="s">
        <v>241</v>
      </c>
      <c r="C7" s="167" t="s">
        <v>242</v>
      </c>
      <c r="D7" s="167" t="s">
        <v>247</v>
      </c>
      <c r="E7" s="167" t="s">
        <v>249</v>
      </c>
      <c r="F7" s="167" t="s">
        <v>243</v>
      </c>
      <c r="G7" s="167" t="s">
        <v>244</v>
      </c>
      <c r="H7" s="167" t="s">
        <v>256</v>
      </c>
      <c r="I7" s="167" t="s">
        <v>245</v>
      </c>
    </row>
    <row r="8" spans="1:13" customFormat="1" ht="15">
      <c r="A8" s="165">
        <v>1</v>
      </c>
      <c r="B8" s="165">
        <v>2</v>
      </c>
      <c r="C8" s="167">
        <v>3</v>
      </c>
      <c r="D8" s="165">
        <v>6</v>
      </c>
      <c r="E8" s="167">
        <v>7</v>
      </c>
      <c r="F8" s="165">
        <v>8</v>
      </c>
      <c r="G8" s="165">
        <v>9</v>
      </c>
      <c r="H8" s="165">
        <v>10</v>
      </c>
      <c r="I8" s="167">
        <v>11</v>
      </c>
    </row>
    <row r="9" spans="1:13" customFormat="1" ht="15">
      <c r="A9" s="80">
        <v>1</v>
      </c>
      <c r="B9" s="453" t="s">
        <v>793</v>
      </c>
      <c r="C9" s="25"/>
      <c r="D9" s="564">
        <v>10000</v>
      </c>
      <c r="E9" s="25"/>
      <c r="F9" s="246"/>
      <c r="G9" s="246"/>
      <c r="H9" s="455">
        <v>205177057</v>
      </c>
      <c r="I9" s="429" t="s">
        <v>831</v>
      </c>
    </row>
    <row r="10" spans="1:13" customFormat="1" ht="15">
      <c r="A10" s="80">
        <v>2</v>
      </c>
      <c r="B10" s="453" t="s">
        <v>794</v>
      </c>
      <c r="C10" s="25"/>
      <c r="D10" s="565"/>
      <c r="E10" s="25"/>
      <c r="F10" s="246"/>
      <c r="G10" s="246"/>
      <c r="H10" s="455">
        <v>205177057</v>
      </c>
      <c r="I10" s="429" t="s">
        <v>831</v>
      </c>
    </row>
    <row r="11" spans="1:13" customFormat="1" ht="15">
      <c r="A11" s="80">
        <v>3</v>
      </c>
      <c r="B11" s="453" t="s">
        <v>795</v>
      </c>
      <c r="C11" s="25"/>
      <c r="D11" s="565"/>
      <c r="E11" s="25"/>
      <c r="F11" s="246"/>
      <c r="G11" s="246"/>
      <c r="H11" s="455">
        <v>205177057</v>
      </c>
      <c r="I11" s="429" t="s">
        <v>831</v>
      </c>
    </row>
    <row r="12" spans="1:13" customFormat="1" ht="15">
      <c r="A12" s="80">
        <v>4</v>
      </c>
      <c r="B12" s="453" t="s">
        <v>796</v>
      </c>
      <c r="C12" s="25"/>
      <c r="D12" s="565"/>
      <c r="E12" s="25"/>
      <c r="F12" s="246"/>
      <c r="G12" s="246"/>
      <c r="H12" s="455">
        <v>205177057</v>
      </c>
      <c r="I12" s="429" t="s">
        <v>831</v>
      </c>
    </row>
    <row r="13" spans="1:13" customFormat="1" ht="15">
      <c r="A13" s="80">
        <v>5</v>
      </c>
      <c r="B13" s="453" t="s">
        <v>797</v>
      </c>
      <c r="C13" s="25"/>
      <c r="D13" s="565"/>
      <c r="E13" s="25"/>
      <c r="F13" s="246"/>
      <c r="G13" s="246"/>
      <c r="H13" s="455">
        <v>205177057</v>
      </c>
      <c r="I13" s="429" t="s">
        <v>831</v>
      </c>
    </row>
    <row r="14" spans="1:13" customFormat="1" ht="15">
      <c r="A14" s="80">
        <v>6</v>
      </c>
      <c r="B14" s="453" t="s">
        <v>798</v>
      </c>
      <c r="C14" s="25"/>
      <c r="D14" s="565"/>
      <c r="E14" s="25"/>
      <c r="F14" s="246"/>
      <c r="G14" s="246"/>
      <c r="H14" s="455">
        <v>205177057</v>
      </c>
      <c r="I14" s="429" t="s">
        <v>831</v>
      </c>
    </row>
    <row r="15" spans="1:13" customFormat="1" ht="15">
      <c r="A15" s="80">
        <v>7</v>
      </c>
      <c r="B15" s="453" t="s">
        <v>799</v>
      </c>
      <c r="C15" s="25"/>
      <c r="D15" s="565"/>
      <c r="E15" s="25"/>
      <c r="F15" s="246"/>
      <c r="G15" s="246"/>
      <c r="H15" s="455">
        <v>205177057</v>
      </c>
      <c r="I15" s="429" t="s">
        <v>831</v>
      </c>
    </row>
    <row r="16" spans="1:13" customFormat="1" ht="15">
      <c r="A16" s="80">
        <v>8</v>
      </c>
      <c r="B16" s="453" t="s">
        <v>800</v>
      </c>
      <c r="C16" s="25"/>
      <c r="D16" s="565"/>
      <c r="E16" s="25"/>
      <c r="F16" s="246"/>
      <c r="G16" s="246"/>
      <c r="H16" s="455">
        <v>205177057</v>
      </c>
      <c r="I16" s="429" t="s">
        <v>831</v>
      </c>
    </row>
    <row r="17" spans="1:9" customFormat="1" ht="15">
      <c r="A17" s="80">
        <v>9</v>
      </c>
      <c r="B17" s="453" t="s">
        <v>801</v>
      </c>
      <c r="C17" s="25"/>
      <c r="D17" s="565"/>
      <c r="E17" s="25"/>
      <c r="F17" s="246"/>
      <c r="G17" s="246"/>
      <c r="H17" s="455">
        <v>205177057</v>
      </c>
      <c r="I17" s="429" t="s">
        <v>831</v>
      </c>
    </row>
    <row r="18" spans="1:9" customFormat="1" ht="15">
      <c r="A18" s="80">
        <v>10</v>
      </c>
      <c r="B18" s="453" t="s">
        <v>802</v>
      </c>
      <c r="C18" s="25"/>
      <c r="D18" s="565"/>
      <c r="E18" s="25"/>
      <c r="F18" s="246"/>
      <c r="G18" s="246"/>
      <c r="H18" s="455">
        <v>205177057</v>
      </c>
      <c r="I18" s="429" t="s">
        <v>831</v>
      </c>
    </row>
    <row r="19" spans="1:9" customFormat="1" ht="15">
      <c r="A19" s="80">
        <v>11</v>
      </c>
      <c r="B19" s="453" t="s">
        <v>803</v>
      </c>
      <c r="C19" s="25"/>
      <c r="D19" s="565"/>
      <c r="E19" s="25"/>
      <c r="F19" s="246"/>
      <c r="G19" s="246"/>
      <c r="H19" s="455">
        <v>205177057</v>
      </c>
      <c r="I19" s="429" t="s">
        <v>831</v>
      </c>
    </row>
    <row r="20" spans="1:9" customFormat="1" ht="15">
      <c r="A20" s="80">
        <v>12</v>
      </c>
      <c r="B20" s="453" t="s">
        <v>804</v>
      </c>
      <c r="C20" s="25"/>
      <c r="D20" s="565"/>
      <c r="E20" s="25"/>
      <c r="F20" s="246"/>
      <c r="G20" s="246"/>
      <c r="H20" s="455">
        <v>205177057</v>
      </c>
      <c r="I20" s="429" t="s">
        <v>831</v>
      </c>
    </row>
    <row r="21" spans="1:9" customFormat="1" ht="15">
      <c r="A21" s="80">
        <v>13</v>
      </c>
      <c r="B21" s="453" t="s">
        <v>805</v>
      </c>
      <c r="C21" s="25"/>
      <c r="D21" s="565"/>
      <c r="E21" s="25"/>
      <c r="F21" s="246"/>
      <c r="G21" s="246"/>
      <c r="H21" s="455">
        <v>205177057</v>
      </c>
      <c r="I21" s="429" t="s">
        <v>831</v>
      </c>
    </row>
    <row r="22" spans="1:9" customFormat="1" ht="15">
      <c r="A22" s="80">
        <v>14</v>
      </c>
      <c r="B22" s="453" t="s">
        <v>806</v>
      </c>
      <c r="C22" s="25"/>
      <c r="D22" s="565"/>
      <c r="E22" s="25"/>
      <c r="F22" s="246"/>
      <c r="G22" s="246"/>
      <c r="H22" s="455">
        <v>205177057</v>
      </c>
      <c r="I22" s="429" t="s">
        <v>831</v>
      </c>
    </row>
    <row r="23" spans="1:9" customFormat="1" ht="15">
      <c r="A23" s="80">
        <v>15</v>
      </c>
      <c r="B23" s="453" t="s">
        <v>807</v>
      </c>
      <c r="C23" s="25"/>
      <c r="D23" s="565"/>
      <c r="E23" s="25"/>
      <c r="F23" s="246"/>
      <c r="G23" s="246"/>
      <c r="H23" s="455">
        <v>205177057</v>
      </c>
      <c r="I23" s="429" t="s">
        <v>831</v>
      </c>
    </row>
    <row r="24" spans="1:9" customFormat="1" ht="15">
      <c r="A24" s="80">
        <v>16</v>
      </c>
      <c r="B24" s="453" t="s">
        <v>808</v>
      </c>
      <c r="C24" s="25"/>
      <c r="D24" s="565"/>
      <c r="E24" s="25"/>
      <c r="F24" s="246"/>
      <c r="G24" s="246"/>
      <c r="H24" s="455">
        <v>205177057</v>
      </c>
      <c r="I24" s="429" t="s">
        <v>831</v>
      </c>
    </row>
    <row r="25" spans="1:9" customFormat="1" ht="15">
      <c r="A25" s="80">
        <v>17</v>
      </c>
      <c r="B25" s="453" t="s">
        <v>809</v>
      </c>
      <c r="C25" s="25"/>
      <c r="D25" s="565"/>
      <c r="E25" s="25"/>
      <c r="F25" s="246"/>
      <c r="G25" s="246"/>
      <c r="H25" s="455">
        <v>205177057</v>
      </c>
      <c r="I25" s="429" t="s">
        <v>831</v>
      </c>
    </row>
    <row r="26" spans="1:9" customFormat="1" ht="15">
      <c r="A26" s="80">
        <v>18</v>
      </c>
      <c r="B26" s="453" t="s">
        <v>810</v>
      </c>
      <c r="C26" s="25"/>
      <c r="D26" s="565"/>
      <c r="E26" s="25"/>
      <c r="F26" s="246"/>
      <c r="G26" s="246"/>
      <c r="H26" s="455">
        <v>205177057</v>
      </c>
      <c r="I26" s="429" t="s">
        <v>831</v>
      </c>
    </row>
    <row r="27" spans="1:9" customFormat="1" ht="15">
      <c r="A27" s="80">
        <v>19</v>
      </c>
      <c r="B27" s="453" t="s">
        <v>811</v>
      </c>
      <c r="C27" s="25"/>
      <c r="D27" s="565"/>
      <c r="E27" s="25"/>
      <c r="F27" s="246"/>
      <c r="G27" s="246"/>
      <c r="H27" s="455">
        <v>205177057</v>
      </c>
      <c r="I27" s="429" t="s">
        <v>831</v>
      </c>
    </row>
    <row r="28" spans="1:9" customFormat="1" ht="15">
      <c r="A28" s="80">
        <v>20</v>
      </c>
      <c r="B28" s="453" t="s">
        <v>812</v>
      </c>
      <c r="C28" s="25"/>
      <c r="D28" s="565"/>
      <c r="E28" s="25"/>
      <c r="F28" s="246"/>
      <c r="G28" s="246"/>
      <c r="H28" s="455">
        <v>205177057</v>
      </c>
      <c r="I28" s="429" t="s">
        <v>831</v>
      </c>
    </row>
    <row r="29" spans="1:9" customFormat="1" ht="15">
      <c r="A29" s="80">
        <v>21</v>
      </c>
      <c r="B29" s="453" t="s">
        <v>813</v>
      </c>
      <c r="C29" s="25"/>
      <c r="D29" s="565"/>
      <c r="E29" s="25"/>
      <c r="F29" s="246"/>
      <c r="G29" s="246"/>
      <c r="H29" s="455">
        <v>205177057</v>
      </c>
      <c r="I29" s="429" t="s">
        <v>831</v>
      </c>
    </row>
    <row r="30" spans="1:9" customFormat="1" ht="15">
      <c r="A30" s="80">
        <v>22</v>
      </c>
      <c r="B30" s="453" t="s">
        <v>814</v>
      </c>
      <c r="C30" s="25"/>
      <c r="D30" s="565"/>
      <c r="E30" s="25"/>
      <c r="F30" s="246"/>
      <c r="G30" s="246"/>
      <c r="H30" s="455">
        <v>205177057</v>
      </c>
      <c r="I30" s="429" t="s">
        <v>831</v>
      </c>
    </row>
    <row r="31" spans="1:9" customFormat="1" ht="15">
      <c r="A31" s="80">
        <v>23</v>
      </c>
      <c r="B31" s="453" t="s">
        <v>815</v>
      </c>
      <c r="C31" s="25"/>
      <c r="D31" s="565"/>
      <c r="E31" s="25"/>
      <c r="F31" s="246"/>
      <c r="G31" s="246"/>
      <c r="H31" s="455">
        <v>205177057</v>
      </c>
      <c r="I31" s="429" t="s">
        <v>831</v>
      </c>
    </row>
    <row r="32" spans="1:9" customFormat="1" ht="15">
      <c r="A32" s="80">
        <v>24</v>
      </c>
      <c r="B32" s="453" t="s">
        <v>816</v>
      </c>
      <c r="C32" s="25"/>
      <c r="D32" s="565"/>
      <c r="E32" s="25"/>
      <c r="F32" s="246"/>
      <c r="G32" s="246"/>
      <c r="H32" s="455">
        <v>205177057</v>
      </c>
      <c r="I32" s="429" t="s">
        <v>831</v>
      </c>
    </row>
    <row r="33" spans="1:9" customFormat="1" ht="15">
      <c r="A33" s="80">
        <v>25</v>
      </c>
      <c r="B33" s="453" t="s">
        <v>817</v>
      </c>
      <c r="C33" s="25"/>
      <c r="D33" s="565"/>
      <c r="E33" s="25"/>
      <c r="F33" s="246"/>
      <c r="G33" s="246"/>
      <c r="H33" s="455">
        <v>205177057</v>
      </c>
      <c r="I33" s="429" t="s">
        <v>831</v>
      </c>
    </row>
    <row r="34" spans="1:9" customFormat="1" ht="22.5">
      <c r="A34" s="80">
        <v>26</v>
      </c>
      <c r="B34" s="454" t="s">
        <v>818</v>
      </c>
      <c r="C34" s="25"/>
      <c r="D34" s="565"/>
      <c r="E34" s="25"/>
      <c r="F34" s="246"/>
      <c r="G34" s="246"/>
      <c r="H34" s="455">
        <v>205177057</v>
      </c>
      <c r="I34" s="429" t="s">
        <v>831</v>
      </c>
    </row>
    <row r="35" spans="1:9" customFormat="1" ht="15">
      <c r="A35" s="80">
        <v>27</v>
      </c>
      <c r="B35" s="453" t="s">
        <v>819</v>
      </c>
      <c r="C35" s="25"/>
      <c r="D35" s="565"/>
      <c r="E35" s="25"/>
      <c r="F35" s="246"/>
      <c r="G35" s="246"/>
      <c r="H35" s="455">
        <v>205177057</v>
      </c>
      <c r="I35" s="429" t="s">
        <v>831</v>
      </c>
    </row>
    <row r="36" spans="1:9" customFormat="1" ht="15">
      <c r="A36" s="80">
        <v>28</v>
      </c>
      <c r="B36" s="453" t="s">
        <v>820</v>
      </c>
      <c r="C36" s="25"/>
      <c r="D36" s="565"/>
      <c r="E36" s="25"/>
      <c r="F36" s="246"/>
      <c r="G36" s="246"/>
      <c r="H36" s="455">
        <v>205177057</v>
      </c>
      <c r="I36" s="429" t="s">
        <v>831</v>
      </c>
    </row>
    <row r="37" spans="1:9" customFormat="1" ht="15">
      <c r="A37" s="80">
        <v>29</v>
      </c>
      <c r="B37" s="453" t="s">
        <v>821</v>
      </c>
      <c r="C37" s="25"/>
      <c r="D37" s="565"/>
      <c r="E37" s="25"/>
      <c r="F37" s="246"/>
      <c r="G37" s="246"/>
      <c r="H37" s="455">
        <v>205177057</v>
      </c>
      <c r="I37" s="429" t="s">
        <v>831</v>
      </c>
    </row>
    <row r="38" spans="1:9" customFormat="1" ht="15">
      <c r="A38" s="80">
        <v>30</v>
      </c>
      <c r="B38" s="453" t="s">
        <v>822</v>
      </c>
      <c r="C38" s="25"/>
      <c r="D38" s="565"/>
      <c r="E38" s="25"/>
      <c r="F38" s="246"/>
      <c r="G38" s="246"/>
      <c r="H38" s="455">
        <v>205177057</v>
      </c>
      <c r="I38" s="429" t="s">
        <v>831</v>
      </c>
    </row>
    <row r="39" spans="1:9" customFormat="1" ht="15">
      <c r="A39" s="80">
        <v>31</v>
      </c>
      <c r="B39" s="453" t="s">
        <v>823</v>
      </c>
      <c r="C39" s="25"/>
      <c r="D39" s="565"/>
      <c r="E39" s="25"/>
      <c r="F39" s="246"/>
      <c r="G39" s="246"/>
      <c r="H39" s="455">
        <v>205177057</v>
      </c>
      <c r="I39" s="429" t="s">
        <v>831</v>
      </c>
    </row>
    <row r="40" spans="1:9" customFormat="1" ht="15">
      <c r="A40" s="80">
        <v>32</v>
      </c>
      <c r="B40" s="453" t="s">
        <v>824</v>
      </c>
      <c r="C40" s="25"/>
      <c r="D40" s="565"/>
      <c r="E40" s="25"/>
      <c r="F40" s="246"/>
      <c r="G40" s="246"/>
      <c r="H40" s="455">
        <v>205177057</v>
      </c>
      <c r="I40" s="429" t="s">
        <v>831</v>
      </c>
    </row>
    <row r="41" spans="1:9" customFormat="1" ht="15">
      <c r="A41" s="80">
        <v>33</v>
      </c>
      <c r="B41" s="453" t="s">
        <v>825</v>
      </c>
      <c r="C41" s="25"/>
      <c r="D41" s="565"/>
      <c r="E41" s="25"/>
      <c r="F41" s="246"/>
      <c r="G41" s="246"/>
      <c r="H41" s="455">
        <v>205177057</v>
      </c>
      <c r="I41" s="429" t="s">
        <v>831</v>
      </c>
    </row>
    <row r="42" spans="1:9" customFormat="1" ht="15">
      <c r="A42" s="80">
        <v>34</v>
      </c>
      <c r="B42" s="453" t="s">
        <v>826</v>
      </c>
      <c r="C42" s="25"/>
      <c r="D42" s="565"/>
      <c r="E42" s="25"/>
      <c r="F42" s="246"/>
      <c r="G42" s="246"/>
      <c r="H42" s="455">
        <v>205177057</v>
      </c>
      <c r="I42" s="429" t="s">
        <v>831</v>
      </c>
    </row>
    <row r="43" spans="1:9" customFormat="1" ht="15">
      <c r="A43" s="80">
        <v>35</v>
      </c>
      <c r="B43" s="453" t="s">
        <v>827</v>
      </c>
      <c r="C43" s="25"/>
      <c r="D43" s="565"/>
      <c r="E43" s="25"/>
      <c r="F43" s="246"/>
      <c r="G43" s="246"/>
      <c r="H43" s="455">
        <v>205177057</v>
      </c>
      <c r="I43" s="429" t="s">
        <v>831</v>
      </c>
    </row>
    <row r="44" spans="1:9" customFormat="1" ht="15">
      <c r="A44" s="80">
        <v>36</v>
      </c>
      <c r="B44" s="453" t="s">
        <v>828</v>
      </c>
      <c r="C44" s="25"/>
      <c r="D44" s="565"/>
      <c r="E44" s="25"/>
      <c r="F44" s="246"/>
      <c r="G44" s="246"/>
      <c r="H44" s="455">
        <v>205177057</v>
      </c>
      <c r="I44" s="429" t="s">
        <v>831</v>
      </c>
    </row>
    <row r="45" spans="1:9" customFormat="1" ht="15">
      <c r="A45" s="80">
        <v>37</v>
      </c>
      <c r="B45" s="453" t="s">
        <v>829</v>
      </c>
      <c r="C45" s="25"/>
      <c r="D45" s="565"/>
      <c r="E45" s="25"/>
      <c r="F45" s="246"/>
      <c r="G45" s="246"/>
      <c r="H45" s="455">
        <v>205177057</v>
      </c>
      <c r="I45" s="429" t="s">
        <v>831</v>
      </c>
    </row>
    <row r="46" spans="1:9" customFormat="1" ht="15">
      <c r="A46" s="80">
        <v>38</v>
      </c>
      <c r="B46" s="453" t="s">
        <v>830</v>
      </c>
      <c r="C46" s="25"/>
      <c r="D46" s="566"/>
      <c r="E46" s="25"/>
      <c r="F46" s="246"/>
      <c r="G46" s="246"/>
      <c r="H46" s="455">
        <v>205177057</v>
      </c>
      <c r="I46" s="429" t="s">
        <v>831</v>
      </c>
    </row>
    <row r="47" spans="1:9" customFormat="1" ht="15">
      <c r="A47" s="80" t="s">
        <v>138</v>
      </c>
      <c r="B47" s="25"/>
      <c r="C47" s="25"/>
      <c r="D47" s="25"/>
      <c r="E47" s="25"/>
      <c r="F47" s="246"/>
      <c r="G47" s="246"/>
      <c r="H47" s="246"/>
      <c r="I47" s="25"/>
    </row>
    <row r="48" spans="1:9">
      <c r="A48" s="250"/>
      <c r="B48" s="250"/>
      <c r="C48" s="250"/>
      <c r="D48" s="250"/>
      <c r="E48" s="250"/>
      <c r="F48" s="250"/>
      <c r="G48" s="250"/>
      <c r="H48" s="250"/>
      <c r="I48" s="250"/>
    </row>
    <row r="49" spans="1:9">
      <c r="A49" s="250"/>
      <c r="B49" s="250"/>
      <c r="C49" s="250"/>
      <c r="D49" s="250"/>
      <c r="E49" s="250"/>
      <c r="F49" s="250"/>
      <c r="G49" s="250"/>
      <c r="H49" s="250"/>
      <c r="I49" s="250"/>
    </row>
    <row r="50" spans="1:9">
      <c r="A50" s="251"/>
      <c r="B50" s="250"/>
      <c r="C50" s="250"/>
      <c r="D50" s="250"/>
      <c r="E50" s="250"/>
      <c r="F50" s="250"/>
      <c r="G50" s="250"/>
      <c r="H50" s="250"/>
      <c r="I50" s="250"/>
    </row>
    <row r="51" spans="1:9" ht="15">
      <c r="A51" s="112"/>
      <c r="B51" s="215" t="s">
        <v>445</v>
      </c>
      <c r="C51" s="112"/>
      <c r="D51" s="112"/>
      <c r="E51" s="108"/>
      <c r="F51" s="112"/>
      <c r="G51" s="112"/>
      <c r="H51" s="112"/>
      <c r="I51" s="112"/>
    </row>
    <row r="52" spans="1:9" ht="15">
      <c r="A52" s="112"/>
      <c r="B52" s="112"/>
      <c r="C52" s="216"/>
      <c r="D52" s="112"/>
      <c r="F52" s="216"/>
      <c r="G52" s="255"/>
    </row>
    <row r="53" spans="1:9" ht="15">
      <c r="B53" s="112"/>
      <c r="C53" s="218" t="s">
        <v>125</v>
      </c>
      <c r="D53" s="112"/>
      <c r="F53" s="219" t="s">
        <v>130</v>
      </c>
    </row>
    <row r="54" spans="1:9" ht="15">
      <c r="B54" s="112"/>
      <c r="C54" s="220" t="s">
        <v>477</v>
      </c>
      <c r="D54" s="112"/>
      <c r="F54" s="112" t="s">
        <v>126</v>
      </c>
    </row>
    <row r="55" spans="1:9" ht="15">
      <c r="B55" s="112"/>
      <c r="C55" s="220"/>
    </row>
  </sheetData>
  <mergeCells count="2">
    <mergeCell ref="I2:J2"/>
    <mergeCell ref="D9:D46"/>
  </mergeCells>
  <phoneticPr fontId="36" type="noConversion"/>
  <pageMargins left="0.7" right="0.7" top="0.75" bottom="0.75" header="0.3" footer="0.3"/>
  <pageSetup scale="5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view="pageBreakPreview" topLeftCell="A77" zoomScale="70" zoomScaleSheetLayoutView="70" workbookViewId="0">
      <selection activeCell="F84" sqref="F84"/>
    </sheetView>
  </sheetViews>
  <sheetFormatPr defaultRowHeight="15"/>
  <cols>
    <col min="1" max="1" width="10" style="112" customWidth="1"/>
    <col min="2" max="2" width="20.28515625" style="112" customWidth="1"/>
    <col min="3" max="3" width="30" style="112" customWidth="1"/>
    <col min="4" max="4" width="29" style="112" customWidth="1"/>
    <col min="5" max="5" width="22.5703125" style="112" customWidth="1"/>
    <col min="6" max="6" width="20" style="112" customWidth="1"/>
    <col min="7" max="7" width="29.28515625" style="112" customWidth="1"/>
    <col min="8" max="8" width="27.140625" style="112" customWidth="1"/>
    <col min="9" max="9" width="26.42578125" style="112" customWidth="1"/>
    <col min="10" max="10" width="0.5703125" style="112" customWidth="1"/>
    <col min="11" max="16384" width="9.140625" style="112"/>
  </cols>
  <sheetData>
    <row r="1" spans="1:10">
      <c r="A1" s="90" t="s">
        <v>258</v>
      </c>
      <c r="B1" s="92"/>
      <c r="C1" s="92"/>
      <c r="D1" s="92"/>
      <c r="E1" s="92"/>
      <c r="F1" s="92"/>
      <c r="G1" s="92"/>
      <c r="H1" s="92"/>
      <c r="I1" s="330" t="s">
        <v>53</v>
      </c>
      <c r="J1" s="197"/>
    </row>
    <row r="2" spans="1:10">
      <c r="A2" s="92" t="s">
        <v>478</v>
      </c>
      <c r="B2" s="92"/>
      <c r="C2" s="92"/>
      <c r="D2" s="92"/>
      <c r="E2" s="92"/>
      <c r="F2" s="92"/>
      <c r="G2" s="92"/>
      <c r="H2" s="92"/>
      <c r="I2" s="556" t="s">
        <v>914</v>
      </c>
      <c r="J2" s="557"/>
    </row>
    <row r="3" spans="1:10">
      <c r="A3" s="92"/>
      <c r="B3" s="92"/>
      <c r="C3" s="92"/>
      <c r="D3" s="92"/>
      <c r="E3" s="92"/>
      <c r="F3" s="92"/>
      <c r="G3" s="92"/>
      <c r="H3" s="92"/>
      <c r="I3" s="331"/>
      <c r="J3" s="197"/>
    </row>
    <row r="4" spans="1:10">
      <c r="A4" s="93" t="str">
        <f>'[1]ფორმა N2'!A4</f>
        <v>ანგარიშვალდებული პირის დასახელება:</v>
      </c>
      <c r="B4" s="92"/>
      <c r="C4" s="92"/>
      <c r="D4" s="92"/>
      <c r="E4" s="92"/>
      <c r="F4" s="92"/>
      <c r="G4" s="92"/>
      <c r="H4" s="92"/>
      <c r="I4" s="97"/>
      <c r="J4" s="135"/>
    </row>
    <row r="5" spans="1:10">
      <c r="A5" s="126" t="s">
        <v>786</v>
      </c>
      <c r="B5" s="247"/>
      <c r="C5" s="247"/>
      <c r="D5" s="247"/>
      <c r="E5" s="247"/>
      <c r="F5" s="247"/>
      <c r="G5" s="247"/>
      <c r="H5" s="247"/>
      <c r="I5" s="247"/>
      <c r="J5" s="219"/>
    </row>
    <row r="6" spans="1:10">
      <c r="A6" s="93"/>
      <c r="B6" s="92"/>
      <c r="C6" s="92"/>
      <c r="D6" s="92"/>
      <c r="E6" s="92"/>
      <c r="F6" s="92"/>
      <c r="G6" s="92"/>
      <c r="H6" s="92"/>
      <c r="I6" s="97"/>
      <c r="J6" s="135"/>
    </row>
    <row r="7" spans="1:10">
      <c r="A7" s="92"/>
      <c r="B7" s="92"/>
      <c r="C7" s="92"/>
      <c r="D7" s="92"/>
      <c r="E7" s="92"/>
      <c r="F7" s="92"/>
      <c r="G7" s="92"/>
      <c r="H7" s="92"/>
      <c r="I7" s="97"/>
      <c r="J7" s="136"/>
    </row>
    <row r="8" spans="1:10" ht="63.75" customHeight="1">
      <c r="A8" s="198" t="s">
        <v>410</v>
      </c>
      <c r="B8" s="198" t="s">
        <v>233</v>
      </c>
      <c r="C8" s="199" t="s">
        <v>283</v>
      </c>
      <c r="D8" s="199" t="s">
        <v>284</v>
      </c>
      <c r="E8" s="199" t="s">
        <v>234</v>
      </c>
      <c r="F8" s="199" t="s">
        <v>253</v>
      </c>
      <c r="G8" s="199" t="s">
        <v>254</v>
      </c>
      <c r="H8" s="199" t="s">
        <v>286</v>
      </c>
      <c r="I8" s="332" t="s">
        <v>255</v>
      </c>
      <c r="J8" s="136"/>
    </row>
    <row r="9" spans="1:10" ht="15.75">
      <c r="A9" s="447">
        <v>1</v>
      </c>
      <c r="B9" s="473">
        <v>41045</v>
      </c>
      <c r="C9" s="474" t="s">
        <v>494</v>
      </c>
      <c r="D9" s="475">
        <v>204973742</v>
      </c>
      <c r="E9" s="476" t="s">
        <v>495</v>
      </c>
      <c r="F9" s="477" t="s">
        <v>496</v>
      </c>
      <c r="G9" s="478">
        <v>53334.59</v>
      </c>
      <c r="H9" s="479"/>
      <c r="I9" s="480">
        <v>53334.59</v>
      </c>
    </row>
    <row r="10" spans="1:10" ht="30" customHeight="1">
      <c r="A10" s="447">
        <v>2</v>
      </c>
      <c r="B10" s="473">
        <v>41061</v>
      </c>
      <c r="C10" s="474" t="s">
        <v>497</v>
      </c>
      <c r="D10" s="475">
        <v>205177057</v>
      </c>
      <c r="E10" s="476" t="s">
        <v>498</v>
      </c>
      <c r="F10" s="481">
        <v>2000</v>
      </c>
      <c r="G10" s="478">
        <v>2000</v>
      </c>
      <c r="H10" s="482">
        <v>0</v>
      </c>
      <c r="I10" s="480">
        <v>12000</v>
      </c>
    </row>
    <row r="11" spans="1:10" ht="30" customHeight="1">
      <c r="A11" s="447">
        <v>3</v>
      </c>
      <c r="B11" s="473">
        <v>41061</v>
      </c>
      <c r="C11" s="474" t="s">
        <v>497</v>
      </c>
      <c r="D11" s="475">
        <v>205177057</v>
      </c>
      <c r="E11" s="476" t="s">
        <v>484</v>
      </c>
      <c r="F11" s="481">
        <f>7635.74+3817.87+3817.87</f>
        <v>15271.48</v>
      </c>
      <c r="G11" s="481">
        <f>7635.74+3817.87+3817.87</f>
        <v>15271.48</v>
      </c>
      <c r="H11" s="479">
        <f t="shared" ref="H11:H43" si="0">F11-I11</f>
        <v>0</v>
      </c>
      <c r="I11" s="483">
        <f>7635.74+3817.87+3817.87</f>
        <v>15271.48</v>
      </c>
    </row>
    <row r="12" spans="1:10" ht="30" customHeight="1">
      <c r="A12" s="447">
        <v>4</v>
      </c>
      <c r="B12" s="473">
        <v>41061</v>
      </c>
      <c r="C12" s="474" t="s">
        <v>497</v>
      </c>
      <c r="D12" s="475">
        <v>205177057</v>
      </c>
      <c r="E12" s="476" t="s">
        <v>499</v>
      </c>
      <c r="F12" s="481">
        <v>1937.45</v>
      </c>
      <c r="G12" s="478">
        <v>1937.45</v>
      </c>
      <c r="H12" s="479">
        <f t="shared" si="0"/>
        <v>0</v>
      </c>
      <c r="I12" s="480">
        <v>1937.45</v>
      </c>
    </row>
    <row r="13" spans="1:10" ht="30" customHeight="1">
      <c r="A13" s="447">
        <v>5</v>
      </c>
      <c r="B13" s="473">
        <v>41046</v>
      </c>
      <c r="C13" s="474" t="s">
        <v>500</v>
      </c>
      <c r="D13" s="475">
        <v>205283637</v>
      </c>
      <c r="E13" s="476" t="s">
        <v>501</v>
      </c>
      <c r="F13" s="477">
        <v>264972.3</v>
      </c>
      <c r="G13" s="477">
        <v>264972.3</v>
      </c>
      <c r="H13" s="479">
        <v>30000</v>
      </c>
      <c r="I13" s="484">
        <v>234972.3</v>
      </c>
    </row>
    <row r="14" spans="1:10" ht="30" customHeight="1">
      <c r="A14" s="447">
        <v>6</v>
      </c>
      <c r="B14" s="473">
        <v>41139</v>
      </c>
      <c r="C14" s="462" t="s">
        <v>676</v>
      </c>
      <c r="D14" s="475" t="s">
        <v>677</v>
      </c>
      <c r="E14" s="476" t="s">
        <v>502</v>
      </c>
      <c r="F14" s="485">
        <v>41325</v>
      </c>
      <c r="G14" s="485">
        <v>41325</v>
      </c>
      <c r="H14" s="486">
        <f t="shared" si="0"/>
        <v>0</v>
      </c>
      <c r="I14" s="487">
        <v>41325</v>
      </c>
    </row>
    <row r="15" spans="1:10" ht="30" customHeight="1">
      <c r="A15" s="447">
        <v>7</v>
      </c>
      <c r="B15" s="473">
        <v>41131</v>
      </c>
      <c r="C15" s="474" t="s">
        <v>503</v>
      </c>
      <c r="D15" s="475"/>
      <c r="E15" s="488" t="s">
        <v>504</v>
      </c>
      <c r="F15" s="485">
        <v>41437.199999999997</v>
      </c>
      <c r="G15" s="485">
        <v>41437.199999999997</v>
      </c>
      <c r="H15" s="467">
        <f t="shared" si="0"/>
        <v>0</v>
      </c>
      <c r="I15" s="487">
        <f>54913.9-13476.7</f>
        <v>41437.199999999997</v>
      </c>
    </row>
    <row r="16" spans="1:10" ht="30" customHeight="1">
      <c r="A16" s="447">
        <v>8</v>
      </c>
      <c r="B16" s="473">
        <v>41139</v>
      </c>
      <c r="C16" s="474" t="s">
        <v>505</v>
      </c>
      <c r="D16" s="475">
        <v>205282905</v>
      </c>
      <c r="E16" s="114" t="s">
        <v>328</v>
      </c>
      <c r="F16" s="485">
        <v>141390</v>
      </c>
      <c r="G16" s="485">
        <v>141390</v>
      </c>
      <c r="H16" s="467">
        <f t="shared" si="0"/>
        <v>0</v>
      </c>
      <c r="I16" s="487">
        <v>141390</v>
      </c>
    </row>
    <row r="17" spans="1:9" ht="30" customHeight="1">
      <c r="A17" s="447">
        <v>9</v>
      </c>
      <c r="B17" s="473">
        <v>41142</v>
      </c>
      <c r="C17" s="474" t="s">
        <v>506</v>
      </c>
      <c r="D17" s="475">
        <v>206176109</v>
      </c>
      <c r="E17" s="488" t="s">
        <v>327</v>
      </c>
      <c r="F17" s="485">
        <v>37187</v>
      </c>
      <c r="G17" s="485">
        <v>37187</v>
      </c>
      <c r="H17" s="467" t="s">
        <v>909</v>
      </c>
      <c r="I17" s="487">
        <v>37187</v>
      </c>
    </row>
    <row r="18" spans="1:9" ht="30" customHeight="1">
      <c r="A18" s="447">
        <v>10</v>
      </c>
      <c r="B18" s="473">
        <v>41139</v>
      </c>
      <c r="C18" s="474" t="s">
        <v>507</v>
      </c>
      <c r="D18" s="475">
        <v>400053838</v>
      </c>
      <c r="E18" s="488" t="s">
        <v>327</v>
      </c>
      <c r="F18" s="485">
        <v>622778.65</v>
      </c>
      <c r="G18" s="485">
        <v>622778.65</v>
      </c>
      <c r="H18" s="467" t="s">
        <v>909</v>
      </c>
      <c r="I18" s="489">
        <v>622778.65</v>
      </c>
    </row>
    <row r="19" spans="1:9" ht="30" customHeight="1">
      <c r="A19" s="447">
        <v>11</v>
      </c>
      <c r="B19" s="461">
        <v>41084</v>
      </c>
      <c r="C19" s="462" t="s">
        <v>508</v>
      </c>
      <c r="D19" s="463">
        <v>60001104537</v>
      </c>
      <c r="E19" s="464" t="s">
        <v>324</v>
      </c>
      <c r="F19" s="465">
        <v>162.5</v>
      </c>
      <c r="G19" s="466">
        <v>162.5</v>
      </c>
      <c r="H19" s="467">
        <f t="shared" si="0"/>
        <v>0</v>
      </c>
      <c r="I19" s="468">
        <v>162.5</v>
      </c>
    </row>
    <row r="20" spans="1:9" ht="30" customHeight="1">
      <c r="A20" s="447">
        <v>12</v>
      </c>
      <c r="B20" s="461">
        <v>41083</v>
      </c>
      <c r="C20" s="490" t="s">
        <v>510</v>
      </c>
      <c r="D20" s="491">
        <v>16001002430</v>
      </c>
      <c r="E20" s="464" t="s">
        <v>324</v>
      </c>
      <c r="F20" s="465">
        <v>100</v>
      </c>
      <c r="G20" s="466">
        <v>100</v>
      </c>
      <c r="H20" s="467">
        <f t="shared" si="0"/>
        <v>0</v>
      </c>
      <c r="I20" s="468">
        <v>100</v>
      </c>
    </row>
    <row r="21" spans="1:9" ht="30" customHeight="1">
      <c r="A21" s="447">
        <v>13</v>
      </c>
      <c r="B21" s="461">
        <v>41083</v>
      </c>
      <c r="C21" s="490" t="s">
        <v>511</v>
      </c>
      <c r="D21" s="491">
        <v>16201033680</v>
      </c>
      <c r="E21" s="464" t="s">
        <v>324</v>
      </c>
      <c r="F21" s="465">
        <v>100</v>
      </c>
      <c r="G21" s="466">
        <v>100</v>
      </c>
      <c r="H21" s="467">
        <f t="shared" si="0"/>
        <v>0</v>
      </c>
      <c r="I21" s="468">
        <v>100</v>
      </c>
    </row>
    <row r="22" spans="1:9" ht="30" customHeight="1">
      <c r="A22" s="447">
        <v>14</v>
      </c>
      <c r="B22" s="461">
        <v>41084</v>
      </c>
      <c r="C22" s="490" t="s">
        <v>512</v>
      </c>
      <c r="D22" s="491">
        <v>61006053900</v>
      </c>
      <c r="E22" s="464" t="s">
        <v>324</v>
      </c>
      <c r="F22" s="465">
        <v>162.5</v>
      </c>
      <c r="G22" s="466">
        <v>162.5</v>
      </c>
      <c r="H22" s="492">
        <f t="shared" si="0"/>
        <v>0</v>
      </c>
      <c r="I22" s="468">
        <v>162.5</v>
      </c>
    </row>
    <row r="23" spans="1:9" ht="30" customHeight="1">
      <c r="A23" s="447">
        <v>15</v>
      </c>
      <c r="B23" s="461">
        <v>41083</v>
      </c>
      <c r="C23" s="490" t="s">
        <v>513</v>
      </c>
      <c r="D23" s="491">
        <v>61008001136</v>
      </c>
      <c r="E23" s="464" t="s">
        <v>324</v>
      </c>
      <c r="F23" s="465">
        <v>125</v>
      </c>
      <c r="G23" s="466">
        <v>125</v>
      </c>
      <c r="H23" s="467">
        <f t="shared" si="0"/>
        <v>0</v>
      </c>
      <c r="I23" s="468">
        <v>125</v>
      </c>
    </row>
    <row r="24" spans="1:9" ht="30" customHeight="1">
      <c r="A24" s="447">
        <v>16</v>
      </c>
      <c r="B24" s="461">
        <v>41084</v>
      </c>
      <c r="C24" s="490" t="s">
        <v>565</v>
      </c>
      <c r="D24" s="491">
        <v>61006068519</v>
      </c>
      <c r="E24" s="464" t="s">
        <v>324</v>
      </c>
      <c r="F24" s="465">
        <v>162.5</v>
      </c>
      <c r="G24" s="466">
        <v>162.5</v>
      </c>
      <c r="H24" s="467">
        <f t="shared" si="0"/>
        <v>0</v>
      </c>
      <c r="I24" s="468">
        <v>162.5</v>
      </c>
    </row>
    <row r="25" spans="1:9" ht="30" customHeight="1">
      <c r="A25" s="447">
        <v>17</v>
      </c>
      <c r="B25" s="461">
        <v>41083</v>
      </c>
      <c r="C25" s="490" t="s">
        <v>564</v>
      </c>
      <c r="D25" s="491">
        <v>61008001937</v>
      </c>
      <c r="E25" s="464" t="s">
        <v>324</v>
      </c>
      <c r="F25" s="465">
        <v>162.5</v>
      </c>
      <c r="G25" s="466">
        <v>162.5</v>
      </c>
      <c r="H25" s="492">
        <f t="shared" si="0"/>
        <v>0</v>
      </c>
      <c r="I25" s="468">
        <v>162.5</v>
      </c>
    </row>
    <row r="26" spans="1:9" ht="30" customHeight="1">
      <c r="A26" s="447">
        <v>18</v>
      </c>
      <c r="B26" s="461">
        <v>41084</v>
      </c>
      <c r="C26" s="490" t="s">
        <v>515</v>
      </c>
      <c r="D26" s="491">
        <v>61006047190</v>
      </c>
      <c r="E26" s="464" t="s">
        <v>324</v>
      </c>
      <c r="F26" s="465">
        <v>162.5</v>
      </c>
      <c r="G26" s="466">
        <v>162.5</v>
      </c>
      <c r="H26" s="467">
        <f t="shared" si="0"/>
        <v>0</v>
      </c>
      <c r="I26" s="468">
        <v>162.5</v>
      </c>
    </row>
    <row r="27" spans="1:9" ht="30" customHeight="1">
      <c r="A27" s="447">
        <v>19</v>
      </c>
      <c r="B27" s="461">
        <v>41083</v>
      </c>
      <c r="C27" s="490" t="s">
        <v>516</v>
      </c>
      <c r="D27" s="491">
        <v>61006053166</v>
      </c>
      <c r="E27" s="464" t="s">
        <v>324</v>
      </c>
      <c r="F27" s="465">
        <v>162.5</v>
      </c>
      <c r="G27" s="466">
        <v>162.5</v>
      </c>
      <c r="H27" s="467">
        <f t="shared" si="0"/>
        <v>0</v>
      </c>
      <c r="I27" s="468">
        <v>162.5</v>
      </c>
    </row>
    <row r="28" spans="1:9" ht="30" customHeight="1">
      <c r="A28" s="447">
        <v>20</v>
      </c>
      <c r="B28" s="461">
        <v>41084</v>
      </c>
      <c r="C28" s="490" t="s">
        <v>517</v>
      </c>
      <c r="D28" s="491" t="s">
        <v>518</v>
      </c>
      <c r="E28" s="464" t="s">
        <v>324</v>
      </c>
      <c r="F28" s="465">
        <v>125</v>
      </c>
      <c r="G28" s="466">
        <v>125</v>
      </c>
      <c r="H28" s="467">
        <f t="shared" si="0"/>
        <v>0</v>
      </c>
      <c r="I28" s="468">
        <v>125</v>
      </c>
    </row>
    <row r="29" spans="1:9" ht="30" customHeight="1">
      <c r="A29" s="447">
        <v>21</v>
      </c>
      <c r="B29" s="461">
        <v>41084</v>
      </c>
      <c r="C29" s="490" t="s">
        <v>519</v>
      </c>
      <c r="D29" s="491" t="s">
        <v>520</v>
      </c>
      <c r="E29" s="464" t="s">
        <v>324</v>
      </c>
      <c r="F29" s="465">
        <v>162.5</v>
      </c>
      <c r="G29" s="466">
        <v>162.5</v>
      </c>
      <c r="H29" s="467">
        <f t="shared" si="0"/>
        <v>0</v>
      </c>
      <c r="I29" s="468">
        <v>162.5</v>
      </c>
    </row>
    <row r="30" spans="1:9" ht="30" customHeight="1">
      <c r="A30" s="447">
        <v>22</v>
      </c>
      <c r="B30" s="461">
        <v>41084</v>
      </c>
      <c r="C30" s="490" t="s">
        <v>521</v>
      </c>
      <c r="D30" s="491" t="s">
        <v>522</v>
      </c>
      <c r="E30" s="464" t="s">
        <v>324</v>
      </c>
      <c r="F30" s="465">
        <v>162.5</v>
      </c>
      <c r="G30" s="466">
        <v>162.5</v>
      </c>
      <c r="H30" s="467">
        <f t="shared" si="0"/>
        <v>0</v>
      </c>
      <c r="I30" s="468">
        <v>162.5</v>
      </c>
    </row>
    <row r="31" spans="1:9" ht="30" customHeight="1">
      <c r="A31" s="447">
        <v>23</v>
      </c>
      <c r="B31" s="461">
        <v>41083</v>
      </c>
      <c r="C31" s="490" t="s">
        <v>523</v>
      </c>
      <c r="D31" s="491" t="s">
        <v>524</v>
      </c>
      <c r="E31" s="464" t="s">
        <v>324</v>
      </c>
      <c r="F31" s="465">
        <v>100</v>
      </c>
      <c r="G31" s="466">
        <v>100</v>
      </c>
      <c r="H31" s="467">
        <f t="shared" si="0"/>
        <v>0</v>
      </c>
      <c r="I31" s="468">
        <v>100</v>
      </c>
    </row>
    <row r="32" spans="1:9" ht="30" customHeight="1">
      <c r="A32" s="447">
        <v>24</v>
      </c>
      <c r="B32" s="461">
        <v>41083</v>
      </c>
      <c r="C32" s="490" t="s">
        <v>563</v>
      </c>
      <c r="D32" s="491" t="s">
        <v>525</v>
      </c>
      <c r="E32" s="464" t="s">
        <v>324</v>
      </c>
      <c r="F32" s="465">
        <v>162.5</v>
      </c>
      <c r="G32" s="466">
        <v>162.5</v>
      </c>
      <c r="H32" s="492">
        <f t="shared" si="0"/>
        <v>0</v>
      </c>
      <c r="I32" s="468">
        <v>162.5</v>
      </c>
    </row>
    <row r="33" spans="1:9" ht="30" customHeight="1">
      <c r="A33" s="447">
        <v>25</v>
      </c>
      <c r="B33" s="461">
        <v>41085</v>
      </c>
      <c r="C33" s="490" t="s">
        <v>514</v>
      </c>
      <c r="D33" s="491" t="s">
        <v>526</v>
      </c>
      <c r="E33" s="464" t="s">
        <v>324</v>
      </c>
      <c r="F33" s="465">
        <v>100</v>
      </c>
      <c r="G33" s="466">
        <v>100</v>
      </c>
      <c r="H33" s="492">
        <f t="shared" si="0"/>
        <v>0</v>
      </c>
      <c r="I33" s="468">
        <v>100</v>
      </c>
    </row>
    <row r="34" spans="1:9" ht="30" customHeight="1">
      <c r="A34" s="447">
        <v>26</v>
      </c>
      <c r="B34" s="461">
        <v>41088</v>
      </c>
      <c r="C34" s="490" t="s">
        <v>509</v>
      </c>
      <c r="D34" s="491" t="s">
        <v>527</v>
      </c>
      <c r="E34" s="464" t="s">
        <v>324</v>
      </c>
      <c r="F34" s="465">
        <v>100</v>
      </c>
      <c r="G34" s="466">
        <v>100</v>
      </c>
      <c r="H34" s="492">
        <f t="shared" si="0"/>
        <v>0</v>
      </c>
      <c r="I34" s="468">
        <v>100</v>
      </c>
    </row>
    <row r="35" spans="1:9" ht="30" customHeight="1">
      <c r="A35" s="447">
        <v>27</v>
      </c>
      <c r="B35" s="461">
        <v>41083</v>
      </c>
      <c r="C35" s="490" t="s">
        <v>528</v>
      </c>
      <c r="D35" s="491" t="s">
        <v>529</v>
      </c>
      <c r="E35" s="464" t="s">
        <v>324</v>
      </c>
      <c r="F35" s="465">
        <v>162.5</v>
      </c>
      <c r="G35" s="466">
        <v>162.5</v>
      </c>
      <c r="H35" s="467">
        <f t="shared" si="0"/>
        <v>0</v>
      </c>
      <c r="I35" s="468">
        <v>162.5</v>
      </c>
    </row>
    <row r="36" spans="1:9" ht="30" customHeight="1">
      <c r="A36" s="447">
        <v>28</v>
      </c>
      <c r="B36" s="461">
        <v>41083</v>
      </c>
      <c r="C36" s="490" t="s">
        <v>530</v>
      </c>
      <c r="D36" s="491" t="s">
        <v>531</v>
      </c>
      <c r="E36" s="464" t="s">
        <v>324</v>
      </c>
      <c r="F36" s="465">
        <v>125</v>
      </c>
      <c r="G36" s="466">
        <v>125</v>
      </c>
      <c r="H36" s="467">
        <f t="shared" si="0"/>
        <v>0</v>
      </c>
      <c r="I36" s="468">
        <v>125</v>
      </c>
    </row>
    <row r="37" spans="1:9" ht="30" customHeight="1">
      <c r="A37" s="447">
        <v>29</v>
      </c>
      <c r="B37" s="461">
        <v>41083</v>
      </c>
      <c r="C37" s="490" t="s">
        <v>532</v>
      </c>
      <c r="D37" s="491" t="s">
        <v>533</v>
      </c>
      <c r="E37" s="464" t="s">
        <v>324</v>
      </c>
      <c r="F37" s="465">
        <v>162.5</v>
      </c>
      <c r="G37" s="466">
        <v>162.5</v>
      </c>
      <c r="H37" s="467">
        <f t="shared" si="0"/>
        <v>0</v>
      </c>
      <c r="I37" s="468">
        <v>162.5</v>
      </c>
    </row>
    <row r="38" spans="1:9" ht="30" customHeight="1">
      <c r="A38" s="447">
        <v>30</v>
      </c>
      <c r="B38" s="461">
        <v>41084</v>
      </c>
      <c r="C38" s="490" t="s">
        <v>534</v>
      </c>
      <c r="D38" s="491" t="s">
        <v>535</v>
      </c>
      <c r="E38" s="464" t="s">
        <v>324</v>
      </c>
      <c r="F38" s="465">
        <v>162.5</v>
      </c>
      <c r="G38" s="466">
        <v>162.5</v>
      </c>
      <c r="H38" s="467">
        <f t="shared" si="0"/>
        <v>0</v>
      </c>
      <c r="I38" s="468">
        <v>162.5</v>
      </c>
    </row>
    <row r="39" spans="1:9" ht="30" customHeight="1">
      <c r="A39" s="447">
        <v>31</v>
      </c>
      <c r="B39" s="461">
        <v>41084</v>
      </c>
      <c r="C39" s="490" t="s">
        <v>536</v>
      </c>
      <c r="D39" s="491" t="s">
        <v>537</v>
      </c>
      <c r="E39" s="464" t="s">
        <v>324</v>
      </c>
      <c r="F39" s="465">
        <v>162.5</v>
      </c>
      <c r="G39" s="466">
        <v>162.5</v>
      </c>
      <c r="H39" s="467">
        <f t="shared" si="0"/>
        <v>0</v>
      </c>
      <c r="I39" s="468">
        <v>162.5</v>
      </c>
    </row>
    <row r="40" spans="1:9" ht="30" customHeight="1">
      <c r="A40" s="447">
        <v>32</v>
      </c>
      <c r="B40" s="461">
        <v>41083</v>
      </c>
      <c r="C40" s="490" t="s">
        <v>538</v>
      </c>
      <c r="D40" s="491" t="s">
        <v>539</v>
      </c>
      <c r="E40" s="464" t="s">
        <v>324</v>
      </c>
      <c r="F40" s="465">
        <v>162.5</v>
      </c>
      <c r="G40" s="466">
        <v>162.5</v>
      </c>
      <c r="H40" s="467">
        <f t="shared" si="0"/>
        <v>0</v>
      </c>
      <c r="I40" s="468">
        <v>162.5</v>
      </c>
    </row>
    <row r="41" spans="1:9" ht="30" customHeight="1">
      <c r="A41" s="447">
        <v>33</v>
      </c>
      <c r="B41" s="461">
        <v>41083</v>
      </c>
      <c r="C41" s="490" t="s">
        <v>615</v>
      </c>
      <c r="D41" s="491" t="s">
        <v>540</v>
      </c>
      <c r="E41" s="464" t="s">
        <v>324</v>
      </c>
      <c r="F41" s="465">
        <v>125</v>
      </c>
      <c r="G41" s="466">
        <v>125</v>
      </c>
      <c r="H41" s="467">
        <f t="shared" si="0"/>
        <v>0</v>
      </c>
      <c r="I41" s="468">
        <v>125</v>
      </c>
    </row>
    <row r="42" spans="1:9" ht="30" customHeight="1">
      <c r="A42" s="447">
        <v>34</v>
      </c>
      <c r="B42" s="461">
        <v>41084</v>
      </c>
      <c r="C42" s="490" t="s">
        <v>541</v>
      </c>
      <c r="D42" s="491" t="s">
        <v>542</v>
      </c>
      <c r="E42" s="464" t="s">
        <v>324</v>
      </c>
      <c r="F42" s="465">
        <v>125</v>
      </c>
      <c r="G42" s="466">
        <v>125</v>
      </c>
      <c r="H42" s="467">
        <f t="shared" si="0"/>
        <v>0</v>
      </c>
      <c r="I42" s="468">
        <v>125</v>
      </c>
    </row>
    <row r="43" spans="1:9" ht="30" customHeight="1">
      <c r="A43" s="447">
        <v>35</v>
      </c>
      <c r="B43" s="461">
        <v>41083</v>
      </c>
      <c r="C43" s="490" t="s">
        <v>543</v>
      </c>
      <c r="D43" s="491" t="s">
        <v>544</v>
      </c>
      <c r="E43" s="464" t="s">
        <v>324</v>
      </c>
      <c r="F43" s="465">
        <v>125</v>
      </c>
      <c r="G43" s="466">
        <v>125</v>
      </c>
      <c r="H43" s="467">
        <f t="shared" si="0"/>
        <v>0</v>
      </c>
      <c r="I43" s="468">
        <v>125</v>
      </c>
    </row>
    <row r="44" spans="1:9" ht="30" customHeight="1">
      <c r="A44" s="447">
        <v>36</v>
      </c>
      <c r="B44" s="493">
        <v>41084</v>
      </c>
      <c r="C44" s="494" t="s">
        <v>545</v>
      </c>
      <c r="D44" s="495" t="s">
        <v>546</v>
      </c>
      <c r="E44" s="496" t="s">
        <v>324</v>
      </c>
      <c r="F44" s="465">
        <v>125</v>
      </c>
      <c r="G44" s="466">
        <v>125</v>
      </c>
      <c r="H44" s="467">
        <f>F44-I44</f>
        <v>0</v>
      </c>
      <c r="I44" s="468">
        <v>125</v>
      </c>
    </row>
    <row r="45" spans="1:9" ht="30" customHeight="1">
      <c r="A45" s="447">
        <v>37</v>
      </c>
      <c r="B45" s="497">
        <v>41089</v>
      </c>
      <c r="C45" s="494" t="s">
        <v>547</v>
      </c>
      <c r="D45" s="495" t="s">
        <v>548</v>
      </c>
      <c r="E45" s="496" t="s">
        <v>324</v>
      </c>
      <c r="F45" s="465">
        <v>125</v>
      </c>
      <c r="G45" s="466">
        <v>125</v>
      </c>
      <c r="H45" s="467">
        <f>F45-I45</f>
        <v>0</v>
      </c>
      <c r="I45" s="468">
        <v>125</v>
      </c>
    </row>
    <row r="46" spans="1:9" ht="30" customHeight="1">
      <c r="A46" s="447">
        <v>38</v>
      </c>
      <c r="B46" s="493">
        <v>41065</v>
      </c>
      <c r="C46" s="494" t="s">
        <v>549</v>
      </c>
      <c r="D46" s="495" t="s">
        <v>550</v>
      </c>
      <c r="E46" s="496" t="s">
        <v>324</v>
      </c>
      <c r="F46" s="465">
        <v>100</v>
      </c>
      <c r="G46" s="466">
        <v>100</v>
      </c>
      <c r="H46" s="492">
        <f>F46-I46</f>
        <v>0</v>
      </c>
      <c r="I46" s="468">
        <v>100</v>
      </c>
    </row>
    <row r="47" spans="1:9" ht="30" customHeight="1">
      <c r="A47" s="447">
        <v>39</v>
      </c>
      <c r="B47" s="493">
        <v>41065</v>
      </c>
      <c r="C47" s="494" t="s">
        <v>551</v>
      </c>
      <c r="D47" s="495" t="s">
        <v>552</v>
      </c>
      <c r="E47" s="496" t="s">
        <v>324</v>
      </c>
      <c r="F47" s="465">
        <v>125</v>
      </c>
      <c r="G47" s="466">
        <v>125</v>
      </c>
      <c r="H47" s="467">
        <f t="shared" ref="H47:H79" si="1">F47-I47</f>
        <v>0</v>
      </c>
      <c r="I47" s="468">
        <v>125</v>
      </c>
    </row>
    <row r="48" spans="1:9" ht="30" customHeight="1">
      <c r="A48" s="447">
        <v>40</v>
      </c>
      <c r="B48" s="493">
        <v>41065</v>
      </c>
      <c r="C48" s="494" t="s">
        <v>553</v>
      </c>
      <c r="D48" s="495" t="s">
        <v>554</v>
      </c>
      <c r="E48" s="496" t="s">
        <v>324</v>
      </c>
      <c r="F48" s="465">
        <v>162.5</v>
      </c>
      <c r="G48" s="466">
        <v>162.5</v>
      </c>
      <c r="H48" s="467">
        <f t="shared" si="1"/>
        <v>0</v>
      </c>
      <c r="I48" s="468">
        <v>162.5</v>
      </c>
    </row>
    <row r="49" spans="1:9" ht="30" customHeight="1">
      <c r="A49" s="447">
        <v>41</v>
      </c>
      <c r="B49" s="493">
        <v>41065</v>
      </c>
      <c r="C49" s="494" t="s">
        <v>555</v>
      </c>
      <c r="D49" s="495" t="s">
        <v>556</v>
      </c>
      <c r="E49" s="496" t="s">
        <v>324</v>
      </c>
      <c r="F49" s="465">
        <v>162.5</v>
      </c>
      <c r="G49" s="466">
        <v>162.5</v>
      </c>
      <c r="H49" s="467">
        <f t="shared" si="1"/>
        <v>0</v>
      </c>
      <c r="I49" s="468">
        <v>162.5</v>
      </c>
    </row>
    <row r="50" spans="1:9" ht="30" customHeight="1">
      <c r="A50" s="447">
        <v>42</v>
      </c>
      <c r="B50" s="493">
        <v>41065</v>
      </c>
      <c r="C50" s="494" t="s">
        <v>557</v>
      </c>
      <c r="D50" s="495" t="s">
        <v>558</v>
      </c>
      <c r="E50" s="496" t="s">
        <v>324</v>
      </c>
      <c r="F50" s="465">
        <v>162.5</v>
      </c>
      <c r="G50" s="466">
        <v>162.5</v>
      </c>
      <c r="H50" s="467">
        <f t="shared" si="1"/>
        <v>0</v>
      </c>
      <c r="I50" s="468">
        <v>162.5</v>
      </c>
    </row>
    <row r="51" spans="1:9" ht="30" customHeight="1">
      <c r="A51" s="447">
        <v>43</v>
      </c>
      <c r="B51" s="493">
        <v>41065</v>
      </c>
      <c r="C51" s="494" t="s">
        <v>559</v>
      </c>
      <c r="D51" s="495" t="s">
        <v>560</v>
      </c>
      <c r="E51" s="496" t="s">
        <v>324</v>
      </c>
      <c r="F51" s="465">
        <v>162.5</v>
      </c>
      <c r="G51" s="466">
        <v>162.5</v>
      </c>
      <c r="H51" s="467">
        <f t="shared" si="1"/>
        <v>0</v>
      </c>
      <c r="I51" s="468">
        <v>162.5</v>
      </c>
    </row>
    <row r="52" spans="1:9" ht="30" customHeight="1">
      <c r="A52" s="447">
        <v>44</v>
      </c>
      <c r="B52" s="493">
        <v>41065</v>
      </c>
      <c r="C52" s="494" t="s">
        <v>561</v>
      </c>
      <c r="D52" s="495" t="s">
        <v>562</v>
      </c>
      <c r="E52" s="496" t="s">
        <v>324</v>
      </c>
      <c r="F52" s="465">
        <v>125</v>
      </c>
      <c r="G52" s="466">
        <v>125</v>
      </c>
      <c r="H52" s="467">
        <f t="shared" si="1"/>
        <v>0</v>
      </c>
      <c r="I52" s="468">
        <v>125</v>
      </c>
    </row>
    <row r="53" spans="1:9" ht="30" customHeight="1">
      <c r="A53" s="447">
        <v>45</v>
      </c>
      <c r="B53" s="498">
        <v>41122</v>
      </c>
      <c r="C53" s="499" t="s">
        <v>567</v>
      </c>
      <c r="D53" s="500" t="s">
        <v>325</v>
      </c>
      <c r="E53" s="501" t="s">
        <v>566</v>
      </c>
      <c r="F53" s="502">
        <v>250</v>
      </c>
      <c r="G53" s="502">
        <v>250</v>
      </c>
      <c r="H53" s="467">
        <f t="shared" si="1"/>
        <v>0</v>
      </c>
      <c r="I53" s="503">
        <v>250</v>
      </c>
    </row>
    <row r="54" spans="1:9" ht="30" customHeight="1">
      <c r="A54" s="447">
        <v>46</v>
      </c>
      <c r="B54" s="498">
        <v>41122</v>
      </c>
      <c r="C54" s="490" t="s">
        <v>568</v>
      </c>
      <c r="D54" s="491" t="s">
        <v>326</v>
      </c>
      <c r="E54" s="501" t="s">
        <v>566</v>
      </c>
      <c r="F54" s="504">
        <v>375</v>
      </c>
      <c r="G54" s="504">
        <v>375</v>
      </c>
      <c r="H54" s="467">
        <f t="shared" si="1"/>
        <v>0</v>
      </c>
      <c r="I54" s="503">
        <v>375</v>
      </c>
    </row>
    <row r="55" spans="1:9" ht="30" customHeight="1">
      <c r="A55" s="447">
        <v>47</v>
      </c>
      <c r="B55" s="498">
        <v>41136</v>
      </c>
      <c r="C55" s="490" t="s">
        <v>569</v>
      </c>
      <c r="D55" s="491" t="s">
        <v>570</v>
      </c>
      <c r="E55" s="501" t="s">
        <v>566</v>
      </c>
      <c r="F55" s="466">
        <v>3125</v>
      </c>
      <c r="G55" s="466">
        <v>3125</v>
      </c>
      <c r="H55" s="467">
        <f t="shared" si="1"/>
        <v>0</v>
      </c>
      <c r="I55" s="503">
        <v>3125</v>
      </c>
    </row>
    <row r="56" spans="1:9" ht="30" customHeight="1">
      <c r="A56" s="447">
        <v>48</v>
      </c>
      <c r="B56" s="498">
        <v>41136</v>
      </c>
      <c r="C56" s="490" t="s">
        <v>571</v>
      </c>
      <c r="D56" s="491" t="s">
        <v>330</v>
      </c>
      <c r="E56" s="501" t="s">
        <v>566</v>
      </c>
      <c r="F56" s="466">
        <v>500</v>
      </c>
      <c r="G56" s="466">
        <v>500</v>
      </c>
      <c r="H56" s="467">
        <f t="shared" si="1"/>
        <v>0</v>
      </c>
      <c r="I56" s="503">
        <v>500</v>
      </c>
    </row>
    <row r="57" spans="1:9" ht="30" customHeight="1">
      <c r="A57" s="447">
        <v>49</v>
      </c>
      <c r="B57" s="498">
        <v>41136</v>
      </c>
      <c r="C57" s="490" t="s">
        <v>572</v>
      </c>
      <c r="D57" s="491" t="s">
        <v>573</v>
      </c>
      <c r="E57" s="501" t="s">
        <v>566</v>
      </c>
      <c r="F57" s="466">
        <v>312.5</v>
      </c>
      <c r="G57" s="466">
        <v>312.5</v>
      </c>
      <c r="H57" s="467">
        <f t="shared" si="1"/>
        <v>0</v>
      </c>
      <c r="I57" s="503">
        <v>312.5</v>
      </c>
    </row>
    <row r="58" spans="1:9" ht="30" customHeight="1">
      <c r="A58" s="447">
        <v>50</v>
      </c>
      <c r="B58" s="498">
        <v>41136</v>
      </c>
      <c r="C58" s="490" t="s">
        <v>489</v>
      </c>
      <c r="D58" s="491" t="s">
        <v>331</v>
      </c>
      <c r="E58" s="501" t="s">
        <v>566</v>
      </c>
      <c r="F58" s="466">
        <v>520.83000000000004</v>
      </c>
      <c r="G58" s="466">
        <v>520.83000000000004</v>
      </c>
      <c r="H58" s="505">
        <f t="shared" si="1"/>
        <v>0</v>
      </c>
      <c r="I58" s="503">
        <v>520.83000000000004</v>
      </c>
    </row>
    <row r="59" spans="1:9" ht="30" customHeight="1">
      <c r="A59" s="447">
        <v>51</v>
      </c>
      <c r="B59" s="498">
        <v>41136</v>
      </c>
      <c r="C59" s="490" t="s">
        <v>574</v>
      </c>
      <c r="D59" s="491" t="s">
        <v>575</v>
      </c>
      <c r="E59" s="501" t="s">
        <v>566</v>
      </c>
      <c r="F59" s="466">
        <v>375</v>
      </c>
      <c r="G59" s="466">
        <v>375</v>
      </c>
      <c r="H59" s="506">
        <f t="shared" si="1"/>
        <v>0</v>
      </c>
      <c r="I59" s="503">
        <v>375</v>
      </c>
    </row>
    <row r="60" spans="1:9" ht="30" customHeight="1">
      <c r="A60" s="447">
        <v>52</v>
      </c>
      <c r="B60" s="498">
        <v>41136</v>
      </c>
      <c r="C60" s="490" t="s">
        <v>576</v>
      </c>
      <c r="D60" s="491" t="s">
        <v>332</v>
      </c>
      <c r="E60" s="501" t="s">
        <v>566</v>
      </c>
      <c r="F60" s="466">
        <v>312.5</v>
      </c>
      <c r="G60" s="466">
        <v>312.5</v>
      </c>
      <c r="H60" s="479">
        <f t="shared" si="1"/>
        <v>0</v>
      </c>
      <c r="I60" s="503">
        <v>312.5</v>
      </c>
    </row>
    <row r="61" spans="1:9" ht="30" customHeight="1">
      <c r="A61" s="447">
        <v>53</v>
      </c>
      <c r="B61" s="498">
        <v>41136</v>
      </c>
      <c r="C61" s="490" t="s">
        <v>577</v>
      </c>
      <c r="D61" s="491" t="s">
        <v>333</v>
      </c>
      <c r="E61" s="501" t="s">
        <v>566</v>
      </c>
      <c r="F61" s="466">
        <v>7055</v>
      </c>
      <c r="G61" s="466">
        <v>7055</v>
      </c>
      <c r="H61" s="479">
        <f t="shared" si="1"/>
        <v>5680</v>
      </c>
      <c r="I61" s="503">
        <v>1375</v>
      </c>
    </row>
    <row r="62" spans="1:9" ht="30" customHeight="1">
      <c r="A62" s="447">
        <v>54</v>
      </c>
      <c r="B62" s="498">
        <v>41136</v>
      </c>
      <c r="C62" s="490" t="s">
        <v>578</v>
      </c>
      <c r="D62" s="491" t="s">
        <v>334</v>
      </c>
      <c r="E62" s="501" t="s">
        <v>566</v>
      </c>
      <c r="F62" s="466">
        <v>10442</v>
      </c>
      <c r="G62" s="466">
        <v>10442</v>
      </c>
      <c r="H62" s="479">
        <f t="shared" si="1"/>
        <v>9067</v>
      </c>
      <c r="I62" s="503">
        <v>1375</v>
      </c>
    </row>
    <row r="63" spans="1:9" ht="30" customHeight="1">
      <c r="A63" s="447">
        <v>55</v>
      </c>
      <c r="B63" s="507">
        <v>41145</v>
      </c>
      <c r="C63" s="367" t="s">
        <v>579</v>
      </c>
      <c r="D63" s="508">
        <v>404897215</v>
      </c>
      <c r="E63" s="398" t="s">
        <v>580</v>
      </c>
      <c r="F63" s="485">
        <v>110</v>
      </c>
      <c r="G63" s="485">
        <v>110</v>
      </c>
      <c r="H63" s="479">
        <f t="shared" si="1"/>
        <v>0</v>
      </c>
      <c r="I63" s="487">
        <v>110</v>
      </c>
    </row>
    <row r="64" spans="1:9" ht="30" customHeight="1">
      <c r="A64" s="447">
        <v>56</v>
      </c>
      <c r="B64" s="507">
        <v>41157</v>
      </c>
      <c r="C64" s="367" t="s">
        <v>581</v>
      </c>
      <c r="D64" s="508"/>
      <c r="E64" s="398" t="s">
        <v>582</v>
      </c>
      <c r="F64" s="485">
        <v>544069.96</v>
      </c>
      <c r="G64" s="485">
        <v>544069.96</v>
      </c>
      <c r="H64" s="479">
        <f t="shared" si="1"/>
        <v>0</v>
      </c>
      <c r="I64" s="487">
        <v>544069.96</v>
      </c>
    </row>
    <row r="65" spans="1:9" ht="30" customHeight="1">
      <c r="A65" s="447">
        <v>57</v>
      </c>
      <c r="B65" s="507">
        <v>41134</v>
      </c>
      <c r="C65" s="367" t="s">
        <v>491</v>
      </c>
      <c r="D65" s="508">
        <v>45001015655</v>
      </c>
      <c r="E65" s="501" t="s">
        <v>485</v>
      </c>
      <c r="F65" s="485">
        <v>104.18</v>
      </c>
      <c r="G65" s="485">
        <v>104.18</v>
      </c>
      <c r="H65" s="479">
        <f t="shared" si="1"/>
        <v>0</v>
      </c>
      <c r="I65" s="487">
        <v>104.18</v>
      </c>
    </row>
    <row r="66" spans="1:9" ht="30" customHeight="1">
      <c r="A66" s="447">
        <v>58</v>
      </c>
      <c r="B66" s="507">
        <v>41136</v>
      </c>
      <c r="C66" s="367" t="s">
        <v>493</v>
      </c>
      <c r="D66" s="508" t="s">
        <v>486</v>
      </c>
      <c r="E66" s="501" t="s">
        <v>485</v>
      </c>
      <c r="F66" s="485">
        <v>0.3</v>
      </c>
      <c r="G66" s="485">
        <v>0.3</v>
      </c>
      <c r="H66" s="479">
        <f t="shared" si="1"/>
        <v>0</v>
      </c>
      <c r="I66" s="487">
        <v>0.3</v>
      </c>
    </row>
    <row r="67" spans="1:9" ht="30" customHeight="1">
      <c r="A67" s="447">
        <v>59</v>
      </c>
      <c r="B67" s="507">
        <v>41134</v>
      </c>
      <c r="C67" s="367" t="s">
        <v>490</v>
      </c>
      <c r="D67" s="508" t="s">
        <v>487</v>
      </c>
      <c r="E67" s="501" t="s">
        <v>485</v>
      </c>
      <c r="F67" s="485">
        <v>1412.48</v>
      </c>
      <c r="G67" s="485">
        <v>1412.48</v>
      </c>
      <c r="H67" s="479">
        <f t="shared" si="1"/>
        <v>0</v>
      </c>
      <c r="I67" s="487">
        <v>1412.48</v>
      </c>
    </row>
    <row r="68" spans="1:9" ht="30" customHeight="1">
      <c r="A68" s="447">
        <v>60</v>
      </c>
      <c r="B68" s="507">
        <v>41130</v>
      </c>
      <c r="C68" s="367" t="s">
        <v>492</v>
      </c>
      <c r="D68" s="508" t="s">
        <v>488</v>
      </c>
      <c r="E68" s="501" t="s">
        <v>485</v>
      </c>
      <c r="F68" s="485">
        <v>541.53</v>
      </c>
      <c r="G68" s="485">
        <v>541.53</v>
      </c>
      <c r="H68" s="479">
        <f t="shared" si="1"/>
        <v>0</v>
      </c>
      <c r="I68" s="487">
        <v>541.53</v>
      </c>
    </row>
    <row r="69" spans="1:9" ht="30" customHeight="1">
      <c r="A69" s="447">
        <v>61</v>
      </c>
      <c r="B69" s="507">
        <v>41182</v>
      </c>
      <c r="C69" s="367" t="s">
        <v>583</v>
      </c>
      <c r="D69" s="508" t="s">
        <v>584</v>
      </c>
      <c r="E69" s="501" t="s">
        <v>485</v>
      </c>
      <c r="F69" s="485">
        <v>887.5</v>
      </c>
      <c r="G69" s="485">
        <v>887.5</v>
      </c>
      <c r="H69" s="479">
        <f t="shared" si="1"/>
        <v>0</v>
      </c>
      <c r="I69" s="487">
        <v>887.5</v>
      </c>
    </row>
    <row r="70" spans="1:9" ht="30" customHeight="1">
      <c r="A70" s="447">
        <v>62</v>
      </c>
      <c r="B70" s="507">
        <v>41177</v>
      </c>
      <c r="C70" s="367" t="s">
        <v>585</v>
      </c>
      <c r="D70" s="508"/>
      <c r="E70" s="398" t="s">
        <v>586</v>
      </c>
      <c r="F70" s="485">
        <v>373676.21</v>
      </c>
      <c r="G70" s="485">
        <v>373676.21</v>
      </c>
      <c r="H70" s="479">
        <f t="shared" si="1"/>
        <v>0</v>
      </c>
      <c r="I70" s="487">
        <v>373676.21</v>
      </c>
    </row>
    <row r="71" spans="1:9" ht="30" customHeight="1">
      <c r="A71" s="447">
        <v>63</v>
      </c>
      <c r="B71" s="507">
        <v>41172</v>
      </c>
      <c r="C71" s="367" t="s">
        <v>587</v>
      </c>
      <c r="D71" s="508" t="s">
        <v>588</v>
      </c>
      <c r="E71" s="476" t="s">
        <v>327</v>
      </c>
      <c r="F71" s="485">
        <v>19950</v>
      </c>
      <c r="G71" s="485">
        <v>19950</v>
      </c>
      <c r="H71" s="479">
        <f t="shared" si="1"/>
        <v>0</v>
      </c>
      <c r="I71" s="487">
        <v>19950</v>
      </c>
    </row>
    <row r="72" spans="1:9" ht="30" customHeight="1">
      <c r="A72" s="447">
        <v>64</v>
      </c>
      <c r="B72" s="507">
        <v>41170</v>
      </c>
      <c r="C72" s="367" t="s">
        <v>589</v>
      </c>
      <c r="D72" s="508" t="s">
        <v>483</v>
      </c>
      <c r="E72" s="509" t="s">
        <v>590</v>
      </c>
      <c r="F72" s="485">
        <v>625</v>
      </c>
      <c r="G72" s="485">
        <v>625</v>
      </c>
      <c r="H72" s="479">
        <f t="shared" si="1"/>
        <v>0</v>
      </c>
      <c r="I72" s="487">
        <v>625</v>
      </c>
    </row>
    <row r="73" spans="1:9" ht="30" customHeight="1">
      <c r="A73" s="447">
        <v>65</v>
      </c>
      <c r="B73" s="507">
        <v>41176</v>
      </c>
      <c r="C73" s="367" t="s">
        <v>591</v>
      </c>
      <c r="D73" s="508" t="s">
        <v>592</v>
      </c>
      <c r="E73" s="509" t="s">
        <v>590</v>
      </c>
      <c r="F73" s="485">
        <v>187.5</v>
      </c>
      <c r="G73" s="485">
        <v>187.5</v>
      </c>
      <c r="H73" s="479">
        <f t="shared" si="1"/>
        <v>0</v>
      </c>
      <c r="I73" s="487">
        <v>187.5</v>
      </c>
    </row>
    <row r="74" spans="1:9" ht="30" customHeight="1">
      <c r="A74" s="447">
        <v>66</v>
      </c>
      <c r="B74" s="507">
        <v>41182</v>
      </c>
      <c r="C74" s="367" t="s">
        <v>593</v>
      </c>
      <c r="D74" s="508" t="s">
        <v>594</v>
      </c>
      <c r="E74" s="509" t="s">
        <v>484</v>
      </c>
      <c r="F74" s="485">
        <v>46940.76</v>
      </c>
      <c r="G74" s="485">
        <v>46940.76</v>
      </c>
      <c r="H74" s="467" t="s">
        <v>909</v>
      </c>
      <c r="I74" s="487">
        <v>46940.76</v>
      </c>
    </row>
    <row r="75" spans="1:9" ht="30" customHeight="1">
      <c r="A75" s="447">
        <v>67</v>
      </c>
      <c r="B75" s="507">
        <v>41182</v>
      </c>
      <c r="C75" s="367" t="s">
        <v>595</v>
      </c>
      <c r="D75" s="508" t="s">
        <v>596</v>
      </c>
      <c r="E75" s="501" t="s">
        <v>485</v>
      </c>
      <c r="F75" s="485">
        <v>846.78</v>
      </c>
      <c r="G75" s="485">
        <v>846.78</v>
      </c>
      <c r="H75" s="479">
        <f t="shared" si="1"/>
        <v>0</v>
      </c>
      <c r="I75" s="487">
        <v>846.78</v>
      </c>
    </row>
    <row r="76" spans="1:9" ht="30" customHeight="1">
      <c r="A76" s="447">
        <v>68</v>
      </c>
      <c r="B76" s="507">
        <v>41182</v>
      </c>
      <c r="C76" s="367" t="s">
        <v>597</v>
      </c>
      <c r="D76" s="508" t="s">
        <v>598</v>
      </c>
      <c r="E76" s="501" t="s">
        <v>485</v>
      </c>
      <c r="F76" s="485">
        <v>2916.65</v>
      </c>
      <c r="G76" s="485">
        <v>2916.65</v>
      </c>
      <c r="H76" s="479">
        <f t="shared" si="1"/>
        <v>0</v>
      </c>
      <c r="I76" s="487">
        <v>2916.65</v>
      </c>
    </row>
    <row r="77" spans="1:9" ht="30" customHeight="1">
      <c r="A77" s="447">
        <v>69</v>
      </c>
      <c r="B77" s="507">
        <v>41182</v>
      </c>
      <c r="C77" s="367" t="s">
        <v>599</v>
      </c>
      <c r="D77" s="508" t="s">
        <v>600</v>
      </c>
      <c r="E77" s="501" t="s">
        <v>485</v>
      </c>
      <c r="F77" s="485">
        <v>500</v>
      </c>
      <c r="G77" s="485">
        <v>500</v>
      </c>
      <c r="H77" s="479">
        <f t="shared" si="1"/>
        <v>0</v>
      </c>
      <c r="I77" s="487">
        <v>500</v>
      </c>
    </row>
    <row r="78" spans="1:9" ht="30" customHeight="1">
      <c r="A78" s="447">
        <v>70</v>
      </c>
      <c r="B78" s="507">
        <v>41182</v>
      </c>
      <c r="C78" s="367" t="s">
        <v>601</v>
      </c>
      <c r="D78" s="508" t="s">
        <v>602</v>
      </c>
      <c r="E78" s="501" t="s">
        <v>485</v>
      </c>
      <c r="F78" s="485">
        <v>625</v>
      </c>
      <c r="G78" s="485">
        <v>625</v>
      </c>
      <c r="H78" s="479">
        <f t="shared" si="1"/>
        <v>0</v>
      </c>
      <c r="I78" s="487">
        <v>625</v>
      </c>
    </row>
    <row r="79" spans="1:9" ht="30" customHeight="1">
      <c r="A79" s="447">
        <v>71</v>
      </c>
      <c r="B79" s="510">
        <v>41187</v>
      </c>
      <c r="C79" s="494" t="s">
        <v>634</v>
      </c>
      <c r="D79" s="495"/>
      <c r="E79" s="511" t="s">
        <v>603</v>
      </c>
      <c r="F79" s="512">
        <v>52478.12</v>
      </c>
      <c r="G79" s="512">
        <v>52478.12</v>
      </c>
      <c r="H79" s="513">
        <f t="shared" si="1"/>
        <v>0</v>
      </c>
      <c r="I79" s="514">
        <v>52478.12</v>
      </c>
    </row>
    <row r="80" spans="1:9" ht="30" customHeight="1">
      <c r="A80" s="447">
        <v>72</v>
      </c>
      <c r="B80" s="510">
        <v>41153</v>
      </c>
      <c r="C80" s="515" t="s">
        <v>605</v>
      </c>
      <c r="D80" s="516" t="s">
        <v>337</v>
      </c>
      <c r="E80" s="501" t="s">
        <v>485</v>
      </c>
      <c r="F80" s="517">
        <v>747.32</v>
      </c>
      <c r="G80" s="517">
        <v>747.32</v>
      </c>
      <c r="H80" s="518">
        <v>0</v>
      </c>
      <c r="I80" s="517">
        <v>747.32</v>
      </c>
    </row>
    <row r="81" spans="1:9" ht="30" customHeight="1">
      <c r="A81" s="447">
        <v>73</v>
      </c>
      <c r="B81" s="519"/>
      <c r="C81" s="515" t="s">
        <v>616</v>
      </c>
      <c r="D81" s="516" t="s">
        <v>613</v>
      </c>
      <c r="E81" s="520" t="s">
        <v>635</v>
      </c>
      <c r="F81" s="517">
        <v>65</v>
      </c>
      <c r="G81" s="517">
        <v>65</v>
      </c>
      <c r="H81" s="518">
        <v>0</v>
      </c>
      <c r="I81" s="517">
        <v>65</v>
      </c>
    </row>
    <row r="82" spans="1:9" ht="40.5" customHeight="1">
      <c r="A82" s="447">
        <v>74</v>
      </c>
      <c r="B82" s="510">
        <v>41474</v>
      </c>
      <c r="C82" s="521" t="s">
        <v>976</v>
      </c>
      <c r="D82" s="495" t="s">
        <v>977</v>
      </c>
      <c r="E82" s="501" t="s">
        <v>978</v>
      </c>
      <c r="F82" s="522" t="s">
        <v>979</v>
      </c>
      <c r="G82" s="522" t="s">
        <v>979</v>
      </c>
      <c r="H82" s="467" t="s">
        <v>909</v>
      </c>
      <c r="I82" s="517">
        <v>707</v>
      </c>
    </row>
    <row r="83" spans="1:9" ht="30" customHeight="1">
      <c r="A83" s="447">
        <v>75</v>
      </c>
      <c r="B83" s="507"/>
      <c r="C83" s="367"/>
      <c r="D83" s="508"/>
      <c r="E83" s="501"/>
      <c r="F83" s="485"/>
      <c r="G83" s="485"/>
      <c r="H83" s="479"/>
      <c r="I83" s="487"/>
    </row>
    <row r="84" spans="1:9" ht="15" customHeight="1">
      <c r="A84" s="448"/>
      <c r="B84" s="443"/>
      <c r="C84" s="367"/>
      <c r="D84" s="444"/>
      <c r="E84" s="398"/>
      <c r="F84" s="442"/>
      <c r="G84" s="442"/>
      <c r="H84" s="441"/>
      <c r="I84" s="442"/>
    </row>
    <row r="85" spans="1:9">
      <c r="A85" s="449"/>
      <c r="B85" s="136"/>
    </row>
    <row r="86" spans="1:9">
      <c r="A86" s="450" t="s">
        <v>138</v>
      </c>
      <c r="B86" s="136"/>
    </row>
    <row r="88" spans="1:9">
      <c r="A88" s="112" t="s">
        <v>308</v>
      </c>
    </row>
    <row r="91" spans="1:9">
      <c r="B91" s="214"/>
      <c r="C91" s="214"/>
      <c r="D91" s="214"/>
    </row>
    <row r="92" spans="1:9">
      <c r="B92" s="214"/>
      <c r="C92" s="214"/>
      <c r="D92" s="214"/>
    </row>
    <row r="93" spans="1:9">
      <c r="A93" s="214"/>
      <c r="B93" s="214"/>
      <c r="C93" s="214"/>
      <c r="D93" s="214"/>
    </row>
    <row r="94" spans="1:9">
      <c r="A94" s="214"/>
      <c r="B94" s="214"/>
      <c r="C94" s="214"/>
      <c r="D94" s="214"/>
    </row>
    <row r="95" spans="1:9" s="214" customFormat="1" ht="12.75"/>
    <row r="96" spans="1:9" s="214" customFormat="1" ht="12.75"/>
    <row r="97" s="214" customFormat="1" ht="12.75"/>
    <row r="98" s="214" customFormat="1" ht="12.75"/>
    <row r="99" s="214" customFormat="1" ht="12.75"/>
  </sheetData>
  <mergeCells count="1">
    <mergeCell ref="I2:J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81 B84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82:B83 B9:B80">
      <formula1>40543</formula1>
      <formula2>42004</formula2>
    </dataValidation>
  </dataValidations>
  <printOptions gridLines="1"/>
  <pageMargins left="0.7" right="0.7" top="0.75" bottom="0.75" header="0.3" footer="0.3"/>
  <pageSetup scale="5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view="pageBreakPreview" zoomScale="70" zoomScaleSheetLayoutView="70" workbookViewId="0">
      <selection activeCell="M2" sqref="M2:N2"/>
    </sheetView>
  </sheetViews>
  <sheetFormatPr defaultRowHeight="12.75"/>
  <cols>
    <col min="1" max="1" width="2.7109375" style="224" customWidth="1"/>
    <col min="2" max="2" width="10.42578125" style="224" customWidth="1"/>
    <col min="3" max="3" width="23.42578125" style="224" customWidth="1"/>
    <col min="4" max="4" width="13.28515625" style="224" customWidth="1"/>
    <col min="5" max="5" width="9.5703125" style="224" customWidth="1"/>
    <col min="6" max="6" width="11.5703125" style="224" customWidth="1"/>
    <col min="7" max="7" width="12.28515625" style="224" customWidth="1"/>
    <col min="8" max="8" width="15.28515625" style="224" customWidth="1"/>
    <col min="9" max="9" width="17.5703125" style="224" customWidth="1"/>
    <col min="10" max="11" width="12.42578125" style="224" customWidth="1"/>
    <col min="12" max="12" width="23.5703125" style="224" customWidth="1"/>
    <col min="13" max="13" width="18.5703125" style="224" customWidth="1"/>
    <col min="14" max="14" width="0.85546875" style="224" customWidth="1"/>
    <col min="15" max="16384" width="9.140625" style="224"/>
  </cols>
  <sheetData>
    <row r="1" spans="1:14" ht="13.5">
      <c r="A1" s="221" t="s">
        <v>309</v>
      </c>
      <c r="B1" s="222"/>
      <c r="C1" s="222"/>
      <c r="D1" s="222"/>
      <c r="E1" s="222"/>
      <c r="F1" s="222"/>
      <c r="G1" s="222"/>
      <c r="H1" s="222"/>
      <c r="I1" s="225"/>
      <c r="J1" s="275"/>
      <c r="K1" s="275"/>
      <c r="L1" s="275"/>
      <c r="M1" s="275" t="s">
        <v>266</v>
      </c>
      <c r="N1" s="225"/>
    </row>
    <row r="2" spans="1:14" ht="15">
      <c r="A2" s="225" t="s">
        <v>177</v>
      </c>
      <c r="B2" s="222"/>
      <c r="C2" s="222"/>
      <c r="D2" s="223"/>
      <c r="E2" s="223"/>
      <c r="F2" s="223"/>
      <c r="G2" s="223"/>
      <c r="H2" s="223"/>
      <c r="I2" s="222"/>
      <c r="J2" s="222"/>
      <c r="K2" s="222"/>
      <c r="L2" s="222"/>
      <c r="M2" s="556" t="s">
        <v>914</v>
      </c>
      <c r="N2" s="557"/>
    </row>
    <row r="3" spans="1:14">
      <c r="A3" s="225"/>
      <c r="B3" s="222"/>
      <c r="C3" s="222"/>
      <c r="D3" s="223"/>
      <c r="E3" s="223"/>
      <c r="F3" s="223"/>
      <c r="G3" s="223"/>
      <c r="H3" s="223"/>
      <c r="I3" s="222"/>
      <c r="J3" s="222"/>
      <c r="K3" s="222"/>
      <c r="L3" s="222"/>
      <c r="M3" s="222"/>
      <c r="N3" s="225"/>
    </row>
    <row r="4" spans="1:14" ht="15">
      <c r="A4" s="147" t="s">
        <v>131</v>
      </c>
      <c r="B4" s="222"/>
      <c r="C4" s="222"/>
      <c r="D4" s="226"/>
      <c r="E4" s="276"/>
      <c r="F4" s="226"/>
      <c r="G4" s="223"/>
      <c r="H4" s="223"/>
      <c r="I4" s="223"/>
      <c r="J4" s="223"/>
      <c r="K4" s="223"/>
      <c r="L4" s="222"/>
      <c r="M4" s="223"/>
      <c r="N4" s="225"/>
    </row>
    <row r="5" spans="1:14" ht="15">
      <c r="A5" s="126" t="s">
        <v>786</v>
      </c>
      <c r="B5" s="227"/>
      <c r="C5" s="227"/>
      <c r="D5" s="227"/>
      <c r="E5" s="228"/>
      <c r="F5" s="228"/>
      <c r="G5" s="228"/>
      <c r="H5" s="228"/>
      <c r="I5" s="228"/>
      <c r="J5" s="228"/>
      <c r="K5" s="228"/>
      <c r="L5" s="228"/>
      <c r="M5" s="228"/>
      <c r="N5" s="225"/>
    </row>
    <row r="6" spans="1:14" ht="13.5" thickBot="1">
      <c r="A6" s="277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25"/>
    </row>
    <row r="7" spans="1:14" ht="51">
      <c r="A7" s="278" t="s">
        <v>410</v>
      </c>
      <c r="B7" s="279" t="s">
        <v>267</v>
      </c>
      <c r="C7" s="279" t="s">
        <v>268</v>
      </c>
      <c r="D7" s="280" t="s">
        <v>269</v>
      </c>
      <c r="E7" s="280" t="s">
        <v>132</v>
      </c>
      <c r="F7" s="280" t="s">
        <v>270</v>
      </c>
      <c r="G7" s="280" t="s">
        <v>271</v>
      </c>
      <c r="H7" s="279" t="s">
        <v>272</v>
      </c>
      <c r="I7" s="281" t="s">
        <v>273</v>
      </c>
      <c r="J7" s="281" t="s">
        <v>274</v>
      </c>
      <c r="K7" s="282" t="s">
        <v>275</v>
      </c>
      <c r="L7" s="282" t="s">
        <v>276</v>
      </c>
      <c r="M7" s="280" t="s">
        <v>266</v>
      </c>
      <c r="N7" s="225"/>
    </row>
    <row r="8" spans="1:14">
      <c r="A8" s="230">
        <v>1</v>
      </c>
      <c r="B8" s="231">
        <v>2</v>
      </c>
      <c r="C8" s="231">
        <v>3</v>
      </c>
      <c r="D8" s="232">
        <v>4</v>
      </c>
      <c r="E8" s="232">
        <v>5</v>
      </c>
      <c r="F8" s="232">
        <v>6</v>
      </c>
      <c r="G8" s="232">
        <v>7</v>
      </c>
      <c r="H8" s="232">
        <v>8</v>
      </c>
      <c r="I8" s="232">
        <v>9</v>
      </c>
      <c r="J8" s="232">
        <v>10</v>
      </c>
      <c r="K8" s="232">
        <v>11</v>
      </c>
      <c r="L8" s="232">
        <v>12</v>
      </c>
      <c r="M8" s="232">
        <v>13</v>
      </c>
      <c r="N8" s="225"/>
    </row>
    <row r="9" spans="1:14" ht="54.75" customHeight="1">
      <c r="A9" s="233">
        <v>1</v>
      </c>
      <c r="B9" s="234"/>
      <c r="C9" s="283"/>
      <c r="D9"/>
      <c r="E9" s="299"/>
      <c r="F9" s="233"/>
      <c r="G9" s="233"/>
      <c r="H9" s="233"/>
      <c r="I9" s="233"/>
      <c r="J9" s="346"/>
      <c r="K9" s="233"/>
      <c r="L9" s="233"/>
      <c r="M9" s="284"/>
      <c r="N9" s="225"/>
    </row>
    <row r="10" spans="1:14" ht="15">
      <c r="A10" s="233">
        <v>2</v>
      </c>
      <c r="B10" s="234"/>
      <c r="C10" s="283"/>
      <c r="D10" s="233"/>
      <c r="E10" s="233"/>
      <c r="F10" s="233"/>
      <c r="G10" s="233"/>
      <c r="H10" s="233"/>
      <c r="I10" s="233"/>
      <c r="J10" s="233"/>
      <c r="K10" s="233"/>
      <c r="L10" s="233"/>
      <c r="M10" s="284" t="str">
        <f>IF(ISBLANK(B10),"",$M$2)</f>
        <v/>
      </c>
      <c r="N10" s="225"/>
    </row>
    <row r="11" spans="1:14" ht="15">
      <c r="A11" s="233">
        <v>3</v>
      </c>
      <c r="B11" s="234"/>
      <c r="C11" s="283"/>
      <c r="D11" s="233"/>
      <c r="E11" s="233"/>
      <c r="F11" s="233"/>
      <c r="G11" s="233"/>
      <c r="H11" s="233"/>
      <c r="I11" s="233"/>
      <c r="J11" s="233"/>
      <c r="K11" s="233"/>
      <c r="L11" s="233"/>
      <c r="M11" s="284" t="str">
        <f>IF(ISBLANK(B11),"",$M$2)</f>
        <v/>
      </c>
      <c r="N11" s="225"/>
    </row>
    <row r="12" spans="1:14" ht="15">
      <c r="A12" s="233">
        <v>4</v>
      </c>
      <c r="B12" s="234"/>
      <c r="C12" s="283"/>
      <c r="D12" s="233"/>
      <c r="E12" s="233"/>
      <c r="F12" s="233"/>
      <c r="G12" s="233"/>
      <c r="H12" s="233"/>
      <c r="I12" s="233"/>
      <c r="J12" s="233"/>
      <c r="K12" s="233"/>
      <c r="L12" s="233"/>
      <c r="M12" s="284" t="str">
        <f>IF(ISBLANK(B12),"",$M$2)</f>
        <v/>
      </c>
      <c r="N12" s="225"/>
    </row>
    <row r="13" spans="1:14" ht="15">
      <c r="A13" s="233">
        <v>5</v>
      </c>
      <c r="B13" s="234"/>
      <c r="C13" s="283"/>
      <c r="D13" s="233"/>
      <c r="E13" s="233"/>
      <c r="F13" s="233"/>
      <c r="G13" s="233"/>
      <c r="H13" s="233"/>
      <c r="I13" s="233"/>
      <c r="J13" s="233"/>
      <c r="K13" s="233"/>
      <c r="L13" s="233"/>
      <c r="M13" s="284" t="str">
        <f>IF(ISBLANK(B13),"",$M$2)</f>
        <v/>
      </c>
      <c r="N13" s="225"/>
    </row>
    <row r="14" spans="1:14" ht="15">
      <c r="A14" s="285" t="s">
        <v>138</v>
      </c>
      <c r="B14" s="234"/>
      <c r="C14" s="283"/>
      <c r="D14" s="233"/>
      <c r="E14" s="233"/>
      <c r="F14" s="233"/>
      <c r="G14" s="233"/>
      <c r="H14" s="233"/>
      <c r="I14" s="233"/>
      <c r="J14" s="233"/>
      <c r="K14" s="233"/>
      <c r="L14" s="233"/>
      <c r="M14" s="284" t="str">
        <f>IF(ISBLANK(B14),"",$M$2)</f>
        <v/>
      </c>
      <c r="N14" s="225"/>
    </row>
    <row r="15" spans="1:14" s="240" customFormat="1"/>
    <row r="18" spans="2:13" s="21" customFormat="1" ht="15">
      <c r="B18" s="235" t="s">
        <v>445</v>
      </c>
    </row>
    <row r="19" spans="2:13" s="21" customFormat="1" ht="15">
      <c r="B19" s="235"/>
    </row>
    <row r="20" spans="2:13" s="21" customFormat="1" ht="15">
      <c r="C20" s="237"/>
      <c r="D20" s="236"/>
      <c r="E20" s="236"/>
      <c r="H20" s="237"/>
      <c r="I20" s="237"/>
      <c r="J20" s="236"/>
      <c r="K20" s="236"/>
      <c r="L20" s="236"/>
    </row>
    <row r="21" spans="2:13" s="21" customFormat="1" ht="15">
      <c r="C21" s="238" t="s">
        <v>125</v>
      </c>
      <c r="D21" s="236"/>
      <c r="E21" s="236"/>
      <c r="H21" s="235" t="s">
        <v>179</v>
      </c>
      <c r="M21" s="236"/>
    </row>
    <row r="22" spans="2:13" s="21" customFormat="1" ht="15">
      <c r="C22" s="238" t="s">
        <v>477</v>
      </c>
      <c r="D22" s="236"/>
      <c r="E22" s="236"/>
      <c r="H22" s="239" t="s">
        <v>126</v>
      </c>
      <c r="M22" s="236"/>
    </row>
    <row r="23" spans="2:13" ht="15">
      <c r="C23" s="238"/>
      <c r="F23" s="239"/>
      <c r="J23" s="241"/>
      <c r="K23" s="241"/>
      <c r="L23" s="241"/>
      <c r="M23" s="241"/>
    </row>
    <row r="24" spans="2:13" ht="15">
      <c r="C24" s="238"/>
    </row>
  </sheetData>
  <sheetProtection insertColumns="0" insertRows="0" deleteRows="0"/>
  <mergeCells count="1">
    <mergeCell ref="M2:N2"/>
  </mergeCells>
  <phoneticPr fontId="36" type="noConversion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1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14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4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74</v>
      </c>
      <c r="C1" t="s">
        <v>54</v>
      </c>
      <c r="E1" t="s">
        <v>83</v>
      </c>
      <c r="G1" t="s">
        <v>93</v>
      </c>
    </row>
    <row r="2" spans="1:7" ht="15">
      <c r="A2" s="60">
        <v>40907</v>
      </c>
      <c r="C2" t="s">
        <v>55</v>
      </c>
      <c r="E2" t="s">
        <v>88</v>
      </c>
      <c r="G2" s="74" t="s">
        <v>94</v>
      </c>
    </row>
    <row r="3" spans="1:7" ht="15">
      <c r="A3" s="60">
        <v>40908</v>
      </c>
      <c r="C3" t="s">
        <v>56</v>
      </c>
      <c r="E3" t="s">
        <v>89</v>
      </c>
      <c r="G3" s="74" t="s">
        <v>95</v>
      </c>
    </row>
    <row r="4" spans="1:7" ht="15">
      <c r="A4" s="60">
        <v>40909</v>
      </c>
      <c r="C4" t="s">
        <v>57</v>
      </c>
      <c r="E4" t="s">
        <v>90</v>
      </c>
      <c r="G4" s="74" t="s">
        <v>96</v>
      </c>
    </row>
    <row r="5" spans="1:7">
      <c r="A5" s="60">
        <v>40910</v>
      </c>
      <c r="C5" t="s">
        <v>58</v>
      </c>
      <c r="E5" t="s">
        <v>91</v>
      </c>
    </row>
    <row r="6" spans="1:7">
      <c r="A6" s="60">
        <v>40911</v>
      </c>
      <c r="C6" t="s">
        <v>59</v>
      </c>
    </row>
    <row r="7" spans="1:7">
      <c r="A7" s="60">
        <v>40912</v>
      </c>
      <c r="C7" t="s">
        <v>60</v>
      </c>
    </row>
    <row r="8" spans="1:7">
      <c r="A8" s="60">
        <v>40913</v>
      </c>
      <c r="C8" t="s">
        <v>61</v>
      </c>
    </row>
    <row r="9" spans="1:7">
      <c r="A9" s="60">
        <v>40914</v>
      </c>
      <c r="C9" t="s">
        <v>62</v>
      </c>
    </row>
    <row r="10" spans="1:7">
      <c r="A10" s="60">
        <v>40915</v>
      </c>
      <c r="C10" t="s">
        <v>63</v>
      </c>
    </row>
    <row r="11" spans="1:7">
      <c r="A11" s="60">
        <v>40916</v>
      </c>
      <c r="C11" t="s">
        <v>64</v>
      </c>
    </row>
    <row r="12" spans="1:7">
      <c r="A12" s="60">
        <v>40917</v>
      </c>
      <c r="C12" t="s">
        <v>65</v>
      </c>
    </row>
    <row r="13" spans="1:7">
      <c r="A13" s="60">
        <v>40918</v>
      </c>
      <c r="C13" t="s">
        <v>66</v>
      </c>
    </row>
    <row r="14" spans="1:7">
      <c r="A14" s="60">
        <v>40919</v>
      </c>
      <c r="C14" t="s">
        <v>67</v>
      </c>
    </row>
    <row r="15" spans="1:7">
      <c r="A15" s="60">
        <v>40920</v>
      </c>
      <c r="C15" t="s">
        <v>68</v>
      </c>
    </row>
    <row r="16" spans="1:7">
      <c r="A16" s="60">
        <v>40921</v>
      </c>
      <c r="C16" t="s">
        <v>69</v>
      </c>
    </row>
    <row r="17" spans="1:3">
      <c r="A17" s="60">
        <v>40922</v>
      </c>
      <c r="C17" t="s">
        <v>70</v>
      </c>
    </row>
    <row r="18" spans="1:3">
      <c r="A18" s="60">
        <v>40923</v>
      </c>
      <c r="C18" t="s">
        <v>71</v>
      </c>
    </row>
    <row r="19" spans="1:3">
      <c r="A19" s="60">
        <v>40924</v>
      </c>
      <c r="C19" t="s">
        <v>72</v>
      </c>
    </row>
    <row r="20" spans="1:3">
      <c r="A20" s="60">
        <v>40925</v>
      </c>
      <c r="C20" t="s">
        <v>73</v>
      </c>
    </row>
    <row r="21" spans="1:3">
      <c r="A21" s="60">
        <v>40926</v>
      </c>
    </row>
    <row r="22" spans="1:3">
      <c r="A22" s="60">
        <v>40927</v>
      </c>
    </row>
    <row r="23" spans="1:3">
      <c r="A23" s="60">
        <v>40928</v>
      </c>
    </row>
    <row r="24" spans="1:3">
      <c r="A24" s="60">
        <v>40929</v>
      </c>
    </row>
    <row r="25" spans="1:3">
      <c r="A25" s="60">
        <v>40930</v>
      </c>
    </row>
    <row r="26" spans="1:3">
      <c r="A26" s="60">
        <v>40931</v>
      </c>
    </row>
    <row r="27" spans="1:3">
      <c r="A27" s="60">
        <v>40932</v>
      </c>
    </row>
    <row r="28" spans="1:3">
      <c r="A28" s="60">
        <v>40933</v>
      </c>
    </row>
    <row r="29" spans="1:3">
      <c r="A29" s="60">
        <v>40934</v>
      </c>
    </row>
    <row r="30" spans="1:3">
      <c r="A30" s="60">
        <v>40935</v>
      </c>
    </row>
    <row r="31" spans="1:3">
      <c r="A31" s="60">
        <v>40936</v>
      </c>
    </row>
    <row r="32" spans="1:3">
      <c r="A32" s="60">
        <v>40937</v>
      </c>
    </row>
    <row r="33" spans="1:1">
      <c r="A33" s="60">
        <v>40938</v>
      </c>
    </row>
    <row r="34" spans="1:1">
      <c r="A34" s="60">
        <v>40939</v>
      </c>
    </row>
    <row r="35" spans="1:1">
      <c r="A35" s="60">
        <v>40941</v>
      </c>
    </row>
    <row r="36" spans="1:1">
      <c r="A36" s="60">
        <v>40942</v>
      </c>
    </row>
    <row r="37" spans="1:1">
      <c r="A37" s="60">
        <v>40943</v>
      </c>
    </row>
    <row r="38" spans="1:1">
      <c r="A38" s="60">
        <v>40944</v>
      </c>
    </row>
    <row r="39" spans="1:1">
      <c r="A39" s="60">
        <v>40945</v>
      </c>
    </row>
    <row r="40" spans="1:1">
      <c r="A40" s="60">
        <v>40946</v>
      </c>
    </row>
    <row r="41" spans="1:1">
      <c r="A41" s="60">
        <v>40947</v>
      </c>
    </row>
    <row r="42" spans="1:1">
      <c r="A42" s="60">
        <v>40948</v>
      </c>
    </row>
    <row r="43" spans="1:1">
      <c r="A43" s="60">
        <v>40949</v>
      </c>
    </row>
    <row r="44" spans="1:1">
      <c r="A44" s="60">
        <v>40950</v>
      </c>
    </row>
    <row r="45" spans="1:1">
      <c r="A45" s="60">
        <v>40951</v>
      </c>
    </row>
    <row r="46" spans="1:1">
      <c r="A46" s="60">
        <v>40952</v>
      </c>
    </row>
    <row r="47" spans="1:1">
      <c r="A47" s="60">
        <v>40953</v>
      </c>
    </row>
    <row r="48" spans="1:1">
      <c r="A48" s="60">
        <v>40954</v>
      </c>
    </row>
    <row r="49" spans="1:1">
      <c r="A49" s="60">
        <v>40955</v>
      </c>
    </row>
    <row r="50" spans="1:1">
      <c r="A50" s="60">
        <v>40956</v>
      </c>
    </row>
    <row r="51" spans="1:1">
      <c r="A51" s="60">
        <v>40957</v>
      </c>
    </row>
    <row r="52" spans="1:1">
      <c r="A52" s="60">
        <v>40958</v>
      </c>
    </row>
    <row r="53" spans="1:1">
      <c r="A53" s="60">
        <v>40959</v>
      </c>
    </row>
    <row r="54" spans="1:1">
      <c r="A54" s="60">
        <v>40960</v>
      </c>
    </row>
    <row r="55" spans="1:1">
      <c r="A55" s="60">
        <v>40961</v>
      </c>
    </row>
    <row r="56" spans="1:1">
      <c r="A56" s="60">
        <v>40962</v>
      </c>
    </row>
    <row r="57" spans="1:1">
      <c r="A57" s="60">
        <v>40963</v>
      </c>
    </row>
    <row r="58" spans="1:1">
      <c r="A58" s="60">
        <v>40964</v>
      </c>
    </row>
    <row r="59" spans="1:1">
      <c r="A59" s="60">
        <v>40965</v>
      </c>
    </row>
    <row r="60" spans="1:1">
      <c r="A60" s="60">
        <v>40966</v>
      </c>
    </row>
    <row r="61" spans="1:1">
      <c r="A61" s="60">
        <v>40967</v>
      </c>
    </row>
    <row r="62" spans="1:1">
      <c r="A62" s="60">
        <v>40968</v>
      </c>
    </row>
    <row r="63" spans="1:1">
      <c r="A63" s="60">
        <v>40969</v>
      </c>
    </row>
    <row r="64" spans="1:1">
      <c r="A64" s="60">
        <v>40970</v>
      </c>
    </row>
    <row r="65" spans="1:1">
      <c r="A65" s="60">
        <v>40971</v>
      </c>
    </row>
    <row r="66" spans="1:1">
      <c r="A66" s="60">
        <v>40972</v>
      </c>
    </row>
    <row r="67" spans="1:1">
      <c r="A67" s="60">
        <v>40973</v>
      </c>
    </row>
    <row r="68" spans="1:1">
      <c r="A68" s="60">
        <v>40974</v>
      </c>
    </row>
    <row r="69" spans="1:1">
      <c r="A69" s="60">
        <v>40975</v>
      </c>
    </row>
    <row r="70" spans="1:1">
      <c r="A70" s="60">
        <v>40976</v>
      </c>
    </row>
    <row r="71" spans="1:1">
      <c r="A71" s="60">
        <v>40977</v>
      </c>
    </row>
    <row r="72" spans="1:1">
      <c r="A72" s="60">
        <v>40978</v>
      </c>
    </row>
    <row r="73" spans="1:1">
      <c r="A73" s="60">
        <v>40979</v>
      </c>
    </row>
    <row r="74" spans="1:1">
      <c r="A74" s="60">
        <v>40980</v>
      </c>
    </row>
    <row r="75" spans="1:1">
      <c r="A75" s="60">
        <v>40981</v>
      </c>
    </row>
    <row r="76" spans="1:1">
      <c r="A76" s="60">
        <v>40982</v>
      </c>
    </row>
    <row r="77" spans="1:1">
      <c r="A77" s="60">
        <v>40983</v>
      </c>
    </row>
    <row r="78" spans="1:1">
      <c r="A78" s="60">
        <v>40984</v>
      </c>
    </row>
    <row r="79" spans="1:1">
      <c r="A79" s="60">
        <v>40985</v>
      </c>
    </row>
    <row r="80" spans="1:1">
      <c r="A80" s="60">
        <v>40986</v>
      </c>
    </row>
    <row r="81" spans="1:1">
      <c r="A81" s="60">
        <v>40987</v>
      </c>
    </row>
    <row r="82" spans="1:1">
      <c r="A82" s="60">
        <v>40988</v>
      </c>
    </row>
    <row r="83" spans="1:1">
      <c r="A83" s="60">
        <v>40989</v>
      </c>
    </row>
    <row r="84" spans="1:1">
      <c r="A84" s="60">
        <v>40990</v>
      </c>
    </row>
    <row r="85" spans="1:1">
      <c r="A85" s="60">
        <v>40991</v>
      </c>
    </row>
    <row r="86" spans="1:1">
      <c r="A86" s="60">
        <v>40992</v>
      </c>
    </row>
    <row r="87" spans="1:1">
      <c r="A87" s="60">
        <v>40993</v>
      </c>
    </row>
    <row r="88" spans="1:1">
      <c r="A88" s="60">
        <v>40994</v>
      </c>
    </row>
    <row r="89" spans="1:1">
      <c r="A89" s="60">
        <v>40995</v>
      </c>
    </row>
    <row r="90" spans="1:1">
      <c r="A90" s="60">
        <v>40996</v>
      </c>
    </row>
    <row r="91" spans="1:1">
      <c r="A91" s="60">
        <v>40997</v>
      </c>
    </row>
    <row r="92" spans="1:1">
      <c r="A92" s="60">
        <v>40998</v>
      </c>
    </row>
    <row r="93" spans="1:1">
      <c r="A93" s="60">
        <v>40999</v>
      </c>
    </row>
    <row r="94" spans="1:1">
      <c r="A94" s="60">
        <v>41000</v>
      </c>
    </row>
    <row r="95" spans="1:1">
      <c r="A95" s="60">
        <v>41001</v>
      </c>
    </row>
    <row r="96" spans="1:1">
      <c r="A96" s="60">
        <v>41002</v>
      </c>
    </row>
    <row r="97" spans="1:1">
      <c r="A97" s="60">
        <v>41003</v>
      </c>
    </row>
    <row r="98" spans="1:1">
      <c r="A98" s="60">
        <v>41004</v>
      </c>
    </row>
    <row r="99" spans="1:1">
      <c r="A99" s="60">
        <v>41005</v>
      </c>
    </row>
    <row r="100" spans="1:1">
      <c r="A100" s="60">
        <v>41006</v>
      </c>
    </row>
    <row r="101" spans="1:1">
      <c r="A101" s="60">
        <v>41007</v>
      </c>
    </row>
    <row r="102" spans="1:1">
      <c r="A102" s="60">
        <v>41008</v>
      </c>
    </row>
    <row r="103" spans="1:1">
      <c r="A103" s="60">
        <v>41009</v>
      </c>
    </row>
    <row r="104" spans="1:1">
      <c r="A104" s="60">
        <v>41010</v>
      </c>
    </row>
    <row r="105" spans="1:1">
      <c r="A105" s="60">
        <v>41011</v>
      </c>
    </row>
    <row r="106" spans="1:1">
      <c r="A106" s="60">
        <v>41012</v>
      </c>
    </row>
    <row r="107" spans="1:1">
      <c r="A107" s="60">
        <v>41013</v>
      </c>
    </row>
    <row r="108" spans="1:1">
      <c r="A108" s="60">
        <v>41014</v>
      </c>
    </row>
    <row r="109" spans="1:1">
      <c r="A109" s="60">
        <v>41015</v>
      </c>
    </row>
    <row r="110" spans="1:1">
      <c r="A110" s="60">
        <v>41016</v>
      </c>
    </row>
    <row r="111" spans="1:1">
      <c r="A111" s="60">
        <v>41017</v>
      </c>
    </row>
    <row r="112" spans="1:1">
      <c r="A112" s="60">
        <v>41018</v>
      </c>
    </row>
    <row r="113" spans="1:1">
      <c r="A113" s="60">
        <v>41019</v>
      </c>
    </row>
    <row r="114" spans="1:1">
      <c r="A114" s="60">
        <v>41020</v>
      </c>
    </row>
    <row r="115" spans="1:1">
      <c r="A115" s="60">
        <v>41021</v>
      </c>
    </row>
    <row r="116" spans="1:1">
      <c r="A116" s="60">
        <v>41022</v>
      </c>
    </row>
    <row r="117" spans="1:1">
      <c r="A117" s="60">
        <v>41023</v>
      </c>
    </row>
    <row r="118" spans="1:1">
      <c r="A118" s="60">
        <v>41024</v>
      </c>
    </row>
    <row r="119" spans="1:1">
      <c r="A119" s="60">
        <v>41025</v>
      </c>
    </row>
    <row r="120" spans="1:1">
      <c r="A120" s="60">
        <v>41026</v>
      </c>
    </row>
    <row r="121" spans="1:1">
      <c r="A121" s="60">
        <v>41027</v>
      </c>
    </row>
    <row r="122" spans="1:1">
      <c r="A122" s="60">
        <v>41028</v>
      </c>
    </row>
    <row r="123" spans="1:1">
      <c r="A123" s="60">
        <v>41029</v>
      </c>
    </row>
    <row r="124" spans="1:1">
      <c r="A124" s="60">
        <v>41030</v>
      </c>
    </row>
    <row r="125" spans="1:1">
      <c r="A125" s="60">
        <v>41031</v>
      </c>
    </row>
    <row r="126" spans="1:1">
      <c r="A126" s="60">
        <v>41032</v>
      </c>
    </row>
    <row r="127" spans="1:1">
      <c r="A127" s="60">
        <v>41033</v>
      </c>
    </row>
    <row r="128" spans="1:1">
      <c r="A128" s="60">
        <v>41034</v>
      </c>
    </row>
    <row r="129" spans="1:1">
      <c r="A129" s="60">
        <v>41035</v>
      </c>
    </row>
    <row r="130" spans="1:1">
      <c r="A130" s="60">
        <v>41036</v>
      </c>
    </row>
    <row r="131" spans="1:1">
      <c r="A131" s="60">
        <v>41037</v>
      </c>
    </row>
    <row r="132" spans="1:1">
      <c r="A132" s="60">
        <v>41038</v>
      </c>
    </row>
    <row r="133" spans="1:1">
      <c r="A133" s="60">
        <v>41039</v>
      </c>
    </row>
    <row r="134" spans="1:1">
      <c r="A134" s="60">
        <v>41040</v>
      </c>
    </row>
    <row r="135" spans="1:1">
      <c r="A135" s="60">
        <v>41041</v>
      </c>
    </row>
    <row r="136" spans="1:1">
      <c r="A136" s="60">
        <v>41042</v>
      </c>
    </row>
    <row r="137" spans="1:1">
      <c r="A137" s="60">
        <v>41043</v>
      </c>
    </row>
    <row r="138" spans="1:1">
      <c r="A138" s="60">
        <v>41044</v>
      </c>
    </row>
    <row r="139" spans="1:1">
      <c r="A139" s="60">
        <v>41045</v>
      </c>
    </row>
    <row r="140" spans="1:1">
      <c r="A140" s="60">
        <v>41046</v>
      </c>
    </row>
    <row r="141" spans="1:1">
      <c r="A141" s="60">
        <v>41047</v>
      </c>
    </row>
    <row r="142" spans="1:1">
      <c r="A142" s="60">
        <v>41048</v>
      </c>
    </row>
    <row r="143" spans="1:1">
      <c r="A143" s="60">
        <v>41049</v>
      </c>
    </row>
    <row r="144" spans="1:1">
      <c r="A144" s="60">
        <v>41050</v>
      </c>
    </row>
    <row r="145" spans="1:1">
      <c r="A145" s="60">
        <v>41051</v>
      </c>
    </row>
    <row r="146" spans="1:1">
      <c r="A146" s="60">
        <v>41052</v>
      </c>
    </row>
    <row r="147" spans="1:1">
      <c r="A147" s="60">
        <v>41053</v>
      </c>
    </row>
    <row r="148" spans="1:1">
      <c r="A148" s="60">
        <v>41054</v>
      </c>
    </row>
    <row r="149" spans="1:1">
      <c r="A149" s="60">
        <v>41055</v>
      </c>
    </row>
    <row r="150" spans="1:1">
      <c r="A150" s="60">
        <v>41056</v>
      </c>
    </row>
    <row r="151" spans="1:1">
      <c r="A151" s="60">
        <v>41057</v>
      </c>
    </row>
    <row r="152" spans="1:1">
      <c r="A152" s="60">
        <v>41058</v>
      </c>
    </row>
    <row r="153" spans="1:1">
      <c r="A153" s="60">
        <v>41059</v>
      </c>
    </row>
    <row r="154" spans="1:1">
      <c r="A154" s="60">
        <v>41060</v>
      </c>
    </row>
    <row r="155" spans="1:1">
      <c r="A155" s="60">
        <v>41061</v>
      </c>
    </row>
    <row r="156" spans="1:1">
      <c r="A156" s="60">
        <v>41062</v>
      </c>
    </row>
    <row r="157" spans="1:1">
      <c r="A157" s="60">
        <v>41063</v>
      </c>
    </row>
    <row r="158" spans="1:1">
      <c r="A158" s="60">
        <v>41064</v>
      </c>
    </row>
    <row r="159" spans="1:1">
      <c r="A159" s="60">
        <v>41065</v>
      </c>
    </row>
    <row r="160" spans="1:1">
      <c r="A160" s="60">
        <v>41066</v>
      </c>
    </row>
    <row r="161" spans="1:1">
      <c r="A161" s="60">
        <v>41067</v>
      </c>
    </row>
    <row r="162" spans="1:1">
      <c r="A162" s="60">
        <v>41068</v>
      </c>
    </row>
    <row r="163" spans="1:1">
      <c r="A163" s="60">
        <v>41069</v>
      </c>
    </row>
    <row r="164" spans="1:1">
      <c r="A164" s="60">
        <v>41070</v>
      </c>
    </row>
    <row r="165" spans="1:1">
      <c r="A165" s="60">
        <v>41071</v>
      </c>
    </row>
    <row r="166" spans="1:1">
      <c r="A166" s="60">
        <v>41072</v>
      </c>
    </row>
    <row r="167" spans="1:1">
      <c r="A167" s="60">
        <v>41073</v>
      </c>
    </row>
    <row r="168" spans="1:1">
      <c r="A168" s="60">
        <v>41074</v>
      </c>
    </row>
    <row r="169" spans="1:1">
      <c r="A169" s="60">
        <v>41075</v>
      </c>
    </row>
    <row r="170" spans="1:1">
      <c r="A170" s="60">
        <v>41076</v>
      </c>
    </row>
    <row r="171" spans="1:1">
      <c r="A171" s="60">
        <v>41077</v>
      </c>
    </row>
    <row r="172" spans="1:1">
      <c r="A172" s="60">
        <v>41078</v>
      </c>
    </row>
    <row r="173" spans="1:1">
      <c r="A173" s="60">
        <v>41079</v>
      </c>
    </row>
    <row r="174" spans="1:1">
      <c r="A174" s="60">
        <v>41080</v>
      </c>
    </row>
    <row r="175" spans="1:1">
      <c r="A175" s="60">
        <v>41081</v>
      </c>
    </row>
    <row r="176" spans="1:1">
      <c r="A176" s="60">
        <v>41082</v>
      </c>
    </row>
    <row r="177" spans="1:1">
      <c r="A177" s="60">
        <v>41083</v>
      </c>
    </row>
    <row r="178" spans="1:1">
      <c r="A178" s="60">
        <v>41084</v>
      </c>
    </row>
    <row r="179" spans="1:1">
      <c r="A179" s="60">
        <v>41085</v>
      </c>
    </row>
    <row r="180" spans="1:1">
      <c r="A180" s="60">
        <v>41086</v>
      </c>
    </row>
    <row r="181" spans="1:1">
      <c r="A181" s="60">
        <v>41087</v>
      </c>
    </row>
    <row r="182" spans="1:1">
      <c r="A182" s="60">
        <v>41088</v>
      </c>
    </row>
    <row r="183" spans="1:1">
      <c r="A183" s="60">
        <v>41089</v>
      </c>
    </row>
    <row r="184" spans="1:1">
      <c r="A184" s="60">
        <v>41090</v>
      </c>
    </row>
    <row r="185" spans="1:1">
      <c r="A185" s="60">
        <v>41091</v>
      </c>
    </row>
    <row r="186" spans="1:1">
      <c r="A186" s="60">
        <v>41092</v>
      </c>
    </row>
    <row r="187" spans="1:1">
      <c r="A187" s="60">
        <v>41093</v>
      </c>
    </row>
    <row r="188" spans="1:1">
      <c r="A188" s="60">
        <v>41094</v>
      </c>
    </row>
    <row r="189" spans="1:1">
      <c r="A189" s="60">
        <v>41095</v>
      </c>
    </row>
    <row r="190" spans="1:1">
      <c r="A190" s="60">
        <v>41096</v>
      </c>
    </row>
    <row r="191" spans="1:1">
      <c r="A191" s="60">
        <v>41097</v>
      </c>
    </row>
    <row r="192" spans="1:1">
      <c r="A192" s="60">
        <v>41098</v>
      </c>
    </row>
    <row r="193" spans="1:1">
      <c r="A193" s="60">
        <v>41099</v>
      </c>
    </row>
    <row r="194" spans="1:1">
      <c r="A194" s="60">
        <v>41100</v>
      </c>
    </row>
    <row r="195" spans="1:1">
      <c r="A195" s="60">
        <v>41101</v>
      </c>
    </row>
    <row r="196" spans="1:1">
      <c r="A196" s="60">
        <v>41102</v>
      </c>
    </row>
    <row r="197" spans="1:1">
      <c r="A197" s="60">
        <v>41103</v>
      </c>
    </row>
    <row r="198" spans="1:1">
      <c r="A198" s="60">
        <v>41104</v>
      </c>
    </row>
    <row r="199" spans="1:1">
      <c r="A199" s="60">
        <v>41105</v>
      </c>
    </row>
    <row r="200" spans="1:1">
      <c r="A200" s="60">
        <v>41106</v>
      </c>
    </row>
    <row r="201" spans="1:1">
      <c r="A201" s="60">
        <v>41107</v>
      </c>
    </row>
    <row r="202" spans="1:1">
      <c r="A202" s="60">
        <v>41108</v>
      </c>
    </row>
    <row r="203" spans="1:1">
      <c r="A203" s="60">
        <v>41109</v>
      </c>
    </row>
    <row r="204" spans="1:1">
      <c r="A204" s="60">
        <v>41110</v>
      </c>
    </row>
    <row r="205" spans="1:1">
      <c r="A205" s="60">
        <v>41111</v>
      </c>
    </row>
    <row r="206" spans="1:1">
      <c r="A206" s="60">
        <v>41112</v>
      </c>
    </row>
    <row r="207" spans="1:1">
      <c r="A207" s="60">
        <v>41113</v>
      </c>
    </row>
    <row r="208" spans="1:1">
      <c r="A208" s="60">
        <v>41114</v>
      </c>
    </row>
    <row r="209" spans="1:1">
      <c r="A209" s="60">
        <v>41115</v>
      </c>
    </row>
    <row r="210" spans="1:1">
      <c r="A210" s="60">
        <v>41116</v>
      </c>
    </row>
    <row r="211" spans="1:1">
      <c r="A211" s="60">
        <v>41117</v>
      </c>
    </row>
    <row r="212" spans="1:1">
      <c r="A212" s="60">
        <v>41118</v>
      </c>
    </row>
    <row r="213" spans="1:1">
      <c r="A213" s="60">
        <v>41119</v>
      </c>
    </row>
    <row r="214" spans="1:1">
      <c r="A214" s="60">
        <v>41120</v>
      </c>
    </row>
    <row r="215" spans="1:1">
      <c r="A215" s="60">
        <v>41121</v>
      </c>
    </row>
    <row r="216" spans="1:1">
      <c r="A216" s="60">
        <v>41122</v>
      </c>
    </row>
    <row r="217" spans="1:1">
      <c r="A217" s="60">
        <v>41123</v>
      </c>
    </row>
    <row r="218" spans="1:1">
      <c r="A218" s="60">
        <v>41124</v>
      </c>
    </row>
    <row r="219" spans="1:1">
      <c r="A219" s="60">
        <v>41125</v>
      </c>
    </row>
    <row r="220" spans="1:1">
      <c r="A220" s="60">
        <v>41126</v>
      </c>
    </row>
    <row r="221" spans="1:1">
      <c r="A221" s="60">
        <v>41127</v>
      </c>
    </row>
    <row r="222" spans="1:1">
      <c r="A222" s="60">
        <v>41128</v>
      </c>
    </row>
    <row r="223" spans="1:1">
      <c r="A223" s="60">
        <v>41129</v>
      </c>
    </row>
    <row r="224" spans="1:1">
      <c r="A224" s="60">
        <v>41130</v>
      </c>
    </row>
    <row r="225" spans="1:1">
      <c r="A225" s="60">
        <v>41131</v>
      </c>
    </row>
    <row r="226" spans="1:1">
      <c r="A226" s="60">
        <v>41132</v>
      </c>
    </row>
    <row r="227" spans="1:1">
      <c r="A227" s="60">
        <v>41133</v>
      </c>
    </row>
    <row r="228" spans="1:1">
      <c r="A228" s="60">
        <v>41134</v>
      </c>
    </row>
    <row r="229" spans="1:1">
      <c r="A229" s="60">
        <v>41135</v>
      </c>
    </row>
    <row r="230" spans="1:1">
      <c r="A230" s="60">
        <v>41136</v>
      </c>
    </row>
    <row r="231" spans="1:1">
      <c r="A231" s="60">
        <v>41137</v>
      </c>
    </row>
    <row r="232" spans="1:1">
      <c r="A232" s="60">
        <v>41138</v>
      </c>
    </row>
    <row r="233" spans="1:1">
      <c r="A233" s="60">
        <v>41139</v>
      </c>
    </row>
    <row r="234" spans="1:1">
      <c r="A234" s="60">
        <v>41140</v>
      </c>
    </row>
    <row r="235" spans="1:1">
      <c r="A235" s="60">
        <v>41141</v>
      </c>
    </row>
    <row r="236" spans="1:1">
      <c r="A236" s="60">
        <v>41142</v>
      </c>
    </row>
    <row r="237" spans="1:1">
      <c r="A237" s="60">
        <v>41143</v>
      </c>
    </row>
    <row r="238" spans="1:1">
      <c r="A238" s="60">
        <v>41144</v>
      </c>
    </row>
    <row r="239" spans="1:1">
      <c r="A239" s="60">
        <v>41145</v>
      </c>
    </row>
    <row r="240" spans="1:1">
      <c r="A240" s="60">
        <v>41146</v>
      </c>
    </row>
    <row r="241" spans="1:1">
      <c r="A241" s="60">
        <v>41147</v>
      </c>
    </row>
    <row r="242" spans="1:1">
      <c r="A242" s="60">
        <v>41148</v>
      </c>
    </row>
    <row r="243" spans="1:1">
      <c r="A243" s="60">
        <v>41149</v>
      </c>
    </row>
    <row r="244" spans="1:1">
      <c r="A244" s="60">
        <v>41150</v>
      </c>
    </row>
    <row r="245" spans="1:1">
      <c r="A245" s="60">
        <v>41151</v>
      </c>
    </row>
    <row r="246" spans="1:1">
      <c r="A246" s="60">
        <v>41152</v>
      </c>
    </row>
    <row r="247" spans="1:1">
      <c r="A247" s="60">
        <v>41153</v>
      </c>
    </row>
    <row r="248" spans="1:1">
      <c r="A248" s="60">
        <v>41154</v>
      </c>
    </row>
    <row r="249" spans="1:1">
      <c r="A249" s="60">
        <v>41155</v>
      </c>
    </row>
    <row r="250" spans="1:1">
      <c r="A250" s="60">
        <v>41156</v>
      </c>
    </row>
    <row r="251" spans="1:1">
      <c r="A251" s="60">
        <v>41157</v>
      </c>
    </row>
    <row r="252" spans="1:1">
      <c r="A252" s="60">
        <v>41158</v>
      </c>
    </row>
    <row r="253" spans="1:1">
      <c r="A253" s="60">
        <v>41159</v>
      </c>
    </row>
    <row r="254" spans="1:1">
      <c r="A254" s="60">
        <v>41160</v>
      </c>
    </row>
    <row r="255" spans="1:1">
      <c r="A255" s="60">
        <v>41161</v>
      </c>
    </row>
    <row r="256" spans="1:1">
      <c r="A256" s="60">
        <v>41162</v>
      </c>
    </row>
    <row r="257" spans="1:1">
      <c r="A257" s="60">
        <v>41163</v>
      </c>
    </row>
    <row r="258" spans="1:1">
      <c r="A258" s="60">
        <v>41164</v>
      </c>
    </row>
    <row r="259" spans="1:1">
      <c r="A259" s="60">
        <v>41165</v>
      </c>
    </row>
    <row r="260" spans="1:1">
      <c r="A260" s="60">
        <v>41166</v>
      </c>
    </row>
    <row r="261" spans="1:1">
      <c r="A261" s="60">
        <v>41167</v>
      </c>
    </row>
    <row r="262" spans="1:1">
      <c r="A262" s="60">
        <v>41168</v>
      </c>
    </row>
    <row r="263" spans="1:1">
      <c r="A263" s="60">
        <v>41169</v>
      </c>
    </row>
    <row r="264" spans="1:1">
      <c r="A264" s="60">
        <v>41170</v>
      </c>
    </row>
    <row r="265" spans="1:1">
      <c r="A265" s="60">
        <v>41171</v>
      </c>
    </row>
    <row r="266" spans="1:1">
      <c r="A266" s="60">
        <v>41172</v>
      </c>
    </row>
    <row r="267" spans="1:1">
      <c r="A267" s="60">
        <v>41173</v>
      </c>
    </row>
    <row r="268" spans="1:1">
      <c r="A268" s="60">
        <v>41174</v>
      </c>
    </row>
    <row r="269" spans="1:1">
      <c r="A269" s="60">
        <v>41175</v>
      </c>
    </row>
    <row r="270" spans="1:1">
      <c r="A270" s="60">
        <v>41176</v>
      </c>
    </row>
    <row r="271" spans="1:1">
      <c r="A271" s="60">
        <v>41177</v>
      </c>
    </row>
    <row r="272" spans="1:1">
      <c r="A272" s="60">
        <v>41178</v>
      </c>
    </row>
    <row r="273" spans="1:1">
      <c r="A273" s="60">
        <v>41179</v>
      </c>
    </row>
    <row r="274" spans="1:1">
      <c r="A274" s="60">
        <v>41180</v>
      </c>
    </row>
    <row r="275" spans="1:1">
      <c r="A275" s="60">
        <v>41181</v>
      </c>
    </row>
    <row r="276" spans="1:1">
      <c r="A276" s="60">
        <v>41182</v>
      </c>
    </row>
    <row r="277" spans="1:1">
      <c r="A277" s="60">
        <v>41183</v>
      </c>
    </row>
    <row r="278" spans="1:1">
      <c r="A278" s="60">
        <v>41184</v>
      </c>
    </row>
    <row r="279" spans="1:1">
      <c r="A279" s="60">
        <v>41185</v>
      </c>
    </row>
    <row r="280" spans="1:1">
      <c r="A280" s="60">
        <v>41186</v>
      </c>
    </row>
    <row r="281" spans="1:1">
      <c r="A281" s="60">
        <v>41187</v>
      </c>
    </row>
    <row r="282" spans="1:1">
      <c r="A282" s="60">
        <v>41188</v>
      </c>
    </row>
    <row r="283" spans="1:1">
      <c r="A283" s="60">
        <v>41189</v>
      </c>
    </row>
    <row r="284" spans="1:1">
      <c r="A284" s="60">
        <v>41190</v>
      </c>
    </row>
    <row r="285" spans="1:1">
      <c r="A285" s="60">
        <v>41191</v>
      </c>
    </row>
    <row r="286" spans="1:1">
      <c r="A286" s="60">
        <v>41192</v>
      </c>
    </row>
    <row r="287" spans="1:1">
      <c r="A287" s="60">
        <v>41193</v>
      </c>
    </row>
    <row r="288" spans="1:1">
      <c r="A288" s="60">
        <v>41194</v>
      </c>
    </row>
    <row r="289" spans="1:1">
      <c r="A289" s="60">
        <v>41195</v>
      </c>
    </row>
    <row r="290" spans="1:1">
      <c r="A290" s="60">
        <v>41196</v>
      </c>
    </row>
    <row r="291" spans="1:1">
      <c r="A291" s="60">
        <v>41197</v>
      </c>
    </row>
    <row r="292" spans="1:1">
      <c r="A292" s="60">
        <v>41198</v>
      </c>
    </row>
    <row r="293" spans="1:1">
      <c r="A293" s="60">
        <v>41199</v>
      </c>
    </row>
    <row r="294" spans="1:1">
      <c r="A294" s="60">
        <v>41200</v>
      </c>
    </row>
    <row r="295" spans="1:1">
      <c r="A295" s="60">
        <v>41201</v>
      </c>
    </row>
    <row r="296" spans="1:1">
      <c r="A296" s="60">
        <v>41202</v>
      </c>
    </row>
    <row r="297" spans="1:1">
      <c r="A297" s="60">
        <v>41203</v>
      </c>
    </row>
    <row r="298" spans="1:1">
      <c r="A298" s="60">
        <v>41204</v>
      </c>
    </row>
    <row r="299" spans="1:1">
      <c r="A299" s="60">
        <v>41205</v>
      </c>
    </row>
    <row r="300" spans="1:1">
      <c r="A300" s="60">
        <v>41206</v>
      </c>
    </row>
    <row r="301" spans="1:1">
      <c r="A301" s="60">
        <v>41207</v>
      </c>
    </row>
    <row r="302" spans="1:1">
      <c r="A302" s="60">
        <v>41208</v>
      </c>
    </row>
    <row r="303" spans="1:1">
      <c r="A303" s="60">
        <v>41209</v>
      </c>
    </row>
    <row r="304" spans="1:1">
      <c r="A304" s="60">
        <v>41210</v>
      </c>
    </row>
    <row r="305" spans="1:1">
      <c r="A305" s="60">
        <v>41211</v>
      </c>
    </row>
    <row r="306" spans="1:1">
      <c r="A306" s="60">
        <v>41212</v>
      </c>
    </row>
    <row r="307" spans="1:1">
      <c r="A307" s="60">
        <v>41213</v>
      </c>
    </row>
    <row r="308" spans="1:1">
      <c r="A308" s="60">
        <v>41214</v>
      </c>
    </row>
    <row r="309" spans="1:1">
      <c r="A309" s="60">
        <v>41215</v>
      </c>
    </row>
    <row r="310" spans="1:1">
      <c r="A310" s="60">
        <v>41216</v>
      </c>
    </row>
    <row r="311" spans="1:1">
      <c r="A311" s="60">
        <v>41217</v>
      </c>
    </row>
    <row r="312" spans="1:1">
      <c r="A312" s="60">
        <v>41218</v>
      </c>
    </row>
    <row r="313" spans="1:1">
      <c r="A313" s="60">
        <v>41219</v>
      </c>
    </row>
    <row r="314" spans="1:1">
      <c r="A314" s="60">
        <v>41220</v>
      </c>
    </row>
    <row r="315" spans="1:1">
      <c r="A315" s="60">
        <v>41221</v>
      </c>
    </row>
    <row r="316" spans="1:1">
      <c r="A316" s="60">
        <v>41222</v>
      </c>
    </row>
    <row r="317" spans="1:1">
      <c r="A317" s="60">
        <v>41223</v>
      </c>
    </row>
    <row r="318" spans="1:1">
      <c r="A318" s="60">
        <v>41224</v>
      </c>
    </row>
    <row r="319" spans="1:1">
      <c r="A319" s="60">
        <v>41225</v>
      </c>
    </row>
    <row r="320" spans="1:1">
      <c r="A320" s="60">
        <v>41226</v>
      </c>
    </row>
    <row r="321" spans="1:1">
      <c r="A321" s="60">
        <v>41227</v>
      </c>
    </row>
    <row r="322" spans="1:1">
      <c r="A322" s="60">
        <v>41228</v>
      </c>
    </row>
    <row r="323" spans="1:1">
      <c r="A323" s="60">
        <v>41229</v>
      </c>
    </row>
    <row r="324" spans="1:1">
      <c r="A324" s="60">
        <v>41230</v>
      </c>
    </row>
    <row r="325" spans="1:1">
      <c r="A325" s="60">
        <v>41231</v>
      </c>
    </row>
    <row r="326" spans="1:1">
      <c r="A326" s="60">
        <v>41232</v>
      </c>
    </row>
    <row r="327" spans="1:1">
      <c r="A327" s="60">
        <v>41233</v>
      </c>
    </row>
    <row r="328" spans="1:1">
      <c r="A328" s="60">
        <v>41234</v>
      </c>
    </row>
    <row r="329" spans="1:1">
      <c r="A329" s="60">
        <v>41235</v>
      </c>
    </row>
    <row r="330" spans="1:1">
      <c r="A330" s="60">
        <v>41236</v>
      </c>
    </row>
    <row r="331" spans="1:1">
      <c r="A331" s="60">
        <v>41237</v>
      </c>
    </row>
    <row r="332" spans="1:1">
      <c r="A332" s="60">
        <v>41238</v>
      </c>
    </row>
    <row r="333" spans="1:1">
      <c r="A333" s="60">
        <v>41239</v>
      </c>
    </row>
    <row r="334" spans="1:1">
      <c r="A334" s="60">
        <v>41240</v>
      </c>
    </row>
    <row r="335" spans="1:1">
      <c r="A335" s="60">
        <v>41241</v>
      </c>
    </row>
    <row r="336" spans="1:1">
      <c r="A336" s="60">
        <v>41242</v>
      </c>
    </row>
    <row r="337" spans="1:1">
      <c r="A337" s="60">
        <v>41243</v>
      </c>
    </row>
    <row r="338" spans="1:1">
      <c r="A338" s="60">
        <v>41244</v>
      </c>
    </row>
    <row r="339" spans="1:1">
      <c r="A339" s="60">
        <v>41245</v>
      </c>
    </row>
    <row r="340" spans="1:1">
      <c r="A340" s="60">
        <v>41246</v>
      </c>
    </row>
    <row r="341" spans="1:1">
      <c r="A341" s="60">
        <v>41247</v>
      </c>
    </row>
    <row r="342" spans="1:1">
      <c r="A342" s="60">
        <v>41248</v>
      </c>
    </row>
    <row r="343" spans="1:1">
      <c r="A343" s="60">
        <v>41249</v>
      </c>
    </row>
    <row r="344" spans="1:1">
      <c r="A344" s="60">
        <v>41250</v>
      </c>
    </row>
    <row r="345" spans="1:1">
      <c r="A345" s="60">
        <v>41251</v>
      </c>
    </row>
    <row r="346" spans="1:1">
      <c r="A346" s="60">
        <v>41252</v>
      </c>
    </row>
    <row r="347" spans="1:1">
      <c r="A347" s="60">
        <v>41253</v>
      </c>
    </row>
    <row r="348" spans="1:1">
      <c r="A348" s="60">
        <v>41254</v>
      </c>
    </row>
    <row r="349" spans="1:1">
      <c r="A349" s="60">
        <v>41255</v>
      </c>
    </row>
    <row r="350" spans="1:1">
      <c r="A350" s="60">
        <v>41256</v>
      </c>
    </row>
    <row r="351" spans="1:1">
      <c r="A351" s="60">
        <v>41257</v>
      </c>
    </row>
    <row r="352" spans="1:1">
      <c r="A352" s="60">
        <v>41258</v>
      </c>
    </row>
    <row r="353" spans="1:1">
      <c r="A353" s="60">
        <v>41259</v>
      </c>
    </row>
    <row r="354" spans="1:1">
      <c r="A354" s="60">
        <v>41260</v>
      </c>
    </row>
    <row r="355" spans="1:1">
      <c r="A355" s="60">
        <v>41261</v>
      </c>
    </row>
    <row r="356" spans="1:1">
      <c r="A356" s="60">
        <v>41262</v>
      </c>
    </row>
    <row r="357" spans="1:1">
      <c r="A357" s="60">
        <v>41263</v>
      </c>
    </row>
    <row r="358" spans="1:1">
      <c r="A358" s="60">
        <v>41264</v>
      </c>
    </row>
    <row r="359" spans="1:1">
      <c r="A359" s="60">
        <v>41265</v>
      </c>
    </row>
    <row r="360" spans="1:1">
      <c r="A360" s="60">
        <v>41266</v>
      </c>
    </row>
    <row r="361" spans="1:1">
      <c r="A361" s="60">
        <v>41267</v>
      </c>
    </row>
    <row r="362" spans="1:1">
      <c r="A362" s="60">
        <v>41268</v>
      </c>
    </row>
    <row r="363" spans="1:1">
      <c r="A363" s="60">
        <v>41269</v>
      </c>
    </row>
    <row r="364" spans="1:1">
      <c r="A364" s="60">
        <v>41270</v>
      </c>
    </row>
    <row r="365" spans="1:1">
      <c r="A365" s="60">
        <v>41271</v>
      </c>
    </row>
    <row r="366" spans="1:1">
      <c r="A366" s="60">
        <v>41272</v>
      </c>
    </row>
    <row r="367" spans="1:1">
      <c r="A367" s="60">
        <v>41273</v>
      </c>
    </row>
    <row r="368" spans="1:1">
      <c r="A368" s="60">
        <v>41274</v>
      </c>
    </row>
    <row r="369" spans="1:1">
      <c r="A369" s="60">
        <v>41275</v>
      </c>
    </row>
    <row r="370" spans="1:1">
      <c r="A370" s="60">
        <v>41276</v>
      </c>
    </row>
    <row r="371" spans="1:1">
      <c r="A371" s="60">
        <v>41277</v>
      </c>
    </row>
    <row r="372" spans="1:1">
      <c r="A372" s="60">
        <v>41278</v>
      </c>
    </row>
    <row r="373" spans="1:1">
      <c r="A373" s="60">
        <v>41279</v>
      </c>
    </row>
    <row r="374" spans="1:1">
      <c r="A374" s="60">
        <v>41280</v>
      </c>
    </row>
    <row r="375" spans="1:1">
      <c r="A375" s="60">
        <v>41281</v>
      </c>
    </row>
    <row r="376" spans="1:1">
      <c r="A376" s="60">
        <v>41282</v>
      </c>
    </row>
    <row r="377" spans="1:1">
      <c r="A377" s="60">
        <v>41283</v>
      </c>
    </row>
    <row r="378" spans="1:1">
      <c r="A378" s="60">
        <v>41284</v>
      </c>
    </row>
    <row r="379" spans="1:1">
      <c r="A379" s="60">
        <v>41285</v>
      </c>
    </row>
    <row r="380" spans="1:1">
      <c r="A380" s="60">
        <v>41286</v>
      </c>
    </row>
    <row r="381" spans="1:1">
      <c r="A381" s="60">
        <v>41287</v>
      </c>
    </row>
    <row r="382" spans="1:1">
      <c r="A382" s="60">
        <v>41288</v>
      </c>
    </row>
    <row r="383" spans="1:1">
      <c r="A383" s="60">
        <v>41289</v>
      </c>
    </row>
    <row r="384" spans="1:1">
      <c r="A384" s="60">
        <v>41290</v>
      </c>
    </row>
    <row r="385" spans="1:1">
      <c r="A385" s="60">
        <v>41291</v>
      </c>
    </row>
    <row r="386" spans="1:1">
      <c r="A386" s="60">
        <v>41292</v>
      </c>
    </row>
    <row r="387" spans="1:1">
      <c r="A387" s="60">
        <v>41293</v>
      </c>
    </row>
    <row r="388" spans="1:1">
      <c r="A388" s="60">
        <v>41294</v>
      </c>
    </row>
    <row r="389" spans="1:1">
      <c r="A389" s="60">
        <v>41295</v>
      </c>
    </row>
    <row r="390" spans="1:1">
      <c r="A390" s="60">
        <v>41296</v>
      </c>
    </row>
    <row r="391" spans="1:1">
      <c r="A391" s="60">
        <v>41297</v>
      </c>
    </row>
    <row r="392" spans="1:1">
      <c r="A392" s="60">
        <v>41298</v>
      </c>
    </row>
    <row r="393" spans="1:1">
      <c r="A393" s="60">
        <v>41299</v>
      </c>
    </row>
    <row r="394" spans="1:1">
      <c r="A394" s="60">
        <v>41300</v>
      </c>
    </row>
    <row r="395" spans="1:1">
      <c r="A395" s="60">
        <v>41301</v>
      </c>
    </row>
    <row r="396" spans="1:1">
      <c r="A396" s="60">
        <v>41302</v>
      </c>
    </row>
    <row r="397" spans="1:1">
      <c r="A397" s="60">
        <v>41303</v>
      </c>
    </row>
    <row r="398" spans="1:1">
      <c r="A398" s="60">
        <v>41304</v>
      </c>
    </row>
    <row r="399" spans="1:1">
      <c r="A399" s="60">
        <v>41305</v>
      </c>
    </row>
    <row r="400" spans="1:1">
      <c r="A400" s="60">
        <v>41306</v>
      </c>
    </row>
    <row r="401" spans="1:1">
      <c r="A401" s="60">
        <v>41307</v>
      </c>
    </row>
    <row r="402" spans="1:1">
      <c r="A402" s="60">
        <v>41308</v>
      </c>
    </row>
    <row r="403" spans="1:1">
      <c r="A403" s="60">
        <v>41309</v>
      </c>
    </row>
    <row r="404" spans="1:1">
      <c r="A404" s="60">
        <v>41310</v>
      </c>
    </row>
    <row r="405" spans="1:1">
      <c r="A405" s="60">
        <v>41311</v>
      </c>
    </row>
    <row r="406" spans="1:1">
      <c r="A406" s="60">
        <v>41312</v>
      </c>
    </row>
    <row r="407" spans="1:1">
      <c r="A407" s="60">
        <v>41313</v>
      </c>
    </row>
    <row r="408" spans="1:1">
      <c r="A408" s="60">
        <v>41314</v>
      </c>
    </row>
    <row r="409" spans="1:1">
      <c r="A409" s="60">
        <v>41315</v>
      </c>
    </row>
    <row r="410" spans="1:1">
      <c r="A410" s="60">
        <v>41316</v>
      </c>
    </row>
    <row r="411" spans="1:1">
      <c r="A411" s="60">
        <v>41317</v>
      </c>
    </row>
    <row r="412" spans="1:1">
      <c r="A412" s="60">
        <v>41318</v>
      </c>
    </row>
    <row r="413" spans="1:1">
      <c r="A413" s="60">
        <v>41319</v>
      </c>
    </row>
    <row r="414" spans="1:1">
      <c r="A414" s="60">
        <v>41320</v>
      </c>
    </row>
    <row r="415" spans="1:1">
      <c r="A415" s="60">
        <v>41321</v>
      </c>
    </row>
    <row r="416" spans="1:1">
      <c r="A416" s="60">
        <v>41322</v>
      </c>
    </row>
    <row r="417" spans="1:1">
      <c r="A417" s="60">
        <v>41323</v>
      </c>
    </row>
    <row r="418" spans="1:1">
      <c r="A418" s="60">
        <v>41324</v>
      </c>
    </row>
    <row r="419" spans="1:1">
      <c r="A419" s="60">
        <v>41325</v>
      </c>
    </row>
    <row r="420" spans="1:1">
      <c r="A420" s="60">
        <v>41326</v>
      </c>
    </row>
    <row r="421" spans="1:1">
      <c r="A421" s="60">
        <v>41327</v>
      </c>
    </row>
    <row r="422" spans="1:1">
      <c r="A422" s="60">
        <v>41328</v>
      </c>
    </row>
    <row r="423" spans="1:1">
      <c r="A423" s="60">
        <v>41329</v>
      </c>
    </row>
    <row r="424" spans="1:1">
      <c r="A424" s="60">
        <v>41330</v>
      </c>
    </row>
    <row r="425" spans="1:1">
      <c r="A425" s="60">
        <v>41331</v>
      </c>
    </row>
    <row r="426" spans="1:1">
      <c r="A426" s="60">
        <v>41332</v>
      </c>
    </row>
    <row r="427" spans="1:1">
      <c r="A427" s="60">
        <v>41333</v>
      </c>
    </row>
    <row r="428" spans="1:1">
      <c r="A428" s="60">
        <v>41334</v>
      </c>
    </row>
    <row r="429" spans="1:1">
      <c r="A429" s="60">
        <v>41335</v>
      </c>
    </row>
    <row r="430" spans="1:1">
      <c r="A430" s="60">
        <v>41336</v>
      </c>
    </row>
    <row r="431" spans="1:1">
      <c r="A431" s="60">
        <v>41337</v>
      </c>
    </row>
    <row r="432" spans="1:1">
      <c r="A432" s="60">
        <v>41338</v>
      </c>
    </row>
    <row r="433" spans="1:1">
      <c r="A433" s="60">
        <v>41339</v>
      </c>
    </row>
    <row r="434" spans="1:1">
      <c r="A434" s="60">
        <v>41340</v>
      </c>
    </row>
    <row r="435" spans="1:1">
      <c r="A435" s="60">
        <v>41341</v>
      </c>
    </row>
    <row r="436" spans="1:1">
      <c r="A436" s="60">
        <v>41342</v>
      </c>
    </row>
    <row r="437" spans="1:1">
      <c r="A437" s="60">
        <v>41343</v>
      </c>
    </row>
    <row r="438" spans="1:1">
      <c r="A438" s="60">
        <v>41344</v>
      </c>
    </row>
    <row r="439" spans="1:1">
      <c r="A439" s="60">
        <v>41345</v>
      </c>
    </row>
    <row r="440" spans="1:1">
      <c r="A440" s="60">
        <v>41346</v>
      </c>
    </row>
    <row r="441" spans="1:1">
      <c r="A441" s="60">
        <v>41347</v>
      </c>
    </row>
    <row r="442" spans="1:1">
      <c r="A442" s="60">
        <v>41348</v>
      </c>
    </row>
    <row r="443" spans="1:1">
      <c r="A443" s="60">
        <v>41349</v>
      </c>
    </row>
    <row r="444" spans="1:1">
      <c r="A444" s="60">
        <v>41350</v>
      </c>
    </row>
    <row r="445" spans="1:1">
      <c r="A445" s="60">
        <v>41351</v>
      </c>
    </row>
    <row r="446" spans="1:1">
      <c r="A446" s="60">
        <v>41352</v>
      </c>
    </row>
    <row r="447" spans="1:1">
      <c r="A447" s="60">
        <v>41353</v>
      </c>
    </row>
    <row r="448" spans="1:1">
      <c r="A448" s="60">
        <v>41354</v>
      </c>
    </row>
    <row r="449" spans="1:1">
      <c r="A449" s="60">
        <v>41355</v>
      </c>
    </row>
    <row r="450" spans="1:1">
      <c r="A450" s="60">
        <v>41356</v>
      </c>
    </row>
    <row r="451" spans="1:1">
      <c r="A451" s="60">
        <v>41357</v>
      </c>
    </row>
    <row r="452" spans="1:1">
      <c r="A452" s="60">
        <v>41358</v>
      </c>
    </row>
    <row r="453" spans="1:1">
      <c r="A453" s="60">
        <v>41359</v>
      </c>
    </row>
    <row r="454" spans="1:1">
      <c r="A454" s="60">
        <v>41360</v>
      </c>
    </row>
    <row r="455" spans="1:1">
      <c r="A455" s="60">
        <v>41361</v>
      </c>
    </row>
    <row r="456" spans="1:1">
      <c r="A456" s="60">
        <v>41362</v>
      </c>
    </row>
    <row r="457" spans="1:1">
      <c r="A457" s="60">
        <v>41363</v>
      </c>
    </row>
    <row r="458" spans="1:1">
      <c r="A458" s="60">
        <v>41364</v>
      </c>
    </row>
    <row r="459" spans="1:1">
      <c r="A459" s="60">
        <v>41365</v>
      </c>
    </row>
    <row r="460" spans="1:1">
      <c r="A460" s="60">
        <v>41366</v>
      </c>
    </row>
    <row r="461" spans="1:1">
      <c r="A461" s="60">
        <v>41367</v>
      </c>
    </row>
    <row r="462" spans="1:1">
      <c r="A462" s="60">
        <v>41368</v>
      </c>
    </row>
    <row r="463" spans="1:1">
      <c r="A463" s="60">
        <v>41369</v>
      </c>
    </row>
    <row r="464" spans="1:1">
      <c r="A464" s="60">
        <v>41370</v>
      </c>
    </row>
    <row r="465" spans="1:1">
      <c r="A465" s="60">
        <v>41371</v>
      </c>
    </row>
    <row r="466" spans="1:1">
      <c r="A466" s="60">
        <v>41372</v>
      </c>
    </row>
    <row r="467" spans="1:1">
      <c r="A467" s="60">
        <v>41373</v>
      </c>
    </row>
    <row r="468" spans="1:1">
      <c r="A468" s="60">
        <v>41374</v>
      </c>
    </row>
    <row r="469" spans="1:1">
      <c r="A469" s="60">
        <v>41375</v>
      </c>
    </row>
    <row r="470" spans="1:1">
      <c r="A470" s="60">
        <v>41376</v>
      </c>
    </row>
    <row r="471" spans="1:1">
      <c r="A471" s="60">
        <v>41377</v>
      </c>
    </row>
    <row r="472" spans="1:1">
      <c r="A472" s="60">
        <v>41378</v>
      </c>
    </row>
    <row r="473" spans="1:1">
      <c r="A473" s="60">
        <v>41379</v>
      </c>
    </row>
    <row r="474" spans="1:1">
      <c r="A474" s="60">
        <v>41380</v>
      </c>
    </row>
    <row r="475" spans="1:1">
      <c r="A475" s="60">
        <v>41381</v>
      </c>
    </row>
    <row r="476" spans="1:1">
      <c r="A476" s="60">
        <v>41382</v>
      </c>
    </row>
    <row r="477" spans="1:1">
      <c r="A477" s="60">
        <v>41383</v>
      </c>
    </row>
    <row r="478" spans="1:1">
      <c r="A478" s="60">
        <v>41384</v>
      </c>
    </row>
    <row r="479" spans="1:1">
      <c r="A479" s="60">
        <v>41385</v>
      </c>
    </row>
    <row r="480" spans="1:1">
      <c r="A480" s="60">
        <v>41386</v>
      </c>
    </row>
    <row r="481" spans="1:1">
      <c r="A481" s="60">
        <v>41387</v>
      </c>
    </row>
    <row r="482" spans="1:1">
      <c r="A482" s="60">
        <v>41388</v>
      </c>
    </row>
    <row r="483" spans="1:1">
      <c r="A483" s="60">
        <v>41389</v>
      </c>
    </row>
    <row r="484" spans="1:1">
      <c r="A484" s="60">
        <v>41390</v>
      </c>
    </row>
    <row r="485" spans="1:1">
      <c r="A485" s="60">
        <v>41391</v>
      </c>
    </row>
    <row r="486" spans="1:1">
      <c r="A486" s="60">
        <v>41392</v>
      </c>
    </row>
    <row r="487" spans="1:1">
      <c r="A487" s="60">
        <v>41393</v>
      </c>
    </row>
    <row r="488" spans="1:1">
      <c r="A488" s="60">
        <v>41394</v>
      </c>
    </row>
    <row r="489" spans="1:1">
      <c r="A489" s="60">
        <v>41395</v>
      </c>
    </row>
    <row r="490" spans="1:1">
      <c r="A490" s="60">
        <v>41396</v>
      </c>
    </row>
    <row r="491" spans="1:1">
      <c r="A491" s="60">
        <v>41397</v>
      </c>
    </row>
    <row r="492" spans="1:1">
      <c r="A492" s="60">
        <v>41398</v>
      </c>
    </row>
    <row r="493" spans="1:1">
      <c r="A493" s="60">
        <v>41399</v>
      </c>
    </row>
    <row r="494" spans="1:1">
      <c r="A494" s="60">
        <v>41400</v>
      </c>
    </row>
    <row r="495" spans="1:1">
      <c r="A495" s="60">
        <v>41401</v>
      </c>
    </row>
    <row r="496" spans="1:1">
      <c r="A496" s="60">
        <v>41402</v>
      </c>
    </row>
    <row r="497" spans="1:1">
      <c r="A497" s="60">
        <v>41403</v>
      </c>
    </row>
    <row r="498" spans="1:1">
      <c r="A498" s="60">
        <v>41404</v>
      </c>
    </row>
    <row r="499" spans="1:1">
      <c r="A499" s="60">
        <v>41405</v>
      </c>
    </row>
    <row r="500" spans="1:1">
      <c r="A500" s="60">
        <v>41406</v>
      </c>
    </row>
    <row r="501" spans="1:1">
      <c r="A501" s="60">
        <v>41407</v>
      </c>
    </row>
    <row r="502" spans="1:1">
      <c r="A502" s="60">
        <v>41408</v>
      </c>
    </row>
    <row r="503" spans="1:1">
      <c r="A503" s="60">
        <v>41409</v>
      </c>
    </row>
    <row r="504" spans="1:1">
      <c r="A504" s="60">
        <v>41410</v>
      </c>
    </row>
    <row r="505" spans="1:1">
      <c r="A505" s="60">
        <v>41411</v>
      </c>
    </row>
    <row r="506" spans="1:1">
      <c r="A506" s="60">
        <v>41412</v>
      </c>
    </row>
    <row r="507" spans="1:1">
      <c r="A507" s="60">
        <v>41413</v>
      </c>
    </row>
    <row r="508" spans="1:1">
      <c r="A508" s="60">
        <v>41414</v>
      </c>
    </row>
    <row r="509" spans="1:1">
      <c r="A509" s="60">
        <v>41415</v>
      </c>
    </row>
    <row r="510" spans="1:1">
      <c r="A510" s="60">
        <v>41416</v>
      </c>
    </row>
    <row r="511" spans="1:1">
      <c r="A511" s="60">
        <v>41417</v>
      </c>
    </row>
    <row r="512" spans="1:1">
      <c r="A512" s="60">
        <v>41418</v>
      </c>
    </row>
    <row r="513" spans="1:1">
      <c r="A513" s="60">
        <v>41419</v>
      </c>
    </row>
    <row r="514" spans="1:1">
      <c r="A514" s="60">
        <v>41420</v>
      </c>
    </row>
    <row r="515" spans="1:1">
      <c r="A515" s="60">
        <v>41421</v>
      </c>
    </row>
    <row r="516" spans="1:1">
      <c r="A516" s="60">
        <v>41422</v>
      </c>
    </row>
    <row r="517" spans="1:1">
      <c r="A517" s="60">
        <v>41423</v>
      </c>
    </row>
    <row r="518" spans="1:1">
      <c r="A518" s="60">
        <v>41424</v>
      </c>
    </row>
    <row r="519" spans="1:1">
      <c r="A519" s="60">
        <v>41425</v>
      </c>
    </row>
    <row r="520" spans="1:1">
      <c r="A520" s="60">
        <v>41426</v>
      </c>
    </row>
    <row r="521" spans="1:1">
      <c r="A521" s="60">
        <v>41427</v>
      </c>
    </row>
    <row r="522" spans="1:1">
      <c r="A522" s="60">
        <v>41428</v>
      </c>
    </row>
    <row r="523" spans="1:1">
      <c r="A523" s="60">
        <v>41429</v>
      </c>
    </row>
    <row r="524" spans="1:1">
      <c r="A524" s="60">
        <v>41430</v>
      </c>
    </row>
    <row r="525" spans="1:1">
      <c r="A525" s="60">
        <v>41431</v>
      </c>
    </row>
    <row r="526" spans="1:1">
      <c r="A526" s="60">
        <v>41432</v>
      </c>
    </row>
    <row r="527" spans="1:1">
      <c r="A527" s="60">
        <v>41433</v>
      </c>
    </row>
    <row r="528" spans="1:1">
      <c r="A528" s="60">
        <v>41434</v>
      </c>
    </row>
    <row r="529" spans="1:1">
      <c r="A529" s="60">
        <v>41435</v>
      </c>
    </row>
    <row r="530" spans="1:1">
      <c r="A530" s="60">
        <v>41436</v>
      </c>
    </row>
    <row r="531" spans="1:1">
      <c r="A531" s="60">
        <v>41437</v>
      </c>
    </row>
    <row r="532" spans="1:1">
      <c r="A532" s="60">
        <v>41438</v>
      </c>
    </row>
    <row r="533" spans="1:1">
      <c r="A533" s="60">
        <v>41439</v>
      </c>
    </row>
    <row r="534" spans="1:1">
      <c r="A534" s="60">
        <v>41440</v>
      </c>
    </row>
    <row r="535" spans="1:1">
      <c r="A535" s="60">
        <v>41441</v>
      </c>
    </row>
    <row r="536" spans="1:1">
      <c r="A536" s="60">
        <v>41442</v>
      </c>
    </row>
    <row r="537" spans="1:1">
      <c r="A537" s="60">
        <v>41443</v>
      </c>
    </row>
    <row r="538" spans="1:1">
      <c r="A538" s="60">
        <v>41444</v>
      </c>
    </row>
    <row r="539" spans="1:1">
      <c r="A539" s="60">
        <v>41445</v>
      </c>
    </row>
    <row r="540" spans="1:1">
      <c r="A540" s="60">
        <v>41446</v>
      </c>
    </row>
    <row r="541" spans="1:1">
      <c r="A541" s="60">
        <v>41447</v>
      </c>
    </row>
    <row r="542" spans="1:1">
      <c r="A542" s="60">
        <v>41448</v>
      </c>
    </row>
    <row r="543" spans="1:1">
      <c r="A543" s="60">
        <v>41449</v>
      </c>
    </row>
    <row r="544" spans="1:1">
      <c r="A544" s="60">
        <v>41450</v>
      </c>
    </row>
    <row r="545" spans="1:1">
      <c r="A545" s="60">
        <v>41451</v>
      </c>
    </row>
    <row r="546" spans="1:1">
      <c r="A546" s="60">
        <v>41452</v>
      </c>
    </row>
    <row r="547" spans="1:1">
      <c r="A547" s="60">
        <v>41453</v>
      </c>
    </row>
    <row r="548" spans="1:1">
      <c r="A548" s="60">
        <v>41454</v>
      </c>
    </row>
    <row r="549" spans="1:1">
      <c r="A549" s="60">
        <v>41455</v>
      </c>
    </row>
    <row r="550" spans="1:1">
      <c r="A550" s="60">
        <v>41456</v>
      </c>
    </row>
    <row r="551" spans="1:1">
      <c r="A551" s="60">
        <v>41457</v>
      </c>
    </row>
    <row r="552" spans="1:1">
      <c r="A552" s="60">
        <v>41458</v>
      </c>
    </row>
    <row r="553" spans="1:1">
      <c r="A553" s="60">
        <v>41459</v>
      </c>
    </row>
    <row r="554" spans="1:1">
      <c r="A554" s="60">
        <v>41460</v>
      </c>
    </row>
    <row r="555" spans="1:1">
      <c r="A555" s="60">
        <v>41461</v>
      </c>
    </row>
    <row r="556" spans="1:1">
      <c r="A556" s="60">
        <v>41462</v>
      </c>
    </row>
    <row r="557" spans="1:1">
      <c r="A557" s="60">
        <v>41463</v>
      </c>
    </row>
    <row r="558" spans="1:1">
      <c r="A558" s="60">
        <v>41464</v>
      </c>
    </row>
    <row r="559" spans="1:1">
      <c r="A559" s="60">
        <v>41465</v>
      </c>
    </row>
    <row r="560" spans="1:1">
      <c r="A560" s="60">
        <v>41466</v>
      </c>
    </row>
    <row r="561" spans="1:1">
      <c r="A561" s="60">
        <v>41467</v>
      </c>
    </row>
    <row r="562" spans="1:1">
      <c r="A562" s="60">
        <v>41468</v>
      </c>
    </row>
    <row r="563" spans="1:1">
      <c r="A563" s="60">
        <v>41469</v>
      </c>
    </row>
    <row r="564" spans="1:1">
      <c r="A564" s="60">
        <v>41470</v>
      </c>
    </row>
    <row r="565" spans="1:1">
      <c r="A565" s="60">
        <v>41471</v>
      </c>
    </row>
    <row r="566" spans="1:1">
      <c r="A566" s="60">
        <v>41472</v>
      </c>
    </row>
    <row r="567" spans="1:1">
      <c r="A567" s="60">
        <v>41473</v>
      </c>
    </row>
    <row r="568" spans="1:1">
      <c r="A568" s="60">
        <v>41474</v>
      </c>
    </row>
    <row r="569" spans="1:1">
      <c r="A569" s="60">
        <v>41475</v>
      </c>
    </row>
    <row r="570" spans="1:1">
      <c r="A570" s="60">
        <v>41476</v>
      </c>
    </row>
    <row r="571" spans="1:1">
      <c r="A571" s="60">
        <v>41477</v>
      </c>
    </row>
    <row r="572" spans="1:1">
      <c r="A572" s="60">
        <v>41478</v>
      </c>
    </row>
    <row r="573" spans="1:1">
      <c r="A573" s="60">
        <v>41479</v>
      </c>
    </row>
    <row r="574" spans="1:1">
      <c r="A574" s="60">
        <v>41480</v>
      </c>
    </row>
    <row r="575" spans="1:1">
      <c r="A575" s="60">
        <v>41481</v>
      </c>
    </row>
    <row r="576" spans="1:1">
      <c r="A576" s="60">
        <v>41482</v>
      </c>
    </row>
    <row r="577" spans="1:1">
      <c r="A577" s="60">
        <v>41483</v>
      </c>
    </row>
    <row r="578" spans="1:1">
      <c r="A578" s="60">
        <v>41484</v>
      </c>
    </row>
    <row r="579" spans="1:1">
      <c r="A579" s="60">
        <v>41485</v>
      </c>
    </row>
    <row r="580" spans="1:1">
      <c r="A580" s="60">
        <v>41486</v>
      </c>
    </row>
    <row r="581" spans="1:1">
      <c r="A581" s="60">
        <v>41487</v>
      </c>
    </row>
    <row r="582" spans="1:1">
      <c r="A582" s="60">
        <v>41488</v>
      </c>
    </row>
    <row r="583" spans="1:1">
      <c r="A583" s="60">
        <v>41489</v>
      </c>
    </row>
    <row r="584" spans="1:1">
      <c r="A584" s="60">
        <v>41490</v>
      </c>
    </row>
    <row r="585" spans="1:1">
      <c r="A585" s="60">
        <v>41491</v>
      </c>
    </row>
    <row r="586" spans="1:1">
      <c r="A586" s="60">
        <v>41492</v>
      </c>
    </row>
    <row r="587" spans="1:1">
      <c r="A587" s="60">
        <v>41493</v>
      </c>
    </row>
    <row r="588" spans="1:1">
      <c r="A588" s="60">
        <v>41494</v>
      </c>
    </row>
    <row r="589" spans="1:1">
      <c r="A589" s="60">
        <v>41495</v>
      </c>
    </row>
    <row r="590" spans="1:1">
      <c r="A590" s="60">
        <v>41496</v>
      </c>
    </row>
    <row r="591" spans="1:1">
      <c r="A591" s="60">
        <v>41497</v>
      </c>
    </row>
    <row r="592" spans="1:1">
      <c r="A592" s="60">
        <v>41498</v>
      </c>
    </row>
    <row r="593" spans="1:1">
      <c r="A593" s="60">
        <v>41499</v>
      </c>
    </row>
    <row r="594" spans="1:1">
      <c r="A594" s="60">
        <v>41500</v>
      </c>
    </row>
    <row r="595" spans="1:1">
      <c r="A595" s="60">
        <v>41501</v>
      </c>
    </row>
    <row r="596" spans="1:1">
      <c r="A596" s="60">
        <v>41502</v>
      </c>
    </row>
    <row r="597" spans="1:1">
      <c r="A597" s="60">
        <v>41503</v>
      </c>
    </row>
    <row r="598" spans="1:1">
      <c r="A598" s="60">
        <v>41504</v>
      </c>
    </row>
    <row r="599" spans="1:1">
      <c r="A599" s="60">
        <v>41505</v>
      </c>
    </row>
    <row r="600" spans="1:1">
      <c r="A600" s="60">
        <v>41506</v>
      </c>
    </row>
    <row r="601" spans="1:1">
      <c r="A601" s="60">
        <v>41507</v>
      </c>
    </row>
    <row r="602" spans="1:1">
      <c r="A602" s="60">
        <v>41508</v>
      </c>
    </row>
    <row r="603" spans="1:1">
      <c r="A603" s="60">
        <v>41509</v>
      </c>
    </row>
    <row r="604" spans="1:1">
      <c r="A604" s="60">
        <v>41510</v>
      </c>
    </row>
    <row r="605" spans="1:1">
      <c r="A605" s="60">
        <v>41511</v>
      </c>
    </row>
    <row r="606" spans="1:1">
      <c r="A606" s="60">
        <v>41512</v>
      </c>
    </row>
    <row r="607" spans="1:1">
      <c r="A607" s="60">
        <v>41513</v>
      </c>
    </row>
    <row r="608" spans="1:1">
      <c r="A608" s="60">
        <v>41514</v>
      </c>
    </row>
    <row r="609" spans="1:1">
      <c r="A609" s="60">
        <v>41515</v>
      </c>
    </row>
    <row r="610" spans="1:1">
      <c r="A610" s="60">
        <v>41516</v>
      </c>
    </row>
    <row r="611" spans="1:1">
      <c r="A611" s="60">
        <v>41517</v>
      </c>
    </row>
    <row r="612" spans="1:1">
      <c r="A612" s="60">
        <v>41518</v>
      </c>
    </row>
    <row r="613" spans="1:1">
      <c r="A613" s="60">
        <v>41519</v>
      </c>
    </row>
    <row r="614" spans="1:1">
      <c r="A614" s="60">
        <v>41520</v>
      </c>
    </row>
    <row r="615" spans="1:1">
      <c r="A615" s="60">
        <v>41521</v>
      </c>
    </row>
    <row r="616" spans="1:1">
      <c r="A616" s="60">
        <v>41522</v>
      </c>
    </row>
    <row r="617" spans="1:1">
      <c r="A617" s="60">
        <v>41523</v>
      </c>
    </row>
    <row r="618" spans="1:1">
      <c r="A618" s="60">
        <v>41524</v>
      </c>
    </row>
    <row r="619" spans="1:1">
      <c r="A619" s="60">
        <v>41525</v>
      </c>
    </row>
    <row r="620" spans="1:1">
      <c r="A620" s="60">
        <v>41526</v>
      </c>
    </row>
    <row r="621" spans="1:1">
      <c r="A621" s="60">
        <v>41527</v>
      </c>
    </row>
    <row r="622" spans="1:1">
      <c r="A622" s="60">
        <v>41528</v>
      </c>
    </row>
    <row r="623" spans="1:1">
      <c r="A623" s="60">
        <v>41529</v>
      </c>
    </row>
    <row r="624" spans="1:1">
      <c r="A624" s="60">
        <v>41530</v>
      </c>
    </row>
    <row r="625" spans="1:1">
      <c r="A625" s="60">
        <v>41531</v>
      </c>
    </row>
    <row r="626" spans="1:1">
      <c r="A626" s="60">
        <v>41532</v>
      </c>
    </row>
    <row r="627" spans="1:1">
      <c r="A627" s="60">
        <v>41533</v>
      </c>
    </row>
    <row r="628" spans="1:1">
      <c r="A628" s="60">
        <v>41534</v>
      </c>
    </row>
    <row r="629" spans="1:1">
      <c r="A629" s="60">
        <v>41535</v>
      </c>
    </row>
    <row r="630" spans="1:1">
      <c r="A630" s="60">
        <v>41536</v>
      </c>
    </row>
    <row r="631" spans="1:1">
      <c r="A631" s="60">
        <v>41537</v>
      </c>
    </row>
    <row r="632" spans="1:1">
      <c r="A632" s="60">
        <v>41538</v>
      </c>
    </row>
    <row r="633" spans="1:1">
      <c r="A633" s="60">
        <v>41539</v>
      </c>
    </row>
    <row r="634" spans="1:1">
      <c r="A634" s="60">
        <v>41540</v>
      </c>
    </row>
    <row r="635" spans="1:1">
      <c r="A635" s="60">
        <v>41541</v>
      </c>
    </row>
    <row r="636" spans="1:1">
      <c r="A636" s="60">
        <v>41542</v>
      </c>
    </row>
    <row r="637" spans="1:1">
      <c r="A637" s="60">
        <v>41543</v>
      </c>
    </row>
    <row r="638" spans="1:1">
      <c r="A638" s="60">
        <v>41544</v>
      </c>
    </row>
    <row r="639" spans="1:1">
      <c r="A639" s="60">
        <v>41545</v>
      </c>
    </row>
    <row r="640" spans="1:1">
      <c r="A640" s="60">
        <v>41546</v>
      </c>
    </row>
    <row r="641" spans="1:1">
      <c r="A641" s="60">
        <v>41547</v>
      </c>
    </row>
    <row r="642" spans="1:1">
      <c r="A642" s="60">
        <v>41548</v>
      </c>
    </row>
    <row r="643" spans="1:1">
      <c r="A643" s="60">
        <v>41549</v>
      </c>
    </row>
    <row r="644" spans="1:1">
      <c r="A644" s="60">
        <v>41550</v>
      </c>
    </row>
    <row r="645" spans="1:1">
      <c r="A645" s="60">
        <v>41551</v>
      </c>
    </row>
    <row r="646" spans="1:1">
      <c r="A646" s="60">
        <v>41552</v>
      </c>
    </row>
    <row r="647" spans="1:1">
      <c r="A647" s="60">
        <v>41553</v>
      </c>
    </row>
    <row r="648" spans="1:1">
      <c r="A648" s="60">
        <v>41554</v>
      </c>
    </row>
    <row r="649" spans="1:1">
      <c r="A649" s="60">
        <v>41555</v>
      </c>
    </row>
    <row r="650" spans="1:1">
      <c r="A650" s="60">
        <v>41556</v>
      </c>
    </row>
    <row r="651" spans="1:1">
      <c r="A651" s="60">
        <v>41557</v>
      </c>
    </row>
    <row r="652" spans="1:1">
      <c r="A652" s="60">
        <v>41558</v>
      </c>
    </row>
    <row r="653" spans="1:1">
      <c r="A653" s="60">
        <v>41559</v>
      </c>
    </row>
    <row r="654" spans="1:1">
      <c r="A654" s="60">
        <v>41560</v>
      </c>
    </row>
    <row r="655" spans="1:1">
      <c r="A655" s="60">
        <v>41561</v>
      </c>
    </row>
    <row r="656" spans="1:1">
      <c r="A656" s="60">
        <v>41562</v>
      </c>
    </row>
    <row r="657" spans="1:1">
      <c r="A657" s="60">
        <v>41563</v>
      </c>
    </row>
    <row r="658" spans="1:1">
      <c r="A658" s="60">
        <v>41564</v>
      </c>
    </row>
    <row r="659" spans="1:1">
      <c r="A659" s="60">
        <v>41565</v>
      </c>
    </row>
    <row r="660" spans="1:1">
      <c r="A660" s="60">
        <v>41566</v>
      </c>
    </row>
    <row r="661" spans="1:1">
      <c r="A661" s="60">
        <v>41567</v>
      </c>
    </row>
    <row r="662" spans="1:1">
      <c r="A662" s="60">
        <v>41568</v>
      </c>
    </row>
    <row r="663" spans="1:1">
      <c r="A663" s="60">
        <v>41569</v>
      </c>
    </row>
    <row r="664" spans="1:1">
      <c r="A664" s="60">
        <v>41570</v>
      </c>
    </row>
    <row r="665" spans="1:1">
      <c r="A665" s="60">
        <v>41571</v>
      </c>
    </row>
    <row r="666" spans="1:1">
      <c r="A666" s="60">
        <v>41572</v>
      </c>
    </row>
    <row r="667" spans="1:1">
      <c r="A667" s="60">
        <v>41573</v>
      </c>
    </row>
    <row r="668" spans="1:1">
      <c r="A668" s="60">
        <v>41574</v>
      </c>
    </row>
    <row r="669" spans="1:1">
      <c r="A669" s="60">
        <v>41575</v>
      </c>
    </row>
    <row r="670" spans="1:1">
      <c r="A670" s="60">
        <v>41576</v>
      </c>
    </row>
    <row r="671" spans="1:1">
      <c r="A671" s="60">
        <v>41577</v>
      </c>
    </row>
    <row r="672" spans="1:1">
      <c r="A672" s="60">
        <v>41578</v>
      </c>
    </row>
    <row r="673" spans="1:1">
      <c r="A673" s="60">
        <v>41579</v>
      </c>
    </row>
    <row r="674" spans="1:1">
      <c r="A674" s="60">
        <v>41580</v>
      </c>
    </row>
    <row r="675" spans="1:1">
      <c r="A675" s="60">
        <v>41581</v>
      </c>
    </row>
    <row r="676" spans="1:1">
      <c r="A676" s="60">
        <v>41582</v>
      </c>
    </row>
    <row r="677" spans="1:1">
      <c r="A677" s="60">
        <v>41583</v>
      </c>
    </row>
    <row r="678" spans="1:1">
      <c r="A678" s="60">
        <v>41584</v>
      </c>
    </row>
    <row r="679" spans="1:1">
      <c r="A679" s="60">
        <v>41585</v>
      </c>
    </row>
    <row r="680" spans="1:1">
      <c r="A680" s="60">
        <v>41586</v>
      </c>
    </row>
    <row r="681" spans="1:1">
      <c r="A681" s="60">
        <v>41587</v>
      </c>
    </row>
    <row r="682" spans="1:1">
      <c r="A682" s="60">
        <v>41588</v>
      </c>
    </row>
    <row r="683" spans="1:1">
      <c r="A683" s="60">
        <v>41589</v>
      </c>
    </row>
    <row r="684" spans="1:1">
      <c r="A684" s="60">
        <v>41590</v>
      </c>
    </row>
    <row r="685" spans="1:1">
      <c r="A685" s="60">
        <v>41591</v>
      </c>
    </row>
    <row r="686" spans="1:1">
      <c r="A686" s="60">
        <v>41592</v>
      </c>
    </row>
    <row r="687" spans="1:1">
      <c r="A687" s="60">
        <v>41593</v>
      </c>
    </row>
    <row r="688" spans="1:1">
      <c r="A688" s="60">
        <v>41594</v>
      </c>
    </row>
    <row r="689" spans="1:1">
      <c r="A689" s="60">
        <v>41595</v>
      </c>
    </row>
    <row r="690" spans="1:1">
      <c r="A690" s="60">
        <v>41596</v>
      </c>
    </row>
    <row r="691" spans="1:1">
      <c r="A691" s="60">
        <v>41597</v>
      </c>
    </row>
    <row r="692" spans="1:1">
      <c r="A692" s="60">
        <v>41598</v>
      </c>
    </row>
    <row r="693" spans="1:1">
      <c r="A693" s="60">
        <v>41599</v>
      </c>
    </row>
    <row r="694" spans="1:1">
      <c r="A694" s="60">
        <v>41600</v>
      </c>
    </row>
    <row r="695" spans="1:1">
      <c r="A695" s="60">
        <v>41601</v>
      </c>
    </row>
    <row r="696" spans="1:1">
      <c r="A696" s="60">
        <v>41602</v>
      </c>
    </row>
    <row r="697" spans="1:1">
      <c r="A697" s="60">
        <v>41603</v>
      </c>
    </row>
    <row r="698" spans="1:1">
      <c r="A698" s="60">
        <v>41604</v>
      </c>
    </row>
    <row r="699" spans="1:1">
      <c r="A699" s="60">
        <v>41605</v>
      </c>
    </row>
    <row r="700" spans="1:1">
      <c r="A700" s="60">
        <v>41606</v>
      </c>
    </row>
    <row r="701" spans="1:1">
      <c r="A701" s="60">
        <v>41607</v>
      </c>
    </row>
    <row r="702" spans="1:1">
      <c r="A702" s="60">
        <v>41608</v>
      </c>
    </row>
    <row r="703" spans="1:1">
      <c r="A703" s="60">
        <v>41609</v>
      </c>
    </row>
    <row r="704" spans="1:1">
      <c r="A704" s="60">
        <v>41610</v>
      </c>
    </row>
    <row r="705" spans="1:1">
      <c r="A705" s="60">
        <v>41611</v>
      </c>
    </row>
    <row r="706" spans="1:1">
      <c r="A706" s="60">
        <v>41612</v>
      </c>
    </row>
    <row r="707" spans="1:1">
      <c r="A707" s="60">
        <v>41613</v>
      </c>
    </row>
    <row r="708" spans="1:1">
      <c r="A708" s="60">
        <v>41614</v>
      </c>
    </row>
    <row r="709" spans="1:1">
      <c r="A709" s="60">
        <v>41615</v>
      </c>
    </row>
    <row r="710" spans="1:1">
      <c r="A710" s="60">
        <v>41616</v>
      </c>
    </row>
    <row r="711" spans="1:1">
      <c r="A711" s="60">
        <v>41617</v>
      </c>
    </row>
    <row r="712" spans="1:1">
      <c r="A712" s="60">
        <v>41618</v>
      </c>
    </row>
    <row r="713" spans="1:1">
      <c r="A713" s="60">
        <v>41619</v>
      </c>
    </row>
    <row r="714" spans="1:1">
      <c r="A714" s="60">
        <v>41620</v>
      </c>
    </row>
    <row r="715" spans="1:1">
      <c r="A715" s="60">
        <v>41621</v>
      </c>
    </row>
    <row r="716" spans="1:1">
      <c r="A716" s="60">
        <v>41622</v>
      </c>
    </row>
    <row r="717" spans="1:1">
      <c r="A717" s="60">
        <v>41623</v>
      </c>
    </row>
    <row r="718" spans="1:1">
      <c r="A718" s="60">
        <v>41624</v>
      </c>
    </row>
    <row r="719" spans="1:1">
      <c r="A719" s="60">
        <v>41625</v>
      </c>
    </row>
    <row r="720" spans="1:1">
      <c r="A720" s="60">
        <v>41626</v>
      </c>
    </row>
    <row r="721" spans="1:1">
      <c r="A721" s="60">
        <v>41627</v>
      </c>
    </row>
    <row r="722" spans="1:1">
      <c r="A722" s="60">
        <v>41628</v>
      </c>
    </row>
    <row r="723" spans="1:1">
      <c r="A723" s="60">
        <v>41629</v>
      </c>
    </row>
    <row r="724" spans="1:1">
      <c r="A724" s="60">
        <v>41630</v>
      </c>
    </row>
    <row r="725" spans="1:1">
      <c r="A725" s="60">
        <v>41631</v>
      </c>
    </row>
    <row r="726" spans="1:1">
      <c r="A726" s="60">
        <v>41632</v>
      </c>
    </row>
    <row r="727" spans="1:1">
      <c r="A727" s="60">
        <v>41633</v>
      </c>
    </row>
    <row r="728" spans="1:1">
      <c r="A728" s="60">
        <v>41634</v>
      </c>
    </row>
    <row r="729" spans="1:1">
      <c r="A729" s="60">
        <v>41635</v>
      </c>
    </row>
    <row r="730" spans="1:1">
      <c r="A730" s="60">
        <v>41636</v>
      </c>
    </row>
    <row r="731" spans="1:1">
      <c r="A731" s="60">
        <v>41637</v>
      </c>
    </row>
    <row r="732" spans="1:1">
      <c r="A732" s="60">
        <v>41638</v>
      </c>
    </row>
    <row r="733" spans="1:1">
      <c r="A733" s="60">
        <v>41639</v>
      </c>
    </row>
  </sheetData>
  <phoneticPr fontId="3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GridLines="0" view="pageBreakPreview" zoomScale="70" zoomScaleSheetLayoutView="70" workbookViewId="0">
      <selection activeCell="D14" sqref="D14"/>
    </sheetView>
  </sheetViews>
  <sheetFormatPr defaultRowHeight="15"/>
  <cols>
    <col min="1" max="1" width="14.28515625" style="21" bestFit="1" customWidth="1"/>
    <col min="2" max="2" width="80" style="270" customWidth="1"/>
    <col min="3" max="3" width="16.5703125" style="21" customWidth="1"/>
    <col min="4" max="4" width="14.28515625" style="21" customWidth="1"/>
    <col min="5" max="5" width="0.42578125" style="19" customWidth="1"/>
    <col min="6" max="7" width="9.140625" style="21"/>
    <col min="8" max="8" width="10.28515625" style="21" bestFit="1" customWidth="1"/>
    <col min="9" max="16384" width="9.140625" style="21"/>
  </cols>
  <sheetData>
    <row r="1" spans="1:12" s="6" customFormat="1">
      <c r="A1" s="90" t="s">
        <v>129</v>
      </c>
      <c r="B1" s="265"/>
      <c r="C1" s="558" t="s">
        <v>447</v>
      </c>
      <c r="D1" s="558"/>
      <c r="E1" s="146"/>
    </row>
    <row r="2" spans="1:12" s="6" customFormat="1">
      <c r="A2" s="92" t="s">
        <v>478</v>
      </c>
      <c r="B2" s="265"/>
      <c r="C2" s="556" t="s">
        <v>914</v>
      </c>
      <c r="D2" s="557"/>
      <c r="E2" s="146"/>
    </row>
    <row r="3" spans="1:12" s="6" customFormat="1">
      <c r="A3" s="92"/>
      <c r="B3" s="265"/>
      <c r="C3" s="91"/>
      <c r="D3" s="91"/>
      <c r="E3" s="146"/>
    </row>
    <row r="4" spans="1:12" s="2" customFormat="1">
      <c r="A4" s="93" t="s">
        <v>131</v>
      </c>
      <c r="B4" s="266"/>
      <c r="C4" s="92"/>
      <c r="D4" s="92"/>
      <c r="E4" s="141"/>
      <c r="L4" s="6"/>
    </row>
    <row r="5" spans="1:12" s="2" customFormat="1">
      <c r="A5" s="126" t="s">
        <v>786</v>
      </c>
      <c r="B5" s="267"/>
      <c r="C5" s="57"/>
      <c r="D5" s="57"/>
      <c r="E5" s="141"/>
    </row>
    <row r="6" spans="1:12" s="2" customFormat="1">
      <c r="A6" s="93"/>
      <c r="B6" s="266"/>
      <c r="C6" s="92"/>
      <c r="D6" s="92"/>
      <c r="E6" s="141"/>
    </row>
    <row r="7" spans="1:12" s="6" customFormat="1" ht="18">
      <c r="A7" s="116"/>
      <c r="B7" s="145"/>
      <c r="C7" s="94"/>
      <c r="D7" s="94"/>
      <c r="E7" s="146"/>
    </row>
    <row r="8" spans="1:12" s="6" customFormat="1" ht="30">
      <c r="A8" s="137" t="s">
        <v>410</v>
      </c>
      <c r="B8" s="95" t="s">
        <v>106</v>
      </c>
      <c r="C8" s="95" t="s">
        <v>412</v>
      </c>
      <c r="D8" s="95" t="s">
        <v>413</v>
      </c>
      <c r="E8" s="146"/>
      <c r="F8" s="20"/>
    </row>
    <row r="9" spans="1:12" s="7" customFormat="1">
      <c r="A9" s="263">
        <v>1</v>
      </c>
      <c r="B9" s="263" t="s">
        <v>411</v>
      </c>
      <c r="C9" s="101">
        <f>SUM(C10,C25)</f>
        <v>0</v>
      </c>
      <c r="D9" s="101">
        <f>SUM(D10,D25)</f>
        <v>0</v>
      </c>
      <c r="E9" s="146"/>
    </row>
    <row r="10" spans="1:12" s="7" customFormat="1">
      <c r="A10" s="103">
        <v>1.1000000000000001</v>
      </c>
      <c r="B10" s="103" t="s">
        <v>418</v>
      </c>
      <c r="C10" s="101">
        <f>SUM(C11,C12,C15,C18,C23,C24)</f>
        <v>0</v>
      </c>
      <c r="D10" s="101">
        <f>SUM(D11,D12,D15,D18,D23,D24)</f>
        <v>0</v>
      </c>
      <c r="E10" s="146"/>
    </row>
    <row r="11" spans="1:12" s="9" customFormat="1" ht="18">
      <c r="A11" s="104" t="s">
        <v>377</v>
      </c>
      <c r="B11" s="104" t="s">
        <v>417</v>
      </c>
      <c r="C11" s="8"/>
      <c r="D11" s="8"/>
      <c r="E11" s="146"/>
    </row>
    <row r="12" spans="1:12" s="10" customFormat="1">
      <c r="A12" s="104" t="s">
        <v>378</v>
      </c>
      <c r="B12" s="104" t="s">
        <v>168</v>
      </c>
      <c r="C12" s="138">
        <f>SUM(C13:C14)</f>
        <v>0</v>
      </c>
      <c r="D12" s="138">
        <f>SUM(D13:D14)</f>
        <v>0</v>
      </c>
      <c r="E12" s="146"/>
    </row>
    <row r="13" spans="1:12" s="3" customFormat="1">
      <c r="A13" s="113" t="s">
        <v>419</v>
      </c>
      <c r="B13" s="113" t="s">
        <v>171</v>
      </c>
      <c r="C13" s="8">
        <f>D13</f>
        <v>0</v>
      </c>
      <c r="D13" s="8">
        <v>0</v>
      </c>
      <c r="E13" s="146"/>
    </row>
    <row r="14" spans="1:12" s="3" customFormat="1">
      <c r="A14" s="113" t="s">
        <v>446</v>
      </c>
      <c r="B14" s="113" t="s">
        <v>435</v>
      </c>
      <c r="C14" s="8"/>
      <c r="D14" s="8"/>
      <c r="E14" s="146"/>
    </row>
    <row r="15" spans="1:12" s="3" customFormat="1">
      <c r="A15" s="104" t="s">
        <v>420</v>
      </c>
      <c r="B15" s="104" t="s">
        <v>421</v>
      </c>
      <c r="C15" s="138">
        <f>SUM(C16:C17)</f>
        <v>0</v>
      </c>
      <c r="D15" s="138">
        <f>SUM(D16:D17)</f>
        <v>0</v>
      </c>
      <c r="E15" s="146"/>
    </row>
    <row r="16" spans="1:12" s="3" customFormat="1">
      <c r="A16" s="113" t="s">
        <v>422</v>
      </c>
      <c r="B16" s="113" t="s">
        <v>424</v>
      </c>
      <c r="C16" s="300">
        <f>D16</f>
        <v>0</v>
      </c>
      <c r="D16" s="300">
        <v>0</v>
      </c>
      <c r="E16" s="146"/>
    </row>
    <row r="17" spans="1:5" s="3" customFormat="1" ht="30">
      <c r="A17" s="113" t="s">
        <v>423</v>
      </c>
      <c r="B17" s="113" t="s">
        <v>448</v>
      </c>
      <c r="C17" s="8">
        <f>D17</f>
        <v>0</v>
      </c>
      <c r="D17" s="8">
        <v>0</v>
      </c>
      <c r="E17" s="146"/>
    </row>
    <row r="18" spans="1:5" s="3" customFormat="1">
      <c r="A18" s="104" t="s">
        <v>425</v>
      </c>
      <c r="B18" s="104" t="s">
        <v>263</v>
      </c>
      <c r="C18" s="138">
        <f>SUM(C19:C22)</f>
        <v>0</v>
      </c>
      <c r="D18" s="138">
        <f>SUM(D19:D22)</f>
        <v>0</v>
      </c>
      <c r="E18" s="146"/>
    </row>
    <row r="19" spans="1:5" s="3" customFormat="1">
      <c r="A19" s="113" t="s">
        <v>426</v>
      </c>
      <c r="B19" s="113" t="s">
        <v>427</v>
      </c>
      <c r="C19" s="8"/>
      <c r="D19" s="8"/>
      <c r="E19" s="146"/>
    </row>
    <row r="20" spans="1:5" s="3" customFormat="1" ht="30">
      <c r="A20" s="113" t="s">
        <v>430</v>
      </c>
      <c r="B20" s="113" t="s">
        <v>428</v>
      </c>
      <c r="C20" s="8"/>
      <c r="D20" s="8"/>
      <c r="E20" s="146"/>
    </row>
    <row r="21" spans="1:5" s="3" customFormat="1">
      <c r="A21" s="113" t="s">
        <v>431</v>
      </c>
      <c r="B21" s="113" t="s">
        <v>429</v>
      </c>
      <c r="C21" s="8"/>
      <c r="D21" s="8"/>
      <c r="E21" s="146"/>
    </row>
    <row r="22" spans="1:5" s="3" customFormat="1">
      <c r="A22" s="113" t="s">
        <v>432</v>
      </c>
      <c r="B22" s="113" t="s">
        <v>290</v>
      </c>
      <c r="C22" s="8"/>
      <c r="D22" s="8"/>
      <c r="E22" s="146"/>
    </row>
    <row r="23" spans="1:5" s="3" customFormat="1">
      <c r="A23" s="104" t="s">
        <v>433</v>
      </c>
      <c r="B23" s="104" t="s">
        <v>291</v>
      </c>
      <c r="C23" s="287"/>
      <c r="D23" s="8"/>
      <c r="E23" s="146"/>
    </row>
    <row r="24" spans="1:5" s="3" customFormat="1">
      <c r="A24" s="104" t="s">
        <v>108</v>
      </c>
      <c r="B24" s="104" t="s">
        <v>297</v>
      </c>
      <c r="C24" s="8"/>
      <c r="D24" s="8"/>
      <c r="E24" s="146"/>
    </row>
    <row r="25" spans="1:5" s="3" customFormat="1">
      <c r="A25" s="103">
        <v>1.2</v>
      </c>
      <c r="B25" s="263" t="s">
        <v>434</v>
      </c>
      <c r="C25" s="101">
        <f>SUM(C26,C30)</f>
        <v>0</v>
      </c>
      <c r="D25" s="101">
        <f>SUM(D26,D30)</f>
        <v>0</v>
      </c>
      <c r="E25" s="146"/>
    </row>
    <row r="26" spans="1:5">
      <c r="A26" s="104" t="s">
        <v>379</v>
      </c>
      <c r="B26" s="104" t="s">
        <v>171</v>
      </c>
      <c r="C26" s="138">
        <f>SUM(C27:C29)</f>
        <v>0</v>
      </c>
      <c r="D26" s="138">
        <f>SUM(D27:D29)</f>
        <v>0</v>
      </c>
      <c r="E26" s="146"/>
    </row>
    <row r="27" spans="1:5">
      <c r="A27" s="264" t="s">
        <v>436</v>
      </c>
      <c r="B27" s="113" t="s">
        <v>169</v>
      </c>
      <c r="C27" s="8"/>
      <c r="D27" s="8"/>
      <c r="E27" s="146"/>
    </row>
    <row r="28" spans="1:5">
      <c r="A28" s="264" t="s">
        <v>437</v>
      </c>
      <c r="B28" s="113" t="s">
        <v>172</v>
      </c>
      <c r="C28" s="8"/>
      <c r="D28" s="8"/>
      <c r="E28" s="146"/>
    </row>
    <row r="29" spans="1:5">
      <c r="A29" s="264" t="s">
        <v>300</v>
      </c>
      <c r="B29" s="113" t="s">
        <v>170</v>
      </c>
      <c r="C29" s="8"/>
      <c r="D29" s="8"/>
      <c r="E29" s="146"/>
    </row>
    <row r="30" spans="1:5">
      <c r="A30" s="104" t="s">
        <v>380</v>
      </c>
      <c r="B30" s="286" t="s">
        <v>298</v>
      </c>
      <c r="C30" s="8"/>
      <c r="D30" s="8"/>
      <c r="E30" s="146"/>
    </row>
    <row r="31" spans="1:5" s="22" customFormat="1" ht="12.75">
      <c r="B31" s="268"/>
    </row>
    <row r="32" spans="1:5" s="2" customFormat="1">
      <c r="A32" s="1"/>
      <c r="B32" s="269"/>
      <c r="E32" s="5"/>
    </row>
    <row r="33" spans="1:9" s="2" customFormat="1">
      <c r="B33" s="269"/>
      <c r="E33" s="5"/>
    </row>
    <row r="34" spans="1:9">
      <c r="A34" s="1"/>
    </row>
    <row r="35" spans="1:9">
      <c r="A35" s="2"/>
    </row>
    <row r="36" spans="1:9" s="2" customFormat="1">
      <c r="A36" s="82" t="s">
        <v>445</v>
      </c>
      <c r="B36" s="269"/>
      <c r="E36" s="5"/>
    </row>
    <row r="37" spans="1:9" s="2" customFormat="1">
      <c r="B37" s="269"/>
      <c r="E37"/>
      <c r="F37"/>
      <c r="G37"/>
      <c r="H37"/>
      <c r="I37"/>
    </row>
    <row r="38" spans="1:9" s="2" customFormat="1">
      <c r="B38" s="269"/>
      <c r="D38" s="12"/>
      <c r="E38"/>
      <c r="F38"/>
      <c r="G38"/>
      <c r="H38"/>
      <c r="I38"/>
    </row>
    <row r="39" spans="1:9" s="2" customFormat="1">
      <c r="A39"/>
      <c r="B39" s="271" t="s">
        <v>294</v>
      </c>
      <c r="D39" s="12"/>
      <c r="E39"/>
      <c r="F39"/>
      <c r="G39"/>
      <c r="H39"/>
      <c r="I39"/>
    </row>
    <row r="40" spans="1:9" s="2" customFormat="1">
      <c r="A40"/>
      <c r="B40" s="269" t="s">
        <v>127</v>
      </c>
      <c r="D40" s="12"/>
      <c r="E40"/>
      <c r="F40"/>
      <c r="G40"/>
      <c r="H40"/>
      <c r="I40"/>
    </row>
    <row r="41" spans="1:9" customFormat="1" ht="12.75">
      <c r="B41" s="272" t="s">
        <v>477</v>
      </c>
    </row>
    <row r="42" spans="1:9" customFormat="1" ht="12.75">
      <c r="B42" s="273"/>
    </row>
  </sheetData>
  <mergeCells count="2">
    <mergeCell ref="C1:D1"/>
    <mergeCell ref="C2:D2"/>
  </mergeCells>
  <phoneticPr fontId="36" type="noConversion"/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view="pageBreakPreview" zoomScale="70" zoomScaleSheetLayoutView="70" workbookViewId="0">
      <selection activeCell="C54" sqref="C54"/>
    </sheetView>
  </sheetViews>
  <sheetFormatPr defaultRowHeight="15"/>
  <cols>
    <col min="1" max="1" width="14.28515625" style="21" customWidth="1"/>
    <col min="2" max="2" width="76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13.85546875" style="21" customWidth="1"/>
    <col min="7" max="7" width="10.7109375" style="21" bestFit="1" customWidth="1"/>
    <col min="8" max="8" width="15.28515625" style="21" bestFit="1" customWidth="1"/>
    <col min="9" max="9" width="13" style="21" bestFit="1" customWidth="1"/>
    <col min="10" max="10" width="10.7109375" style="21" bestFit="1" customWidth="1"/>
    <col min="11" max="16384" width="9.140625" style="21"/>
  </cols>
  <sheetData>
    <row r="1" spans="1:12">
      <c r="A1" s="389" t="s">
        <v>606</v>
      </c>
      <c r="B1" s="147"/>
      <c r="C1" s="558" t="s">
        <v>447</v>
      </c>
      <c r="D1" s="558"/>
      <c r="E1" s="184"/>
    </row>
    <row r="2" spans="1:12">
      <c r="A2" s="389" t="s">
        <v>607</v>
      </c>
      <c r="B2" s="147"/>
      <c r="C2" s="556" t="s">
        <v>914</v>
      </c>
      <c r="D2" s="557"/>
      <c r="E2" s="184"/>
    </row>
    <row r="3" spans="1:12">
      <c r="A3" s="389" t="s">
        <v>608</v>
      </c>
      <c r="B3" s="147"/>
      <c r="C3" s="387"/>
      <c r="D3" s="388"/>
      <c r="E3" s="184"/>
    </row>
    <row r="4" spans="1:12">
      <c r="A4" s="92" t="s">
        <v>478</v>
      </c>
      <c r="B4" s="147"/>
      <c r="C4" s="387"/>
      <c r="D4" s="388"/>
      <c r="E4" s="184"/>
    </row>
    <row r="5" spans="1:12">
      <c r="A5" s="92"/>
      <c r="B5" s="147"/>
      <c r="C5" s="91"/>
      <c r="D5" s="91"/>
      <c r="E5" s="184"/>
    </row>
    <row r="6" spans="1:12" s="2" customFormat="1">
      <c r="A6" s="390" t="e">
        <f>#REF!</f>
        <v>#REF!</v>
      </c>
      <c r="B6" s="93"/>
      <c r="C6" s="92"/>
      <c r="D6" s="92"/>
      <c r="E6" s="141"/>
      <c r="L6" s="21"/>
    </row>
    <row r="7" spans="1:12" s="2" customFormat="1">
      <c r="A7" s="126" t="s">
        <v>786</v>
      </c>
      <c r="B7" s="144"/>
      <c r="C7" s="57"/>
      <c r="D7" s="57"/>
      <c r="E7" s="141"/>
    </row>
    <row r="8" spans="1:12" s="2" customFormat="1">
      <c r="A8" s="93"/>
      <c r="B8" s="93"/>
      <c r="C8" s="92"/>
      <c r="D8" s="92"/>
      <c r="E8" s="141"/>
    </row>
    <row r="9" spans="1:12" s="6" customFormat="1">
      <c r="A9" s="116"/>
      <c r="B9" s="116"/>
      <c r="C9" s="94"/>
      <c r="D9" s="94"/>
      <c r="E9" s="185"/>
    </row>
    <row r="10" spans="1:12" s="6" customFormat="1" ht="30">
      <c r="A10" s="137" t="s">
        <v>410</v>
      </c>
      <c r="B10" s="95" t="s">
        <v>358</v>
      </c>
      <c r="C10" s="95" t="s">
        <v>357</v>
      </c>
      <c r="D10" s="95" t="s">
        <v>356</v>
      </c>
      <c r="E10" s="185"/>
    </row>
    <row r="11" spans="1:12" s="9" customFormat="1" ht="18">
      <c r="A11" s="13">
        <v>1</v>
      </c>
      <c r="B11" s="13" t="s">
        <v>403</v>
      </c>
      <c r="C11" s="98">
        <f>SUM(C12,C15,C54,C57,C58,C59,C73,C77)</f>
        <v>11234.509999999998</v>
      </c>
      <c r="D11" s="98">
        <f>SUM(D12,D15,D54,D57,D58,D59,D65,D72,D73,D77)</f>
        <v>44884.61</v>
      </c>
      <c r="E11" s="186"/>
      <c r="I11" s="326"/>
      <c r="J11" s="326"/>
    </row>
    <row r="12" spans="1:12" s="9" customFormat="1" ht="18">
      <c r="A12" s="14">
        <v>1.1000000000000001</v>
      </c>
      <c r="B12" s="14" t="s">
        <v>404</v>
      </c>
      <c r="C12" s="100">
        <f>SUM(C13:C14)</f>
        <v>0</v>
      </c>
      <c r="D12" s="100">
        <f>SUM(D13:D14)</f>
        <v>467</v>
      </c>
      <c r="E12" s="186"/>
    </row>
    <row r="13" spans="1:12" s="9" customFormat="1" ht="16.5" customHeight="1">
      <c r="A13" s="16" t="s">
        <v>377</v>
      </c>
      <c r="B13" s="16" t="s">
        <v>405</v>
      </c>
      <c r="C13" s="309">
        <v>0</v>
      </c>
      <c r="D13" s="310">
        <v>467</v>
      </c>
      <c r="E13" s="186"/>
    </row>
    <row r="14" spans="1:12" ht="16.5" customHeight="1">
      <c r="A14" s="16" t="s">
        <v>378</v>
      </c>
      <c r="B14" s="16" t="s">
        <v>347</v>
      </c>
      <c r="C14" s="309"/>
      <c r="D14" s="310">
        <v>0</v>
      </c>
      <c r="E14" s="184"/>
      <c r="F14" s="9"/>
    </row>
    <row r="15" spans="1:12" ht="18">
      <c r="A15" s="14">
        <v>1.2</v>
      </c>
      <c r="B15" s="14" t="s">
        <v>406</v>
      </c>
      <c r="C15" s="100">
        <f>SUM(C16,C19,C31:C34,C37,C38,C44,C45,C46,C47,C48,C52,C53)</f>
        <v>11234.509999999998</v>
      </c>
      <c r="D15" s="100">
        <f>SUM(D16,D19,D31:D34,D37,D38,D44,D45,D46,D47,D48,D52,D53)</f>
        <v>44417.61</v>
      </c>
      <c r="E15" s="184"/>
      <c r="F15" s="9"/>
    </row>
    <row r="16" spans="1:12" ht="18">
      <c r="A16" s="16" t="s">
        <v>379</v>
      </c>
      <c r="B16" s="16" t="s">
        <v>348</v>
      </c>
      <c r="C16" s="99">
        <f>SUM(C17:C18)</f>
        <v>2628</v>
      </c>
      <c r="D16" s="99">
        <f>SUM(D17:D18)</f>
        <v>2568</v>
      </c>
      <c r="E16" s="184"/>
      <c r="F16" s="9"/>
    </row>
    <row r="17" spans="1:6" ht="17.25" customHeight="1">
      <c r="A17" s="17" t="s">
        <v>436</v>
      </c>
      <c r="B17" s="17" t="s">
        <v>407</v>
      </c>
      <c r="C17" s="34">
        <v>660</v>
      </c>
      <c r="D17" s="472">
        <v>600</v>
      </c>
      <c r="E17" s="184"/>
      <c r="F17" s="9"/>
    </row>
    <row r="18" spans="1:6" ht="17.25" customHeight="1">
      <c r="A18" s="17" t="s">
        <v>437</v>
      </c>
      <c r="B18" s="17" t="s">
        <v>408</v>
      </c>
      <c r="C18" s="34">
        <v>1968</v>
      </c>
      <c r="D18" s="472">
        <v>1968</v>
      </c>
      <c r="E18" s="184"/>
      <c r="F18" s="9"/>
    </row>
    <row r="19" spans="1:6" ht="18">
      <c r="A19" s="16" t="s">
        <v>380</v>
      </c>
      <c r="B19" s="16" t="s">
        <v>349</v>
      </c>
      <c r="C19" s="99">
        <f>SUM(C20:C25,C30)</f>
        <v>8577.9499999999989</v>
      </c>
      <c r="D19" s="99">
        <f>SUM(D20:D25,D30)</f>
        <v>8491.0499999999993</v>
      </c>
      <c r="E19" s="184"/>
      <c r="F19" s="9"/>
    </row>
    <row r="20" spans="1:6" ht="30">
      <c r="A20" s="17" t="s">
        <v>359</v>
      </c>
      <c r="B20" s="17" t="s">
        <v>107</v>
      </c>
      <c r="C20" s="391">
        <v>1839</v>
      </c>
      <c r="D20" s="392">
        <v>1132</v>
      </c>
      <c r="E20" s="184"/>
      <c r="F20" s="9"/>
    </row>
    <row r="21" spans="1:6" ht="18">
      <c r="A21" s="17" t="s">
        <v>360</v>
      </c>
      <c r="B21" s="17" t="s">
        <v>361</v>
      </c>
      <c r="C21" s="36"/>
      <c r="D21" s="37"/>
      <c r="E21" s="184"/>
      <c r="F21" s="9"/>
    </row>
    <row r="22" spans="1:6" ht="30">
      <c r="A22" s="17" t="s">
        <v>141</v>
      </c>
      <c r="B22" s="17" t="s">
        <v>369</v>
      </c>
      <c r="C22" s="36">
        <v>0</v>
      </c>
      <c r="D22" s="38">
        <v>0</v>
      </c>
      <c r="E22" s="184"/>
      <c r="F22" s="9"/>
    </row>
    <row r="23" spans="1:6" ht="18">
      <c r="A23" s="17" t="s">
        <v>142</v>
      </c>
      <c r="B23" s="17" t="s">
        <v>362</v>
      </c>
      <c r="C23" s="391">
        <v>6057.19</v>
      </c>
      <c r="D23" s="368">
        <v>6754.86</v>
      </c>
      <c r="E23" s="184"/>
      <c r="F23" s="9"/>
    </row>
    <row r="24" spans="1:6" ht="18">
      <c r="A24" s="17" t="s">
        <v>143</v>
      </c>
      <c r="B24" s="17" t="s">
        <v>363</v>
      </c>
      <c r="C24" s="36"/>
      <c r="D24" s="38"/>
      <c r="E24" s="184"/>
      <c r="F24" s="9"/>
    </row>
    <row r="25" spans="1:6" ht="18">
      <c r="A25" s="17" t="s">
        <v>144</v>
      </c>
      <c r="B25" s="17" t="s">
        <v>364</v>
      </c>
      <c r="C25" s="371">
        <f>SUM(C26:C29)</f>
        <v>621.76</v>
      </c>
      <c r="D25" s="371">
        <f>SUM(D26:D29)</f>
        <v>544.19000000000005</v>
      </c>
      <c r="E25" s="184"/>
      <c r="F25" s="9"/>
    </row>
    <row r="26" spans="1:6" ht="16.5" customHeight="1">
      <c r="A26" s="18" t="s">
        <v>145</v>
      </c>
      <c r="B26" s="18" t="s">
        <v>365</v>
      </c>
      <c r="C26" s="391">
        <v>446.65</v>
      </c>
      <c r="D26" s="368">
        <v>369.08</v>
      </c>
      <c r="E26" s="184"/>
      <c r="F26" s="9"/>
    </row>
    <row r="27" spans="1:6" ht="16.5" customHeight="1">
      <c r="A27" s="18" t="s">
        <v>146</v>
      </c>
      <c r="B27" s="18" t="s">
        <v>366</v>
      </c>
      <c r="C27" s="391">
        <v>168.63</v>
      </c>
      <c r="D27" s="368">
        <v>168.63</v>
      </c>
      <c r="E27" s="184"/>
      <c r="F27" s="9"/>
    </row>
    <row r="28" spans="1:6" ht="16.5" customHeight="1">
      <c r="A28" s="18" t="s">
        <v>147</v>
      </c>
      <c r="B28" s="18" t="s">
        <v>367</v>
      </c>
      <c r="C28" s="391">
        <v>0</v>
      </c>
      <c r="D28" s="368">
        <v>0</v>
      </c>
      <c r="E28" s="184"/>
      <c r="F28" s="9"/>
    </row>
    <row r="29" spans="1:6" ht="16.5" customHeight="1">
      <c r="A29" s="18" t="s">
        <v>148</v>
      </c>
      <c r="B29" s="18" t="s">
        <v>370</v>
      </c>
      <c r="C29" s="391">
        <v>6.48</v>
      </c>
      <c r="D29" s="368">
        <v>6.48</v>
      </c>
      <c r="E29" s="184"/>
      <c r="F29" s="9"/>
    </row>
    <row r="30" spans="1:6" ht="18">
      <c r="A30" s="17" t="s">
        <v>149</v>
      </c>
      <c r="B30" s="17" t="s">
        <v>368</v>
      </c>
      <c r="C30" s="36">
        <v>60</v>
      </c>
      <c r="D30" s="435">
        <v>60</v>
      </c>
      <c r="E30" s="184"/>
      <c r="F30" s="9"/>
    </row>
    <row r="31" spans="1:6" ht="18">
      <c r="A31" s="16" t="s">
        <v>381</v>
      </c>
      <c r="B31" s="16" t="s">
        <v>350</v>
      </c>
      <c r="C31" s="309">
        <v>0</v>
      </c>
      <c r="D31" s="310">
        <v>0</v>
      </c>
      <c r="E31" s="184"/>
      <c r="F31" s="9"/>
    </row>
    <row r="32" spans="1:6" ht="18">
      <c r="A32" s="16" t="s">
        <v>382</v>
      </c>
      <c r="B32" s="16" t="s">
        <v>351</v>
      </c>
      <c r="C32" s="32"/>
      <c r="D32" s="33"/>
      <c r="E32" s="184"/>
      <c r="F32" s="9"/>
    </row>
    <row r="33" spans="1:6" ht="18">
      <c r="A33" s="16" t="s">
        <v>383</v>
      </c>
      <c r="B33" s="16" t="s">
        <v>352</v>
      </c>
      <c r="C33" s="32"/>
      <c r="D33" s="33"/>
      <c r="E33" s="184"/>
      <c r="F33" s="9"/>
    </row>
    <row r="34" spans="1:6" ht="18">
      <c r="A34" s="16" t="s">
        <v>384</v>
      </c>
      <c r="B34" s="16" t="s">
        <v>409</v>
      </c>
      <c r="C34" s="99">
        <f>SUM(C35:C36)</f>
        <v>0</v>
      </c>
      <c r="D34" s="99">
        <f>SUM(D35:D36)</f>
        <v>2080</v>
      </c>
      <c r="E34" s="184"/>
      <c r="F34" s="9"/>
    </row>
    <row r="35" spans="1:6" ht="18">
      <c r="A35" s="17" t="s">
        <v>150</v>
      </c>
      <c r="B35" s="17" t="s">
        <v>402</v>
      </c>
      <c r="C35" s="32"/>
      <c r="D35" s="33">
        <v>2080</v>
      </c>
      <c r="E35" s="184"/>
      <c r="F35" s="9"/>
    </row>
    <row r="36" spans="1:6" ht="18">
      <c r="A36" s="17" t="s">
        <v>151</v>
      </c>
      <c r="B36" s="17" t="s">
        <v>401</v>
      </c>
      <c r="C36" s="32"/>
      <c r="D36" s="33"/>
      <c r="E36" s="184"/>
      <c r="F36" s="9"/>
    </row>
    <row r="37" spans="1:6" ht="18">
      <c r="A37" s="16" t="s">
        <v>385</v>
      </c>
      <c r="B37" s="16" t="s">
        <v>395</v>
      </c>
      <c r="C37" s="309">
        <v>28.56</v>
      </c>
      <c r="D37" s="310">
        <v>28.56</v>
      </c>
      <c r="E37" s="184"/>
      <c r="F37" s="9"/>
    </row>
    <row r="38" spans="1:6" ht="18">
      <c r="A38" s="16" t="s">
        <v>386</v>
      </c>
      <c r="B38" s="16" t="s">
        <v>215</v>
      </c>
      <c r="C38" s="99">
        <f>SUM(C39:C43)</f>
        <v>0</v>
      </c>
      <c r="D38" s="99">
        <f>SUM(D39:D43)</f>
        <v>0</v>
      </c>
      <c r="E38" s="184"/>
      <c r="F38" s="9"/>
    </row>
    <row r="39" spans="1:6" ht="18">
      <c r="A39" s="17" t="s">
        <v>212</v>
      </c>
      <c r="B39" s="17" t="s">
        <v>216</v>
      </c>
      <c r="C39" s="309">
        <v>0</v>
      </c>
      <c r="D39" s="309">
        <v>0</v>
      </c>
      <c r="E39" s="184"/>
      <c r="F39" s="9"/>
    </row>
    <row r="40" spans="1:6" ht="18">
      <c r="A40" s="17" t="s">
        <v>213</v>
      </c>
      <c r="B40" s="17" t="s">
        <v>217</v>
      </c>
      <c r="C40" s="309">
        <v>0</v>
      </c>
      <c r="D40" s="309"/>
      <c r="E40" s="184"/>
      <c r="F40" s="9"/>
    </row>
    <row r="41" spans="1:6" ht="18">
      <c r="A41" s="17" t="s">
        <v>214</v>
      </c>
      <c r="B41" s="17" t="s">
        <v>220</v>
      </c>
      <c r="C41" s="309"/>
      <c r="D41" s="310"/>
      <c r="E41" s="184"/>
      <c r="F41" s="9"/>
    </row>
    <row r="42" spans="1:6" ht="18">
      <c r="A42" s="17" t="s">
        <v>219</v>
      </c>
      <c r="B42" s="17" t="s">
        <v>221</v>
      </c>
      <c r="C42" s="309"/>
      <c r="D42" s="310"/>
      <c r="E42" s="184"/>
      <c r="F42" s="9"/>
    </row>
    <row r="43" spans="1:6" ht="18">
      <c r="A43" s="17" t="s">
        <v>222</v>
      </c>
      <c r="B43" s="17" t="s">
        <v>218</v>
      </c>
      <c r="C43" s="309">
        <v>0</v>
      </c>
      <c r="D43" s="310"/>
      <c r="E43" s="184"/>
      <c r="F43" s="9"/>
    </row>
    <row r="44" spans="1:6" ht="30">
      <c r="A44" s="16" t="s">
        <v>387</v>
      </c>
      <c r="B44" s="16" t="s">
        <v>375</v>
      </c>
      <c r="C44" s="309"/>
      <c r="D44" s="310">
        <v>0</v>
      </c>
      <c r="E44" s="184"/>
      <c r="F44" s="9"/>
    </row>
    <row r="45" spans="1:6" ht="18">
      <c r="A45" s="16" t="s">
        <v>388</v>
      </c>
      <c r="B45" s="16" t="s">
        <v>617</v>
      </c>
      <c r="C45" s="309">
        <v>0</v>
      </c>
      <c r="D45" s="310">
        <v>0</v>
      </c>
      <c r="E45" s="184"/>
      <c r="F45" s="9"/>
    </row>
    <row r="46" spans="1:6" ht="18">
      <c r="A46" s="16" t="s">
        <v>389</v>
      </c>
      <c r="B46" s="16" t="s">
        <v>372</v>
      </c>
      <c r="C46" s="32"/>
      <c r="D46" s="33"/>
      <c r="E46" s="184"/>
      <c r="F46" s="9"/>
    </row>
    <row r="47" spans="1:6" ht="18">
      <c r="A47" s="16" t="s">
        <v>390</v>
      </c>
      <c r="B47" s="16" t="s">
        <v>373</v>
      </c>
      <c r="C47" s="32"/>
      <c r="D47" s="33"/>
      <c r="E47" s="184"/>
      <c r="F47" s="9"/>
    </row>
    <row r="48" spans="1:6" ht="18">
      <c r="A48" s="16" t="s">
        <v>391</v>
      </c>
      <c r="B48" s="16" t="s">
        <v>156</v>
      </c>
      <c r="C48" s="99">
        <f>SUM(C49:C51)</f>
        <v>0</v>
      </c>
      <c r="D48" s="99">
        <f>SUM(D49:D51)</f>
        <v>31000</v>
      </c>
      <c r="E48" s="184"/>
      <c r="F48" s="9"/>
    </row>
    <row r="49" spans="1:16" ht="18">
      <c r="A49" s="113" t="s">
        <v>227</v>
      </c>
      <c r="B49" s="113" t="s">
        <v>230</v>
      </c>
      <c r="C49" s="309">
        <v>0</v>
      </c>
      <c r="D49" s="310">
        <v>31000</v>
      </c>
      <c r="E49" s="184"/>
      <c r="F49" s="9"/>
    </row>
    <row r="50" spans="1:16" ht="18">
      <c r="A50" s="113" t="s">
        <v>228</v>
      </c>
      <c r="B50" s="113" t="s">
        <v>229</v>
      </c>
      <c r="C50" s="309">
        <v>0</v>
      </c>
      <c r="D50" s="310">
        <v>0</v>
      </c>
      <c r="E50" s="184"/>
      <c r="F50" s="9"/>
    </row>
    <row r="51" spans="1:16" ht="18">
      <c r="A51" s="113" t="s">
        <v>231</v>
      </c>
      <c r="B51" s="113" t="s">
        <v>232</v>
      </c>
      <c r="C51" s="309">
        <v>0</v>
      </c>
      <c r="D51" s="310">
        <v>0</v>
      </c>
      <c r="E51" s="184"/>
      <c r="F51" s="9"/>
    </row>
    <row r="52" spans="1:16" ht="26.25" customHeight="1">
      <c r="A52" s="16" t="s">
        <v>392</v>
      </c>
      <c r="B52" s="16" t="s">
        <v>376</v>
      </c>
      <c r="C52" s="309"/>
      <c r="D52" s="310"/>
      <c r="E52" s="184"/>
      <c r="F52" s="9"/>
    </row>
    <row r="53" spans="1:16" ht="18">
      <c r="A53" s="16" t="s">
        <v>393</v>
      </c>
      <c r="B53" s="16" t="s">
        <v>353</v>
      </c>
      <c r="C53" s="309"/>
      <c r="D53" s="310">
        <v>250</v>
      </c>
      <c r="E53" s="184"/>
      <c r="F53" s="9"/>
    </row>
    <row r="54" spans="1:16" ht="30">
      <c r="A54" s="14">
        <v>1.3</v>
      </c>
      <c r="B54" s="103" t="s">
        <v>260</v>
      </c>
      <c r="C54" s="100">
        <f>SUM(C55:C56)</f>
        <v>0</v>
      </c>
      <c r="D54" s="100">
        <f>SUM(D55:D56)</f>
        <v>0</v>
      </c>
      <c r="E54" s="184"/>
      <c r="F54" s="9"/>
    </row>
    <row r="55" spans="1:16" ht="30">
      <c r="A55" s="16" t="s">
        <v>396</v>
      </c>
      <c r="B55" s="16" t="s">
        <v>614</v>
      </c>
      <c r="C55" s="309">
        <v>0</v>
      </c>
      <c r="D55" s="310">
        <v>0</v>
      </c>
      <c r="E55" s="184"/>
      <c r="F55" s="9"/>
      <c r="P55" s="355"/>
    </row>
    <row r="56" spans="1:16" ht="18">
      <c r="A56" s="16" t="s">
        <v>397</v>
      </c>
      <c r="B56" s="16" t="s">
        <v>394</v>
      </c>
      <c r="C56" s="32"/>
      <c r="D56" s="33"/>
      <c r="E56" s="184"/>
      <c r="F56" s="9"/>
    </row>
    <row r="57" spans="1:16" ht="18">
      <c r="A57" s="14">
        <v>1.4</v>
      </c>
      <c r="B57" s="14" t="s">
        <v>262</v>
      </c>
      <c r="C57" s="32"/>
      <c r="D57" s="33"/>
      <c r="E57" s="184"/>
      <c r="F57" s="9"/>
    </row>
    <row r="58" spans="1:16" ht="18">
      <c r="A58" s="14">
        <v>1.5</v>
      </c>
      <c r="B58" s="14" t="s">
        <v>354</v>
      </c>
      <c r="C58" s="36"/>
      <c r="D58" s="38"/>
      <c r="E58" s="184"/>
      <c r="F58" s="9"/>
    </row>
    <row r="59" spans="1:16" ht="18">
      <c r="A59" s="14">
        <v>1.6</v>
      </c>
      <c r="B59" s="43" t="s">
        <v>355</v>
      </c>
      <c r="C59" s="100">
        <f>SUM(C60:C64)</f>
        <v>0</v>
      </c>
      <c r="D59" s="100">
        <f>SUM(D60:D64)</f>
        <v>0</v>
      </c>
      <c r="E59" s="184"/>
      <c r="F59" s="9"/>
    </row>
    <row r="60" spans="1:16" ht="18">
      <c r="A60" s="16" t="s">
        <v>157</v>
      </c>
      <c r="B60" s="44" t="s">
        <v>398</v>
      </c>
      <c r="C60" s="391">
        <v>0</v>
      </c>
      <c r="D60" s="368">
        <v>0</v>
      </c>
      <c r="E60" s="184"/>
      <c r="F60" s="9"/>
    </row>
    <row r="61" spans="1:16" ht="30">
      <c r="A61" s="16" t="s">
        <v>158</v>
      </c>
      <c r="B61" s="44" t="s">
        <v>400</v>
      </c>
      <c r="C61" s="36"/>
      <c r="D61" s="38"/>
      <c r="E61" s="184"/>
      <c r="F61" s="9"/>
    </row>
    <row r="62" spans="1:16" ht="18">
      <c r="A62" s="16" t="s">
        <v>159</v>
      </c>
      <c r="B62" s="44" t="s">
        <v>399</v>
      </c>
      <c r="C62" s="38"/>
      <c r="D62" s="38"/>
      <c r="E62" s="184"/>
      <c r="F62" s="9"/>
    </row>
    <row r="63" spans="1:16" ht="18">
      <c r="A63" s="16" t="s">
        <v>160</v>
      </c>
      <c r="B63" s="44" t="s">
        <v>374</v>
      </c>
      <c r="C63" s="36">
        <v>0</v>
      </c>
      <c r="D63" s="368">
        <v>0</v>
      </c>
      <c r="E63" s="184"/>
      <c r="F63" s="9"/>
    </row>
    <row r="64" spans="1:16" ht="18">
      <c r="A64" s="16" t="s">
        <v>195</v>
      </c>
      <c r="B64" s="244" t="s">
        <v>196</v>
      </c>
      <c r="C64" s="36"/>
      <c r="D64" s="245"/>
      <c r="E64" s="184"/>
      <c r="F64" s="9"/>
    </row>
    <row r="65" spans="1:6" ht="18">
      <c r="A65" s="13">
        <v>2</v>
      </c>
      <c r="B65" s="45" t="s">
        <v>444</v>
      </c>
      <c r="C65" s="291"/>
      <c r="D65" s="151">
        <f>SUM(D66:D71)</f>
        <v>0</v>
      </c>
      <c r="E65" s="184"/>
      <c r="F65" s="9"/>
    </row>
    <row r="66" spans="1:6" ht="18">
      <c r="A66" s="15">
        <v>2.1</v>
      </c>
      <c r="B66" s="46" t="s">
        <v>438</v>
      </c>
      <c r="C66" s="291"/>
      <c r="D66" s="40"/>
      <c r="E66" s="184"/>
      <c r="F66" s="9"/>
    </row>
    <row r="67" spans="1:6" ht="18">
      <c r="A67" s="15">
        <v>2.2000000000000002</v>
      </c>
      <c r="B67" s="46" t="s">
        <v>442</v>
      </c>
      <c r="C67" s="293"/>
      <c r="D67" s="41"/>
      <c r="E67" s="184"/>
      <c r="F67" s="9"/>
    </row>
    <row r="68" spans="1:6" ht="18">
      <c r="A68" s="15">
        <v>2.2999999999999998</v>
      </c>
      <c r="B68" s="46" t="s">
        <v>441</v>
      </c>
      <c r="C68" s="293"/>
      <c r="D68" s="41"/>
      <c r="E68" s="184"/>
      <c r="F68" s="9"/>
    </row>
    <row r="69" spans="1:6" ht="18">
      <c r="A69" s="15">
        <v>2.4</v>
      </c>
      <c r="B69" s="46" t="s">
        <v>443</v>
      </c>
      <c r="C69" s="293"/>
      <c r="D69" s="41"/>
      <c r="E69" s="184"/>
      <c r="F69" s="9"/>
    </row>
    <row r="70" spans="1:6" ht="18">
      <c r="A70" s="15">
        <v>2.5</v>
      </c>
      <c r="B70" s="46" t="s">
        <v>439</v>
      </c>
      <c r="C70" s="293"/>
      <c r="D70" s="393">
        <v>0</v>
      </c>
      <c r="E70" s="184"/>
      <c r="F70" s="9"/>
    </row>
    <row r="71" spans="1:6" ht="18">
      <c r="A71" s="15">
        <v>2.6</v>
      </c>
      <c r="B71" s="46" t="s">
        <v>440</v>
      </c>
      <c r="C71" s="293"/>
      <c r="D71" s="41"/>
      <c r="E71" s="184"/>
      <c r="F71" s="9"/>
    </row>
    <row r="72" spans="1:6" s="2" customFormat="1" ht="18">
      <c r="A72" s="13">
        <v>3</v>
      </c>
      <c r="B72" s="289" t="s">
        <v>295</v>
      </c>
      <c r="C72" s="292"/>
      <c r="D72" s="290"/>
      <c r="E72" s="136"/>
      <c r="F72" s="9"/>
    </row>
    <row r="73" spans="1:6" s="2" customFormat="1" ht="18">
      <c r="A73" s="13">
        <v>4</v>
      </c>
      <c r="B73" s="13" t="s">
        <v>109</v>
      </c>
      <c r="C73" s="292">
        <f>SUM(C74:C75)</f>
        <v>0</v>
      </c>
      <c r="D73" s="101">
        <f>SUM(D74:D75)</f>
        <v>0</v>
      </c>
      <c r="E73" s="136"/>
      <c r="F73" s="9"/>
    </row>
    <row r="74" spans="1:6" s="2" customFormat="1" ht="18">
      <c r="A74" s="15">
        <v>4.0999999999999996</v>
      </c>
      <c r="B74" s="15" t="s">
        <v>110</v>
      </c>
      <c r="C74" s="8"/>
      <c r="D74" s="8"/>
      <c r="E74" s="136"/>
      <c r="F74" s="9"/>
    </row>
    <row r="75" spans="1:6" s="2" customFormat="1" ht="18">
      <c r="A75" s="15">
        <v>4.2</v>
      </c>
      <c r="B75" s="15" t="s">
        <v>111</v>
      </c>
      <c r="C75" s="8"/>
      <c r="D75" s="8"/>
      <c r="E75" s="136"/>
      <c r="F75" s="9"/>
    </row>
    <row r="76" spans="1:6" s="2" customFormat="1" ht="18">
      <c r="A76" s="13">
        <v>5</v>
      </c>
      <c r="B76" s="288" t="s">
        <v>139</v>
      </c>
      <c r="C76" s="8"/>
      <c r="D76" s="101"/>
      <c r="E76" s="136"/>
      <c r="F76" s="9"/>
    </row>
    <row r="77" spans="1:6" s="22" customFormat="1" ht="12.75"/>
    <row r="78" spans="1:6" s="22" customFormat="1" ht="12.75"/>
    <row r="79" spans="1:6" s="22" customFormat="1" ht="12.75"/>
    <row r="80" spans="1:6" s="2" customFormat="1">
      <c r="A80" s="82" t="s">
        <v>445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82" t="s">
        <v>128</v>
      </c>
      <c r="D83" s="12"/>
      <c r="E83"/>
      <c r="F83"/>
      <c r="G83"/>
      <c r="H83"/>
      <c r="I83"/>
    </row>
    <row r="84" spans="1:9" s="2" customFormat="1">
      <c r="A84"/>
      <c r="B84" s="2" t="s">
        <v>127</v>
      </c>
      <c r="D84" s="12"/>
      <c r="E84"/>
      <c r="F84"/>
      <c r="G84"/>
      <c r="H84"/>
      <c r="I84"/>
    </row>
    <row r="85" spans="1:9" customFormat="1" ht="12.75">
      <c r="B85" s="77" t="s">
        <v>477</v>
      </c>
    </row>
    <row r="86" spans="1:9" s="2" customFormat="1">
      <c r="A86" s="11"/>
    </row>
    <row r="87" spans="1:9" s="22" customFormat="1" ht="12.75"/>
    <row r="88" spans="1:9" s="22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6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showGridLines="0" view="pageBreakPreview" zoomScale="70" zoomScaleSheetLayoutView="70" workbookViewId="0">
      <selection activeCell="D11" sqref="D11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16" s="6" customFormat="1">
      <c r="A1" s="90" t="s">
        <v>609</v>
      </c>
      <c r="B1" s="93"/>
      <c r="C1" s="558" t="s">
        <v>447</v>
      </c>
      <c r="D1" s="558"/>
      <c r="E1" s="107"/>
    </row>
    <row r="2" spans="1:16" s="6" customFormat="1">
      <c r="A2" s="90" t="s">
        <v>187</v>
      </c>
      <c r="B2" s="93"/>
      <c r="C2" s="556" t="s">
        <v>914</v>
      </c>
      <c r="D2" s="557"/>
      <c r="E2" s="107"/>
    </row>
    <row r="3" spans="1:16" s="6" customFormat="1">
      <c r="A3" s="92" t="s">
        <v>478</v>
      </c>
      <c r="B3" s="90"/>
      <c r="C3" s="91"/>
      <c r="D3" s="91"/>
      <c r="E3" s="107"/>
    </row>
    <row r="4" spans="1:16" s="6" customFormat="1">
      <c r="A4" s="92"/>
      <c r="B4" s="92"/>
      <c r="C4" s="91"/>
      <c r="D4" s="91"/>
      <c r="E4" s="107"/>
    </row>
    <row r="5" spans="1:16">
      <c r="A5" s="390" t="str">
        <f>'[4]ფორმა N2'!A4</f>
        <v>ანგარიშვალდებული პირის დასახელება:</v>
      </c>
      <c r="B5" s="93"/>
      <c r="C5" s="92"/>
      <c r="D5" s="92"/>
      <c r="E5" s="108"/>
    </row>
    <row r="6" spans="1:16">
      <c r="A6" s="126" t="s">
        <v>786</v>
      </c>
      <c r="B6" s="96"/>
      <c r="C6" s="97"/>
      <c r="D6" s="97"/>
      <c r="E6" s="108"/>
    </row>
    <row r="7" spans="1:16">
      <c r="A7" s="93"/>
      <c r="B7" s="93"/>
      <c r="C7" s="92"/>
      <c r="D7" s="92"/>
      <c r="E7" s="108"/>
    </row>
    <row r="8" spans="1:16" s="6" customFormat="1">
      <c r="A8" s="116"/>
      <c r="B8" s="116"/>
      <c r="C8" s="94"/>
      <c r="D8" s="94"/>
      <c r="E8" s="107"/>
    </row>
    <row r="9" spans="1:16" s="6" customFormat="1" ht="30">
      <c r="A9" s="105" t="s">
        <v>410</v>
      </c>
      <c r="B9" s="105" t="s">
        <v>192</v>
      </c>
      <c r="C9" s="95" t="s">
        <v>357</v>
      </c>
      <c r="D9" s="95" t="s">
        <v>356</v>
      </c>
      <c r="E9" s="107"/>
    </row>
    <row r="10" spans="1:16" s="9" customFormat="1" ht="30">
      <c r="A10" s="114" t="s">
        <v>190</v>
      </c>
      <c r="B10" s="114" t="s">
        <v>985</v>
      </c>
      <c r="C10" s="394">
        <v>0</v>
      </c>
      <c r="D10" s="394">
        <v>250</v>
      </c>
      <c r="E10" s="109"/>
      <c r="K10" s="6"/>
      <c r="L10" s="6"/>
      <c r="M10" s="6"/>
      <c r="N10" s="6"/>
      <c r="O10" s="6"/>
      <c r="P10" s="6"/>
    </row>
    <row r="11" spans="1:16" s="10" customFormat="1" ht="30">
      <c r="A11" s="114" t="s">
        <v>191</v>
      </c>
      <c r="B11" s="114"/>
      <c r="C11" s="395">
        <v>0</v>
      </c>
      <c r="D11" s="395">
        <v>0</v>
      </c>
      <c r="E11" s="110"/>
      <c r="K11" s="6"/>
      <c r="L11" s="6"/>
      <c r="M11" s="6"/>
      <c r="N11" s="6"/>
      <c r="O11" s="6"/>
      <c r="P11" s="6"/>
    </row>
    <row r="12" spans="1:16" s="10" customFormat="1" ht="30">
      <c r="A12" s="114" t="s">
        <v>339</v>
      </c>
      <c r="B12" s="314"/>
      <c r="C12" s="396"/>
      <c r="D12" s="396">
        <v>0</v>
      </c>
      <c r="E12" s="110"/>
      <c r="K12" s="6"/>
      <c r="L12" s="6"/>
      <c r="M12" s="6"/>
      <c r="N12" s="6"/>
      <c r="O12" s="6"/>
      <c r="P12" s="6"/>
    </row>
    <row r="13" spans="1:16" s="10" customFormat="1" ht="30">
      <c r="A13" s="114" t="s">
        <v>340</v>
      </c>
      <c r="B13" s="114"/>
      <c r="C13" s="394">
        <v>0</v>
      </c>
      <c r="D13" s="394">
        <v>0</v>
      </c>
      <c r="E13" s="110"/>
      <c r="K13" s="6"/>
      <c r="L13" s="6"/>
      <c r="M13" s="6"/>
      <c r="N13" s="6"/>
      <c r="O13" s="6"/>
      <c r="P13" s="6"/>
    </row>
    <row r="14" spans="1:16" s="10" customFormat="1" ht="30">
      <c r="A14" s="114" t="s">
        <v>341</v>
      </c>
      <c r="B14" s="114"/>
      <c r="C14" s="394">
        <v>0</v>
      </c>
      <c r="D14" s="394">
        <v>0</v>
      </c>
      <c r="E14" s="110"/>
      <c r="K14" s="6"/>
      <c r="L14" s="6"/>
      <c r="M14" s="6"/>
      <c r="N14" s="6"/>
      <c r="O14" s="6"/>
      <c r="P14" s="6"/>
    </row>
    <row r="15" spans="1:16" s="10" customFormat="1">
      <c r="A15" s="114" t="s">
        <v>188</v>
      </c>
      <c r="B15" s="114"/>
      <c r="C15" s="4"/>
      <c r="D15" s="4"/>
      <c r="E15" s="110"/>
    </row>
    <row r="16" spans="1:16" s="10" customFormat="1">
      <c r="A16" s="114" t="s">
        <v>189</v>
      </c>
      <c r="B16" s="103"/>
      <c r="C16" s="394"/>
      <c r="D16" s="394"/>
      <c r="E16" s="110"/>
    </row>
    <row r="17" spans="1:9" s="10" customFormat="1">
      <c r="A17" s="114" t="s">
        <v>329</v>
      </c>
      <c r="B17" s="103"/>
      <c r="C17" s="394"/>
      <c r="D17" s="394"/>
      <c r="E17" s="110"/>
    </row>
    <row r="18" spans="1:9" s="10" customFormat="1">
      <c r="A18" s="114" t="s">
        <v>335</v>
      </c>
      <c r="B18" s="103"/>
      <c r="C18" s="394"/>
      <c r="D18" s="394"/>
      <c r="E18" s="110"/>
    </row>
    <row r="19" spans="1:9" s="10" customFormat="1">
      <c r="A19" s="114"/>
      <c r="B19" s="103"/>
      <c r="C19" s="394"/>
      <c r="D19" s="394"/>
      <c r="E19" s="110"/>
    </row>
    <row r="20" spans="1:9" s="3" customFormat="1">
      <c r="A20" s="104"/>
      <c r="B20" s="104"/>
      <c r="C20" s="394"/>
      <c r="D20" s="394"/>
      <c r="E20" s="111"/>
    </row>
    <row r="21" spans="1:9">
      <c r="A21" s="115"/>
      <c r="B21" s="115" t="s">
        <v>194</v>
      </c>
      <c r="C21" s="102">
        <f>SUM(C10:C20)</f>
        <v>0</v>
      </c>
      <c r="D21" s="102">
        <f>SUM(D10:D20)</f>
        <v>250</v>
      </c>
      <c r="E21" s="112"/>
    </row>
    <row r="22" spans="1:9">
      <c r="A22" s="42"/>
      <c r="B22" s="42"/>
    </row>
    <row r="23" spans="1:9">
      <c r="A23" s="2" t="s">
        <v>279</v>
      </c>
      <c r="E23" s="5"/>
    </row>
    <row r="24" spans="1:9">
      <c r="A24" s="2" t="s">
        <v>264</v>
      </c>
    </row>
    <row r="25" spans="1:9">
      <c r="A25" s="243" t="s">
        <v>265</v>
      </c>
    </row>
    <row r="26" spans="1:9">
      <c r="A26" s="243"/>
    </row>
    <row r="27" spans="1:9">
      <c r="A27" s="243" t="s">
        <v>209</v>
      </c>
    </row>
    <row r="28" spans="1:9" s="22" customFormat="1" ht="12.75"/>
    <row r="29" spans="1:9">
      <c r="A29" s="82" t="s">
        <v>445</v>
      </c>
      <c r="E29" s="5"/>
    </row>
    <row r="30" spans="1:9">
      <c r="E30"/>
      <c r="F30"/>
      <c r="G30"/>
      <c r="H30"/>
      <c r="I30"/>
    </row>
    <row r="31" spans="1:9">
      <c r="D31" s="12"/>
      <c r="E31"/>
      <c r="F31"/>
      <c r="G31"/>
      <c r="H31"/>
      <c r="I31"/>
    </row>
    <row r="32" spans="1:9">
      <c r="A32" s="82"/>
      <c r="B32" s="82" t="s">
        <v>128</v>
      </c>
      <c r="D32" s="12"/>
      <c r="E32"/>
      <c r="F32"/>
      <c r="G32"/>
      <c r="H32"/>
      <c r="I32"/>
    </row>
    <row r="33" spans="1:9">
      <c r="B33" s="2" t="s">
        <v>127</v>
      </c>
      <c r="D33" s="12"/>
      <c r="E33"/>
      <c r="F33"/>
      <c r="G33"/>
      <c r="H33"/>
      <c r="I33"/>
    </row>
    <row r="34" spans="1:9" customFormat="1" ht="12.75">
      <c r="A34" s="77"/>
      <c r="B34" s="77" t="s">
        <v>477</v>
      </c>
    </row>
    <row r="35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view="pageBreakPreview" topLeftCell="A10" zoomScale="70" zoomScaleSheetLayoutView="70" workbookViewId="0">
      <selection activeCell="C14" sqref="C14"/>
    </sheetView>
  </sheetViews>
  <sheetFormatPr defaultRowHeight="12.75"/>
  <cols>
    <col min="1" max="1" width="5.42578125" style="214" customWidth="1"/>
    <col min="2" max="2" width="20.85546875" style="214" customWidth="1"/>
    <col min="3" max="3" width="26" style="214" customWidth="1"/>
    <col min="4" max="4" width="17" style="214" customWidth="1"/>
    <col min="5" max="5" width="18.140625" style="214" customWidth="1"/>
    <col min="6" max="6" width="14.7109375" style="214" customWidth="1"/>
    <col min="7" max="7" width="15.5703125" style="214" customWidth="1"/>
    <col min="8" max="8" width="14.7109375" style="214" customWidth="1"/>
    <col min="9" max="9" width="29.7109375" style="214" customWidth="1"/>
    <col min="10" max="10" width="0" style="214" hidden="1" customWidth="1"/>
    <col min="11" max="16384" width="9.140625" style="214"/>
  </cols>
  <sheetData>
    <row r="1" spans="1:10" ht="15">
      <c r="A1" s="90" t="s">
        <v>610</v>
      </c>
      <c r="B1" s="90"/>
      <c r="C1" s="93"/>
      <c r="D1" s="93"/>
      <c r="E1" s="93"/>
      <c r="F1" s="93"/>
      <c r="G1" s="91"/>
      <c r="H1" s="91"/>
      <c r="I1" s="558" t="s">
        <v>447</v>
      </c>
      <c r="J1" s="558"/>
    </row>
    <row r="2" spans="1:10" ht="15">
      <c r="A2" s="92" t="s">
        <v>478</v>
      </c>
      <c r="B2" s="90"/>
      <c r="C2" s="93"/>
      <c r="D2" s="93"/>
      <c r="E2" s="93"/>
      <c r="F2" s="93"/>
      <c r="G2" s="91"/>
      <c r="H2" s="91"/>
      <c r="I2" s="556" t="s">
        <v>914</v>
      </c>
      <c r="J2" s="557"/>
    </row>
    <row r="3" spans="1:10" ht="15">
      <c r="A3" s="92"/>
      <c r="B3" s="92"/>
      <c r="C3" s="90"/>
      <c r="D3" s="90"/>
      <c r="E3" s="90"/>
      <c r="F3" s="90"/>
      <c r="G3" s="91"/>
      <c r="H3" s="91"/>
      <c r="I3" s="91"/>
    </row>
    <row r="4" spans="1:10" ht="15">
      <c r="A4" s="119" t="s">
        <v>131</v>
      </c>
      <c r="B4" s="93"/>
      <c r="C4" s="93"/>
      <c r="D4" s="93"/>
      <c r="E4" s="93"/>
      <c r="F4" s="93"/>
      <c r="G4" s="92"/>
      <c r="H4" s="92"/>
      <c r="I4" s="92"/>
    </row>
    <row r="5" spans="1:10" ht="15">
      <c r="A5" s="126" t="s">
        <v>786</v>
      </c>
      <c r="B5" s="96"/>
      <c r="C5" s="96"/>
      <c r="D5" s="96"/>
      <c r="E5" s="96"/>
      <c r="F5" s="96"/>
      <c r="G5" s="97"/>
      <c r="H5" s="97"/>
      <c r="I5" s="97"/>
    </row>
    <row r="6" spans="1:10" ht="15">
      <c r="A6" s="93"/>
      <c r="B6" s="93"/>
      <c r="C6" s="93"/>
      <c r="D6" s="93"/>
      <c r="E6" s="93"/>
      <c r="F6" s="93"/>
      <c r="G6" s="92"/>
      <c r="H6" s="92"/>
      <c r="I6" s="92"/>
    </row>
    <row r="7" spans="1:10" ht="15">
      <c r="A7" s="116"/>
      <c r="B7" s="116"/>
      <c r="C7" s="116"/>
      <c r="D7" s="116"/>
      <c r="E7" s="116"/>
      <c r="F7" s="116"/>
      <c r="G7" s="94"/>
      <c r="H7" s="94"/>
      <c r="I7" s="94"/>
    </row>
    <row r="8" spans="1:10" ht="45">
      <c r="A8" s="106" t="s">
        <v>410</v>
      </c>
      <c r="B8" s="106" t="s">
        <v>198</v>
      </c>
      <c r="C8" s="106" t="s">
        <v>199</v>
      </c>
      <c r="D8" s="106" t="s">
        <v>84</v>
      </c>
      <c r="E8" s="106" t="s">
        <v>203</v>
      </c>
      <c r="F8" s="106" t="s">
        <v>207</v>
      </c>
      <c r="G8" s="95" t="s">
        <v>357</v>
      </c>
      <c r="H8" s="95" t="s">
        <v>356</v>
      </c>
      <c r="I8" s="95" t="s">
        <v>252</v>
      </c>
      <c r="J8" s="254" t="s">
        <v>206</v>
      </c>
    </row>
    <row r="9" spans="1:10" ht="30">
      <c r="A9" s="114">
        <v>1</v>
      </c>
      <c r="B9" s="439" t="s">
        <v>986</v>
      </c>
      <c r="C9" s="439" t="s">
        <v>987</v>
      </c>
      <c r="D9" s="324" t="s">
        <v>988</v>
      </c>
      <c r="E9" s="114" t="s">
        <v>989</v>
      </c>
      <c r="F9" s="114" t="s">
        <v>206</v>
      </c>
      <c r="G9" s="381">
        <v>466.62</v>
      </c>
      <c r="H9" s="381">
        <v>466.62</v>
      </c>
      <c r="I9" s="381">
        <f>H9*0.2</f>
        <v>93.324000000000012</v>
      </c>
      <c r="J9" s="254" t="s">
        <v>347</v>
      </c>
    </row>
    <row r="10" spans="1:10" ht="15">
      <c r="A10" s="114">
        <v>2</v>
      </c>
      <c r="B10" s="436"/>
      <c r="C10" s="436"/>
      <c r="D10" s="440"/>
      <c r="E10" s="439"/>
      <c r="F10" s="436"/>
      <c r="G10" s="437"/>
      <c r="H10" s="458"/>
      <c r="I10" s="438"/>
    </row>
    <row r="11" spans="1:10" ht="15">
      <c r="A11" s="114">
        <v>3</v>
      </c>
      <c r="B11" s="436"/>
      <c r="C11" s="436"/>
      <c r="D11" s="440"/>
      <c r="E11" s="439"/>
      <c r="F11" s="436"/>
      <c r="G11" s="437"/>
      <c r="H11" s="458"/>
      <c r="I11" s="438"/>
    </row>
    <row r="12" spans="1:10" ht="15">
      <c r="A12" s="114">
        <v>4</v>
      </c>
      <c r="B12" s="436"/>
      <c r="C12" s="436"/>
      <c r="D12" s="440"/>
      <c r="E12" s="439"/>
      <c r="F12" s="436"/>
      <c r="G12" s="437"/>
      <c r="H12" s="458"/>
      <c r="I12" s="438"/>
    </row>
    <row r="13" spans="1:10" ht="15">
      <c r="A13" s="114">
        <v>5</v>
      </c>
      <c r="B13" s="436"/>
      <c r="C13" s="436"/>
      <c r="D13" s="440"/>
      <c r="E13" s="439"/>
      <c r="F13" s="436"/>
      <c r="G13" s="437"/>
      <c r="H13" s="458"/>
      <c r="I13" s="438"/>
    </row>
    <row r="14" spans="1:10" ht="15">
      <c r="A14" s="114">
        <v>6</v>
      </c>
      <c r="B14" s="436"/>
      <c r="C14" s="436"/>
      <c r="D14" s="440"/>
      <c r="E14" s="439"/>
      <c r="F14" s="436"/>
      <c r="G14" s="437"/>
      <c r="H14" s="458"/>
      <c r="I14" s="438"/>
    </row>
    <row r="15" spans="1:10" ht="15">
      <c r="A15" s="114">
        <v>7</v>
      </c>
      <c r="B15" s="436"/>
      <c r="C15" s="436"/>
      <c r="D15" s="440"/>
      <c r="E15" s="439"/>
      <c r="F15" s="436"/>
      <c r="G15" s="437"/>
      <c r="H15" s="458"/>
      <c r="I15" s="438"/>
    </row>
    <row r="16" spans="1:10" ht="15">
      <c r="A16" s="114">
        <v>8</v>
      </c>
      <c r="B16" s="436"/>
      <c r="C16" s="436"/>
      <c r="D16" s="440"/>
      <c r="E16" s="439"/>
      <c r="F16" s="436"/>
      <c r="G16" s="437"/>
      <c r="H16" s="458"/>
      <c r="I16" s="438"/>
    </row>
    <row r="17" spans="1:9" ht="15">
      <c r="A17" s="114">
        <v>9</v>
      </c>
      <c r="B17" s="436"/>
      <c r="C17" s="436"/>
      <c r="D17" s="440"/>
      <c r="E17" s="439"/>
      <c r="F17" s="436"/>
      <c r="G17" s="437"/>
      <c r="H17" s="458"/>
      <c r="I17" s="438"/>
    </row>
    <row r="18" spans="1:9" ht="15">
      <c r="A18" s="114">
        <v>10</v>
      </c>
      <c r="B18" s="436"/>
      <c r="C18" s="436"/>
      <c r="D18" s="440"/>
      <c r="E18" s="439"/>
      <c r="F18" s="436"/>
      <c r="G18" s="437"/>
      <c r="H18" s="458"/>
      <c r="I18" s="438"/>
    </row>
    <row r="19" spans="1:9" ht="15">
      <c r="A19" s="103" t="s">
        <v>135</v>
      </c>
      <c r="B19" s="103"/>
      <c r="C19" s="103"/>
      <c r="D19" s="103"/>
      <c r="E19" s="103"/>
      <c r="F19" s="114"/>
      <c r="G19" s="4"/>
      <c r="H19" s="4"/>
      <c r="I19" s="4"/>
    </row>
    <row r="20" spans="1:9" ht="15">
      <c r="A20" s="103"/>
      <c r="B20" s="115"/>
      <c r="C20" s="115"/>
      <c r="D20" s="115"/>
      <c r="E20" s="115"/>
      <c r="F20" s="103" t="s">
        <v>301</v>
      </c>
      <c r="G20" s="102">
        <f>SUM(G9:G19)</f>
        <v>466.62</v>
      </c>
      <c r="H20" s="102">
        <f>SUM(H9:H19)</f>
        <v>466.62</v>
      </c>
      <c r="I20" s="102">
        <f>SUM(I9:I19)</f>
        <v>93.324000000000012</v>
      </c>
    </row>
    <row r="21" spans="1:9" ht="15">
      <c r="A21" s="252"/>
      <c r="B21" s="252"/>
      <c r="C21" s="252"/>
      <c r="D21" s="252"/>
      <c r="E21" s="252"/>
      <c r="F21" s="252"/>
      <c r="G21" s="252"/>
      <c r="H21" s="112"/>
      <c r="I21" s="112"/>
    </row>
    <row r="22" spans="1:9" ht="15">
      <c r="A22" s="253" t="s">
        <v>289</v>
      </c>
      <c r="B22" s="253"/>
      <c r="C22" s="252"/>
      <c r="D22" s="252"/>
      <c r="E22" s="252"/>
      <c r="F22" s="252"/>
      <c r="G22" s="252"/>
      <c r="H22" s="112"/>
      <c r="I22" s="112"/>
    </row>
    <row r="23" spans="1:9" ht="15">
      <c r="A23" s="253"/>
      <c r="B23" s="253"/>
      <c r="C23" s="252"/>
      <c r="D23" s="252"/>
      <c r="E23" s="252"/>
      <c r="F23" s="252"/>
      <c r="G23" s="252"/>
      <c r="H23" s="112"/>
      <c r="I23" s="112"/>
    </row>
    <row r="24" spans="1:9" ht="15">
      <c r="A24" s="253"/>
      <c r="B24" s="253"/>
      <c r="C24" s="112"/>
      <c r="D24" s="112"/>
      <c r="E24" s="112"/>
      <c r="F24" s="112"/>
      <c r="G24" s="112"/>
      <c r="H24" s="112"/>
      <c r="I24" s="112"/>
    </row>
    <row r="25" spans="1:9" ht="15">
      <c r="A25" s="253"/>
      <c r="B25" s="253"/>
      <c r="C25" s="112"/>
      <c r="D25" s="112"/>
      <c r="E25" s="112"/>
      <c r="F25" s="112"/>
      <c r="G25" s="112"/>
      <c r="H25" s="112"/>
      <c r="I25" s="112"/>
    </row>
    <row r="26" spans="1:9">
      <c r="A26" s="250"/>
      <c r="B26" s="250"/>
      <c r="C26" s="250"/>
      <c r="D26" s="250"/>
      <c r="E26" s="250"/>
      <c r="F26" s="250"/>
      <c r="G26" s="250"/>
      <c r="H26" s="250"/>
      <c r="I26" s="250"/>
    </row>
    <row r="27" spans="1:9" ht="15">
      <c r="A27" s="218" t="s">
        <v>445</v>
      </c>
      <c r="B27" s="218"/>
      <c r="C27" s="112"/>
      <c r="D27" s="112"/>
      <c r="E27" s="112"/>
      <c r="F27" s="112"/>
      <c r="G27" s="112"/>
      <c r="H27" s="112"/>
      <c r="I27" s="112"/>
    </row>
    <row r="28" spans="1:9" ht="15">
      <c r="A28" s="112"/>
      <c r="B28" s="112"/>
      <c r="C28" s="112"/>
      <c r="D28" s="112"/>
      <c r="E28" s="112"/>
      <c r="F28" s="112"/>
      <c r="G28" s="112"/>
      <c r="H28" s="112"/>
      <c r="I28" s="112"/>
    </row>
    <row r="29" spans="1:9" ht="15">
      <c r="A29" s="112"/>
      <c r="B29" s="112"/>
      <c r="C29" s="112"/>
      <c r="D29" s="112"/>
      <c r="E29" s="216"/>
      <c r="F29" s="216"/>
      <c r="G29" s="216"/>
      <c r="H29" s="112"/>
      <c r="I29" s="112"/>
    </row>
    <row r="30" spans="1:9" ht="15">
      <c r="A30" s="218"/>
      <c r="B30" s="218"/>
      <c r="C30" s="218" t="s">
        <v>251</v>
      </c>
      <c r="D30" s="218"/>
      <c r="E30" s="218"/>
      <c r="F30" s="218"/>
      <c r="G30" s="218"/>
      <c r="H30" s="112"/>
      <c r="I30" s="112"/>
    </row>
    <row r="31" spans="1:9" ht="15">
      <c r="A31" s="112"/>
      <c r="B31" s="112"/>
      <c r="C31" s="112" t="s">
        <v>250</v>
      </c>
      <c r="D31" s="112"/>
      <c r="E31" s="112"/>
      <c r="F31" s="112"/>
      <c r="G31" s="112"/>
      <c r="H31" s="112"/>
      <c r="I31" s="112"/>
    </row>
    <row r="32" spans="1:9">
      <c r="A32" s="220"/>
      <c r="B32" s="220"/>
      <c r="C32" s="220" t="s">
        <v>477</v>
      </c>
      <c r="D32" s="220"/>
      <c r="E32" s="220"/>
      <c r="F32" s="220"/>
      <c r="G32" s="220"/>
    </row>
  </sheetData>
  <mergeCells count="2">
    <mergeCell ref="I1:J1"/>
    <mergeCell ref="I2:J2"/>
  </mergeCells>
  <printOptions gridLines="1"/>
  <pageMargins left="0.25" right="0.25" top="0.75" bottom="0.75" header="0.3" footer="0.3"/>
  <pageSetup scale="8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view="pageBreakPreview" topLeftCell="A4" zoomScale="70" zoomScaleSheetLayoutView="70" workbookViewId="0">
      <selection activeCell="B17" sqref="B17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90" t="s">
        <v>611</v>
      </c>
      <c r="B1" s="93"/>
      <c r="C1" s="93"/>
      <c r="D1" s="93"/>
      <c r="E1" s="93"/>
      <c r="F1" s="93"/>
      <c r="G1" s="558" t="s">
        <v>447</v>
      </c>
      <c r="H1" s="558"/>
    </row>
    <row r="2" spans="1:8" ht="15">
      <c r="A2" s="92" t="s">
        <v>478</v>
      </c>
      <c r="B2" s="93"/>
      <c r="C2" s="93"/>
      <c r="D2" s="93"/>
      <c r="E2" s="93"/>
      <c r="F2" s="93"/>
      <c r="G2" s="556" t="s">
        <v>914</v>
      </c>
      <c r="H2" s="557"/>
    </row>
    <row r="3" spans="1:8" ht="15">
      <c r="A3" s="92"/>
      <c r="B3" s="92"/>
      <c r="C3" s="92"/>
      <c r="D3" s="92"/>
      <c r="E3" s="92"/>
      <c r="F3" s="92"/>
      <c r="G3" s="91"/>
      <c r="H3" s="91"/>
    </row>
    <row r="4" spans="1:8" ht="15">
      <c r="A4" s="119" t="s">
        <v>131</v>
      </c>
      <c r="B4" s="93"/>
      <c r="C4" s="93"/>
      <c r="D4" s="93"/>
      <c r="E4" s="93"/>
      <c r="F4" s="93"/>
      <c r="G4" s="92"/>
      <c r="H4" s="92"/>
    </row>
    <row r="5" spans="1:8" ht="15">
      <c r="A5" s="126" t="s">
        <v>786</v>
      </c>
      <c r="B5" s="96"/>
      <c r="C5" s="96"/>
      <c r="D5" s="96"/>
      <c r="E5" s="96"/>
      <c r="F5" s="96"/>
      <c r="G5" s="97"/>
      <c r="H5" s="97"/>
    </row>
    <row r="6" spans="1:8" ht="15">
      <c r="A6" s="93"/>
      <c r="B6" s="93"/>
      <c r="C6" s="93"/>
      <c r="D6" s="93"/>
      <c r="E6" s="93"/>
      <c r="F6" s="93"/>
      <c r="G6" s="92"/>
      <c r="H6" s="92"/>
    </row>
    <row r="7" spans="1:8" ht="15">
      <c r="A7" s="116"/>
      <c r="B7" s="116"/>
      <c r="C7" s="116"/>
      <c r="D7" s="116"/>
      <c r="E7" s="116"/>
      <c r="F7" s="116"/>
      <c r="G7" s="94"/>
      <c r="H7" s="94"/>
    </row>
    <row r="8" spans="1:8" ht="45">
      <c r="A8" s="106" t="s">
        <v>198</v>
      </c>
      <c r="B8" s="106" t="s">
        <v>199</v>
      </c>
      <c r="C8" s="106" t="s">
        <v>84</v>
      </c>
      <c r="D8" s="106" t="s">
        <v>202</v>
      </c>
      <c r="E8" s="106" t="s">
        <v>201</v>
      </c>
      <c r="F8" s="106" t="s">
        <v>246</v>
      </c>
      <c r="G8" s="95" t="s">
        <v>357</v>
      </c>
      <c r="H8" s="95" t="s">
        <v>356</v>
      </c>
    </row>
    <row r="9" spans="1:8" ht="30">
      <c r="A9" s="114" t="s">
        <v>894</v>
      </c>
      <c r="B9" s="114" t="s">
        <v>895</v>
      </c>
      <c r="C9" s="114">
        <v>61001007452</v>
      </c>
      <c r="D9" s="114" t="s">
        <v>980</v>
      </c>
      <c r="E9" s="114" t="s">
        <v>982</v>
      </c>
      <c r="F9" s="114">
        <v>3</v>
      </c>
      <c r="G9" s="525">
        <f>1121.2+91.36</f>
        <v>1212.56</v>
      </c>
      <c r="H9" s="525">
        <f>1121.2+91.36</f>
        <v>1212.56</v>
      </c>
    </row>
    <row r="10" spans="1:8" ht="30">
      <c r="A10" s="114" t="s">
        <v>894</v>
      </c>
      <c r="B10" s="114" t="s">
        <v>895</v>
      </c>
      <c r="C10" s="114">
        <v>61001007452</v>
      </c>
      <c r="D10" s="114" t="s">
        <v>980</v>
      </c>
      <c r="E10" s="114" t="s">
        <v>981</v>
      </c>
      <c r="F10" s="114">
        <v>4</v>
      </c>
      <c r="G10" s="525">
        <v>60</v>
      </c>
      <c r="H10" s="525">
        <v>60</v>
      </c>
    </row>
    <row r="11" spans="1:8" ht="30">
      <c r="A11" s="114" t="s">
        <v>323</v>
      </c>
      <c r="B11" s="114" t="s">
        <v>896</v>
      </c>
      <c r="C11" s="114">
        <v>1024034709</v>
      </c>
      <c r="D11" s="114" t="s">
        <v>980</v>
      </c>
      <c r="E11" s="114" t="s">
        <v>981</v>
      </c>
      <c r="F11" s="114">
        <v>4</v>
      </c>
      <c r="G11" s="524">
        <v>540</v>
      </c>
      <c r="H11" s="524">
        <v>540</v>
      </c>
    </row>
    <row r="12" spans="1:8" ht="30">
      <c r="A12" s="114" t="s">
        <v>323</v>
      </c>
      <c r="B12" s="114" t="s">
        <v>896</v>
      </c>
      <c r="C12" s="114">
        <v>1024034709</v>
      </c>
      <c r="D12" s="114" t="s">
        <v>980</v>
      </c>
      <c r="E12" s="114" t="s">
        <v>982</v>
      </c>
      <c r="F12" s="114">
        <v>3</v>
      </c>
      <c r="G12" s="525">
        <v>755.74</v>
      </c>
      <c r="H12" s="525">
        <v>755.74</v>
      </c>
    </row>
    <row r="13" spans="1:8" ht="30">
      <c r="A13" s="114" t="s">
        <v>983</v>
      </c>
      <c r="B13" s="114" t="s">
        <v>984</v>
      </c>
      <c r="C13" s="114">
        <v>35001073731</v>
      </c>
      <c r="D13" s="114" t="s">
        <v>980</v>
      </c>
      <c r="E13" s="114" t="s">
        <v>981</v>
      </c>
      <c r="F13" s="114">
        <v>4</v>
      </c>
      <c r="G13" s="525">
        <v>60</v>
      </c>
      <c r="H13" s="525">
        <v>0</v>
      </c>
    </row>
    <row r="14" spans="1:8" ht="15">
      <c r="A14" s="114"/>
      <c r="B14" s="114"/>
      <c r="C14" s="114"/>
      <c r="D14" s="114"/>
      <c r="E14" s="114"/>
      <c r="F14" s="114"/>
      <c r="G14" s="526"/>
      <c r="H14" s="526"/>
    </row>
    <row r="15" spans="1:8" ht="15">
      <c r="A15" s="103"/>
      <c r="B15" s="103"/>
      <c r="C15" s="103"/>
      <c r="D15" s="103"/>
      <c r="E15" s="103"/>
      <c r="F15" s="103"/>
      <c r="G15" s="4"/>
      <c r="H15" s="4"/>
    </row>
    <row r="16" spans="1:8" ht="15">
      <c r="A16" s="103"/>
      <c r="B16" s="103"/>
      <c r="C16" s="103"/>
      <c r="D16" s="103"/>
      <c r="E16" s="103"/>
      <c r="F16" s="103"/>
      <c r="G16" s="4"/>
      <c r="H16" s="4"/>
    </row>
    <row r="17" spans="1:8" ht="15">
      <c r="A17" s="103"/>
      <c r="B17" s="103"/>
      <c r="C17" s="103"/>
      <c r="D17" s="103"/>
      <c r="E17" s="103"/>
      <c r="F17" s="103"/>
      <c r="G17" s="4"/>
      <c r="H17" s="4"/>
    </row>
    <row r="18" spans="1:8" ht="15">
      <c r="A18" s="103"/>
      <c r="B18" s="103"/>
      <c r="C18" s="103"/>
      <c r="D18" s="103"/>
      <c r="E18" s="103"/>
      <c r="F18" s="103"/>
      <c r="G18" s="4"/>
      <c r="H18" s="4"/>
    </row>
    <row r="19" spans="1:8" ht="15">
      <c r="A19" s="103"/>
      <c r="B19" s="103"/>
      <c r="C19" s="103"/>
      <c r="D19" s="103"/>
      <c r="E19" s="103"/>
      <c r="F19" s="103"/>
      <c r="G19" s="4"/>
      <c r="H19" s="4"/>
    </row>
    <row r="20" spans="1:8" ht="15">
      <c r="A20" s="103"/>
      <c r="B20" s="103"/>
      <c r="C20" s="103"/>
      <c r="D20" s="103"/>
      <c r="E20" s="103"/>
      <c r="F20" s="103"/>
      <c r="G20" s="4"/>
      <c r="H20" s="4"/>
    </row>
    <row r="21" spans="1:8" ht="15">
      <c r="A21" s="115"/>
      <c r="B21" s="115"/>
      <c r="C21" s="115"/>
      <c r="D21" s="115"/>
      <c r="E21" s="115"/>
      <c r="F21" s="115" t="s">
        <v>197</v>
      </c>
      <c r="G21" s="102">
        <f>SUM(G9:G20)</f>
        <v>2628.3</v>
      </c>
      <c r="H21" s="102">
        <f>SUM(H9:H20)</f>
        <v>2568.3000000000002</v>
      </c>
    </row>
    <row r="22" spans="1:8" ht="15">
      <c r="A22" s="252"/>
      <c r="B22" s="252"/>
      <c r="C22" s="252"/>
      <c r="D22" s="252"/>
      <c r="E22" s="252"/>
      <c r="F22" s="252"/>
      <c r="G22" s="112"/>
      <c r="H22" s="112"/>
    </row>
    <row r="23" spans="1:8" ht="15">
      <c r="A23" s="253" t="s">
        <v>208</v>
      </c>
      <c r="B23" s="252"/>
      <c r="C23" s="252"/>
      <c r="D23" s="252"/>
      <c r="E23" s="252"/>
      <c r="F23" s="252"/>
      <c r="G23" s="112"/>
      <c r="H23" s="112"/>
    </row>
    <row r="24" spans="1:8" ht="15">
      <c r="A24" s="253" t="s">
        <v>210</v>
      </c>
      <c r="B24" s="252"/>
      <c r="C24" s="252"/>
      <c r="D24" s="252"/>
      <c r="E24" s="252"/>
      <c r="F24" s="252"/>
      <c r="G24" s="112"/>
      <c r="H24" s="112"/>
    </row>
    <row r="25" spans="1:8" ht="15">
      <c r="A25" s="253"/>
      <c r="B25" s="112"/>
      <c r="C25" s="112"/>
      <c r="D25" s="112"/>
      <c r="E25" s="112"/>
      <c r="F25" s="112"/>
      <c r="G25" s="112"/>
      <c r="H25" s="112"/>
    </row>
    <row r="26" spans="1:8" ht="15">
      <c r="A26" s="253"/>
      <c r="B26" s="112"/>
      <c r="C26" s="112"/>
      <c r="D26" s="112"/>
      <c r="E26" s="112"/>
      <c r="F26" s="112"/>
      <c r="G26" s="112"/>
      <c r="H26" s="112"/>
    </row>
    <row r="27" spans="1:8">
      <c r="A27" s="250"/>
      <c r="B27" s="250"/>
      <c r="C27" s="250"/>
      <c r="D27" s="250"/>
      <c r="E27" s="250"/>
      <c r="F27" s="250"/>
      <c r="G27" s="250"/>
      <c r="H27" s="250"/>
    </row>
    <row r="28" spans="1:8" ht="15">
      <c r="A28" s="218" t="s">
        <v>445</v>
      </c>
      <c r="B28" s="112"/>
      <c r="C28" s="112"/>
      <c r="D28" s="112"/>
      <c r="E28" s="112"/>
      <c r="F28" s="112"/>
      <c r="G28" s="112"/>
      <c r="H28" s="112"/>
    </row>
    <row r="29" spans="1:8" ht="15">
      <c r="A29" s="112"/>
      <c r="B29" s="112"/>
      <c r="C29" s="112"/>
      <c r="D29" s="112"/>
      <c r="E29" s="112"/>
      <c r="F29" s="112"/>
      <c r="G29" s="112"/>
      <c r="H29" s="112"/>
    </row>
    <row r="30" spans="1:8" ht="15">
      <c r="A30" s="112"/>
      <c r="B30" s="112"/>
      <c r="C30" s="112"/>
      <c r="D30" s="112"/>
      <c r="E30" s="112"/>
      <c r="F30" s="112"/>
      <c r="G30" s="112"/>
      <c r="H30" s="219"/>
    </row>
    <row r="31" spans="1:8" ht="15">
      <c r="A31" s="218"/>
      <c r="B31" s="218" t="s">
        <v>128</v>
      </c>
      <c r="C31" s="218"/>
      <c r="D31" s="218"/>
      <c r="E31" s="218"/>
      <c r="F31" s="218"/>
      <c r="G31" s="112"/>
      <c r="H31" s="219"/>
    </row>
    <row r="32" spans="1:8" ht="15">
      <c r="A32" s="112"/>
      <c r="B32" s="112" t="s">
        <v>127</v>
      </c>
      <c r="C32" s="112"/>
      <c r="D32" s="112"/>
      <c r="E32" s="112"/>
      <c r="F32" s="112"/>
      <c r="G32" s="112"/>
      <c r="H32" s="219"/>
    </row>
    <row r="33" spans="1:8">
      <c r="A33" s="220"/>
      <c r="B33" s="220" t="s">
        <v>477</v>
      </c>
      <c r="C33" s="220"/>
      <c r="D33" s="220"/>
      <c r="E33" s="220"/>
      <c r="F33" s="220"/>
      <c r="G33" s="214"/>
      <c r="H33" s="214"/>
    </row>
  </sheetData>
  <mergeCells count="2">
    <mergeCell ref="G1:H1"/>
    <mergeCell ref="G2:H2"/>
  </mergeCells>
  <phoneticPr fontId="36" type="noConversion"/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view="pageBreakPreview" zoomScale="70" zoomScaleSheetLayoutView="70" workbookViewId="0">
      <selection activeCell="L48" sqref="L48"/>
    </sheetView>
  </sheetViews>
  <sheetFormatPr defaultRowHeight="12.75"/>
  <cols>
    <col min="1" max="1" width="7.7109375" style="214" customWidth="1"/>
    <col min="2" max="2" width="13.140625" style="214" customWidth="1"/>
    <col min="3" max="3" width="15.140625" style="214" customWidth="1"/>
    <col min="4" max="4" width="18" style="214" customWidth="1"/>
    <col min="5" max="5" width="20.5703125" style="214" customWidth="1"/>
    <col min="6" max="6" width="21.28515625" style="214" customWidth="1"/>
    <col min="7" max="7" width="15.140625" style="214" customWidth="1"/>
    <col min="8" max="8" width="15.5703125" style="214" customWidth="1"/>
    <col min="9" max="9" width="13.42578125" style="214" customWidth="1"/>
    <col min="10" max="10" width="0" style="214" hidden="1" customWidth="1"/>
    <col min="11" max="16384" width="9.140625" style="214"/>
  </cols>
  <sheetData>
    <row r="1" spans="1:10" ht="15">
      <c r="A1" s="90" t="s">
        <v>612</v>
      </c>
      <c r="B1" s="90"/>
      <c r="C1" s="93"/>
      <c r="D1" s="93"/>
      <c r="E1" s="93"/>
      <c r="F1" s="93"/>
      <c r="G1" s="558" t="s">
        <v>447</v>
      </c>
      <c r="H1" s="558"/>
    </row>
    <row r="2" spans="1:10" ht="15">
      <c r="A2" s="92" t="s">
        <v>478</v>
      </c>
      <c r="B2" s="90"/>
      <c r="C2" s="93"/>
      <c r="D2" s="93"/>
      <c r="E2" s="93"/>
      <c r="F2" s="93"/>
      <c r="G2" s="556" t="s">
        <v>914</v>
      </c>
      <c r="H2" s="557"/>
    </row>
    <row r="3" spans="1:10" ht="15">
      <c r="A3" s="92"/>
      <c r="B3" s="92"/>
      <c r="C3" s="92"/>
      <c r="D3" s="92"/>
      <c r="E3" s="92"/>
      <c r="F3" s="92"/>
      <c r="G3" s="91"/>
      <c r="H3" s="91"/>
    </row>
    <row r="4" spans="1:10" ht="15">
      <c r="A4" s="119" t="s">
        <v>131</v>
      </c>
      <c r="B4" s="93"/>
      <c r="C4" s="93"/>
      <c r="D4" s="93"/>
      <c r="E4" s="93"/>
      <c r="F4" s="93"/>
      <c r="G4" s="92"/>
      <c r="H4" s="92"/>
    </row>
    <row r="5" spans="1:10" ht="15">
      <c r="A5" s="126" t="s">
        <v>786</v>
      </c>
      <c r="B5" s="96"/>
      <c r="C5" s="96"/>
      <c r="D5" s="96"/>
      <c r="E5" s="96"/>
      <c r="F5" s="96"/>
      <c r="G5" s="97"/>
      <c r="H5" s="97"/>
    </row>
    <row r="6" spans="1:10" ht="15">
      <c r="A6" s="93"/>
      <c r="B6" s="93"/>
      <c r="C6" s="93"/>
      <c r="D6" s="93"/>
      <c r="E6" s="93"/>
      <c r="F6" s="93"/>
      <c r="G6" s="92"/>
      <c r="H6" s="92"/>
    </row>
    <row r="7" spans="1:10" ht="15">
      <c r="A7" s="116"/>
      <c r="B7" s="116"/>
      <c r="C7" s="116"/>
      <c r="D7" s="116"/>
      <c r="E7" s="116"/>
      <c r="F7" s="116"/>
      <c r="G7" s="94"/>
      <c r="H7" s="94"/>
    </row>
    <row r="8" spans="1:10" ht="30">
      <c r="A8" s="106" t="s">
        <v>410</v>
      </c>
      <c r="B8" s="106" t="s">
        <v>198</v>
      </c>
      <c r="C8" s="106" t="s">
        <v>199</v>
      </c>
      <c r="D8" s="106" t="s">
        <v>84</v>
      </c>
      <c r="E8" s="106" t="s">
        <v>207</v>
      </c>
      <c r="F8" s="106" t="s">
        <v>200</v>
      </c>
      <c r="G8" s="95" t="s">
        <v>357</v>
      </c>
      <c r="H8" s="95" t="s">
        <v>356</v>
      </c>
      <c r="J8" s="254" t="s">
        <v>206</v>
      </c>
    </row>
    <row r="9" spans="1:10" ht="15">
      <c r="A9" s="106"/>
      <c r="B9" s="382"/>
      <c r="C9" s="382"/>
      <c r="D9" s="383"/>
      <c r="E9" s="114"/>
      <c r="F9" s="106"/>
      <c r="G9" s="95"/>
      <c r="H9" s="95"/>
      <c r="J9" s="254"/>
    </row>
    <row r="10" spans="1:10" ht="15">
      <c r="A10" s="106"/>
      <c r="B10" s="382"/>
      <c r="C10" s="382"/>
      <c r="D10" s="384"/>
      <c r="E10" s="114"/>
      <c r="F10" s="106"/>
      <c r="G10" s="95"/>
      <c r="H10" s="95"/>
      <c r="J10" s="254"/>
    </row>
    <row r="11" spans="1:10" ht="15">
      <c r="A11" s="106"/>
      <c r="B11" s="382"/>
      <c r="C11" s="382"/>
      <c r="D11" s="384"/>
      <c r="E11" s="114"/>
      <c r="F11" s="106"/>
      <c r="G11" s="95"/>
      <c r="H11" s="95"/>
      <c r="J11" s="254"/>
    </row>
    <row r="12" spans="1:10" ht="15">
      <c r="A12" s="106"/>
      <c r="B12" s="385"/>
      <c r="C12" s="385"/>
      <c r="D12" s="386"/>
      <c r="E12" s="114"/>
      <c r="F12" s="106"/>
      <c r="G12" s="95"/>
      <c r="H12" s="95"/>
      <c r="J12" s="254"/>
    </row>
    <row r="13" spans="1:10" ht="15">
      <c r="A13" s="106"/>
      <c r="B13" s="385"/>
      <c r="C13" s="385"/>
      <c r="D13" s="386"/>
      <c r="E13" s="114"/>
      <c r="F13" s="106"/>
      <c r="G13" s="95"/>
      <c r="H13" s="95"/>
      <c r="J13" s="254"/>
    </row>
    <row r="14" spans="1:10" ht="15">
      <c r="A14" s="106"/>
      <c r="B14" s="385"/>
      <c r="C14" s="385"/>
      <c r="D14" s="386"/>
      <c r="E14" s="114"/>
      <c r="F14" s="106"/>
      <c r="G14" s="95"/>
      <c r="H14" s="95"/>
      <c r="J14" s="254"/>
    </row>
    <row r="15" spans="1:10" ht="15">
      <c r="A15" s="106"/>
      <c r="B15" s="385"/>
      <c r="C15" s="385"/>
      <c r="D15" s="386"/>
      <c r="E15" s="114"/>
      <c r="F15" s="106"/>
      <c r="G15" s="95"/>
      <c r="H15" s="95"/>
      <c r="J15" s="254"/>
    </row>
    <row r="16" spans="1:10" ht="15">
      <c r="A16" s="103"/>
      <c r="B16" s="103"/>
      <c r="C16" s="103"/>
      <c r="D16" s="103"/>
      <c r="E16" s="103"/>
      <c r="F16" s="103"/>
      <c r="G16" s="4"/>
      <c r="H16" s="4"/>
    </row>
    <row r="17" spans="1:9" ht="15">
      <c r="A17" s="103"/>
      <c r="B17" s="115"/>
      <c r="C17" s="115"/>
      <c r="D17" s="115"/>
      <c r="E17" s="115"/>
      <c r="F17" s="115" t="s">
        <v>205</v>
      </c>
      <c r="G17" s="102">
        <f>SUM(G9:G16)</f>
        <v>0</v>
      </c>
      <c r="H17" s="102">
        <f>SUM(H9:H16)</f>
        <v>0</v>
      </c>
    </row>
    <row r="18" spans="1:9" ht="15">
      <c r="A18" s="252"/>
      <c r="B18" s="252"/>
      <c r="C18" s="252"/>
      <c r="D18" s="252"/>
      <c r="E18" s="252"/>
      <c r="F18" s="252"/>
      <c r="G18" s="252"/>
      <c r="H18" s="112"/>
      <c r="I18" s="112"/>
    </row>
    <row r="19" spans="1:9" ht="15">
      <c r="A19" s="253" t="s">
        <v>257</v>
      </c>
      <c r="B19" s="253"/>
      <c r="C19" s="252"/>
      <c r="D19" s="252"/>
      <c r="E19" s="252"/>
      <c r="F19" s="252"/>
      <c r="G19" s="252"/>
      <c r="H19" s="112"/>
      <c r="I19" s="112"/>
    </row>
    <row r="20" spans="1:9" ht="15">
      <c r="A20" s="253" t="s">
        <v>204</v>
      </c>
      <c r="B20" s="253"/>
      <c r="C20" s="252"/>
      <c r="D20" s="252"/>
      <c r="E20" s="252"/>
      <c r="F20" s="252"/>
      <c r="G20" s="252"/>
      <c r="H20" s="112"/>
      <c r="I20" s="112"/>
    </row>
    <row r="21" spans="1:9" ht="15">
      <c r="A21" s="253"/>
      <c r="B21" s="253"/>
      <c r="C21" s="112"/>
      <c r="D21" s="112"/>
      <c r="E21" s="112"/>
      <c r="F21" s="112"/>
      <c r="G21" s="112"/>
      <c r="H21" s="112"/>
      <c r="I21" s="112"/>
    </row>
    <row r="22" spans="1:9" ht="15">
      <c r="A22" s="253"/>
      <c r="B22" s="253"/>
      <c r="C22" s="112"/>
      <c r="D22" s="112"/>
      <c r="E22" s="112"/>
      <c r="F22" s="112"/>
      <c r="G22" s="112"/>
      <c r="H22" s="112"/>
      <c r="I22" s="112"/>
    </row>
    <row r="23" spans="1:9">
      <c r="A23" s="250"/>
      <c r="B23" s="250"/>
      <c r="C23" s="250"/>
      <c r="D23" s="250"/>
      <c r="E23" s="250"/>
      <c r="F23" s="250"/>
      <c r="G23" s="250"/>
      <c r="H23" s="250"/>
      <c r="I23" s="250"/>
    </row>
    <row r="24" spans="1:9" ht="15">
      <c r="A24" s="218" t="s">
        <v>445</v>
      </c>
      <c r="B24" s="218"/>
      <c r="C24" s="112"/>
      <c r="D24" s="112"/>
      <c r="E24" s="112"/>
      <c r="F24" s="112"/>
      <c r="G24" s="112"/>
      <c r="H24" s="112"/>
      <c r="I24" s="112"/>
    </row>
    <row r="25" spans="1:9" ht="15">
      <c r="A25" s="112"/>
      <c r="B25" s="112"/>
      <c r="C25" s="112"/>
      <c r="D25" s="112"/>
      <c r="E25" s="112"/>
      <c r="F25" s="112"/>
      <c r="G25" s="112"/>
      <c r="H25" s="112"/>
      <c r="I25" s="112"/>
    </row>
    <row r="26" spans="1:9" ht="15">
      <c r="A26" s="112"/>
      <c r="B26" s="112"/>
      <c r="C26" s="112"/>
      <c r="D26" s="112"/>
      <c r="E26" s="112"/>
      <c r="F26" s="112"/>
      <c r="G26" s="112"/>
      <c r="H26" s="112"/>
      <c r="I26" s="219"/>
    </row>
    <row r="27" spans="1:9" ht="15">
      <c r="A27" s="218"/>
      <c r="B27" s="218"/>
      <c r="C27" s="218" t="s">
        <v>278</v>
      </c>
      <c r="D27" s="218"/>
      <c r="E27" s="252"/>
      <c r="F27" s="218"/>
      <c r="G27" s="218"/>
      <c r="H27" s="112"/>
      <c r="I27" s="219"/>
    </row>
    <row r="28" spans="1:9" ht="15">
      <c r="A28" s="112"/>
      <c r="B28" s="112"/>
      <c r="C28" s="112" t="s">
        <v>127</v>
      </c>
      <c r="D28" s="112"/>
      <c r="E28" s="112"/>
      <c r="F28" s="112"/>
      <c r="G28" s="112"/>
      <c r="H28" s="112"/>
      <c r="I28" s="219"/>
    </row>
    <row r="29" spans="1:9">
      <c r="A29" s="220"/>
      <c r="B29" s="220"/>
      <c r="C29" s="220" t="s">
        <v>477</v>
      </c>
      <c r="D29" s="220"/>
      <c r="E29" s="220"/>
      <c r="F29" s="220"/>
      <c r="G29" s="220"/>
    </row>
  </sheetData>
  <mergeCells count="2">
    <mergeCell ref="G1:H1"/>
    <mergeCell ref="G2:H2"/>
  </mergeCells>
  <printOptions gridLines="1"/>
  <pageMargins left="0.25" right="0.25" top="0.75" bottom="0.75" header="0.3" footer="0.3"/>
  <pageSetup scale="7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showGridLines="0" view="pageBreakPreview" topLeftCell="A61" zoomScale="70" zoomScaleSheetLayoutView="70" workbookViewId="0">
      <selection activeCell="D58" sqref="D58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13.85546875" style="21" customWidth="1"/>
    <col min="7" max="7" width="9.140625" style="21"/>
    <col min="8" max="8" width="15.28515625" style="21" bestFit="1" customWidth="1"/>
    <col min="9" max="9" width="13" style="21" bestFit="1" customWidth="1"/>
    <col min="10" max="10" width="10.7109375" style="21" bestFit="1" customWidth="1"/>
    <col min="11" max="16384" width="9.140625" style="21"/>
  </cols>
  <sheetData>
    <row r="1" spans="1:12">
      <c r="A1" s="90" t="s">
        <v>162</v>
      </c>
      <c r="B1" s="147"/>
      <c r="C1" s="558" t="s">
        <v>447</v>
      </c>
      <c r="D1" s="558"/>
      <c r="E1" s="184"/>
    </row>
    <row r="2" spans="1:12">
      <c r="A2" s="92" t="s">
        <v>478</v>
      </c>
      <c r="B2" s="147"/>
      <c r="C2" s="556" t="s">
        <v>914</v>
      </c>
      <c r="D2" s="557"/>
      <c r="E2" s="184"/>
    </row>
    <row r="3" spans="1:12">
      <c r="A3" s="92"/>
      <c r="B3" s="147"/>
      <c r="C3" s="91"/>
      <c r="D3" s="91"/>
      <c r="E3" s="184"/>
    </row>
    <row r="4" spans="1:12" s="2" customFormat="1">
      <c r="A4" s="119" t="s">
        <v>131</v>
      </c>
      <c r="B4" s="93"/>
      <c r="C4" s="92"/>
      <c r="D4" s="92"/>
      <c r="E4" s="141"/>
      <c r="L4" s="21"/>
    </row>
    <row r="5" spans="1:12" s="2" customFormat="1">
      <c r="A5" s="126" t="s">
        <v>786</v>
      </c>
      <c r="B5" s="144"/>
      <c r="C5" s="57"/>
      <c r="D5" s="57"/>
      <c r="E5" s="141"/>
    </row>
    <row r="6" spans="1:12" s="2" customFormat="1">
      <c r="A6" s="93"/>
      <c r="B6" s="93"/>
      <c r="C6" s="92"/>
      <c r="D6" s="92"/>
      <c r="E6" s="141"/>
    </row>
    <row r="7" spans="1:12" s="6" customFormat="1">
      <c r="A7" s="116"/>
      <c r="B7" s="116"/>
      <c r="C7" s="94"/>
      <c r="D7" s="94"/>
      <c r="E7" s="185"/>
    </row>
    <row r="8" spans="1:12" s="6" customFormat="1" ht="30">
      <c r="A8" s="137" t="s">
        <v>410</v>
      </c>
      <c r="B8" s="95" t="s">
        <v>358</v>
      </c>
      <c r="C8" s="95" t="s">
        <v>357</v>
      </c>
      <c r="D8" s="95" t="s">
        <v>356</v>
      </c>
      <c r="E8" s="185"/>
    </row>
    <row r="9" spans="1:12" s="9" customFormat="1" ht="18">
      <c r="A9" s="13">
        <v>1</v>
      </c>
      <c r="B9" s="13" t="s">
        <v>403</v>
      </c>
      <c r="C9" s="98">
        <f>SUM(C10,C13,C52,C55,C56,C57,C74,C75)</f>
        <v>0</v>
      </c>
      <c r="D9" s="98">
        <f>SUM(D10,D13,D52,D55,D56,D57,D63,D70,D71,D75)</f>
        <v>0</v>
      </c>
      <c r="E9" s="186"/>
      <c r="I9" s="326"/>
      <c r="J9" s="326"/>
    </row>
    <row r="10" spans="1:12" s="9" customFormat="1" ht="18">
      <c r="A10" s="14">
        <v>1.1000000000000001</v>
      </c>
      <c r="B10" s="14" t="s">
        <v>404</v>
      </c>
      <c r="C10" s="100">
        <f>SUM(C11:C12)</f>
        <v>0</v>
      </c>
      <c r="D10" s="100">
        <f>SUM(D11:D12)</f>
        <v>0</v>
      </c>
      <c r="E10" s="186"/>
    </row>
    <row r="11" spans="1:12" s="9" customFormat="1" ht="16.5" customHeight="1">
      <c r="A11" s="16" t="s">
        <v>377</v>
      </c>
      <c r="B11" s="16" t="s">
        <v>405</v>
      </c>
      <c r="C11" s="309">
        <v>0</v>
      </c>
      <c r="D11" s="310">
        <v>0</v>
      </c>
      <c r="E11" s="186"/>
    </row>
    <row r="12" spans="1:12" ht="16.5" customHeight="1">
      <c r="A12" s="16" t="s">
        <v>378</v>
      </c>
      <c r="B12" s="16" t="s">
        <v>347</v>
      </c>
      <c r="C12" s="309"/>
      <c r="D12" s="310"/>
      <c r="E12" s="184"/>
      <c r="F12" s="9"/>
    </row>
    <row r="13" spans="1:12" ht="18">
      <c r="A13" s="14">
        <v>1.2</v>
      </c>
      <c r="B13" s="14" t="s">
        <v>406</v>
      </c>
      <c r="C13" s="100">
        <f>SUM(C14,C17,C29:C32,C35,C36,C42,C43,C44,C45,C46,C50,C51)</f>
        <v>0</v>
      </c>
      <c r="D13" s="100">
        <f>SUM(D14,D17,D29:D32,D35,D36,D42,D43,D44,D45,D46,D50,D51)</f>
        <v>0</v>
      </c>
      <c r="E13" s="184"/>
      <c r="F13" s="9"/>
    </row>
    <row r="14" spans="1:12" ht="18">
      <c r="A14" s="16" t="s">
        <v>379</v>
      </c>
      <c r="B14" s="16" t="s">
        <v>348</v>
      </c>
      <c r="C14" s="99">
        <f>SUM(C15:C16)</f>
        <v>0</v>
      </c>
      <c r="D14" s="99">
        <f>SUM(D15:D16)</f>
        <v>0</v>
      </c>
      <c r="E14" s="184"/>
      <c r="F14" s="9"/>
    </row>
    <row r="15" spans="1:12" ht="17.25" customHeight="1">
      <c r="A15" s="17" t="s">
        <v>436</v>
      </c>
      <c r="B15" s="17" t="s">
        <v>407</v>
      </c>
      <c r="C15" s="34"/>
      <c r="D15" s="35"/>
      <c r="E15" s="184"/>
      <c r="F15" s="9"/>
    </row>
    <row r="16" spans="1:12" ht="17.25" customHeight="1">
      <c r="A16" s="17" t="s">
        <v>437</v>
      </c>
      <c r="B16" s="17" t="s">
        <v>408</v>
      </c>
      <c r="C16" s="34"/>
      <c r="D16" s="35"/>
      <c r="E16" s="184"/>
      <c r="F16" s="9"/>
    </row>
    <row r="17" spans="1:8" ht="18">
      <c r="A17" s="16" t="s">
        <v>380</v>
      </c>
      <c r="B17" s="16" t="s">
        <v>349</v>
      </c>
      <c r="C17" s="99">
        <f>SUM(C18:C23,C28)</f>
        <v>0</v>
      </c>
      <c r="D17" s="99">
        <f>SUM(D18:D23,D28)</f>
        <v>0</v>
      </c>
      <c r="E17" s="184"/>
      <c r="F17" s="9"/>
    </row>
    <row r="18" spans="1:8" ht="30">
      <c r="A18" s="17" t="s">
        <v>359</v>
      </c>
      <c r="B18" s="17" t="s">
        <v>107</v>
      </c>
      <c r="C18" s="36">
        <v>0</v>
      </c>
      <c r="D18" s="435">
        <v>0</v>
      </c>
      <c r="E18" s="184"/>
      <c r="F18" s="9"/>
      <c r="G18" s="452"/>
      <c r="H18" s="451"/>
    </row>
    <row r="19" spans="1:8" ht="18">
      <c r="A19" s="17" t="s">
        <v>360</v>
      </c>
      <c r="B19" s="17" t="s">
        <v>361</v>
      </c>
      <c r="C19" s="36"/>
      <c r="D19" s="37"/>
      <c r="E19" s="184"/>
      <c r="F19" s="9"/>
    </row>
    <row r="20" spans="1:8" ht="30">
      <c r="A20" s="17" t="s">
        <v>141</v>
      </c>
      <c r="B20" s="17" t="s">
        <v>369</v>
      </c>
      <c r="C20" s="36">
        <v>0</v>
      </c>
      <c r="D20" s="435">
        <v>0</v>
      </c>
      <c r="E20" s="184"/>
      <c r="F20" s="9"/>
    </row>
    <row r="21" spans="1:8" ht="18">
      <c r="A21" s="17" t="s">
        <v>142</v>
      </c>
      <c r="B21" s="17" t="s">
        <v>362</v>
      </c>
      <c r="C21" s="36">
        <v>0</v>
      </c>
      <c r="D21" s="435">
        <v>0</v>
      </c>
      <c r="E21" s="184"/>
      <c r="F21" s="9"/>
    </row>
    <row r="22" spans="1:8" ht="18">
      <c r="A22" s="17" t="s">
        <v>143</v>
      </c>
      <c r="B22" s="17" t="s">
        <v>363</v>
      </c>
      <c r="C22" s="36"/>
      <c r="D22" s="38"/>
      <c r="E22" s="184"/>
      <c r="F22" s="9"/>
    </row>
    <row r="23" spans="1:8" ht="18">
      <c r="A23" s="17" t="s">
        <v>144</v>
      </c>
      <c r="B23" s="17" t="s">
        <v>364</v>
      </c>
      <c r="C23" s="150">
        <f>SUM(C24:C27)</f>
        <v>0</v>
      </c>
      <c r="D23" s="150">
        <f>SUM(D24:D27)</f>
        <v>0</v>
      </c>
      <c r="E23" s="184"/>
      <c r="F23" s="9"/>
    </row>
    <row r="24" spans="1:8" ht="16.5" customHeight="1">
      <c r="A24" s="18" t="s">
        <v>145</v>
      </c>
      <c r="B24" s="18" t="s">
        <v>365</v>
      </c>
      <c r="C24" s="36">
        <v>0</v>
      </c>
      <c r="D24" s="435">
        <v>0</v>
      </c>
      <c r="E24" s="184"/>
      <c r="F24" s="9"/>
    </row>
    <row r="25" spans="1:8" ht="16.5" customHeight="1">
      <c r="A25" s="18" t="s">
        <v>146</v>
      </c>
      <c r="B25" s="18" t="s">
        <v>366</v>
      </c>
      <c r="C25" s="36">
        <v>0</v>
      </c>
      <c r="D25" s="435">
        <v>0</v>
      </c>
      <c r="E25" s="184"/>
      <c r="F25" s="9"/>
    </row>
    <row r="26" spans="1:8" ht="16.5" customHeight="1">
      <c r="A26" s="18" t="s">
        <v>147</v>
      </c>
      <c r="B26" s="18" t="s">
        <v>367</v>
      </c>
      <c r="C26" s="36">
        <v>0</v>
      </c>
      <c r="D26" s="435">
        <v>0</v>
      </c>
      <c r="E26" s="184"/>
      <c r="F26" s="9"/>
    </row>
    <row r="27" spans="1:8" ht="16.5" customHeight="1">
      <c r="A27" s="18" t="s">
        <v>148</v>
      </c>
      <c r="B27" s="18" t="s">
        <v>370</v>
      </c>
      <c r="C27" s="36">
        <v>0</v>
      </c>
      <c r="D27" s="435">
        <v>0</v>
      </c>
      <c r="E27" s="184"/>
      <c r="F27" s="9"/>
    </row>
    <row r="28" spans="1:8" ht="18">
      <c r="A28" s="17" t="s">
        <v>149</v>
      </c>
      <c r="B28" s="17" t="s">
        <v>368</v>
      </c>
      <c r="C28" s="36"/>
      <c r="D28" s="39"/>
      <c r="E28" s="184"/>
      <c r="F28" s="9"/>
    </row>
    <row r="29" spans="1:8" ht="18">
      <c r="A29" s="16" t="s">
        <v>381</v>
      </c>
      <c r="B29" s="16" t="s">
        <v>350</v>
      </c>
      <c r="C29" s="309">
        <v>0</v>
      </c>
      <c r="D29" s="310">
        <v>0</v>
      </c>
      <c r="E29" s="184"/>
      <c r="F29" s="9"/>
    </row>
    <row r="30" spans="1:8" ht="18">
      <c r="A30" s="16" t="s">
        <v>382</v>
      </c>
      <c r="B30" s="16" t="s">
        <v>351</v>
      </c>
      <c r="C30" s="32"/>
      <c r="D30" s="33"/>
      <c r="E30" s="184"/>
      <c r="F30" s="9"/>
    </row>
    <row r="31" spans="1:8" ht="18">
      <c r="A31" s="16" t="s">
        <v>383</v>
      </c>
      <c r="B31" s="16" t="s">
        <v>352</v>
      </c>
      <c r="C31" s="32"/>
      <c r="D31" s="33"/>
      <c r="E31" s="184"/>
      <c r="F31" s="9"/>
    </row>
    <row r="32" spans="1:8" ht="30">
      <c r="A32" s="16" t="s">
        <v>384</v>
      </c>
      <c r="B32" s="16" t="s">
        <v>409</v>
      </c>
      <c r="C32" s="99">
        <f>SUM(C33:C34)</f>
        <v>0</v>
      </c>
      <c r="D32" s="99">
        <f>SUM(D33:D34)</f>
        <v>0</v>
      </c>
      <c r="E32" s="184"/>
      <c r="F32" s="9"/>
    </row>
    <row r="33" spans="1:6" ht="18">
      <c r="A33" s="17" t="s">
        <v>150</v>
      </c>
      <c r="B33" s="17" t="s">
        <v>402</v>
      </c>
      <c r="C33" s="309">
        <v>0</v>
      </c>
      <c r="D33" s="310">
        <v>0</v>
      </c>
      <c r="E33" s="184"/>
      <c r="F33" s="9"/>
    </row>
    <row r="34" spans="1:6" ht="18">
      <c r="A34" s="17" t="s">
        <v>151</v>
      </c>
      <c r="B34" s="17" t="s">
        <v>401</v>
      </c>
      <c r="C34" s="309"/>
      <c r="D34" s="310"/>
      <c r="E34" s="184"/>
      <c r="F34" s="9"/>
    </row>
    <row r="35" spans="1:6" ht="18">
      <c r="A35" s="16" t="s">
        <v>385</v>
      </c>
      <c r="B35" s="16" t="s">
        <v>395</v>
      </c>
      <c r="C35" s="309">
        <v>0</v>
      </c>
      <c r="D35" s="310">
        <v>0</v>
      </c>
      <c r="E35" s="184"/>
      <c r="F35" s="9"/>
    </row>
    <row r="36" spans="1:6" ht="18">
      <c r="A36" s="16" t="s">
        <v>386</v>
      </c>
      <c r="B36" s="16" t="s">
        <v>215</v>
      </c>
      <c r="C36" s="99">
        <f>SUM(C37:C41)</f>
        <v>0</v>
      </c>
      <c r="D36" s="99">
        <f>SUM(D37:D41)</f>
        <v>0</v>
      </c>
      <c r="E36" s="184"/>
      <c r="F36" s="9"/>
    </row>
    <row r="37" spans="1:6" ht="18">
      <c r="A37" s="17" t="s">
        <v>212</v>
      </c>
      <c r="B37" s="17" t="s">
        <v>216</v>
      </c>
      <c r="C37" s="309">
        <v>0</v>
      </c>
      <c r="D37" s="309">
        <v>0</v>
      </c>
      <c r="E37" s="184"/>
      <c r="F37" s="9"/>
    </row>
    <row r="38" spans="1:6" ht="18">
      <c r="A38" s="17" t="s">
        <v>213</v>
      </c>
      <c r="B38" s="17" t="s">
        <v>217</v>
      </c>
      <c r="C38" s="309">
        <v>0</v>
      </c>
      <c r="D38" s="309"/>
      <c r="E38" s="184"/>
      <c r="F38" s="9"/>
    </row>
    <row r="39" spans="1:6" ht="18">
      <c r="A39" s="17" t="s">
        <v>214</v>
      </c>
      <c r="B39" s="17" t="s">
        <v>220</v>
      </c>
      <c r="C39" s="309"/>
      <c r="D39" s="310"/>
      <c r="E39" s="184"/>
      <c r="F39" s="9"/>
    </row>
    <row r="40" spans="1:6" ht="18">
      <c r="A40" s="17" t="s">
        <v>219</v>
      </c>
      <c r="B40" s="17" t="s">
        <v>221</v>
      </c>
      <c r="C40" s="309"/>
      <c r="D40" s="310"/>
      <c r="E40" s="184"/>
      <c r="F40" s="9"/>
    </row>
    <row r="41" spans="1:6" ht="18">
      <c r="A41" s="17" t="s">
        <v>222</v>
      </c>
      <c r="B41" s="17" t="s">
        <v>218</v>
      </c>
      <c r="C41" s="309">
        <v>0</v>
      </c>
      <c r="D41" s="310">
        <v>0</v>
      </c>
      <c r="E41" s="184"/>
      <c r="F41" s="9"/>
    </row>
    <row r="42" spans="1:6" ht="30">
      <c r="A42" s="16" t="s">
        <v>387</v>
      </c>
      <c r="B42" s="16" t="s">
        <v>375</v>
      </c>
      <c r="C42" s="309"/>
      <c r="D42" s="310"/>
      <c r="E42" s="184"/>
      <c r="F42" s="9"/>
    </row>
    <row r="43" spans="1:6" ht="18">
      <c r="A43" s="16" t="s">
        <v>388</v>
      </c>
      <c r="B43" s="16" t="s">
        <v>371</v>
      </c>
      <c r="C43" s="309">
        <v>0</v>
      </c>
      <c r="D43" s="310">
        <v>0</v>
      </c>
      <c r="E43" s="184"/>
      <c r="F43" s="9"/>
    </row>
    <row r="44" spans="1:6" ht="18">
      <c r="A44" s="16" t="s">
        <v>389</v>
      </c>
      <c r="B44" s="16" t="s">
        <v>372</v>
      </c>
      <c r="C44" s="309">
        <v>0</v>
      </c>
      <c r="D44" s="310">
        <v>0</v>
      </c>
      <c r="E44" s="184"/>
      <c r="F44" s="9"/>
    </row>
    <row r="45" spans="1:6" ht="18">
      <c r="A45" s="16" t="s">
        <v>390</v>
      </c>
      <c r="B45" s="16" t="s">
        <v>373</v>
      </c>
      <c r="C45" s="32"/>
      <c r="D45" s="33"/>
      <c r="E45" s="184"/>
      <c r="F45" s="9"/>
    </row>
    <row r="46" spans="1:6" ht="18">
      <c r="A46" s="16" t="s">
        <v>391</v>
      </c>
      <c r="B46" s="16" t="s">
        <v>156</v>
      </c>
      <c r="C46" s="99">
        <f>SUM(C47:C49)</f>
        <v>0</v>
      </c>
      <c r="D46" s="99">
        <f>SUM(D47:D49)</f>
        <v>0</v>
      </c>
      <c r="E46" s="184"/>
      <c r="F46" s="9"/>
    </row>
    <row r="47" spans="1:6" ht="18">
      <c r="A47" s="113" t="s">
        <v>227</v>
      </c>
      <c r="B47" s="113" t="s">
        <v>230</v>
      </c>
      <c r="C47" s="309">
        <v>0</v>
      </c>
      <c r="D47" s="310">
        <v>0</v>
      </c>
      <c r="E47" s="184"/>
      <c r="F47" s="9"/>
    </row>
    <row r="48" spans="1:6" ht="18">
      <c r="A48" s="113" t="s">
        <v>228</v>
      </c>
      <c r="B48" s="113" t="s">
        <v>229</v>
      </c>
      <c r="C48" s="309">
        <v>0</v>
      </c>
      <c r="D48" s="310"/>
      <c r="E48" s="184"/>
      <c r="F48" s="9"/>
    </row>
    <row r="49" spans="1:16" ht="18">
      <c r="A49" s="113" t="s">
        <v>231</v>
      </c>
      <c r="B49" s="113" t="s">
        <v>232</v>
      </c>
      <c r="C49" s="309">
        <v>0</v>
      </c>
      <c r="D49" s="310"/>
      <c r="E49" s="184"/>
      <c r="F49" s="9"/>
    </row>
    <row r="50" spans="1:16" ht="26.25" customHeight="1">
      <c r="A50" s="16" t="s">
        <v>392</v>
      </c>
      <c r="B50" s="16" t="s">
        <v>376</v>
      </c>
      <c r="C50" s="32"/>
      <c r="D50" s="33"/>
      <c r="E50" s="184"/>
      <c r="F50" s="9"/>
    </row>
    <row r="51" spans="1:16" ht="18">
      <c r="A51" s="16" t="s">
        <v>393</v>
      </c>
      <c r="B51" s="16" t="s">
        <v>353</v>
      </c>
      <c r="C51" s="309">
        <v>0</v>
      </c>
      <c r="D51" s="310">
        <v>0</v>
      </c>
      <c r="E51" s="184"/>
      <c r="F51" s="9"/>
    </row>
    <row r="52" spans="1:16" ht="30">
      <c r="A52" s="14">
        <v>1.3</v>
      </c>
      <c r="B52" s="103" t="s">
        <v>260</v>
      </c>
      <c r="C52" s="100">
        <f>SUM(C53:C54)</f>
        <v>0</v>
      </c>
      <c r="D52" s="100">
        <f>SUM(D53:D54)</f>
        <v>0</v>
      </c>
      <c r="E52" s="184"/>
      <c r="F52" s="9"/>
    </row>
    <row r="53" spans="1:16" ht="30">
      <c r="A53" s="16" t="s">
        <v>396</v>
      </c>
      <c r="B53" s="16" t="s">
        <v>614</v>
      </c>
      <c r="C53" s="309">
        <v>0</v>
      </c>
      <c r="D53" s="310">
        <v>0</v>
      </c>
      <c r="E53" s="184"/>
      <c r="F53" s="9"/>
      <c r="P53" s="355"/>
    </row>
    <row r="54" spans="1:16" ht="18">
      <c r="A54" s="16" t="s">
        <v>397</v>
      </c>
      <c r="B54" s="16" t="s">
        <v>394</v>
      </c>
      <c r="C54" s="32"/>
      <c r="D54" s="33"/>
      <c r="E54" s="184"/>
      <c r="F54" s="9"/>
    </row>
    <row r="55" spans="1:16" ht="18">
      <c r="A55" s="14">
        <v>1.4</v>
      </c>
      <c r="B55" s="14" t="s">
        <v>262</v>
      </c>
      <c r="C55" s="32"/>
      <c r="D55" s="33"/>
      <c r="E55" s="184"/>
      <c r="F55" s="9"/>
    </row>
    <row r="56" spans="1:16" ht="18">
      <c r="A56" s="14">
        <v>1.5</v>
      </c>
      <c r="B56" s="14" t="s">
        <v>354</v>
      </c>
      <c r="C56" s="36"/>
      <c r="D56" s="38"/>
      <c r="E56" s="184"/>
      <c r="F56" s="9"/>
    </row>
    <row r="57" spans="1:16" ht="18">
      <c r="A57" s="14">
        <v>1.6</v>
      </c>
      <c r="B57" s="43" t="s">
        <v>355</v>
      </c>
      <c r="C57" s="100">
        <f>SUM(C58:C62)</f>
        <v>0</v>
      </c>
      <c r="D57" s="100">
        <f>SUM(D58:D62)</f>
        <v>0</v>
      </c>
      <c r="E57" s="184"/>
      <c r="F57" s="9"/>
    </row>
    <row r="58" spans="1:16" ht="18">
      <c r="A58" s="16" t="s">
        <v>157</v>
      </c>
      <c r="B58" s="44" t="s">
        <v>398</v>
      </c>
      <c r="C58" s="36">
        <v>0</v>
      </c>
      <c r="D58" s="36">
        <v>0</v>
      </c>
      <c r="E58" s="184"/>
      <c r="F58" s="9"/>
    </row>
    <row r="59" spans="1:16" ht="30">
      <c r="A59" s="16" t="s">
        <v>158</v>
      </c>
      <c r="B59" s="44" t="s">
        <v>400</v>
      </c>
      <c r="C59" s="36"/>
      <c r="D59" s="38"/>
      <c r="E59" s="184"/>
      <c r="F59" s="9"/>
    </row>
    <row r="60" spans="1:16" ht="18">
      <c r="A60" s="16" t="s">
        <v>159</v>
      </c>
      <c r="B60" s="44" t="s">
        <v>399</v>
      </c>
      <c r="C60" s="38"/>
      <c r="D60" s="38"/>
      <c r="E60" s="184"/>
      <c r="F60" s="9"/>
    </row>
    <row r="61" spans="1:16" ht="18">
      <c r="A61" s="16" t="s">
        <v>160</v>
      </c>
      <c r="B61" s="44" t="s">
        <v>374</v>
      </c>
      <c r="C61" s="36">
        <v>0</v>
      </c>
      <c r="D61" s="368">
        <v>0</v>
      </c>
      <c r="E61" s="184"/>
      <c r="F61" s="9"/>
    </row>
    <row r="62" spans="1:16" ht="18">
      <c r="A62" s="16" t="s">
        <v>195</v>
      </c>
      <c r="B62" s="244" t="s">
        <v>196</v>
      </c>
      <c r="C62" s="36"/>
      <c r="D62" s="245"/>
      <c r="E62" s="184"/>
      <c r="F62" s="9"/>
    </row>
    <row r="63" spans="1:16" ht="18">
      <c r="A63" s="13">
        <v>2</v>
      </c>
      <c r="B63" s="45" t="s">
        <v>444</v>
      </c>
      <c r="C63" s="291"/>
      <c r="D63" s="151">
        <f>SUM(D64:D69)</f>
        <v>0</v>
      </c>
      <c r="E63" s="184"/>
      <c r="F63" s="9"/>
    </row>
    <row r="64" spans="1:16" ht="18">
      <c r="A64" s="15">
        <v>2.1</v>
      </c>
      <c r="B64" s="46" t="s">
        <v>438</v>
      </c>
      <c r="C64" s="291"/>
      <c r="D64" s="40"/>
      <c r="E64" s="184"/>
      <c r="F64" s="9"/>
    </row>
    <row r="65" spans="1:6" ht="18">
      <c r="A65" s="15">
        <v>2.2000000000000002</v>
      </c>
      <c r="B65" s="46" t="s">
        <v>442</v>
      </c>
      <c r="C65" s="293"/>
      <c r="D65" s="41"/>
      <c r="E65" s="184"/>
      <c r="F65" s="9"/>
    </row>
    <row r="66" spans="1:6" ht="18">
      <c r="A66" s="15">
        <v>2.2999999999999998</v>
      </c>
      <c r="B66" s="46" t="s">
        <v>441</v>
      </c>
      <c r="C66" s="293"/>
      <c r="D66" s="41"/>
      <c r="E66" s="184"/>
      <c r="F66" s="9"/>
    </row>
    <row r="67" spans="1:6" ht="18">
      <c r="A67" s="15">
        <v>2.4</v>
      </c>
      <c r="B67" s="46" t="s">
        <v>443</v>
      </c>
      <c r="C67" s="293"/>
      <c r="D67" s="41"/>
      <c r="E67" s="184"/>
      <c r="F67" s="9"/>
    </row>
    <row r="68" spans="1:6" ht="18">
      <c r="A68" s="15">
        <v>2.5</v>
      </c>
      <c r="B68" s="46" t="s">
        <v>439</v>
      </c>
      <c r="C68" s="293"/>
      <c r="D68" s="41"/>
      <c r="E68" s="184"/>
      <c r="F68" s="9"/>
    </row>
    <row r="69" spans="1:6" ht="18">
      <c r="A69" s="15">
        <v>2.6</v>
      </c>
      <c r="B69" s="46" t="s">
        <v>440</v>
      </c>
      <c r="C69" s="293"/>
      <c r="D69" s="41"/>
      <c r="E69" s="184"/>
      <c r="F69" s="9"/>
    </row>
    <row r="70" spans="1:6" s="2" customFormat="1" ht="18">
      <c r="A70" s="13">
        <v>3</v>
      </c>
      <c r="B70" s="289" t="s">
        <v>295</v>
      </c>
      <c r="C70" s="292"/>
      <c r="D70" s="290"/>
      <c r="E70" s="136"/>
      <c r="F70" s="9"/>
    </row>
    <row r="71" spans="1:6" s="2" customFormat="1" ht="18">
      <c r="A71" s="13">
        <v>4</v>
      </c>
      <c r="B71" s="13" t="s">
        <v>109</v>
      </c>
      <c r="C71" s="292">
        <f>SUM(C72:C73)</f>
        <v>0</v>
      </c>
      <c r="D71" s="101">
        <f>SUM(D72:D73)</f>
        <v>0</v>
      </c>
      <c r="E71" s="136"/>
      <c r="F71" s="9"/>
    </row>
    <row r="72" spans="1:6" s="2" customFormat="1" ht="18">
      <c r="A72" s="15">
        <v>4.0999999999999996</v>
      </c>
      <c r="B72" s="15" t="s">
        <v>110</v>
      </c>
      <c r="C72" s="8"/>
      <c r="D72" s="8"/>
      <c r="E72" s="136"/>
      <c r="F72" s="9"/>
    </row>
    <row r="73" spans="1:6" s="2" customFormat="1" ht="18">
      <c r="A73" s="15">
        <v>4.2</v>
      </c>
      <c r="B73" s="15" t="s">
        <v>111</v>
      </c>
      <c r="C73" s="8"/>
      <c r="D73" s="8"/>
      <c r="E73" s="136"/>
      <c r="F73" s="9"/>
    </row>
    <row r="74" spans="1:6" s="2" customFormat="1" ht="18">
      <c r="A74" s="13">
        <v>5</v>
      </c>
      <c r="B74" s="288" t="s">
        <v>139</v>
      </c>
      <c r="C74" s="8"/>
      <c r="D74" s="101"/>
      <c r="E74" s="136"/>
      <c r="F74" s="9"/>
    </row>
    <row r="75" spans="1:6" s="2" customFormat="1" ht="30">
      <c r="A75" s="13">
        <v>6</v>
      </c>
      <c r="B75" s="288" t="s">
        <v>302</v>
      </c>
      <c r="C75" s="100">
        <f>SUM(C76:C81)</f>
        <v>0</v>
      </c>
      <c r="D75" s="100">
        <f>SUM(D76:D81)</f>
        <v>0</v>
      </c>
      <c r="E75" s="136"/>
      <c r="F75" s="9"/>
    </row>
    <row r="76" spans="1:6" s="2" customFormat="1" ht="18">
      <c r="A76" s="15">
        <v>6.1</v>
      </c>
      <c r="B76" s="15" t="s">
        <v>414</v>
      </c>
      <c r="C76" s="8"/>
      <c r="D76" s="8"/>
      <c r="E76" s="136"/>
      <c r="F76" s="9"/>
    </row>
    <row r="77" spans="1:6" s="2" customFormat="1" ht="18">
      <c r="A77" s="15">
        <v>6.2</v>
      </c>
      <c r="B77" s="15" t="s">
        <v>416</v>
      </c>
      <c r="C77" s="8"/>
      <c r="D77" s="8"/>
      <c r="E77" s="136"/>
      <c r="F77" s="9"/>
    </row>
    <row r="78" spans="1:6" s="2" customFormat="1" ht="18">
      <c r="A78" s="15">
        <v>6.3</v>
      </c>
      <c r="B78" s="15" t="s">
        <v>415</v>
      </c>
      <c r="C78" s="8"/>
      <c r="D78" s="8"/>
      <c r="E78" s="136"/>
      <c r="F78" s="9"/>
    </row>
    <row r="79" spans="1:6" s="2" customFormat="1" ht="18">
      <c r="A79" s="15">
        <v>6.4</v>
      </c>
      <c r="B79" s="15" t="s">
        <v>303</v>
      </c>
      <c r="C79" s="8"/>
      <c r="D79" s="8"/>
      <c r="E79" s="136"/>
      <c r="F79" s="9"/>
    </row>
    <row r="80" spans="1:6" s="2" customFormat="1" ht="18">
      <c r="A80" s="15">
        <v>6.5</v>
      </c>
      <c r="B80" s="15" t="s">
        <v>304</v>
      </c>
      <c r="C80" s="8"/>
      <c r="D80" s="8"/>
      <c r="E80" s="136"/>
      <c r="F80" s="9"/>
    </row>
    <row r="81" spans="1:9" s="2" customFormat="1">
      <c r="A81" s="15">
        <v>6.6</v>
      </c>
      <c r="B81" s="15" t="s">
        <v>355</v>
      </c>
      <c r="C81" s="8"/>
      <c r="D81" s="8"/>
      <c r="E81" s="136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82" t="s">
        <v>445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82" t="s">
        <v>128</v>
      </c>
      <c r="D88" s="12"/>
      <c r="E88"/>
      <c r="F88"/>
      <c r="G88"/>
      <c r="H88"/>
      <c r="I88"/>
    </row>
    <row r="89" spans="1:9" s="2" customFormat="1">
      <c r="A89"/>
      <c r="B89" s="2" t="s">
        <v>127</v>
      </c>
      <c r="D89" s="12"/>
      <c r="E89"/>
      <c r="F89"/>
      <c r="G89"/>
      <c r="H89"/>
      <c r="I89"/>
    </row>
    <row r="90" spans="1:9" customFormat="1" ht="12.75">
      <c r="B90" s="77" t="s">
        <v>477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honeticPr fontId="36" type="noConversion"/>
  <printOptions gridLines="1"/>
  <pageMargins left="1" right="1" top="1" bottom="1" header="0.5" footer="0.5"/>
  <pageSetup paperSize="9" scale="6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15</vt:i4>
      </vt:variant>
    </vt:vector>
  </HeadingPairs>
  <TitlesOfParts>
    <vt:vector size="39" baseType="lpstr">
      <vt:lpstr>ფორმა N1 </vt:lpstr>
      <vt:lpstr>ფორმა N2</vt:lpstr>
      <vt:lpstr>ფორმა N3</vt:lpstr>
      <vt:lpstr>ფორმა N4 </vt:lpstr>
      <vt:lpstr>ფორმა N4.1 </vt:lpstr>
      <vt:lpstr>ფორმა 4.2 </vt:lpstr>
      <vt:lpstr>ფორმა N4.3</vt:lpstr>
      <vt:lpstr>ფორმა 4.4</vt:lpstr>
      <vt:lpstr>ფორმა N5 </vt:lpstr>
      <vt:lpstr>ფორმა N5.1</vt:lpstr>
      <vt:lpstr>ფორმა N 6</vt:lpstr>
      <vt:lpstr>ფორმა N6.1</vt:lpstr>
      <vt:lpstr>ფორმა N7  </vt:lpstr>
      <vt:lpstr>ფორმა N8</vt:lpstr>
      <vt:lpstr>ფორმა N 8.1 </vt:lpstr>
      <vt:lpstr>ფორმა N9</vt:lpstr>
      <vt:lpstr>ფორმა N9.1</vt:lpstr>
      <vt:lpstr>ფორმა N9.2</vt:lpstr>
      <vt:lpstr>ფორმა 9.3</vt:lpstr>
      <vt:lpstr>ფორმა 9.4 </vt:lpstr>
      <vt:lpstr>ფორმა 9.5</vt:lpstr>
      <vt:lpstr>ფორმა 9.6</vt:lpstr>
      <vt:lpstr>ფორმა 9.7 </vt:lpstr>
      <vt:lpstr>ფორმა N9.7.1</vt:lpstr>
      <vt:lpstr>'ფორმა 4.4'!Print_Area</vt:lpstr>
      <vt:lpstr>'ფორმა 9.5'!Print_Area</vt:lpstr>
      <vt:lpstr>'ფორმა 9.6'!Print_Area</vt:lpstr>
      <vt:lpstr>'ფორმა 9.7 '!Print_Area</vt:lpstr>
      <vt:lpstr>'ფორმა N 8.1 '!Print_Area</vt:lpstr>
      <vt:lpstr>'ფორმა N1 '!Print_Area</vt:lpstr>
      <vt:lpstr>'ფორმა N2'!Print_Area</vt:lpstr>
      <vt:lpstr>'ფორმა N3'!Print_Area</vt:lpstr>
      <vt:lpstr>'ფორმა N4 '!Print_Area</vt:lpstr>
      <vt:lpstr>'ფორმა N5 '!Print_Area</vt:lpstr>
      <vt:lpstr>'ფორმა N7  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2013-07-24T07:12:20Z</cp:lastPrinted>
  <dcterms:created xsi:type="dcterms:W3CDTF">2011-12-27T13:20:18Z</dcterms:created>
  <dcterms:modified xsi:type="dcterms:W3CDTF">2016-04-20T06:40:24Z</dcterms:modified>
</cp:coreProperties>
</file>