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6" activeTab="8"/>
  </bookViews>
  <sheets>
    <sheet name="ფორმა N1" sheetId="15" r:id="rId1"/>
    <sheet name="ფორმა N2" sheetId="3" r:id="rId2"/>
    <sheet name="ფორმა N3" sheetId="7" r:id="rId3"/>
    <sheet name="ფორმა N5 " sheetId="42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 " sheetId="43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 '!$A$8:$D$11</definedName>
    <definedName name="_xlnm._FilterDatabase" localSheetId="4" hidden="1">'ფორმა N5.1'!$B$9:$D$34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3">#REF!</definedName>
    <definedName name="Date" localSheetId="4">#REF!</definedName>
    <definedName name="Date" localSheetId="8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9.5'!$A$1:$L$170</definedName>
    <definedName name="_xlnm.Print_Area" localSheetId="17">'ფორმა 9.6'!$A$1:$I$52</definedName>
    <definedName name="_xlnm.Print_Area" localSheetId="10">'ფორმა N 8.1'!$A$1:$H$32</definedName>
    <definedName name="_xlnm.Print_Area" localSheetId="18">'ფორმა N 9.7'!$A$1:$I$1647</definedName>
    <definedName name="_xlnm.Print_Area" localSheetId="0">'ფორმა N1'!$A$1:$M$214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 '!$A$1:$D$90</definedName>
    <definedName name="_xlnm.Print_Area" localSheetId="8">'ფორმა N7 '!$A$1:$E$90</definedName>
    <definedName name="_xlnm.Print_Area" localSheetId="11">'ფორმა N9'!$A$1:$K$52</definedName>
    <definedName name="_xlnm.Print_Area" localSheetId="12">'ფორმა N9.1'!$A$1:$I$27</definedName>
    <definedName name="_xlnm.Print_Area" localSheetId="13">'ფორმა N9.2'!$A$1:$J$28</definedName>
    <definedName name="_xlnm.Print_Area" localSheetId="19">'ფორმა N9.7.1'!$A$1:$N$23</definedName>
  </definedNames>
  <calcPr calcId="145621"/>
</workbook>
</file>

<file path=xl/calcChain.xml><?xml version="1.0" encoding="utf-8"?>
<calcChain xmlns="http://schemas.openxmlformats.org/spreadsheetml/2006/main">
  <c r="C64" i="43" l="1"/>
  <c r="D64" i="43"/>
  <c r="D45" i="43"/>
  <c r="C45" i="43"/>
  <c r="D34" i="43"/>
  <c r="C34" i="43"/>
  <c r="C11" i="43"/>
  <c r="D11" i="43"/>
  <c r="A4" i="43"/>
  <c r="D75" i="42"/>
  <c r="C75" i="42"/>
  <c r="D71" i="42"/>
  <c r="C71" i="42"/>
  <c r="D63" i="42"/>
  <c r="D57" i="42"/>
  <c r="C57" i="42"/>
  <c r="D52" i="42"/>
  <c r="C52" i="42"/>
  <c r="D46" i="42"/>
  <c r="C46" i="42"/>
  <c r="C36" i="42"/>
  <c r="D32" i="42"/>
  <c r="C32" i="42"/>
  <c r="D23" i="42"/>
  <c r="C23" i="42"/>
  <c r="D14" i="42"/>
  <c r="C14" i="42"/>
  <c r="D10" i="42"/>
  <c r="C10" i="42"/>
  <c r="A4" i="42"/>
  <c r="H74" i="35"/>
  <c r="H71" i="35"/>
  <c r="H70" i="35"/>
  <c r="H69" i="35"/>
  <c r="H68" i="35"/>
  <c r="H67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2" i="35"/>
  <c r="I11" i="35"/>
  <c r="H11" i="35" s="1"/>
  <c r="C44" i="43" l="1"/>
  <c r="C10" i="43"/>
  <c r="D10" i="43"/>
  <c r="C17" i="42"/>
  <c r="C13" i="42"/>
  <c r="C9" i="42" s="1"/>
  <c r="D17" i="42"/>
  <c r="D44" i="43"/>
  <c r="D36" i="42"/>
  <c r="F147" i="33"/>
  <c r="C16" i="10"/>
  <c r="B16" i="10"/>
  <c r="C12" i="10"/>
  <c r="B12" i="10"/>
  <c r="I12" i="10" s="1"/>
  <c r="J12" i="10"/>
  <c r="G21" i="18"/>
  <c r="G9" i="18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D13" i="42" l="1"/>
  <c r="D9" i="42" s="1"/>
  <c r="I61" i="29" l="1"/>
  <c r="G61" i="29"/>
  <c r="I60" i="29"/>
  <c r="G60" i="29"/>
  <c r="I59" i="29"/>
  <c r="G59" i="29"/>
  <c r="I58" i="29"/>
  <c r="G58" i="29"/>
  <c r="I57" i="29"/>
  <c r="G57" i="29"/>
  <c r="I56" i="29"/>
  <c r="G56" i="29"/>
  <c r="I55" i="29"/>
  <c r="G55" i="29"/>
  <c r="I54" i="29"/>
  <c r="G54" i="29"/>
  <c r="I53" i="29"/>
  <c r="G53" i="29"/>
  <c r="I52" i="29"/>
  <c r="G52" i="29"/>
  <c r="I51" i="29"/>
  <c r="I50" i="29"/>
  <c r="G50" i="29"/>
  <c r="E16" i="10" l="1"/>
  <c r="D16" i="10"/>
  <c r="G183" i="35"/>
  <c r="I183" i="35" s="1"/>
  <c r="G182" i="35"/>
  <c r="I182" i="35" s="1"/>
  <c r="H181" i="35"/>
  <c r="G181" i="35"/>
  <c r="H180" i="35"/>
  <c r="G180" i="35"/>
  <c r="I180" i="35" s="1"/>
  <c r="I179" i="35"/>
  <c r="I178" i="35"/>
  <c r="F178" i="35"/>
  <c r="I177" i="35"/>
  <c r="F177" i="35"/>
  <c r="I176" i="35"/>
  <c r="F176" i="35"/>
  <c r="I175" i="35"/>
  <c r="F175" i="35"/>
  <c r="I174" i="35"/>
  <c r="F174" i="35"/>
  <c r="I173" i="35"/>
  <c r="C31" i="10"/>
  <c r="B31" i="10"/>
  <c r="C21" i="10"/>
  <c r="B21" i="10"/>
  <c r="C15" i="10"/>
  <c r="B15" i="10"/>
  <c r="E31" i="10"/>
  <c r="D31" i="10"/>
  <c r="J13" i="10"/>
  <c r="I13" i="10"/>
  <c r="I25" i="9"/>
  <c r="I23" i="9"/>
  <c r="I22" i="9"/>
  <c r="I21" i="9"/>
  <c r="I19" i="9"/>
  <c r="I18" i="9"/>
  <c r="I181" i="35" l="1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C13" i="7" l="1"/>
  <c r="C16" i="7"/>
  <c r="I10" i="9" l="1"/>
  <c r="J21" i="10" l="1"/>
  <c r="I21" i="10"/>
  <c r="J16" i="10"/>
  <c r="I16" i="10"/>
  <c r="J15" i="10"/>
  <c r="I15" i="10"/>
  <c r="I31" i="10"/>
  <c r="J31" i="10"/>
  <c r="I1637" i="35" l="1"/>
  <c r="D26" i="7" l="1"/>
  <c r="C26" i="7"/>
  <c r="D26" i="3"/>
  <c r="C26" i="3"/>
  <c r="C18" i="7" l="1"/>
  <c r="C12" i="3" l="1"/>
  <c r="I63" i="29" l="1"/>
  <c r="M14" i="41" l="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C9" i="7" s="1"/>
  <c r="D10" i="7" l="1"/>
  <c r="D9" i="7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0" i="30" l="1"/>
  <c r="G30" i="30"/>
  <c r="A4" i="30"/>
  <c r="H63" i="29"/>
  <c r="G63" i="29"/>
  <c r="A4" i="29"/>
  <c r="D35" i="27" l="1"/>
  <c r="C35" i="27"/>
  <c r="A5" i="27"/>
  <c r="G20" i="18" l="1"/>
  <c r="G10" i="18"/>
  <c r="G11" i="18" s="1"/>
  <c r="G12" i="18" s="1"/>
  <c r="G13" i="18" s="1"/>
  <c r="G14" i="18" s="1"/>
  <c r="G15" i="18" s="1"/>
  <c r="G16" i="18" s="1"/>
  <c r="G17" i="18" s="1"/>
  <c r="G18" i="18" s="1"/>
  <c r="A4" i="18"/>
  <c r="H10" i="10" l="1"/>
  <c r="H9" i="10" s="1"/>
  <c r="A4" i="17" l="1"/>
  <c r="A4" i="16"/>
  <c r="A4" i="10"/>
  <c r="A4" i="9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D12" i="3"/>
  <c r="C10" i="3" l="1"/>
  <c r="C25" i="3"/>
  <c r="D10" i="3"/>
  <c r="B9" i="10"/>
  <c r="J9" i="10"/>
  <c r="D25" i="3"/>
  <c r="D9" i="10"/>
  <c r="F9" i="10"/>
  <c r="C9" i="3" l="1"/>
  <c r="D9" i="3"/>
</calcChain>
</file>

<file path=xl/sharedStrings.xml><?xml version="1.0" encoding="utf-8"?>
<sst xmlns="http://schemas.openxmlformats.org/spreadsheetml/2006/main" count="9140" uniqueCount="5416">
  <si>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</si>
  <si>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</si>
  <si>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</si>
  <si>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</si>
  <si>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</si>
  <si>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</si>
  <si>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</si>
  <si>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</si>
  <si>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</si>
  <si>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</si>
  <si>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</si>
  <si>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</si>
  <si>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</si>
  <si>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</si>
  <si>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</si>
  <si>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</si>
  <si>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</si>
  <si>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</si>
  <si>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</si>
  <si>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</si>
  <si>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</si>
  <si>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</si>
  <si>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</si>
  <si>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</si>
  <si>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</si>
  <si>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</si>
  <si>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</si>
  <si>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</si>
  <si>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</si>
  <si>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</si>
  <si>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</si>
  <si>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</si>
  <si>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</si>
  <si>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</si>
  <si>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</si>
  <si>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</si>
  <si>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</si>
  <si>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</si>
  <si>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</si>
  <si>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</si>
  <si>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</si>
  <si>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</si>
  <si>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</si>
  <si>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</si>
  <si>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</si>
  <si>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</si>
  <si>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</si>
  <si>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</si>
  <si>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</si>
  <si>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</si>
  <si>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</si>
  <si>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</si>
  <si>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</si>
  <si>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</si>
  <si>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</si>
  <si>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</si>
  <si>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</si>
  <si>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</si>
  <si>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</si>
  <si>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</si>
  <si>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</si>
  <si>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</si>
  <si>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</si>
  <si>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</si>
  <si>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</si>
  <si>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</si>
  <si>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</si>
  <si>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</si>
  <si>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</si>
  <si>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</si>
  <si>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</si>
  <si>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</si>
  <si>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</si>
  <si>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</si>
  <si>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</si>
  <si>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</si>
  <si>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</si>
  <si>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</si>
  <si>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</si>
  <si>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</si>
  <si>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</si>
  <si>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</si>
  <si>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</si>
  <si>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</si>
  <si>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</si>
  <si>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</si>
  <si>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</si>
  <si>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</si>
  <si>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</si>
  <si>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</si>
  <si>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</si>
  <si>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</si>
  <si>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</si>
  <si>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</si>
  <si>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</si>
  <si>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</si>
  <si>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</si>
  <si>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</si>
  <si>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</si>
  <si>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</si>
  <si>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</si>
  <si>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</si>
  <si>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</si>
  <si>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</si>
  <si>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</si>
  <si>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</si>
  <si>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</si>
  <si>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</si>
  <si>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</si>
  <si>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</si>
  <si>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</si>
  <si>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</si>
  <si>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</si>
  <si>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</si>
  <si>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</si>
  <si>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</si>
  <si>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</si>
  <si>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</si>
  <si>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</si>
  <si>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</si>
  <si>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</si>
  <si>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</si>
  <si>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</si>
  <si>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</si>
  <si>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</si>
  <si>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</si>
  <si>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</si>
  <si>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</si>
  <si>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</si>
  <si>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</si>
  <si>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</si>
  <si>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</si>
  <si>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</si>
  <si>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</si>
  <si>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</si>
  <si>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</si>
  <si>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</si>
  <si>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</si>
  <si>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</si>
  <si>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</si>
  <si>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</si>
  <si>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</si>
  <si>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</si>
  <si>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</si>
  <si>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</si>
  <si>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</si>
  <si>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</si>
  <si>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</si>
  <si>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</si>
  <si>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</si>
  <si>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</si>
  <si>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</si>
  <si>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</si>
  <si>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</si>
  <si>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</si>
  <si>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</si>
  <si>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</si>
  <si>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</si>
  <si>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</si>
  <si>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</si>
  <si>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</si>
  <si>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</si>
  <si>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</si>
  <si>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</si>
  <si>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</si>
  <si>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</si>
  <si>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</si>
  <si>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</si>
  <si>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</si>
  <si>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</si>
  <si>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</si>
  <si>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</si>
  <si>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</si>
  <si>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</si>
  <si>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</si>
  <si>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</si>
  <si>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</si>
  <si>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</si>
  <si>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</si>
  <si>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</si>
  <si>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</si>
  <si>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</si>
  <si>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</si>
  <si>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</si>
  <si>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</si>
  <si>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</si>
  <si>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</si>
  <si>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</si>
  <si>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</si>
  <si>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</si>
  <si>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</si>
  <si>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</si>
  <si>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</si>
  <si>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</si>
  <si>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</si>
  <si>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</si>
  <si>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</si>
  <si>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</si>
  <si>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</si>
  <si>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</si>
  <si>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</si>
  <si>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</si>
  <si>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</si>
  <si>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</si>
  <si>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</si>
  <si>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</si>
  <si>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</si>
  <si>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</si>
  <si>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</si>
  <si>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</si>
  <si>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</si>
  <si>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</si>
  <si>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</si>
  <si>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</si>
  <si>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</si>
  <si>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</si>
  <si>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</si>
  <si>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</si>
  <si>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</si>
  <si>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</si>
  <si>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</si>
  <si>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</si>
  <si>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</si>
  <si>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</si>
  <si>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</si>
  <si>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</si>
  <si>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</si>
  <si>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</si>
  <si>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</si>
  <si>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</si>
  <si>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</si>
  <si>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</si>
  <si>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</si>
  <si>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</si>
  <si>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</si>
  <si>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</si>
  <si>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</si>
  <si>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</si>
  <si>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</si>
  <si>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</si>
  <si>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</si>
  <si>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</si>
  <si>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</si>
  <si>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</si>
  <si>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</si>
  <si>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</si>
  <si>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</si>
  <si>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</si>
  <si>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</si>
  <si>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</si>
  <si>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</si>
  <si>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</si>
  <si>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</si>
  <si>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</si>
  <si>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</si>
  <si>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</si>
  <si>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</si>
  <si>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</si>
  <si>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</si>
  <si>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</si>
  <si>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</si>
  <si>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</si>
  <si>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</si>
  <si>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</si>
  <si>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</si>
  <si>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</si>
  <si>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</si>
  <si>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</si>
  <si>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</si>
  <si>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</si>
  <si>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</si>
  <si>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</si>
  <si>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</si>
  <si>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</si>
  <si>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</si>
  <si>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</si>
  <si>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</si>
  <si>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</si>
  <si>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</si>
  <si>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</si>
  <si>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</si>
  <si>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</si>
  <si>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</si>
  <si>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</si>
  <si>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</si>
  <si>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</si>
  <si>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</si>
  <si>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</si>
  <si>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</si>
  <si>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</si>
  <si>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</si>
  <si>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</si>
  <si>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</si>
  <si>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</si>
  <si>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</si>
  <si>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</si>
  <si>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</si>
  <si>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</si>
  <si>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</si>
  <si>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</si>
  <si>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</si>
  <si>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</si>
  <si>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</si>
  <si>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</si>
  <si>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</si>
  <si>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</si>
  <si>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</si>
  <si>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</si>
  <si>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</si>
  <si>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</si>
  <si>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</si>
  <si>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</si>
  <si>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</si>
  <si>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</si>
  <si>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</si>
  <si>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</si>
  <si>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</si>
  <si>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</si>
  <si>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</si>
  <si>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</si>
  <si>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</si>
  <si>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</si>
  <si>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</si>
  <si>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</si>
  <si>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</si>
  <si>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</si>
  <si>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</si>
  <si>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</si>
  <si>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</si>
  <si>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</si>
  <si>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</si>
  <si>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</si>
  <si>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</si>
  <si>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</si>
  <si>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</si>
  <si>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</si>
  <si>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</si>
  <si>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</si>
  <si>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</si>
  <si>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</si>
  <si>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</si>
  <si>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</si>
  <si>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</si>
  <si>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</si>
  <si>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</si>
  <si>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</si>
  <si>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</si>
  <si>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</si>
  <si>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</si>
  <si>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</si>
  <si>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</si>
  <si>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</si>
  <si>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</si>
  <si>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</si>
  <si>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</si>
  <si>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</si>
  <si>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</si>
  <si>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</si>
  <si>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</si>
  <si>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</si>
  <si>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</si>
  <si>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</si>
  <si>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</si>
  <si>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</si>
  <si>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</si>
  <si>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</si>
  <si>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</si>
  <si>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</si>
  <si>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</si>
  <si>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</si>
  <si>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</si>
  <si>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</si>
  <si>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</si>
  <si>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</si>
  <si>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</si>
  <si>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</si>
  <si>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</si>
  <si>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</si>
  <si>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</si>
  <si>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</si>
  <si>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</si>
  <si>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</si>
  <si>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</si>
  <si>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</si>
  <si>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</si>
  <si>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</si>
  <si>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</si>
  <si>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</si>
  <si>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</si>
  <si>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</si>
  <si>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</si>
  <si>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</si>
  <si>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</si>
  <si>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</si>
  <si>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</si>
  <si>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</si>
  <si>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</si>
  <si>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</si>
  <si>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</si>
  <si>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</si>
  <si>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</si>
  <si>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</si>
  <si>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</si>
  <si>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</si>
  <si>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</si>
  <si>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</si>
  <si>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</si>
  <si>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</si>
  <si>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</si>
  <si>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</si>
  <si>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</si>
  <si>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</si>
  <si>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</si>
  <si>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</si>
  <si>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</si>
  <si>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</si>
  <si>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</si>
  <si>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</si>
  <si>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</si>
  <si>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</si>
  <si>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</si>
  <si>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</si>
  <si>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</si>
  <si>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</si>
  <si>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</si>
  <si>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</si>
  <si>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</si>
  <si>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</si>
  <si>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</si>
  <si>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</si>
  <si>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</si>
  <si>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</si>
  <si>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</si>
  <si>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</si>
  <si>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</si>
  <si>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</si>
  <si>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</si>
  <si>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</si>
  <si>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</si>
  <si>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</si>
  <si>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</si>
  <si>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</si>
  <si>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</si>
  <si>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</si>
  <si>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</si>
  <si>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</si>
  <si>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</si>
  <si>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</si>
  <si>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</si>
  <si>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</si>
  <si>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14.04.2014-04.05.2014წ</t>
  </si>
  <si>
    <t>მ.პ.გ. ,, ქართული ოცნება - დემოკრატიული საქართველო "</t>
  </si>
  <si>
    <t>ნადირაძე</t>
  </si>
  <si>
    <t>ჩიკვილაძე</t>
  </si>
  <si>
    <t>ბერაია</t>
  </si>
  <si>
    <t>კვარაცხელია</t>
  </si>
  <si>
    <t>ტრიპოლსკი</t>
  </si>
  <si>
    <t>მანანა</t>
  </si>
  <si>
    <t>გოჩა</t>
  </si>
  <si>
    <t>ირაკლი</t>
  </si>
  <si>
    <t>ბექა</t>
  </si>
  <si>
    <t>გიორგი</t>
  </si>
  <si>
    <t>01026005854</t>
  </si>
  <si>
    <t>01023008103</t>
  </si>
  <si>
    <t>58001000619</t>
  </si>
  <si>
    <t>01024015586</t>
  </si>
  <si>
    <t>01024001112</t>
  </si>
  <si>
    <t>04/14/2014</t>
  </si>
  <si>
    <t>ფულადი შემოწირულობა</t>
  </si>
  <si>
    <t>ბანკი ქართუ</t>
  </si>
  <si>
    <t>GE44CR0000000022433601</t>
  </si>
  <si>
    <t>GE02CR0000000058193601</t>
  </si>
  <si>
    <t>GE67CR0000000022943601</t>
  </si>
  <si>
    <t>GE65CR0000000054023601</t>
  </si>
  <si>
    <t>GE41CR0000000007943601</t>
  </si>
  <si>
    <t>04/15/2014</t>
  </si>
  <si>
    <t>კეჭაყმაძე</t>
  </si>
  <si>
    <t>ილია</t>
  </si>
  <si>
    <t>33001003424</t>
  </si>
  <si>
    <t>GE98CR0000000906963601</t>
  </si>
  <si>
    <t>04/23/2014</t>
  </si>
  <si>
    <t>არაფულადი შემოწირულობა</t>
  </si>
  <si>
    <t>კალაძე</t>
  </si>
  <si>
    <t>კახა</t>
  </si>
  <si>
    <t>01010001112</t>
  </si>
  <si>
    <t>ქ. სამტრედია რუსთაველის ქ. # 23; სართული 1(ფართი -93,9 კვ.მ) ს.კ. 34,08,19,121,01,506 უსასყიდლოდ სარგებლობა 54 დღით</t>
  </si>
  <si>
    <t>04/22/2014</t>
  </si>
  <si>
    <t>04/24/2014</t>
  </si>
  <si>
    <t>ჩაბრაძე</t>
  </si>
  <si>
    <t>დემეტრაშვილი</t>
  </si>
  <si>
    <t>ჯიქია</t>
  </si>
  <si>
    <t>ნოზაძე</t>
  </si>
  <si>
    <t>ლეკვეიშვილი</t>
  </si>
  <si>
    <t>მაჭავარიანი</t>
  </si>
  <si>
    <t>ცოტნიაშვილი</t>
  </si>
  <si>
    <t>ხუციშვილი</t>
  </si>
  <si>
    <t>გოგუა</t>
  </si>
  <si>
    <t>ტატიშვილი</t>
  </si>
  <si>
    <t>ლებანიძე</t>
  </si>
  <si>
    <t>მათიკაშვილი</t>
  </si>
  <si>
    <t>თოდუა</t>
  </si>
  <si>
    <t>ბეგიაშვილი</t>
  </si>
  <si>
    <t>დემინაშვილი</t>
  </si>
  <si>
    <t>ჩარკვიანი</t>
  </si>
  <si>
    <t>ერქვანია</t>
  </si>
  <si>
    <t>პატარკაძე</t>
  </si>
  <si>
    <t>ლობჟანიძე</t>
  </si>
  <si>
    <t>ფოცხვერაშვილი</t>
  </si>
  <si>
    <t>სულამანიძე</t>
  </si>
  <si>
    <t>ბიბილეიშვილი</t>
  </si>
  <si>
    <t>ისკანდარაშვილი-ნანავა</t>
  </si>
  <si>
    <t>კორძაძე</t>
  </si>
  <si>
    <t>იმედიძე</t>
  </si>
  <si>
    <t>თაბაგარი</t>
  </si>
  <si>
    <t>ჯანიაშვილი</t>
  </si>
  <si>
    <t>კაკაურიძე</t>
  </si>
  <si>
    <t>ჭანტურია</t>
  </si>
  <si>
    <t>ბახტაძე</t>
  </si>
  <si>
    <t>კობერიძე</t>
  </si>
  <si>
    <t>ვაშაკაშვილი</t>
  </si>
  <si>
    <t>მამაცაშვილი-გაგნიძე</t>
  </si>
  <si>
    <t>თევზაძე</t>
  </si>
  <si>
    <t>ასათიანი</t>
  </si>
  <si>
    <t>სურმანიძე</t>
  </si>
  <si>
    <t>მამაცაშვილი</t>
  </si>
  <si>
    <t>ბერულავა</t>
  </si>
  <si>
    <t>ჩიხრაძე</t>
  </si>
  <si>
    <t>როსტომი</t>
  </si>
  <si>
    <t>ბიჭია</t>
  </si>
  <si>
    <t>თენგიზ</t>
  </si>
  <si>
    <t>კარლო</t>
  </si>
  <si>
    <t>ეკატერინე</t>
  </si>
  <si>
    <t>ზურაბ</t>
  </si>
  <si>
    <t>ნუგზარ</t>
  </si>
  <si>
    <t>გივი</t>
  </si>
  <si>
    <t>დავით</t>
  </si>
  <si>
    <t>მზია</t>
  </si>
  <si>
    <t>მიხეილ</t>
  </si>
  <si>
    <t>ეთერ</t>
  </si>
  <si>
    <t>ნინო</t>
  </si>
  <si>
    <t>მარინა</t>
  </si>
  <si>
    <t>ირინე</t>
  </si>
  <si>
    <t>ქეთევან</t>
  </si>
  <si>
    <t>კონსტანტინე</t>
  </si>
  <si>
    <t>მერი</t>
  </si>
  <si>
    <t>აკაკი</t>
  </si>
  <si>
    <t>ზვიადი</t>
  </si>
  <si>
    <t>ლილი</t>
  </si>
  <si>
    <t>სოფიო</t>
  </si>
  <si>
    <t>ლამარა</t>
  </si>
  <si>
    <t>ნიკოლოზ</t>
  </si>
  <si>
    <t>ბესიკ</t>
  </si>
  <si>
    <t>ბესიკი</t>
  </si>
  <si>
    <t>მადონა</t>
  </si>
  <si>
    <t>ვლადიმერ</t>
  </si>
  <si>
    <t>არჩილ</t>
  </si>
  <si>
    <t>ზაზა</t>
  </si>
  <si>
    <t>ლაშა</t>
  </si>
  <si>
    <t>38001009653</t>
  </si>
  <si>
    <t>01025013737</t>
  </si>
  <si>
    <t>35001048552</t>
  </si>
  <si>
    <t>01008002971</t>
  </si>
  <si>
    <t>35001021388</t>
  </si>
  <si>
    <t>01008014968</t>
  </si>
  <si>
    <t>59002002706</t>
  </si>
  <si>
    <t>01030025947</t>
  </si>
  <si>
    <t>01010013094</t>
  </si>
  <si>
    <t>01006003705</t>
  </si>
  <si>
    <t>01001029463</t>
  </si>
  <si>
    <t>01010002046</t>
  </si>
  <si>
    <t>55001001989</t>
  </si>
  <si>
    <t>01024023623</t>
  </si>
  <si>
    <t>01011064103</t>
  </si>
  <si>
    <t>01010012370</t>
  </si>
  <si>
    <t>01004001561</t>
  </si>
  <si>
    <t>01030012708</t>
  </si>
  <si>
    <t>01024055087</t>
  </si>
  <si>
    <t>01010000872</t>
  </si>
  <si>
    <t>01006008941</t>
  </si>
  <si>
    <t>01024004366</t>
  </si>
  <si>
    <t>35001002503</t>
  </si>
  <si>
    <t>17001002591</t>
  </si>
  <si>
    <t>01017001146</t>
  </si>
  <si>
    <t>01024040439</t>
  </si>
  <si>
    <t>22001007248</t>
  </si>
  <si>
    <t>18001036079</t>
  </si>
  <si>
    <t>01012021739</t>
  </si>
  <si>
    <t>01017027608</t>
  </si>
  <si>
    <t>01018000438</t>
  </si>
  <si>
    <t>01008006056</t>
  </si>
  <si>
    <t>20001000180</t>
  </si>
  <si>
    <t>01003009674</t>
  </si>
  <si>
    <t>01024003698</t>
  </si>
  <si>
    <t>01001016680</t>
  </si>
  <si>
    <t>01010017224</t>
  </si>
  <si>
    <t>01003010997</t>
  </si>
  <si>
    <t>01008009042</t>
  </si>
  <si>
    <t>01003007915</t>
  </si>
  <si>
    <t>GE24CR0000000890013601</t>
  </si>
  <si>
    <t>GE26CR0000000019883601</t>
  </si>
  <si>
    <t>GE23CR0000000891973601</t>
  </si>
  <si>
    <t>GE69CR0000000025813601</t>
  </si>
  <si>
    <t>GE97CR0000000891463601</t>
  </si>
  <si>
    <t>GE94PG0000001000177773</t>
  </si>
  <si>
    <t>GE15CR0000000930933601</t>
  </si>
  <si>
    <t>GE30CR0000000889893601</t>
  </si>
  <si>
    <t>GE42CR0000007111233601</t>
  </si>
  <si>
    <t>GE41CR0000000051593601</t>
  </si>
  <si>
    <t>GE83CR0000000057543601</t>
  </si>
  <si>
    <t>GE62CR0000000002673601</t>
  </si>
  <si>
    <t>GE12CR0000000901893601</t>
  </si>
  <si>
    <t>GE22CR0000000028693601</t>
  </si>
  <si>
    <t>GE18CR0000000912443601</t>
  </si>
  <si>
    <t>GE63CR0000000930943601</t>
  </si>
  <si>
    <t>GE93CR0000000891543601</t>
  </si>
  <si>
    <t>GE14CR0000000930953601</t>
  </si>
  <si>
    <t>GE62CR0000000930963601</t>
  </si>
  <si>
    <t>GE40CR0000000049673601</t>
  </si>
  <si>
    <t>GE04PG0000001000076670</t>
  </si>
  <si>
    <t>GE21CR0000000892013601</t>
  </si>
  <si>
    <t>GE19CR0000000023903601</t>
  </si>
  <si>
    <t>GE88PG0000001022253335</t>
  </si>
  <si>
    <t>GE93PG0000001005005190</t>
  </si>
  <si>
    <t>GE50CR0000000907923601</t>
  </si>
  <si>
    <t>GE84CR0000000066253601</t>
  </si>
  <si>
    <t>GE13CR0000000930973601</t>
  </si>
  <si>
    <t>GE78CR0000000889903601</t>
  </si>
  <si>
    <t>GE88CR0030086124523601</t>
  </si>
  <si>
    <t>GE83CR0000000021653601</t>
  </si>
  <si>
    <t>GE10CR0000000931033601</t>
  </si>
  <si>
    <t>GE59CR0000000931023601</t>
  </si>
  <si>
    <t>GE42CR0000000036053601</t>
  </si>
  <si>
    <t>GE98CR0000000010683601</t>
  </si>
  <si>
    <t>GE27CR0000017118053601</t>
  </si>
  <si>
    <t>GE71CR0000000006373601</t>
  </si>
  <si>
    <t>GE16CR0000000025903601</t>
  </si>
  <si>
    <t>GE15CR0000000059873601</t>
  </si>
  <si>
    <t>GE09CR0000000931053601</t>
  </si>
  <si>
    <t>პროგრეს ბანკი</t>
  </si>
  <si>
    <t>ლოლაშვილი</t>
  </si>
  <si>
    <t>ბუტიკაშვილი</t>
  </si>
  <si>
    <t>სადუნაშვილი</t>
  </si>
  <si>
    <t>თუთარაშვილი</t>
  </si>
  <si>
    <t>კვირიკაშვილი</t>
  </si>
  <si>
    <t>ვახვახიშვილი</t>
  </si>
  <si>
    <t>ბახუტაშვილი</t>
  </si>
  <si>
    <t>საგინაშვილი</t>
  </si>
  <si>
    <t>ქავთარაშვილი</t>
  </si>
  <si>
    <t>მუსერიძე</t>
  </si>
  <si>
    <t>დოლიძე</t>
  </si>
  <si>
    <t>ქავთარია</t>
  </si>
  <si>
    <t>იორამაშვილი</t>
  </si>
  <si>
    <t>ავდალიანი</t>
  </si>
  <si>
    <t>ჩაჩხიანი</t>
  </si>
  <si>
    <t>მიქელაშვილი</t>
  </si>
  <si>
    <t>ბუწაშვილი</t>
  </si>
  <si>
    <t>ედიშერაშვილი</t>
  </si>
  <si>
    <t>გოგოლაშვილი</t>
  </si>
  <si>
    <t>არაბული</t>
  </si>
  <si>
    <t>აბდუშელიშვილი</t>
  </si>
  <si>
    <t>ხიდეშელი</t>
  </si>
  <si>
    <t>მუშულოვი</t>
  </si>
  <si>
    <t>ბერია</t>
  </si>
  <si>
    <t>ჭანტურიშვილი</t>
  </si>
  <si>
    <t>გაჩეჩილაძე</t>
  </si>
  <si>
    <t>პერტაია</t>
  </si>
  <si>
    <t>ხუჭუა</t>
  </si>
  <si>
    <t>კლარჯეიშვილი</t>
  </si>
  <si>
    <t>ხელაშვილი</t>
  </si>
  <si>
    <t>ქართველიშვილი</t>
  </si>
  <si>
    <t>თოიძე</t>
  </si>
  <si>
    <t>კვირკველია</t>
  </si>
  <si>
    <t>ჩხიკვიშვილი</t>
  </si>
  <si>
    <t>გამყრელიძე</t>
  </si>
  <si>
    <t>ელოშვილი</t>
  </si>
  <si>
    <t>გოლეთიანი</t>
  </si>
  <si>
    <t>ტყემალაძე</t>
  </si>
  <si>
    <t>ყობიაშვილი</t>
  </si>
  <si>
    <t>გოგატიშვილი</t>
  </si>
  <si>
    <t>დობაძიშვილი</t>
  </si>
  <si>
    <t>ხოფერია</t>
  </si>
  <si>
    <t>ტატუნაშვილი</t>
  </si>
  <si>
    <t>ხოსიაშვილი</t>
  </si>
  <si>
    <t>წერეთელი</t>
  </si>
  <si>
    <t>ფხალაძე</t>
  </si>
  <si>
    <t>გელაძე</t>
  </si>
  <si>
    <t>ქაჩლიშვილი</t>
  </si>
  <si>
    <t>კახნიაური</t>
  </si>
  <si>
    <t>ოდიშარია</t>
  </si>
  <si>
    <t>პაპავა</t>
  </si>
  <si>
    <t>ბერძენიშვილი</t>
  </si>
  <si>
    <t>ახვლედიანი</t>
  </si>
  <si>
    <t>ცხვარაძე</t>
  </si>
  <si>
    <t>გურაბანიძე</t>
  </si>
  <si>
    <t>ჩიხლაძე</t>
  </si>
  <si>
    <t>ჩხაიძე</t>
  </si>
  <si>
    <t>ჟღენტი</t>
  </si>
  <si>
    <t>ბეჟუაშვილი</t>
  </si>
  <si>
    <t>ხუნდაძე</t>
  </si>
  <si>
    <t>ჯანჯალაშვილი</t>
  </si>
  <si>
    <t>გიორგაძე</t>
  </si>
  <si>
    <t>ივანიშვილი</t>
  </si>
  <si>
    <t>ჯირაშვილი</t>
  </si>
  <si>
    <t>გუგუნაშვილი</t>
  </si>
  <si>
    <t>ჯიბლაძე</t>
  </si>
  <si>
    <t>გულიტაშვილი</t>
  </si>
  <si>
    <t>ლორთქიფანიძე</t>
  </si>
  <si>
    <t>მორჩილაძე</t>
  </si>
  <si>
    <t>ჯაფარიძე</t>
  </si>
  <si>
    <t>დვალი</t>
  </si>
  <si>
    <t>მთვრალაშვილი</t>
  </si>
  <si>
    <t>ჯუღელი</t>
  </si>
  <si>
    <t>იაკობიძე</t>
  </si>
  <si>
    <t>აღდგომელაშვილი</t>
  </si>
  <si>
    <t>კელენჯერიძე</t>
  </si>
  <si>
    <t>ჩხიკვაძე</t>
  </si>
  <si>
    <t>იაკობაშვილი</t>
  </si>
  <si>
    <t>თოლორდავა</t>
  </si>
  <si>
    <t>კაპანაძე</t>
  </si>
  <si>
    <t>ანდღულაძე</t>
  </si>
  <si>
    <t>ბერბერაშვილი</t>
  </si>
  <si>
    <t>მაისურაძე</t>
  </si>
  <si>
    <t>ჭიღლაძე</t>
  </si>
  <si>
    <t>ქურციკიძე</t>
  </si>
  <si>
    <t>სიკინჭალაშვილი</t>
  </si>
  <si>
    <t>ხატიაშვილი</t>
  </si>
  <si>
    <t>ჯანჯღავა</t>
  </si>
  <si>
    <t>მეგრელიშვილი</t>
  </si>
  <si>
    <t>ლაბაძე</t>
  </si>
  <si>
    <t>სხირტლაძე</t>
  </si>
  <si>
    <t>შენგელაია</t>
  </si>
  <si>
    <t>მაჩაიძე</t>
  </si>
  <si>
    <t>თავდუმაძე</t>
  </si>
  <si>
    <t>არჩუაძე</t>
  </si>
  <si>
    <t>აკოპიან</t>
  </si>
  <si>
    <t>მაჭარაშვილი</t>
  </si>
  <si>
    <t>გველესიანი</t>
  </si>
  <si>
    <t>დანელია</t>
  </si>
  <si>
    <t>ენუქიძე</t>
  </si>
  <si>
    <t>04/25/2014</t>
  </si>
  <si>
    <t>04/28/2014</t>
  </si>
  <si>
    <t>მალხაზ</t>
  </si>
  <si>
    <t>თამაზ</t>
  </si>
  <si>
    <t>მარიამი</t>
  </si>
  <si>
    <t>თამარი</t>
  </si>
  <si>
    <t>ანა</t>
  </si>
  <si>
    <t>ალექსანდრე</t>
  </si>
  <si>
    <t>ირინა</t>
  </si>
  <si>
    <t>რუსუდან</t>
  </si>
  <si>
    <t>იორამი</t>
  </si>
  <si>
    <t>ნაზი</t>
  </si>
  <si>
    <t>ნოდარ</t>
  </si>
  <si>
    <t>ვახტანგ</t>
  </si>
  <si>
    <t>ავდეი</t>
  </si>
  <si>
    <t>გოგი</t>
  </si>
  <si>
    <t>თეა</t>
  </si>
  <si>
    <t>ხათუნა</t>
  </si>
  <si>
    <t>მაია</t>
  </si>
  <si>
    <t>ლევან</t>
  </si>
  <si>
    <t>თეიმურაზ</t>
  </si>
  <si>
    <t>ეთერი</t>
  </si>
  <si>
    <t>ია</t>
  </si>
  <si>
    <t>თინათინ</t>
  </si>
  <si>
    <t>დომენტი</t>
  </si>
  <si>
    <t>დემნა</t>
  </si>
  <si>
    <t>მურთაზ</t>
  </si>
  <si>
    <t>მოსე</t>
  </si>
  <si>
    <t>პავლე</t>
  </si>
  <si>
    <t>დემიან</t>
  </si>
  <si>
    <t>ლია</t>
  </si>
  <si>
    <t>კახაბერ</t>
  </si>
  <si>
    <t>ლელა</t>
  </si>
  <si>
    <t>ალა</t>
  </si>
  <si>
    <t>გიგა</t>
  </si>
  <si>
    <t>ლიანა</t>
  </si>
  <si>
    <t>ბაკური</t>
  </si>
  <si>
    <t>ოთარ</t>
  </si>
  <si>
    <t>თეიმურაზი</t>
  </si>
  <si>
    <t>სიმონი</t>
  </si>
  <si>
    <t>თათია</t>
  </si>
  <si>
    <t>რამაზ</t>
  </si>
  <si>
    <t>ვეფხვია</t>
  </si>
  <si>
    <t>ეკა</t>
  </si>
  <si>
    <t>სერგო</t>
  </si>
  <si>
    <t>რამაზი</t>
  </si>
  <si>
    <t>მერაბ</t>
  </si>
  <si>
    <t>ლერი</t>
  </si>
  <si>
    <t>ლუკა</t>
  </si>
  <si>
    <t>გელა</t>
  </si>
  <si>
    <t>ელეონორა</t>
  </si>
  <si>
    <t>სოფიკო</t>
  </si>
  <si>
    <t>თამარ</t>
  </si>
  <si>
    <t>შავლეგი</t>
  </si>
  <si>
    <t>გრიგოლ</t>
  </si>
  <si>
    <t>არტურ</t>
  </si>
  <si>
    <t>თედორე</t>
  </si>
  <si>
    <t>01019008616</t>
  </si>
  <si>
    <t>01004005361</t>
  </si>
  <si>
    <t>01008020923</t>
  </si>
  <si>
    <t>01026014016</t>
  </si>
  <si>
    <t>01018001242</t>
  </si>
  <si>
    <t>01017023337</t>
  </si>
  <si>
    <t>01006016141</t>
  </si>
  <si>
    <t>01001027833</t>
  </si>
  <si>
    <t>01029019033</t>
  </si>
  <si>
    <t>01017007408</t>
  </si>
  <si>
    <t>01034005660</t>
  </si>
  <si>
    <t>01003018701</t>
  </si>
  <si>
    <t>01025008734</t>
  </si>
  <si>
    <t>01008023648</t>
  </si>
  <si>
    <t>01030041039</t>
  </si>
  <si>
    <t>45001002471</t>
  </si>
  <si>
    <t>01030002252</t>
  </si>
  <si>
    <t>01024037287</t>
  </si>
  <si>
    <t>01025012012</t>
  </si>
  <si>
    <t>01024035705</t>
  </si>
  <si>
    <t>01025000402</t>
  </si>
  <si>
    <t>01008048949</t>
  </si>
  <si>
    <t>01009002854</t>
  </si>
  <si>
    <t>01017020243</t>
  </si>
  <si>
    <t>01027030866</t>
  </si>
  <si>
    <t>01007005876</t>
  </si>
  <si>
    <t>01021013879</t>
  </si>
  <si>
    <t>19001017504</t>
  </si>
  <si>
    <t>01008040725</t>
  </si>
  <si>
    <t>01033001664</t>
  </si>
  <si>
    <t>01025017651</t>
  </si>
  <si>
    <t>01004009020</t>
  </si>
  <si>
    <t>01027019835</t>
  </si>
  <si>
    <t>01016005980</t>
  </si>
  <si>
    <t>01027016069</t>
  </si>
  <si>
    <t>01001011380</t>
  </si>
  <si>
    <t>01024006591</t>
  </si>
  <si>
    <t>01025005155</t>
  </si>
  <si>
    <t>01008006630</t>
  </si>
  <si>
    <t>25001009253</t>
  </si>
  <si>
    <t>01005011301</t>
  </si>
  <si>
    <t>54001007869</t>
  </si>
  <si>
    <t>54001008143</t>
  </si>
  <si>
    <t>01001040268</t>
  </si>
  <si>
    <t>01001069233</t>
  </si>
  <si>
    <t>01024064141</t>
  </si>
  <si>
    <t>31001001962</t>
  </si>
  <si>
    <t>54001013547</t>
  </si>
  <si>
    <t>01015015828</t>
  </si>
  <si>
    <t>01019052426</t>
  </si>
  <si>
    <t>13001011555</t>
  </si>
  <si>
    <t>08001000513</t>
  </si>
  <si>
    <t>01006000157</t>
  </si>
  <si>
    <t>01017014113</t>
  </si>
  <si>
    <t>01008012383</t>
  </si>
  <si>
    <t>60001003043</t>
  </si>
  <si>
    <t>01021006631</t>
  </si>
  <si>
    <t>01015002383</t>
  </si>
  <si>
    <t>01006011154</t>
  </si>
  <si>
    <t>01009007242</t>
  </si>
  <si>
    <t>01017002124</t>
  </si>
  <si>
    <t>01013007986</t>
  </si>
  <si>
    <t>01026002601</t>
  </si>
  <si>
    <t>01018002216</t>
  </si>
  <si>
    <t>01019047824</t>
  </si>
  <si>
    <t>01019059091</t>
  </si>
  <si>
    <t>01019056713</t>
  </si>
  <si>
    <t>01002021106</t>
  </si>
  <si>
    <t>01009005017</t>
  </si>
  <si>
    <t>01004006356</t>
  </si>
  <si>
    <t>38001037554</t>
  </si>
  <si>
    <t>01010018621</t>
  </si>
  <si>
    <t>42001013982</t>
  </si>
  <si>
    <t>01010004804</t>
  </si>
  <si>
    <t>38001004585</t>
  </si>
  <si>
    <t>01002016475</t>
  </si>
  <si>
    <t>33001009786</t>
  </si>
  <si>
    <t>01023011932</t>
  </si>
  <si>
    <t>01027046833</t>
  </si>
  <si>
    <t>35001044525</t>
  </si>
  <si>
    <t>01019003860</t>
  </si>
  <si>
    <t>38001006394</t>
  </si>
  <si>
    <t>01002005382</t>
  </si>
  <si>
    <t>54001007156</t>
  </si>
  <si>
    <t>01016004046</t>
  </si>
  <si>
    <t>01009011478</t>
  </si>
  <si>
    <t>01019067639</t>
  </si>
  <si>
    <t>01011071967</t>
  </si>
  <si>
    <t>01027014634</t>
  </si>
  <si>
    <t>01006005309</t>
  </si>
  <si>
    <t>01014001985</t>
  </si>
  <si>
    <t>01025001606</t>
  </si>
  <si>
    <t>54001015725</t>
  </si>
  <si>
    <t>38001004111</t>
  </si>
  <si>
    <t>38001009209</t>
  </si>
  <si>
    <t>01009001488</t>
  </si>
  <si>
    <t>01017035082</t>
  </si>
  <si>
    <t>33001003288</t>
  </si>
  <si>
    <t>01011018833</t>
  </si>
  <si>
    <t>01026006040</t>
  </si>
  <si>
    <t>01025003858</t>
  </si>
  <si>
    <t>01011020381</t>
  </si>
  <si>
    <t>01024030717</t>
  </si>
  <si>
    <t>01024007334</t>
  </si>
  <si>
    <t>GE27CR0000000889953601</t>
  </si>
  <si>
    <t>GE08CR0000000931073601</t>
  </si>
  <si>
    <t>GE56CR0000000931083601</t>
  </si>
  <si>
    <t>GE97CR0000000907953601</t>
  </si>
  <si>
    <t>GE33CR0000000892743601</t>
  </si>
  <si>
    <t>GE14CR0000000919313601</t>
  </si>
  <si>
    <t>GE82CR0000000892733601</t>
  </si>
  <si>
    <t>GE55CR0000000931103601</t>
  </si>
  <si>
    <t>GE75CR0000000930703601</t>
  </si>
  <si>
    <t>GE45CR0000000042783601</t>
  </si>
  <si>
    <t>GE56CR0000000019283601</t>
  </si>
  <si>
    <t>GE59CR0000000064813601</t>
  </si>
  <si>
    <t>GE41CR0000000901313601</t>
  </si>
  <si>
    <t>GE47CR0000000916713601</t>
  </si>
  <si>
    <t>GE14CR0000000907673601</t>
  </si>
  <si>
    <t>GE03CR0000000919533601</t>
  </si>
  <si>
    <t>GE41CR0000000912953601</t>
  </si>
  <si>
    <t>GE22CR0000000055853601</t>
  </si>
  <si>
    <t>GE18CR0000000892073601</t>
  </si>
  <si>
    <t>GE66CR0000000892083601</t>
  </si>
  <si>
    <t>GE43CR0000000908063601</t>
  </si>
  <si>
    <t>GE88CR0000000927533601</t>
  </si>
  <si>
    <t>GE39CR0000000918813601</t>
  </si>
  <si>
    <t>GE06CR0000000931113601</t>
  </si>
  <si>
    <t>GE54CR0000000931123601</t>
  </si>
  <si>
    <t>GE05CR0000000931133601</t>
  </si>
  <si>
    <t>GE96CR0120007036233601</t>
  </si>
  <si>
    <t>GE74CR0000000907443601</t>
  </si>
  <si>
    <t>GE53CR0000000931143601</t>
  </si>
  <si>
    <t>GE78CR0000000921913601</t>
  </si>
  <si>
    <t>GE94CR0000000916743601</t>
  </si>
  <si>
    <t>GE27CR0000000907413601</t>
  </si>
  <si>
    <t>GE26CR0000000907433601</t>
  </si>
  <si>
    <t>GE52CR0000000055253601</t>
  </si>
  <si>
    <t>GE25CR0000000907453601</t>
  </si>
  <si>
    <t>GE04CR0000000931153601</t>
  </si>
  <si>
    <t>GE07CR0000000931093601</t>
  </si>
  <si>
    <t>GE29CR0000000930653601</t>
  </si>
  <si>
    <t>GE05CR0000000059103601</t>
  </si>
  <si>
    <t>GE35CR0120007005443601</t>
  </si>
  <si>
    <t>GE33CR0000000890803601</t>
  </si>
  <si>
    <t>GE65CR0000000049173601</t>
  </si>
  <si>
    <t>GE47CR0000000893433601</t>
  </si>
  <si>
    <t>GE75CR0000000058673601</t>
  </si>
  <si>
    <t>GE13CR0000000906723601</t>
  </si>
  <si>
    <t>GE52CR0000000931163601</t>
  </si>
  <si>
    <t>GE75CR0000000907423601</t>
  </si>
  <si>
    <t>GE03CR0000000931173601</t>
  </si>
  <si>
    <t>GE24CR0000000907473601</t>
  </si>
  <si>
    <t>GE93CR0000000042793601</t>
  </si>
  <si>
    <t>GE51CR0000000931183601</t>
  </si>
  <si>
    <t>GE67CR0000000053013601</t>
  </si>
  <si>
    <t>GE05CR0000000901063601</t>
  </si>
  <si>
    <t>GE79CR0000000893763601</t>
  </si>
  <si>
    <t>GE28CR0000000908363601</t>
  </si>
  <si>
    <t>GE02CR0000000931193601</t>
  </si>
  <si>
    <t>GE39CR0000000066183601</t>
  </si>
  <si>
    <t>GE50CR0000000931203601</t>
  </si>
  <si>
    <t>GE80CR0130006000253601</t>
  </si>
  <si>
    <t>GE74CR0000000063543601</t>
  </si>
  <si>
    <t>GE14CR0030086128913601</t>
  </si>
  <si>
    <t>GE21CR0000001000653601</t>
  </si>
  <si>
    <t>GE98CR0000000931213601</t>
  </si>
  <si>
    <t>GE29CR0000000407823601</t>
  </si>
  <si>
    <t>GE49CR0000000931223601</t>
  </si>
  <si>
    <t>GE97CR0000000931233601</t>
  </si>
  <si>
    <t>GE48CR0000000931243601</t>
  </si>
  <si>
    <t>GE73CR0000000909403601</t>
  </si>
  <si>
    <t>GE96CR0000000931253601</t>
  </si>
  <si>
    <t>GE47CR0000000931263601</t>
  </si>
  <si>
    <t>GE95CR0000000931273601</t>
  </si>
  <si>
    <t>GE46CR0000000931283601</t>
  </si>
  <si>
    <t>GE94CR0000000931293601</t>
  </si>
  <si>
    <t>GE68CR0000000907563601</t>
  </si>
  <si>
    <t>GE19CR0000000867803601</t>
  </si>
  <si>
    <t>GE93CR0000000931313601</t>
  </si>
  <si>
    <t>GE55CR0120007001163601</t>
  </si>
  <si>
    <t>GE95CR0000000893443601</t>
  </si>
  <si>
    <t>GE79CR0000000062473601</t>
  </si>
  <si>
    <t>GE71CR0000000891983601</t>
  </si>
  <si>
    <t>GE87CR0000008009523601</t>
  </si>
  <si>
    <t>GE44CR0000000931323601</t>
  </si>
  <si>
    <t>GE92CR0000000931333601</t>
  </si>
  <si>
    <t>GE07CR0000000892293601</t>
  </si>
  <si>
    <t>GE44CR0000000893493601</t>
  </si>
  <si>
    <t>GE43CR0000000931343601</t>
  </si>
  <si>
    <t>GE42CR0000000931363601</t>
  </si>
  <si>
    <t>GE91CR0000000931353601</t>
  </si>
  <si>
    <t>GE70CR0000000891033601</t>
  </si>
  <si>
    <t>GE98CR0000000907933601</t>
  </si>
  <si>
    <t>GE83CR0000000893683601</t>
  </si>
  <si>
    <t>GE41CR0000000931383601</t>
  </si>
  <si>
    <t>GE89CR0000000931393601</t>
  </si>
  <si>
    <t>GE76CR0030086122823601</t>
  </si>
  <si>
    <t>GE63CR0000000892143601</t>
  </si>
  <si>
    <t>GE31CR0000000857863601</t>
  </si>
  <si>
    <t>GE40CR0000000931403601</t>
  </si>
  <si>
    <t>GE88CR0000000931413601</t>
  </si>
  <si>
    <t>GE87CR0000000931433601</t>
  </si>
  <si>
    <t>GE39CR0000000931423601</t>
  </si>
  <si>
    <t>GE38CR0000000931443601</t>
  </si>
  <si>
    <t>GE72CR0000000907483601</t>
  </si>
  <si>
    <t>GE08CR0000000892273601</t>
  </si>
  <si>
    <t>GE86CR0000000931453601</t>
  </si>
  <si>
    <t>GE51CR0000000004933608</t>
  </si>
  <si>
    <t>GEL</t>
  </si>
  <si>
    <t>5/16/2012</t>
  </si>
  <si>
    <t>GE51CR0000000004933618</t>
  </si>
  <si>
    <t>USD</t>
  </si>
  <si>
    <t>EURO</t>
  </si>
  <si>
    <t>04/29/2014</t>
  </si>
  <si>
    <t>04/30/2014</t>
  </si>
  <si>
    <t>ნაკაშიძე</t>
  </si>
  <si>
    <t>ნასიბოვი</t>
  </si>
  <si>
    <t>ძინძიბაძე</t>
  </si>
  <si>
    <t>მედულაშვილი</t>
  </si>
  <si>
    <t>ბურდული</t>
  </si>
  <si>
    <t>საღირაშვილი</t>
  </si>
  <si>
    <t>ქოქიაშვილი</t>
  </si>
  <si>
    <t>ასანიძე</t>
  </si>
  <si>
    <t>ზაალიშვილი</t>
  </si>
  <si>
    <t>შხვაცაბაია</t>
  </si>
  <si>
    <t>პელიხ</t>
  </si>
  <si>
    <t>ნასარიძე</t>
  </si>
  <si>
    <t>ცხვედიანი</t>
  </si>
  <si>
    <t>გეგეჭკორი</t>
  </si>
  <si>
    <t>თავთავაძე</t>
  </si>
  <si>
    <t>ივანაშვილი</t>
  </si>
  <si>
    <t>ხვედელიძე</t>
  </si>
  <si>
    <t>დარბაიძე</t>
  </si>
  <si>
    <t>გოგინაშვილი</t>
  </si>
  <si>
    <t>მშვილდაძე</t>
  </si>
  <si>
    <t>ლომთაძე</t>
  </si>
  <si>
    <t>ხაინდრავა</t>
  </si>
  <si>
    <t>არჩვაძე</t>
  </si>
  <si>
    <t>ბეგაძე</t>
  </si>
  <si>
    <t>მუხრან</t>
  </si>
  <si>
    <t>ჯანიკო</t>
  </si>
  <si>
    <t>ზაჰიდ</t>
  </si>
  <si>
    <t>ირა</t>
  </si>
  <si>
    <t>ზურაბი</t>
  </si>
  <si>
    <t>კობა</t>
  </si>
  <si>
    <t>დიმიტრი</t>
  </si>
  <si>
    <t>ქრისტინე</t>
  </si>
  <si>
    <t>ნანა</t>
  </si>
  <si>
    <t>გვანცა</t>
  </si>
  <si>
    <t>ოისებ</t>
  </si>
  <si>
    <t>როინ</t>
  </si>
  <si>
    <t>ლეონიდე</t>
  </si>
  <si>
    <t>01003012416</t>
  </si>
  <si>
    <t>12001008475</t>
  </si>
  <si>
    <t>01011067481</t>
  </si>
  <si>
    <t>01015000489</t>
  </si>
  <si>
    <t>31001002259</t>
  </si>
  <si>
    <t>38001033999</t>
  </si>
  <si>
    <t>01028006240</t>
  </si>
  <si>
    <t>01004005799</t>
  </si>
  <si>
    <t>01005010855</t>
  </si>
  <si>
    <t>40001002731</t>
  </si>
  <si>
    <t>38001009336</t>
  </si>
  <si>
    <t>01017004357</t>
  </si>
  <si>
    <t>59002000605</t>
  </si>
  <si>
    <t>01003009749</t>
  </si>
  <si>
    <t>01010009456</t>
  </si>
  <si>
    <t>01015014262</t>
  </si>
  <si>
    <t>38001003038</t>
  </si>
  <si>
    <t>34001000686</t>
  </si>
  <si>
    <t>62001005472</t>
  </si>
  <si>
    <t>01010010835</t>
  </si>
  <si>
    <t>01017013670</t>
  </si>
  <si>
    <t>38001002519</t>
  </si>
  <si>
    <t>01003000933</t>
  </si>
  <si>
    <t>38001032785</t>
  </si>
  <si>
    <t>54001010001</t>
  </si>
  <si>
    <t>01001015157</t>
  </si>
  <si>
    <t>01008042147</t>
  </si>
  <si>
    <t>01012030377</t>
  </si>
  <si>
    <t>01010009482</t>
  </si>
  <si>
    <t>01010004953</t>
  </si>
  <si>
    <t>01008031811</t>
  </si>
  <si>
    <t>35001022565</t>
  </si>
  <si>
    <t>GE37CR0000000931463601</t>
  </si>
  <si>
    <t>GE64CR0000000892123601</t>
  </si>
  <si>
    <t>GE09CR0120007029243601</t>
  </si>
  <si>
    <t>GE85CR0000000931473601</t>
  </si>
  <si>
    <t>GE36CR0000000931483601</t>
  </si>
  <si>
    <t>GE84CR0000000931493601</t>
  </si>
  <si>
    <t>GE35CR0000000931503601</t>
  </si>
  <si>
    <t>GE38CR0000000890703601</t>
  </si>
  <si>
    <t>GE83CR0000000931513601</t>
  </si>
  <si>
    <t>GE34CR0000000931523601</t>
  </si>
  <si>
    <t>GE46CR0000000054403601</t>
  </si>
  <si>
    <t>GE66CR0000000036543601</t>
  </si>
  <si>
    <t>GE81CR0000000931553601</t>
  </si>
  <si>
    <t>GE22CR0000000908483601</t>
  </si>
  <si>
    <t>GE35CR0000000892703601</t>
  </si>
  <si>
    <t>GE92CR0000000048633601</t>
  </si>
  <si>
    <t>GE34CR0000000889813601</t>
  </si>
  <si>
    <t>GE31CR0000000931583601</t>
  </si>
  <si>
    <t>GE80CR0000000931573601</t>
  </si>
  <si>
    <t>GE36CR0000000892683601</t>
  </si>
  <si>
    <t>GE14CR0000000069593601</t>
  </si>
  <si>
    <t>GE65CR0000000892103601</t>
  </si>
  <si>
    <t>GE83CR0000000892713601</t>
  </si>
  <si>
    <t>GE30CR0000000931603601</t>
  </si>
  <si>
    <t>GE92CR0000000893503601</t>
  </si>
  <si>
    <t>GE78CR0000000931613601</t>
  </si>
  <si>
    <t>GE70CR0000000892003601</t>
  </si>
  <si>
    <t>GE29CR0000000931623601</t>
  </si>
  <si>
    <t>GE77CR0000000931633601</t>
  </si>
  <si>
    <t>GE76CR0000000931653601</t>
  </si>
  <si>
    <t>GE44CR0000000908043601</t>
  </si>
  <si>
    <t>GE75CR0000000931673601</t>
  </si>
  <si>
    <t>ქსოვრელი</t>
  </si>
  <si>
    <t>01030027208</t>
  </si>
  <si>
    <t>ბუღალტერი</t>
  </si>
  <si>
    <t>თეოდორე</t>
  </si>
  <si>
    <t>კობახიძე</t>
  </si>
  <si>
    <t>01008002436</t>
  </si>
  <si>
    <t>იურიდიული სამს. უფროსი</t>
  </si>
  <si>
    <t>მსუბუქი მაღალი გამავლობის</t>
  </si>
  <si>
    <t>ტოიოტა</t>
  </si>
  <si>
    <t>PRADO</t>
  </si>
  <si>
    <t>FFT-388</t>
  </si>
  <si>
    <t>05/14/2013</t>
  </si>
  <si>
    <t>ტელევიზორი SANYO- 24K50 საკიდით SUREFIX142</t>
  </si>
  <si>
    <t>შპს „მენეჯმენტ სერვისი“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</si>
  <si>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</si>
  <si>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</si>
  <si>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</si>
  <si>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</si>
  <si>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</si>
  <si>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</si>
  <si>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</si>
  <si>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</si>
  <si>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</si>
  <si>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</si>
  <si>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</si>
  <si>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</si>
  <si>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</si>
  <si>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</si>
  <si>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</si>
  <si>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</si>
  <si>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</si>
  <si>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</si>
  <si>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</si>
  <si>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</si>
  <si>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</si>
  <si>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</si>
  <si>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</si>
  <si>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</si>
  <si>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</si>
  <si>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</si>
  <si>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</si>
  <si>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ტელევიზორი SAMSUNG-UE32EH 4000W HD საკიდით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</si>
  <si>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</si>
  <si>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</si>
  <si>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</si>
  <si>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</si>
  <si>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</si>
  <si>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</si>
  <si>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შ.პ.ს. ,,ბურჯი"</t>
  </si>
  <si>
    <t>ა/ტრანსპორტით მომს.</t>
  </si>
  <si>
    <t>იჯარა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</si>
  <si>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</si>
  <si>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</si>
  <si>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</si>
  <si>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</si>
  <si>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</si>
  <si>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</si>
  <si>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მუხა 2012 შ.პ.ს</t>
  </si>
  <si>
    <t>ბეჭდვითი მომსახურეობა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</si>
  <si>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</si>
  <si>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</si>
  <si>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</si>
  <si>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</si>
  <si>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</si>
  <si>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</si>
  <si>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</si>
  <si>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</si>
  <si>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</si>
  <si>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</si>
  <si>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</si>
  <si>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</si>
  <si>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</si>
  <si>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</si>
  <si>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</si>
  <si>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</si>
  <si>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</si>
  <si>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</si>
  <si>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</si>
  <si>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</si>
  <si>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</si>
  <si>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</si>
  <si>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</si>
  <si>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</si>
  <si>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</si>
  <si>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</si>
  <si>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</si>
  <si>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</si>
  <si>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</si>
  <si>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</si>
  <si>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</si>
  <si>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</si>
  <si>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</si>
  <si>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</si>
  <si>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</si>
  <si>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</si>
  <si>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</si>
  <si>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</si>
  <si>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</si>
  <si>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</si>
  <si>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</si>
  <si>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</si>
  <si>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</si>
  <si>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</si>
  <si>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</si>
  <si>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</si>
  <si>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</si>
  <si>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</si>
  <si>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</si>
  <si>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</si>
  <si>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</si>
  <si>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</si>
  <si>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</si>
  <si>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</si>
  <si>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</si>
  <si>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</si>
  <si>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</si>
  <si>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</si>
  <si>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</si>
  <si>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</si>
  <si>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</si>
  <si>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</si>
  <si>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</si>
  <si>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</si>
  <si>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</si>
  <si>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</si>
  <si>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</si>
  <si>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</si>
  <si>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</si>
  <si>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</si>
  <si>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</si>
  <si>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</si>
  <si>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</si>
  <si>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</si>
  <si>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</si>
  <si>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</si>
  <si>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</si>
  <si>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</si>
  <si>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</si>
  <si>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მესაბლიშვილი ნიკოლოზ</t>
  </si>
  <si>
    <t>ფართის იჯარა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</si>
  <si>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</si>
  <si>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</si>
  <si>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</si>
  <si>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</si>
  <si>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</si>
  <si>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</si>
  <si>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</si>
  <si>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</si>
  <si>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</si>
  <si>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</si>
  <si>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</si>
  <si>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</si>
  <si>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</si>
  <si>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</si>
  <si>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</si>
  <si>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</si>
  <si>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</si>
  <si>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</si>
  <si>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</si>
  <si>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</si>
  <si>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</si>
  <si>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</si>
  <si>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</si>
  <si>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</si>
  <si>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</si>
  <si>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</si>
  <si>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</si>
  <si>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</si>
  <si>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</si>
  <si>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</si>
  <si>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</si>
  <si>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</si>
  <si>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</si>
  <si>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</si>
  <si>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</si>
  <si>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</si>
  <si>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</si>
  <si>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05/01/2014</t>
  </si>
  <si>
    <t>05/02/2014</t>
  </si>
  <si>
    <t>მოქერია</t>
  </si>
  <si>
    <t>01008016443</t>
  </si>
  <si>
    <t>GE79CR0000000892793601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</si>
  <si>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</si>
  <si>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</si>
  <si>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</si>
  <si>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</si>
  <si>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</si>
  <si>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</si>
  <si>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</si>
  <si>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</si>
  <si>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</si>
  <si>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</si>
  <si>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კვლევის ხარჯი</t>
  </si>
  <si>
    <t>სასცენო მოწყობილობებით მომსახურეობა</t>
  </si>
  <si>
    <t>საინფორმაციო მომსახურეობა</t>
  </si>
  <si>
    <t>მონიტორით მომსახურეობა</t>
  </si>
  <si>
    <t>პიროტექნიკური მომსახურეობა</t>
  </si>
  <si>
    <t>განათებით მომსახურეობა</t>
  </si>
  <si>
    <t>მუსიკალური გაფორმება</t>
  </si>
  <si>
    <t>გახმოვანებით მომსახურეობა</t>
  </si>
  <si>
    <t>ვიდეო გადაღებით მომსახურეობა</t>
  </si>
  <si>
    <t>რეჟისურა</t>
  </si>
  <si>
    <t>ერაძე</t>
  </si>
  <si>
    <t>მედეა</t>
  </si>
  <si>
    <t>01015012289</t>
  </si>
  <si>
    <t>GE36CR0000000065273601</t>
  </si>
  <si>
    <t>ქობულეთი დ. აღმაშენებლის #131</t>
  </si>
  <si>
    <t>ოფისის იჯარა</t>
  </si>
  <si>
    <t>4 თვე</t>
  </si>
  <si>
    <t>ფხაკაძე</t>
  </si>
  <si>
    <t>ბათუმი ფარნავაზ მეფის #41</t>
  </si>
  <si>
    <t>10 თვე</t>
  </si>
  <si>
    <t>ბასილია</t>
  </si>
  <si>
    <t>ქ. თბილისი გამსახურდიას გამზ. 10 ბ.2</t>
  </si>
  <si>
    <t>10,5 თვე</t>
  </si>
  <si>
    <t>01024045174</t>
  </si>
  <si>
    <t>თინა</t>
  </si>
  <si>
    <t>შარიქაძე</t>
  </si>
  <si>
    <t>საგარეჯო, დ. აღმაშენებლის ქ. #10</t>
  </si>
  <si>
    <t>მეზვრიშვილი</t>
  </si>
  <si>
    <t>ქ. თბილისი ი. ჭავჭავაძის #20</t>
  </si>
  <si>
    <t>4,5 თვე</t>
  </si>
  <si>
    <t>01001030978</t>
  </si>
  <si>
    <t>თიანეთი რუსთაველის 38</t>
  </si>
  <si>
    <t>6 თვე</t>
  </si>
  <si>
    <t>ჯანგირაშვილი</t>
  </si>
  <si>
    <t>ქ. თბილისი რუსთაველის ქ. 24/ ლაღიზის ქ. 1</t>
  </si>
  <si>
    <t>5 თვე</t>
  </si>
  <si>
    <t>01017000815</t>
  </si>
  <si>
    <t>მედეია</t>
  </si>
  <si>
    <t>01017015694</t>
  </si>
  <si>
    <t>ტყიბული რუსთაველის #1 ბ. 27</t>
  </si>
  <si>
    <t>01024083360</t>
  </si>
  <si>
    <t>მახარაშვილი</t>
  </si>
  <si>
    <t>თბილისი წინამძღვრიშვილის #81</t>
  </si>
  <si>
    <t>01030033157</t>
  </si>
  <si>
    <t>ნოე</t>
  </si>
  <si>
    <t>ლეჟავა</t>
  </si>
  <si>
    <t>ქ. ყაზბეგი ალ. ყაზბეგის 32</t>
  </si>
  <si>
    <t>01009003409</t>
  </si>
  <si>
    <t>ჩოფიკაშვილი</t>
  </si>
  <si>
    <t>კასპი კოსტავას #5</t>
  </si>
  <si>
    <t>ხვთისიაშვილი</t>
  </si>
  <si>
    <t>ამბროლაური კოსტავას #1</t>
  </si>
  <si>
    <t>04001002669</t>
  </si>
  <si>
    <t>ციცინო</t>
  </si>
  <si>
    <t>ნეფარიძე</t>
  </si>
  <si>
    <t>ხარაგაული სოლომონ მეფის # 21</t>
  </si>
  <si>
    <t>01018001780</t>
  </si>
  <si>
    <t>არევაძე-წერეთელი</t>
  </si>
  <si>
    <t>დ.მესტია თამარ მეფის # 14</t>
  </si>
  <si>
    <t>ნინა</t>
  </si>
  <si>
    <t>თბილისი მოსკოვის გამზ. #35</t>
  </si>
  <si>
    <t>01029005026</t>
  </si>
  <si>
    <t>შოთა</t>
  </si>
  <si>
    <t>ჩაჩუა</t>
  </si>
  <si>
    <t>ქ. თბილისი ცოტნე დადიანის ქ. 141</t>
  </si>
  <si>
    <t>01013004758</t>
  </si>
  <si>
    <t>ელიაური</t>
  </si>
  <si>
    <t>წნორი თავისუფლების #37</t>
  </si>
  <si>
    <t>01008040230</t>
  </si>
  <si>
    <t>ნაირა</t>
  </si>
  <si>
    <t>გელაშვილი</t>
  </si>
  <si>
    <t>დ.ჩხოროწყუ დ. აღმაშენებლის #13</t>
  </si>
  <si>
    <t>48001004194</t>
  </si>
  <si>
    <t>ესართია</t>
  </si>
  <si>
    <t>თბილისი ბორჯომის ქ. #7</t>
  </si>
  <si>
    <t>მგალობლიშვილი</t>
  </si>
  <si>
    <t>ქ. ჩოხატაური, დუმბაძის ქ. 3</t>
  </si>
  <si>
    <t>46001015708</t>
  </si>
  <si>
    <t>ლაგოდეხი ჭავჭავაძის #2</t>
  </si>
  <si>
    <t>ხონი მოსე ხონელის 5</t>
  </si>
  <si>
    <t>ბიჭიაშვილი</t>
  </si>
  <si>
    <t>ხულო ტბელ აბუსერისძეს 7</t>
  </si>
  <si>
    <t>ბოლქვაძე</t>
  </si>
  <si>
    <t>ასპინძა გორგასალის #2</t>
  </si>
  <si>
    <t>რევაზი</t>
  </si>
  <si>
    <t>ქუქჩიშვილი</t>
  </si>
  <si>
    <t>ონი დ. აღმაშენებლის #82</t>
  </si>
  <si>
    <t>მათე</t>
  </si>
  <si>
    <t>გობეჯიშვილი</t>
  </si>
  <si>
    <t>საჩხერე მერაბ კოსტავას 65</t>
  </si>
  <si>
    <t>ბურძენიძე</t>
  </si>
  <si>
    <t>ჭიათურა ნინოშვილის #12 ბ-9</t>
  </si>
  <si>
    <t>მირმენ</t>
  </si>
  <si>
    <t>ბარათაშვილი</t>
  </si>
  <si>
    <t>თერჯოლა რუსთაველის # 107</t>
  </si>
  <si>
    <t>ირმა</t>
  </si>
  <si>
    <t>ლაფაჩი</t>
  </si>
  <si>
    <t>ქ. გურჯაანი, რუსთაველის ქ. #15</t>
  </si>
  <si>
    <t>13001053778</t>
  </si>
  <si>
    <t>სამხარაული</t>
  </si>
  <si>
    <t>ხაშური მ. კოსტავას 4</t>
  </si>
  <si>
    <t>01030016651</t>
  </si>
  <si>
    <t>დალი</t>
  </si>
  <si>
    <t>ტალახაძე</t>
  </si>
  <si>
    <t>ქ. ხობი ცოტნე დადიანის ქ. #169</t>
  </si>
  <si>
    <t>58001030178</t>
  </si>
  <si>
    <t>თათარაშვილი</t>
  </si>
  <si>
    <t>წალენჯიხა მებონიას 2</t>
  </si>
  <si>
    <t>ბადრი</t>
  </si>
  <si>
    <t>ქ. ახმეტა, ვაჟა-ფშაველას ქ.</t>
  </si>
  <si>
    <t>23001000861</t>
  </si>
  <si>
    <t>ნელი</t>
  </si>
  <si>
    <t>ღეჩუაშვილი</t>
  </si>
  <si>
    <t>ცაგერი კოსტავას #13</t>
  </si>
  <si>
    <t>ზაირა</t>
  </si>
  <si>
    <t>ბენდელიანი</t>
  </si>
  <si>
    <t>ოზურგეთი ჭავჭავაძის 12</t>
  </si>
  <si>
    <t>ნანი</t>
  </si>
  <si>
    <t>ძნელაძე</t>
  </si>
  <si>
    <t>მარტვილი თავისუფლების მოედანი</t>
  </si>
  <si>
    <t>ელენე</t>
  </si>
  <si>
    <t>წულაია</t>
  </si>
  <si>
    <t>ქ. თბილისი, მუხიანის დასახლება 1მ/რ კორპუსი 10</t>
  </si>
  <si>
    <t>2 თვე</t>
  </si>
  <si>
    <t>01003005044</t>
  </si>
  <si>
    <t>ცირა</t>
  </si>
  <si>
    <t>ქაწაშვილი</t>
  </si>
  <si>
    <t>ლენტეხი, დაბა ლენტეხი, სტალინის ქ. 8</t>
  </si>
  <si>
    <t>3,5 თვე</t>
  </si>
  <si>
    <t>27001007074</t>
  </si>
  <si>
    <t>ნათელა</t>
  </si>
  <si>
    <t>ქურასებდიანი</t>
  </si>
  <si>
    <t>ქ. თბილისი, დასახლება ვაზისუბანი 1მ/რ კორპუსი 11ა</t>
  </si>
  <si>
    <t>62003013528</t>
  </si>
  <si>
    <t>იოსებ</t>
  </si>
  <si>
    <t>ღაჭავა</t>
  </si>
  <si>
    <t>ქ. წალკა არისტოტელეს 4</t>
  </si>
  <si>
    <t>52001013325</t>
  </si>
  <si>
    <t>მარია</t>
  </si>
  <si>
    <t>ჩამურლიევა</t>
  </si>
  <si>
    <t>ქ. თბილისი, სარაჯიშვილის ქ. 28 ა</t>
  </si>
  <si>
    <t>62005008258</t>
  </si>
  <si>
    <t>ბუჩხრიკიძე</t>
  </si>
  <si>
    <t>ქ. ქუთაისი, თბილისის ქ. 2/თამარ მეფის ქ. 3</t>
  </si>
  <si>
    <t>2,5 თვე</t>
  </si>
  <si>
    <t>60001068395</t>
  </si>
  <si>
    <t>სვანიძე</t>
  </si>
  <si>
    <t xml:space="preserve">ქარელი სტალინის ქ # 49 </t>
  </si>
  <si>
    <t>01024022690</t>
  </si>
  <si>
    <t>გიორგაშვილი</t>
  </si>
  <si>
    <t>დმანისი 9 აპრილის ქ#67</t>
  </si>
  <si>
    <t>მამუკა</t>
  </si>
  <si>
    <t>ოქრიაშვილი</t>
  </si>
  <si>
    <t>ს. ტაბახმელა</t>
  </si>
  <si>
    <t>01009019061</t>
  </si>
  <si>
    <t>გულფერი</t>
  </si>
  <si>
    <t>ქ. თბილისი, დას. თემქა კვ. 10 კორპ. 36ა ბ. 48</t>
  </si>
  <si>
    <t>60001041506</t>
  </si>
  <si>
    <t>ლევანი</t>
  </si>
  <si>
    <t>კუხიანიძე</t>
  </si>
  <si>
    <t>ქ. ბოლნისი, აღმაშენებლის ქ. 54</t>
  </si>
  <si>
    <t>24001022727</t>
  </si>
  <si>
    <t>ქვრივიშვილი</t>
  </si>
  <si>
    <t>ქ. თბილისი, დასახლება ფონიჭალა 3, კორპუსი #22</t>
  </si>
  <si>
    <t>01016005405</t>
  </si>
  <si>
    <t>გახოკიძე</t>
  </si>
  <si>
    <t>ქ. თბილისი, გრიგოლ რობაქიძის გამზირი #7 კორპ. 4</t>
  </si>
  <si>
    <t>60001127266</t>
  </si>
  <si>
    <t>ბუხაიძე</t>
  </si>
  <si>
    <t>ქ. თბილისი, გორგასლის ქ. 77</t>
  </si>
  <si>
    <t>3 თვე</t>
  </si>
  <si>
    <t>01011019836</t>
  </si>
  <si>
    <t>ნამიჭეიშვილი</t>
  </si>
  <si>
    <t xml:space="preserve"> თბილისი ერეკლე მე-2 მოედანი #3</t>
  </si>
  <si>
    <t>12,5 თვე</t>
  </si>
  <si>
    <t>შპს ახალი კაპიტალი</t>
  </si>
  <si>
    <t>ვანი ჯორჯიაშვილის #2</t>
  </si>
  <si>
    <t>8,5 თვე</t>
  </si>
  <si>
    <t>კორძაძე ომარ ი/მ</t>
  </si>
  <si>
    <t>გორი, წერეთლის ქ. #3</t>
  </si>
  <si>
    <t>59001013426</t>
  </si>
  <si>
    <t>რაზმიაშვილი ანა ი/მ</t>
  </si>
  <si>
    <t>მცხეთა, აღმაშენებლის ქ. 43</t>
  </si>
  <si>
    <t>31001022636</t>
  </si>
  <si>
    <t>მარტოლეკი გივი ი/მ</t>
  </si>
  <si>
    <t>თბილისი გლდანი ა/მკრ ვეკუას #10</t>
  </si>
  <si>
    <t>01001024792</t>
  </si>
  <si>
    <t>კაპანაძე მარსელ ი/მ</t>
  </si>
  <si>
    <t>თბილისი ქ. წამებულის გამზ #47</t>
  </si>
  <si>
    <t>01028000992</t>
  </si>
  <si>
    <t>როსტიაშვილი ზურაბ ი/მ</t>
  </si>
  <si>
    <t>ქ. სენაკი, რუსთაველის ქ. 164</t>
  </si>
  <si>
    <t>239860842</t>
  </si>
  <si>
    <t>საქ. სამომხ. კოოპერაციის სენაკის რ-ნ სამომხ. კოოპერატივი</t>
  </si>
  <si>
    <t>ქ. ლანჩხუთი მდინარაძის ქ. 3</t>
  </si>
  <si>
    <t>ორმოცაძე გიორგი ი/მ</t>
  </si>
  <si>
    <t>ბორჯომი რუსთაველის ქ#147</t>
  </si>
  <si>
    <t>01001000813</t>
  </si>
  <si>
    <t>სამსონიძე ვალიდა ი/მ</t>
  </si>
  <si>
    <t>ბაღდათი რუსთაველის #22</t>
  </si>
  <si>
    <t>შ.პ.ს. ,,ავა-მარიამი"</t>
  </si>
  <si>
    <t>ქ. ფოთი, დ. აღმაშენებლის ქ. 10</t>
  </si>
  <si>
    <t>42001010057</t>
  </si>
  <si>
    <t>ხორავა მარიკა ი/მ</t>
  </si>
  <si>
    <t>თეთრიწყარო დიდგორის 15</t>
  </si>
  <si>
    <t>22001005181</t>
  </si>
  <si>
    <t>ბექაური ამური ი/მ</t>
  </si>
  <si>
    <t>დუშეთი სტალინის ქ. #88</t>
  </si>
  <si>
    <t>01018003102</t>
  </si>
  <si>
    <t>წიკლაური გიორგი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</si>
  <si>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</si>
  <si>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</si>
  <si>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</si>
  <si>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</si>
  <si>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</si>
  <si>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ახალციხე რუსთაველის 44-44ა</t>
  </si>
  <si>
    <t>პარკევ წაღიკიან ი/მ</t>
  </si>
  <si>
    <t>მეგობრობის გამზირი #12ა</t>
  </si>
  <si>
    <t>სს კინოთეატრი რუსთაველი</t>
  </si>
  <si>
    <t>აბაშა თავისუფლების #81</t>
  </si>
  <si>
    <t>შუბლაძე ბესიკ ი/მ</t>
  </si>
  <si>
    <t>02001000267</t>
  </si>
  <si>
    <t>გაბელაია დავით ი/მ</t>
  </si>
  <si>
    <t>ზესტაფონი წერეთლის #9</t>
  </si>
  <si>
    <t>შ.პ.ს. ,,ვახტანგი"</t>
  </si>
  <si>
    <t>ქ. თბილისი, ერეკლე II-ეს მოედანი #3/ანტონ კათალიკოსის ქ. #36</t>
  </si>
  <si>
    <t>წყალტუბო რუსთაველის ქ. #4</t>
  </si>
  <si>
    <t>კუხალეიშვილი ნინო ი/მ</t>
  </si>
  <si>
    <t>თელავი ერეკლე II გამზ #1</t>
  </si>
  <si>
    <t>სასტუმრო თელავი შპს</t>
  </si>
  <si>
    <t>დ.შუახევი რუსთაველის #27</t>
  </si>
  <si>
    <t>447860020</t>
  </si>
  <si>
    <t xml:space="preserve">ოთარ სურმანიძე და კომპანია სპს </t>
  </si>
  <si>
    <t>ქედა აბუსერიძის #11</t>
  </si>
  <si>
    <t>ამირან დიასამიძე ი/მ</t>
  </si>
  <si>
    <t>ადიგენი რუსთაველის #10</t>
  </si>
  <si>
    <t>03001001135</t>
  </si>
  <si>
    <t>გოგატიშვილი იოსებ ი/მ</t>
  </si>
  <si>
    <t>ზუგდიდი რუსთაველის ქ. #90</t>
  </si>
  <si>
    <t>01001025994</t>
  </si>
  <si>
    <t>ბერულავა თენგიზი ი/მ</t>
  </si>
  <si>
    <t>ნინოწმინდა თავისუფლების 25</t>
  </si>
  <si>
    <t>32001016304</t>
  </si>
  <si>
    <t>მზიკიან მამბრე ი/მ</t>
  </si>
  <si>
    <t>ბათუმი ფ. ხალვაშისმე-7 შესახვევი #11 მე-3 სართ</t>
  </si>
  <si>
    <t>ბერიძე როინ ი/მ</t>
  </si>
  <si>
    <t>ახალქალაქი, თავისუფლების ქ. #2</t>
  </si>
  <si>
    <t>07001016772</t>
  </si>
  <si>
    <t>ათოიან სამსონ ი/მ</t>
  </si>
  <si>
    <t>ქ. თბილისი, ტიულენევის ქ. 11</t>
  </si>
  <si>
    <t>212152980</t>
  </si>
  <si>
    <t>ლეგი შპს</t>
  </si>
  <si>
    <t>ქ. თბილისი, დაბა წყნეთი, დ. აღმაშენებლის ქ. 2ა</t>
  </si>
  <si>
    <t>01035000565</t>
  </si>
  <si>
    <t>მათიაშვილი მარინა ი/მ</t>
  </si>
  <si>
    <t>ქ. თბილისი, ბოგდან ხმელნიცკის ქ. 48</t>
  </si>
  <si>
    <t>206026165</t>
  </si>
  <si>
    <t>საქკავშირმშენი სს</t>
  </si>
  <si>
    <t>ქ. თბილისი, ნუცუბიძის ქ. 179ა</t>
  </si>
  <si>
    <t>01024013493</t>
  </si>
  <si>
    <t>ქირია გიორგი ი/მ</t>
  </si>
  <si>
    <t>ქ. თბილისი, ქსნის ქ. 4</t>
  </si>
  <si>
    <t>35001008758</t>
  </si>
  <si>
    <t>ბალიაშვილი ნათელა ი/მ</t>
  </si>
  <si>
    <t>ქ. თბილისი, ვარკეთილი 3, 1 მ/რ, სუხიშვილის ქუჩაზე,</t>
  </si>
  <si>
    <t>01027047675</t>
  </si>
  <si>
    <t>მიდელაშვილი მანანა ი/მ</t>
  </si>
  <si>
    <t>ლილოს დასახლება, მე-4 კვ. კორ. 10 მიმდებარე ტერიტორია</t>
  </si>
  <si>
    <t>01028002385</t>
  </si>
  <si>
    <t>ქიტესაშვილი თამილა ი/მ</t>
  </si>
  <si>
    <t xml:space="preserve">ქ. მარტვილი, თავისუფლების მოედანი </t>
  </si>
  <si>
    <t>29001001254</t>
  </si>
  <si>
    <t>მორგოშია დავითი ი/მ</t>
  </si>
  <si>
    <t>ქ. თბილისი, ართვინის ქ. (კაპანაძე) #3 მე-2 სართული</t>
  </si>
  <si>
    <t>202887242</t>
  </si>
  <si>
    <t>შპს თერმულ დაზიანებათა და აღდგენითი პლასტიკური ქირურგიის სამეცნიერო-პრაქტიკული ცენტრი</t>
  </si>
  <si>
    <t>რუსთავის გზატკ. #19 კორპ. 4</t>
  </si>
  <si>
    <t>01030031042</t>
  </si>
  <si>
    <t>ჩალათაშვილი ირინე ი/მ</t>
  </si>
  <si>
    <t>ქ. თბილისი, დასახლება დიდი დიღომი, იოანე პეტრიწის ქ. 4</t>
  </si>
  <si>
    <t>01025019446</t>
  </si>
  <si>
    <t>ლაბაური ნატო ი/მ</t>
  </si>
  <si>
    <t xml:space="preserve">დედოფლისწყარო, ჰერეთის ქ. 74 </t>
  </si>
  <si>
    <t>თამაზაშვილი</t>
  </si>
  <si>
    <t>ქ. სამტრედია, რუსთაველის ქ. 23</t>
  </si>
  <si>
    <t>ქ. თბილისი, ბალანჩივაძის ქ. 37</t>
  </si>
  <si>
    <t>შპს ახალი სახლი</t>
  </si>
  <si>
    <t>ქ. თბილისი რუსთაველის გამზირი 30</t>
  </si>
  <si>
    <t>შპს რუსთაველი ფროფერთი</t>
  </si>
  <si>
    <t>ქ. გარდაბანი, დ. აღმაშენებლის ქ. (46) 58</t>
  </si>
  <si>
    <t>ქაზუმოვა ნაილა ი/მ</t>
  </si>
  <si>
    <t>ქ. თბილისი საბურთალოს რაიონში, 26 მაისის მოედანი 1</t>
  </si>
  <si>
    <t>ფართის დათმობა</t>
  </si>
  <si>
    <t>1 დღე</t>
  </si>
  <si>
    <t>შპს სპორტის სასახლე</t>
  </si>
  <si>
    <t>საარჩევნო ბლოკი ,,ქართული ოცნება"</t>
  </si>
  <si>
    <t>ნორმაზე მეტობით დარიცხული მივლინების  საშემოსავლო</t>
  </si>
  <si>
    <t>საწევრო გადასახადი / Parti ALDE aisbi 31,rue Montoyer B-1000 Bruxelles BE</t>
  </si>
  <si>
    <t>1.2.15.13</t>
  </si>
  <si>
    <t>1.2.15.14</t>
  </si>
  <si>
    <t>1.2.15.15</t>
  </si>
  <si>
    <t>ინტერნეტი</t>
  </si>
  <si>
    <t>საინფორმაციო მომსახურება</t>
  </si>
  <si>
    <t>ფოტოსურათების ბეჭდვა</t>
  </si>
  <si>
    <t>დაზღვევა</t>
  </si>
  <si>
    <t>1.6.4.3</t>
  </si>
  <si>
    <t>1.6.4.4</t>
  </si>
  <si>
    <t>მამულაშვილი</t>
  </si>
  <si>
    <t>1011075983</t>
  </si>
  <si>
    <t>axalgazrd. saqmeTa mdivani</t>
  </si>
  <si>
    <t>xelfasi</t>
  </si>
  <si>
    <t xml:space="preserve">ციური </t>
  </si>
  <si>
    <t>გედენიძე</t>
  </si>
  <si>
    <t>01025018164</t>
  </si>
  <si>
    <t>buRalteri</t>
  </si>
  <si>
    <t>გუჯა</t>
  </si>
  <si>
    <t>უნდილაშვილი</t>
  </si>
  <si>
    <t>1026012691</t>
  </si>
  <si>
    <t>mT. regionebis koordinatori</t>
  </si>
  <si>
    <t>თემური</t>
  </si>
  <si>
    <t>წურწუმია</t>
  </si>
  <si>
    <t>42001004885</t>
  </si>
  <si>
    <t>aRmasrulebeli mdivani</t>
  </si>
  <si>
    <t>01018002651</t>
  </si>
  <si>
    <t>თაჯდომარე</t>
  </si>
  <si>
    <t xml:space="preserve">ელენე </t>
  </si>
  <si>
    <t>კორჩაგინა</t>
  </si>
  <si>
    <t>01017018271</t>
  </si>
  <si>
    <t>მთ.ბუღალტ.</t>
  </si>
  <si>
    <t xml:space="preserve">მამუკა </t>
  </si>
  <si>
    <t>01013005955</t>
  </si>
  <si>
    <t>მძღოლი</t>
  </si>
  <si>
    <t>როენა</t>
  </si>
  <si>
    <t>ჭელიშვილი</t>
  </si>
  <si>
    <t>01026013316</t>
  </si>
  <si>
    <t>სპეციალისტი</t>
  </si>
  <si>
    <t>ვლადიმირ</t>
  </si>
  <si>
    <t>01018001677</t>
  </si>
  <si>
    <t>კალანდაძე</t>
  </si>
  <si>
    <t>01002020128</t>
  </si>
  <si>
    <t>კაკაბაძე</t>
  </si>
  <si>
    <t>სარევიზიო კომისიის თავმჯდომარე</t>
  </si>
  <si>
    <t>ავთანდილ</t>
  </si>
  <si>
    <t>დავითაძე</t>
  </si>
  <si>
    <t>01005004676</t>
  </si>
  <si>
    <t>ქ. თბილისის საქალაქო ორგანიზაციის ბიუროს მდივანი</t>
  </si>
  <si>
    <t>ჯაბიძე</t>
  </si>
  <si>
    <t>01026011115</t>
  </si>
  <si>
    <t>საორგანიზაციო სამსახურის უფროსი</t>
  </si>
  <si>
    <t>შარტავა</t>
  </si>
  <si>
    <t>01008005455</t>
  </si>
  <si>
    <t>თავმჯდომარე</t>
  </si>
  <si>
    <t xml:space="preserve">ზურაბ </t>
  </si>
  <si>
    <t>ჩიკვაიძე</t>
  </si>
  <si>
    <t xml:space="preserve"> 01006006283</t>
  </si>
  <si>
    <t>რეგიონული მართვის სამსახურის უფროსი</t>
  </si>
  <si>
    <t>ჩაკვეტაძე</t>
  </si>
  <si>
    <t>01015007988</t>
  </si>
  <si>
    <t>თავმჯდომარის თანაშემწე</t>
  </si>
  <si>
    <t>ძაძამია</t>
  </si>
  <si>
    <t>51001001535</t>
  </si>
  <si>
    <t>მთავარი ბუღალტერი</t>
  </si>
  <si>
    <t>მარინე</t>
  </si>
  <si>
    <t>პოლიანსკაია</t>
  </si>
  <si>
    <t>57001018889</t>
  </si>
  <si>
    <t>საორგანიზაციო სამსახურის სპეციალისტი</t>
  </si>
  <si>
    <t>გურჯიშვილი</t>
  </si>
  <si>
    <t>01010002624</t>
  </si>
  <si>
    <t>საქმის წარმოების სპეციალისტი</t>
  </si>
  <si>
    <t>გიული</t>
  </si>
  <si>
    <t>შუღლიაშვილი</t>
  </si>
  <si>
    <t>01024057988</t>
  </si>
  <si>
    <t>პრესმდივანი</t>
  </si>
  <si>
    <t>ტარიელ</t>
  </si>
  <si>
    <t>სოფრომაძე</t>
  </si>
  <si>
    <t>01030005290</t>
  </si>
  <si>
    <t>სამეურნეო_ტექნიკური საქმის სპეციალისტი</t>
  </si>
  <si>
    <t>კუპატაშვილი</t>
  </si>
  <si>
    <t>01024033013</t>
  </si>
  <si>
    <t>საორგანიზაციო სამსახურის ინსპექტორი</t>
  </si>
  <si>
    <t>გოშუანი</t>
  </si>
  <si>
    <t>10001009482</t>
  </si>
  <si>
    <t>სარიდისი</t>
  </si>
  <si>
    <t>01030045168</t>
  </si>
  <si>
    <t>კომპიუტერული მომსახურების სპეციალისტი</t>
  </si>
  <si>
    <t>ლეილა</t>
  </si>
  <si>
    <t>ვარდოსანიძე</t>
  </si>
  <si>
    <t>13001037715</t>
  </si>
  <si>
    <t>დამლაგებელი</t>
  </si>
  <si>
    <t>ბერიძიშვილი</t>
  </si>
  <si>
    <t>01001067864</t>
  </si>
  <si>
    <t>საორგანიზაციო სამსახური. კოორდინატორი</t>
  </si>
  <si>
    <t>გოგიბერიძე</t>
  </si>
  <si>
    <t>33001012500</t>
  </si>
  <si>
    <t>ოზურგეთის რაიონული ორგანიზაციის თავმჯდომარე</t>
  </si>
  <si>
    <t>შორენა</t>
  </si>
  <si>
    <t>ბუხრაშვილი</t>
  </si>
  <si>
    <t>01010010162</t>
  </si>
  <si>
    <t>საბურთალოს  რაიონული ორგანიზაციის ბიუროს მდივანი</t>
  </si>
  <si>
    <t>54001002764</t>
  </si>
  <si>
    <t>ისნის რაიონული ორგანიზაციის თავმჯდომარე</t>
  </si>
  <si>
    <t>მეზურნიშვილი</t>
  </si>
  <si>
    <t>01007002036</t>
  </si>
  <si>
    <t>ჩუღურეთის  რაიონული ორგანიზაციის თავმჯდომარე</t>
  </si>
  <si>
    <t>სოსელია</t>
  </si>
  <si>
    <t>01006006284</t>
  </si>
  <si>
    <t>დიდუბის  რაიონული ორგანიზაციის თავმჯდომარე</t>
  </si>
  <si>
    <t>გოგლიძე</t>
  </si>
  <si>
    <t>01019021929</t>
  </si>
  <si>
    <t>ნაძალადევის რაიონული ორგანიზაციის თავმჯდომარე</t>
  </si>
  <si>
    <t xml:space="preserve">ვახტანგ </t>
  </si>
  <si>
    <t>შუკვანი</t>
  </si>
  <si>
    <t>01023007693</t>
  </si>
  <si>
    <t>გლდანის რაიონული ორგანიზაციის თავმჯდომარე</t>
  </si>
  <si>
    <t>ჩაგუნავა</t>
  </si>
  <si>
    <t>01005000119</t>
  </si>
  <si>
    <t>მთაწმინდის რაიონული ორგანიზაციის თავმჯდომარის მ/შ</t>
  </si>
  <si>
    <t>ჩქარეული</t>
  </si>
  <si>
    <t>01024003775</t>
  </si>
  <si>
    <t>სამგორის რაიონული ორგანიზაციის თავმჯდომარე</t>
  </si>
  <si>
    <t>გაგნიძე</t>
  </si>
  <si>
    <t>01021002259</t>
  </si>
  <si>
    <t>კრწანისის  რაიონული ორგანიზაციის თავმჯდომარე</t>
  </si>
  <si>
    <t>ცაავა</t>
  </si>
  <si>
    <t>01024035588</t>
  </si>
  <si>
    <t>ვაკის რაიონული ორგანიზაციის თავმჯდომარე</t>
  </si>
  <si>
    <t>გურჯაანის რაიონული ორგანიზაციის თავმჯდომარე</t>
  </si>
  <si>
    <t>არღვლიანი</t>
  </si>
  <si>
    <t>01017006678</t>
  </si>
  <si>
    <t>მომსახურება</t>
  </si>
  <si>
    <t>აპრილი</t>
  </si>
  <si>
    <t>მალხაზი</t>
  </si>
  <si>
    <t>ნიშნიანიძე</t>
  </si>
  <si>
    <t>ასმათი</t>
  </si>
  <si>
    <t>ხატია</t>
  </si>
  <si>
    <t>ლაჩაშვილი</t>
  </si>
  <si>
    <t>თემურ</t>
  </si>
  <si>
    <t>კახიძე</t>
  </si>
  <si>
    <t>ცხონდია</t>
  </si>
  <si>
    <t>darjania</t>
  </si>
  <si>
    <t>ბუკია</t>
  </si>
  <si>
    <t>58001003064</t>
  </si>
  <si>
    <t>მორიგი ყრილ;ობის მოსამზადებელი სამუშაოები</t>
  </si>
  <si>
    <t>აჭარის ა/რ რეგიონი</t>
  </si>
  <si>
    <t>GE65CR0140050001453608</t>
  </si>
  <si>
    <t>თიბისი</t>
  </si>
  <si>
    <t>GE39TB1100000000700804</t>
  </si>
  <si>
    <t>დოლარი ექვ.ლარი</t>
  </si>
  <si>
    <t>23,02,2066</t>
  </si>
  <si>
    <t xml:space="preserve">GE70TB06 46645062600014 </t>
  </si>
  <si>
    <t>საქართველოს ბანკი</t>
  </si>
  <si>
    <t>GE172BG0000000187727300</t>
  </si>
  <si>
    <t>07.15.2008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</si>
  <si>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</si>
  <si>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</si>
  <si>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</si>
  <si>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</si>
  <si>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</si>
  <si>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</si>
  <si>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</si>
  <si>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GE07BR0000010217931114/GEL</t>
  </si>
  <si>
    <t>GE07BR0000010217931114/USD</t>
  </si>
  <si>
    <t>GE07BR0000010217931114/EUR</t>
  </si>
  <si>
    <t>GE07BR0000010217931114/GBP</t>
  </si>
  <si>
    <t xml:space="preserve"> სამეურნეო ხარჯები</t>
  </si>
  <si>
    <t>04/17/2014</t>
  </si>
  <si>
    <t>ბანკიდან თანხის გამოტანა</t>
  </si>
  <si>
    <t>მივლინება</t>
  </si>
  <si>
    <t>04/19/2014</t>
  </si>
  <si>
    <t>04/18/2014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</si>
  <si>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</si>
  <si>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</si>
  <si>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</si>
  <si>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</si>
  <si>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</si>
  <si>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</si>
  <si>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</si>
  <si>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</si>
  <si>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</si>
  <si>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</si>
  <si>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ქ.თბილისი ჭავჭავაძის გამზ.12 ბ.24 ა</t>
  </si>
  <si>
    <t>ოფისი</t>
  </si>
  <si>
    <t>12 თვე</t>
  </si>
  <si>
    <t xml:space="preserve">მარიამ </t>
  </si>
  <si>
    <t>ქ.წყალტუბო ,ავალიანის ქ.შ.5</t>
  </si>
  <si>
    <t>12თვე</t>
  </si>
  <si>
    <t>01008005299</t>
  </si>
  <si>
    <t>ეფრემიძე</t>
  </si>
  <si>
    <t>ქ. თბილისი, ლვოვის ქ. 80-82 გ</t>
  </si>
  <si>
    <t>საოფისე ფართი</t>
  </si>
  <si>
    <t>01.08.2013-01.07.2014</t>
  </si>
  <si>
    <t>437.30 კვ.მ</t>
  </si>
  <si>
    <t>01024025071</t>
  </si>
  <si>
    <t>ვიოლეტა</t>
  </si>
  <si>
    <t>მჭედლიძე</t>
  </si>
  <si>
    <t>ქ. თბილისი, ლ. ასათიანის ქ. 52</t>
  </si>
  <si>
    <t>01.04.2014-01.10.2014</t>
  </si>
  <si>
    <t>80.კვ.მ</t>
  </si>
  <si>
    <t>01024027019</t>
  </si>
  <si>
    <t>რევაზ</t>
  </si>
  <si>
    <t>ქვარცხავა</t>
  </si>
  <si>
    <t>ქ. თბილისი, ფალიაშვილის 67</t>
  </si>
  <si>
    <t>01.01.2014- 01.07.2014</t>
  </si>
  <si>
    <t>130 კვ.მ</t>
  </si>
  <si>
    <t xml:space="preserve">თამარ </t>
  </si>
  <si>
    <t>ალელიშვილი</t>
  </si>
  <si>
    <t>ქ. თბილისი, გაგარინის  ქ. 14/16, კ.1</t>
  </si>
  <si>
    <t>01.05.2014- 01.11.2014</t>
  </si>
  <si>
    <t>108,68 კვ.მ</t>
  </si>
  <si>
    <t xml:space="preserve">ზაალ </t>
  </si>
  <si>
    <t>ნაცვალაძე</t>
  </si>
  <si>
    <t>ქ. თბილისი, გ. გორგასალის  ქ. 19</t>
  </si>
  <si>
    <t>13.11.2013- 13.05.2014</t>
  </si>
  <si>
    <t>78,90 კვ.მ</t>
  </si>
  <si>
    <t xml:space="preserve">თორნიკე </t>
  </si>
  <si>
    <t>იმნაძე</t>
  </si>
  <si>
    <t>ქ. თბილისი, წმინდა ქ. დედოფლის გამზ.  63-ც, ბ.20</t>
  </si>
  <si>
    <t>15.04.2014- 15.07.2014</t>
  </si>
  <si>
    <t>79,14 კვ.მ</t>
  </si>
  <si>
    <t>გეგია</t>
  </si>
  <si>
    <t>ქ. თბილისი, კალოუბნის  ქ. 6, მე-2 სართ.</t>
  </si>
  <si>
    <t>01.04.2014- 01.07.2014</t>
  </si>
  <si>
    <t>81,67 კვ.მ</t>
  </si>
  <si>
    <t>გოგილავა</t>
  </si>
  <si>
    <t>ქ. თბილისი, ტურგენევის ქ. 5, 1 სართული</t>
  </si>
  <si>
    <t>01.02.2014- 01.07.2014</t>
  </si>
  <si>
    <t>45 კვ.მ</t>
  </si>
  <si>
    <t>გურული</t>
  </si>
  <si>
    <t>ქ. თბილისი, წერეთლის ქ. 113, ბ.2</t>
  </si>
  <si>
    <t>48 კვ.მ</t>
  </si>
  <si>
    <t>ვაშაკიძე</t>
  </si>
  <si>
    <t>ქ. თბილისი, ც. დადიანის  ქ. 104</t>
  </si>
  <si>
    <t>01.11.2013- 01.07.2014</t>
  </si>
  <si>
    <t>84,15 კვ.მ</t>
  </si>
  <si>
    <t>ქ. თბილისი, ც. გლდანის მასივი  8 მ/რ, კ.10</t>
  </si>
  <si>
    <t>92,11 კვ.მ</t>
  </si>
  <si>
    <t xml:space="preserve">ქ. თბილისი, მოსულიშვილის ქ. 1   </t>
  </si>
  <si>
    <t>85 კვ.მ</t>
  </si>
  <si>
    <t xml:space="preserve">თამაზ </t>
  </si>
  <si>
    <t>მარღიშვილი</t>
  </si>
  <si>
    <t xml:space="preserve"> ქ. წნორი, რუსთაველის 37</t>
  </si>
  <si>
    <t>217 კვ.მ</t>
  </si>
  <si>
    <t>ნუნუ</t>
  </si>
  <si>
    <t>მჭედლიშვილი</t>
  </si>
  <si>
    <t>ქ. რუსთავი, მეგობრობის გამზირი 4, ბ.13</t>
  </si>
  <si>
    <t>01.01.2014-01.07.2014</t>
  </si>
  <si>
    <t>81,57 კვ.მ</t>
  </si>
  <si>
    <t>ალექსი</t>
  </si>
  <si>
    <t>თურმანიძე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</si>
  <si>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</si>
  <si>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</si>
  <si>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</si>
  <si>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ქ. ხაშური, რუსთაველის ქ. 16</t>
  </si>
  <si>
    <t>01.12.2013- 01.06.2014</t>
  </si>
  <si>
    <t>48,30 კვ.მ</t>
  </si>
  <si>
    <t>იდა</t>
  </si>
  <si>
    <t>ქ. გურჯაანი, ნონეშვილის ქ. 2</t>
  </si>
  <si>
    <t>11.11.2013- 11.10.2014</t>
  </si>
  <si>
    <t>89,70 კვ.მ</t>
  </si>
  <si>
    <t>გურჯაანის მუნიციპალიტეტი</t>
  </si>
  <si>
    <t>ქ. წალენჯიხა, რუსთაველის ქ. 10, ბ.3</t>
  </si>
  <si>
    <t>15.12.2013- 15.06.2014</t>
  </si>
  <si>
    <t>61 კვ.მ</t>
  </si>
  <si>
    <t>დაბა ადიგენი, სტალინის ქ, 46</t>
  </si>
  <si>
    <t>44,70 კვ.მ</t>
  </si>
  <si>
    <t>ქურდაძე</t>
  </si>
  <si>
    <t>ქ. ბათუმი, გორგასლის ქ. 93</t>
  </si>
  <si>
    <t>173,39 კვ.მ</t>
  </si>
  <si>
    <t>ბაბილოძე</t>
  </si>
  <si>
    <t>ქ. თელავი, მარჯანიშვილის ქ. 6</t>
  </si>
  <si>
    <t>60,93 კვ.მ</t>
  </si>
  <si>
    <t>შოშიკელაშვილი</t>
  </si>
  <si>
    <t>ქ. ქუთაისი, თამარ მეფის ქ. 95, ბ.15</t>
  </si>
  <si>
    <t>15.01.2014- 15.07.2014</t>
  </si>
  <si>
    <t>78,87 კვ.მ</t>
  </si>
  <si>
    <t>როხვაძე</t>
  </si>
  <si>
    <t>ქ. თბილისი, თაბუკაშვილის ქ. # 24</t>
  </si>
  <si>
    <t>24 თვე</t>
  </si>
  <si>
    <t>404401811</t>
  </si>
  <si>
    <t>შპს „საერთაშორისო სახლი“</t>
  </si>
  <si>
    <t>ქ. თბილისი, ი. ჭაჭავაძის გამზ. # 75, კორპ. 7/13</t>
  </si>
  <si>
    <t>7 თვე</t>
  </si>
  <si>
    <t>205172230</t>
  </si>
  <si>
    <t>შპს "პიკაჯეო"</t>
  </si>
  <si>
    <t>სედანი</t>
  </si>
  <si>
    <t>აუდი A6</t>
  </si>
  <si>
    <t>LJA 001</t>
  </si>
  <si>
    <t xml:space="preserve">გოჩა </t>
  </si>
  <si>
    <t>ტოიოტა ლენდკუიზერი</t>
  </si>
  <si>
    <t>FRM 777</t>
  </si>
  <si>
    <t xml:space="preserve">კახა </t>
  </si>
  <si>
    <t>მერსედეს-ბენცი</t>
  </si>
  <si>
    <t>OLO 800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</si>
  <si>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</si>
  <si>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</si>
  <si>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</si>
  <si>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</si>
  <si>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</si>
  <si>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</si>
  <si>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</si>
  <si>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</si>
  <si>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</si>
  <si>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</si>
  <si>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</si>
  <si>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</si>
  <si>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</si>
  <si>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</si>
  <si>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</si>
  <si>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</si>
  <si>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</si>
  <si>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</si>
  <si>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</si>
  <si>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</si>
  <si>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</si>
  <si>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</si>
  <si>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</si>
  <si>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</si>
  <si>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</si>
  <si>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</si>
  <si>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</si>
  <si>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</si>
  <si>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</si>
  <si>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</si>
  <si>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</si>
  <si>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</si>
  <si>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</si>
  <si>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</si>
  <si>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</si>
  <si>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</si>
  <si>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</si>
  <si>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</si>
  <si>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</si>
  <si>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</si>
  <si>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</si>
  <si>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</si>
  <si>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</si>
  <si>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</si>
  <si>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</si>
  <si>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</si>
  <si>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</si>
  <si>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</si>
  <si>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1027032687</t>
  </si>
  <si>
    <t>1027040404</t>
  </si>
  <si>
    <t>1027027047</t>
  </si>
  <si>
    <t>1013018763</t>
  </si>
  <si>
    <t>ხათუნა ხიდაშელი</t>
  </si>
  <si>
    <t>01005018306</t>
  </si>
  <si>
    <t>205283637</t>
  </si>
  <si>
    <t>კომუნალური</t>
  </si>
  <si>
    <t xml:space="preserve"> murat kahriman</t>
  </si>
  <si>
    <t>მაისურების ღირებულება</t>
  </si>
  <si>
    <t>PORTEK IC VE DIS TICARET</t>
  </si>
  <si>
    <t>YLMAZ TEXTIL ABDULAH YLMAZ</t>
  </si>
  <si>
    <t>შპს ბურჯი</t>
  </si>
  <si>
    <t>204973742</t>
  </si>
  <si>
    <t>ქართუ ჯგუფი</t>
  </si>
  <si>
    <t>26/04/13</t>
  </si>
  <si>
    <t>თიბისი ბანკი</t>
  </si>
  <si>
    <t>სასესხო მომსახურება</t>
  </si>
  <si>
    <t>მაგთიკომი</t>
  </si>
  <si>
    <t>შსს</t>
  </si>
  <si>
    <t>შპს ქართული ოცნება</t>
  </si>
  <si>
    <t>მენეჯმენტ   სერვისი</t>
  </si>
  <si>
    <t>ფ/პ რომან ცხონდია</t>
  </si>
  <si>
    <t>ა/ვალდებული პირი</t>
  </si>
  <si>
    <t>30/06-10/07/2012</t>
  </si>
  <si>
    <t>შპს ელიტა ბურჯი</t>
  </si>
  <si>
    <t>მატერ.ფასეულობა</t>
  </si>
  <si>
    <t>30/06-31/07/2012</t>
  </si>
  <si>
    <t>ტრანსპორტის მომ-ბა</t>
  </si>
  <si>
    <t>06/01/-10/31//2012</t>
  </si>
  <si>
    <t>იჯარა ,კომუნალ.გადას.</t>
  </si>
  <si>
    <t>06/01/-12/31//2012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</si>
  <si>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</si>
  <si>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</si>
  <si>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</si>
  <si>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</si>
  <si>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</si>
  <si>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08/13/2012</t>
  </si>
  <si>
    <t>ნიკოლოზ მესაბლიშვილი</t>
  </si>
  <si>
    <t>45001015655</t>
  </si>
  <si>
    <t xml:space="preserve">იჯარის ქირა </t>
  </si>
  <si>
    <t>გვრიტიაშვილი ელეონორა</t>
  </si>
  <si>
    <t>იჯარის ქირა</t>
  </si>
  <si>
    <t>ბელა ნაკუდაიძე</t>
  </si>
  <si>
    <t>კომუნალური გადასახადები რაიონების</t>
  </si>
  <si>
    <t>01,01,2014</t>
  </si>
  <si>
    <t>მარიამ ჩიხლაძე</t>
  </si>
  <si>
    <t>06.29.2012</t>
  </si>
  <si>
    <t>შპს "ლაქტოზა"</t>
  </si>
  <si>
    <t>დარბაზის ქირავნობა</t>
  </si>
  <si>
    <t>ედუარდ აივაზიან</t>
  </si>
  <si>
    <t>08.13.2012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</si>
  <si>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</si>
  <si>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</si>
  <si>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</si>
  <si>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</si>
  <si>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</si>
  <si>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</si>
  <si>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</si>
  <si>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08.31.2012</t>
  </si>
  <si>
    <t>თურქული კომპანია "YILMAZ TEXTIL ABDULLAH YILMAZ"</t>
  </si>
  <si>
    <t>გელა კაპანაძე</t>
  </si>
  <si>
    <t>თორნიკე იმნაძე</t>
  </si>
  <si>
    <t>მარინე კვარაცხელია</t>
  </si>
  <si>
    <t>ირმა ზავრადაშვილი</t>
  </si>
  <si>
    <t>24001034412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</si>
  <si>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</si>
  <si>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</si>
  <si>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</si>
  <si>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</si>
  <si>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</si>
  <si>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</si>
  <si>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ზვიად დემეტრაძე</t>
  </si>
  <si>
    <t>18001041510</t>
  </si>
  <si>
    <t>ნანა ჩიბურდანიძე</t>
  </si>
  <si>
    <t>18001045993</t>
  </si>
  <si>
    <t>ჟუჟუნა მახათაძე</t>
  </si>
  <si>
    <t>18001009187</t>
  </si>
  <si>
    <t>სოფო კოპალიანი-კობახიძე</t>
  </si>
  <si>
    <t>18001000309</t>
  </si>
  <si>
    <t>ხვედელიძე მაია</t>
  </si>
  <si>
    <t>18001013581</t>
  </si>
  <si>
    <t>ინგა სებისკვერაძე</t>
  </si>
  <si>
    <t>56001001347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</si>
  <si>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</si>
  <si>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</si>
  <si>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</si>
  <si>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</si>
  <si>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</si>
  <si>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</si>
  <si>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ნოდარ კაპანაძე</t>
  </si>
  <si>
    <t>18001020697</t>
  </si>
  <si>
    <t>თეიმურაზ გრიგოლია</t>
  </si>
  <si>
    <t>18001020188</t>
  </si>
  <si>
    <t>ეკატერინე ხვედელიძე</t>
  </si>
  <si>
    <t>18001003907</t>
  </si>
  <si>
    <t>დავით ბერაძე</t>
  </si>
  <si>
    <t>18001005077</t>
  </si>
  <si>
    <t>გელა ნათელაშვილი</t>
  </si>
  <si>
    <t>56001003565</t>
  </si>
  <si>
    <t>ნატალია ნაკაშიძე</t>
  </si>
  <si>
    <t>18001058672</t>
  </si>
  <si>
    <t>მერაბ სებისკვერაძე</t>
  </si>
  <si>
    <t>18001004620</t>
  </si>
  <si>
    <t>ნინო გვიჩიანი</t>
  </si>
  <si>
    <t>12001070166</t>
  </si>
  <si>
    <t>სოფიკო სხილაძე</t>
  </si>
  <si>
    <t>18001013358</t>
  </si>
  <si>
    <t>მაია ხორავა</t>
  </si>
  <si>
    <t>53001003556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</si>
  <si>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</si>
  <si>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</si>
  <si>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</si>
  <si>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</si>
  <si>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</si>
  <si>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</si>
  <si>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</si>
  <si>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</si>
  <si>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</si>
  <si>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</si>
  <si>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მაკა ხუციშვილი</t>
  </si>
  <si>
    <t>59001002211</t>
  </si>
  <si>
    <t>თინათინ გაბიანი</t>
  </si>
  <si>
    <t>27001002259</t>
  </si>
  <si>
    <t>სალომე ჩუმაშვილი</t>
  </si>
  <si>
    <t>62002005225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</si>
  <si>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</si>
  <si>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</si>
  <si>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</si>
  <si>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</si>
  <si>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</si>
  <si>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</si>
  <si>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</si>
  <si>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</si>
  <si>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</si>
  <si>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</si>
  <si>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</si>
  <si>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</si>
  <si>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</si>
  <si>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</si>
  <si>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</si>
  <si>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</si>
  <si>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</si>
  <si>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</si>
  <si>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</si>
  <si>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</si>
  <si>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</si>
  <si>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</si>
  <si>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ლელა ბუაძე</t>
  </si>
  <si>
    <t>04001004928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</si>
  <si>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</si>
  <si>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</si>
  <si>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</si>
  <si>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</si>
  <si>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</si>
  <si>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</si>
  <si>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</si>
  <si>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</si>
  <si>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</si>
  <si>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</si>
  <si>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</si>
  <si>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</si>
  <si>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</si>
  <si>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</si>
  <si>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</si>
  <si>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</si>
  <si>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</si>
  <si>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</si>
  <si>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ლია ზანგალაძე</t>
  </si>
  <si>
    <t>59004004758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</si>
  <si>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</si>
  <si>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</si>
  <si>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</si>
  <si>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</si>
  <si>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</si>
  <si>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</si>
  <si>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</si>
  <si>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</si>
  <si>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</si>
  <si>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</si>
  <si>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</si>
  <si>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</si>
  <si>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</si>
  <si>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</si>
  <si>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</si>
  <si>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</si>
  <si>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</si>
  <si>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</si>
  <si>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ლალი ყვავაძე</t>
  </si>
  <si>
    <t>41001010644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</si>
  <si>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</si>
  <si>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</si>
  <si>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</si>
  <si>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</si>
  <si>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</si>
  <si>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</si>
  <si>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</si>
  <si>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</si>
  <si>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</si>
  <si>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</si>
  <si>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</si>
  <si>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</si>
  <si>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</si>
  <si>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</si>
  <si>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</si>
  <si>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</si>
  <si>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</si>
  <si>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</si>
  <si>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</si>
  <si>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</si>
  <si>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</si>
  <si>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</si>
  <si>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</si>
  <si>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</si>
  <si>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</si>
  <si>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</si>
  <si>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</si>
  <si>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</si>
  <si>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</si>
  <si>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</si>
  <si>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</si>
  <si>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</si>
  <si>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</si>
  <si>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</si>
  <si>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</si>
  <si>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</si>
  <si>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</si>
  <si>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</si>
  <si>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</si>
  <si>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</si>
  <si>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</si>
  <si>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</si>
  <si>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</si>
  <si>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</si>
  <si>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</si>
  <si>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</si>
  <si>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</si>
  <si>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</si>
  <si>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</si>
  <si>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</si>
  <si>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</si>
  <si>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</si>
  <si>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</si>
  <si>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</si>
  <si>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</si>
  <si>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</si>
  <si>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</si>
  <si>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</si>
  <si>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</si>
  <si>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</si>
  <si>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</si>
  <si>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</si>
  <si>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</si>
  <si>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</si>
  <si>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</si>
  <si>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</si>
  <si>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</si>
  <si>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</si>
  <si>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</si>
  <si>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</si>
  <si>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</si>
  <si>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</si>
  <si>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</si>
  <si>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</si>
  <si>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ვალერი გასვიანი</t>
  </si>
  <si>
    <t>62007016647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</si>
  <si>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</si>
  <si>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</si>
  <si>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</si>
  <si>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</si>
  <si>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</si>
  <si>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</si>
  <si>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</si>
  <si>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</si>
  <si>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</si>
  <si>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</si>
  <si>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</si>
  <si>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</si>
  <si>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</si>
  <si>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</si>
  <si>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</si>
  <si>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</si>
  <si>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</si>
  <si>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</si>
  <si>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</si>
  <si>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</si>
  <si>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</si>
  <si>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</si>
  <si>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</si>
  <si>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</si>
  <si>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შოთა გოგებაშვილი</t>
  </si>
  <si>
    <t>21001012034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</si>
  <si>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</si>
  <si>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</si>
  <si>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</si>
  <si>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</si>
  <si>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</si>
  <si>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</si>
  <si>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</si>
  <si>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</si>
  <si>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</si>
  <si>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</si>
  <si>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</si>
  <si>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</si>
  <si>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</si>
  <si>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</si>
  <si>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</si>
  <si>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</si>
  <si>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</si>
  <si>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</si>
  <si>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</si>
  <si>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</si>
  <si>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</si>
  <si>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</si>
  <si>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ფატი კვიჟინაძე</t>
  </si>
  <si>
    <t>35001102575</t>
  </si>
  <si>
    <t>ნაზიბროლა ყაზაიშვილი</t>
  </si>
  <si>
    <t>21001034480</t>
  </si>
  <si>
    <t>ინგა გოცაძე</t>
  </si>
  <si>
    <t>18001010703</t>
  </si>
  <si>
    <t>ქეთინო კვანტიძე</t>
  </si>
  <si>
    <t>21001033008</t>
  </si>
  <si>
    <t>ნაზი კომლაძე</t>
  </si>
  <si>
    <t>21001035109</t>
  </si>
  <si>
    <t>თამილა ნიკოლაძე</t>
  </si>
  <si>
    <t>01028003699</t>
  </si>
  <si>
    <t>ბობი არველაძე</t>
  </si>
  <si>
    <t>42001031303</t>
  </si>
  <si>
    <t>მონიკა ფიფია</t>
  </si>
  <si>
    <t>62006037678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</si>
  <si>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</si>
  <si>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</si>
  <si>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</si>
  <si>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</si>
  <si>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</si>
  <si>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</si>
  <si>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</si>
  <si>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</si>
  <si>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</si>
  <si>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</si>
  <si>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</si>
  <si>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</si>
  <si>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</si>
  <si>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</si>
  <si>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</si>
  <si>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</si>
  <si>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</si>
  <si>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</si>
  <si>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</si>
  <si>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</si>
  <si>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</si>
  <si>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</si>
  <si>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</si>
  <si>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</si>
  <si>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</si>
  <si>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</si>
  <si>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</si>
  <si>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</si>
  <si>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</si>
  <si>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</si>
  <si>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</si>
  <si>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</si>
  <si>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</si>
  <si>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</si>
  <si>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მაკა შუკაკიძე</t>
  </si>
  <si>
    <t>30001028225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</si>
  <si>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</si>
  <si>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</si>
  <si>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</si>
  <si>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</si>
  <si>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</si>
  <si>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</si>
  <si>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</si>
  <si>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</si>
  <si>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</si>
  <si>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</si>
  <si>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</si>
  <si>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</si>
  <si>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</si>
  <si>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</si>
  <si>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</si>
  <si>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</si>
  <si>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</si>
  <si>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</si>
  <si>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</si>
  <si>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</si>
  <si>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</si>
  <si>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</si>
  <si>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</si>
  <si>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</si>
  <si>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</si>
  <si>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</si>
  <si>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</si>
  <si>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</si>
  <si>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</si>
  <si>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</si>
  <si>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</si>
  <si>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</si>
  <si>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</si>
  <si>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</si>
  <si>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</si>
  <si>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</si>
  <si>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</si>
  <si>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</si>
  <si>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</si>
  <si>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</si>
  <si>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</si>
  <si>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</si>
  <si>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</si>
  <si>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</si>
  <si>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</si>
  <si>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</si>
  <si>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</si>
  <si>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</si>
  <si>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</si>
  <si>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</si>
  <si>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</si>
  <si>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</si>
  <si>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ნათელა ციხისელი</t>
  </si>
  <si>
    <t>01011061979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</si>
  <si>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</si>
  <si>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</si>
  <si>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</si>
  <si>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</si>
  <si>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</si>
  <si>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</si>
  <si>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</si>
  <si>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</si>
  <si>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</si>
  <si>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</si>
  <si>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</si>
  <si>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</si>
  <si>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</si>
  <si>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</si>
  <si>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</si>
  <si>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</si>
  <si>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</si>
  <si>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</si>
  <si>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</si>
  <si>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</si>
  <si>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</si>
  <si>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</si>
  <si>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</si>
  <si>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</si>
  <si>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</si>
  <si>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</si>
  <si>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</si>
  <si>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38001008106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</si>
  <si>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</si>
  <si>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</si>
  <si>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</si>
  <si>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</si>
  <si>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</si>
  <si>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</si>
  <si>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</si>
  <si>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</si>
  <si>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</si>
  <si>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</si>
  <si>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</si>
  <si>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</si>
  <si>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</si>
  <si>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</si>
  <si>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</si>
  <si>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</si>
  <si>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</si>
  <si>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</si>
  <si>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</si>
  <si>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</si>
  <si>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</si>
  <si>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</si>
  <si>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</si>
  <si>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</si>
  <si>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</si>
  <si>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</si>
  <si>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</si>
  <si>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</si>
  <si>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</si>
  <si>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</si>
  <si>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</si>
  <si>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</si>
  <si>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</si>
  <si>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</si>
  <si>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</si>
  <si>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</si>
  <si>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</si>
  <si>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</si>
  <si>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</si>
  <si>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ჯემალ დეკანოიძე</t>
  </si>
  <si>
    <t>38001005847</t>
  </si>
  <si>
    <t>ნონა გულიაშვილი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</si>
  <si>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</si>
  <si>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</si>
  <si>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</si>
  <si>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</si>
  <si>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</si>
  <si>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</si>
  <si>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</si>
  <si>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</si>
  <si>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</si>
  <si>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</si>
  <si>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</si>
  <si>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</si>
  <si>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</si>
  <si>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</si>
  <si>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</si>
  <si>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ზურაბ კიპაროიძე</t>
  </si>
  <si>
    <t>38002023147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</si>
  <si>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</si>
  <si>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</si>
  <si>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</si>
  <si>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</si>
  <si>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</si>
  <si>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</si>
  <si>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</si>
  <si>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</si>
  <si>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</si>
  <si>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</si>
  <si>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</si>
  <si>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</si>
  <si>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</si>
  <si>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</si>
  <si>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</si>
  <si>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</si>
  <si>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ქეთო ტაბატაძე</t>
  </si>
  <si>
    <t>01009021595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</si>
  <si>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</si>
  <si>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</si>
  <si>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</si>
  <si>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</si>
  <si>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</si>
  <si>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</si>
  <si>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</si>
  <si>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</si>
  <si>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</si>
  <si>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</si>
  <si>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</si>
  <si>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</si>
  <si>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</si>
  <si>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</si>
  <si>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</si>
  <si>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</si>
  <si>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</si>
  <si>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</si>
  <si>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</si>
  <si>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</si>
  <si>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</si>
  <si>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</si>
  <si>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</si>
  <si>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</si>
  <si>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</si>
  <si>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</si>
  <si>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</si>
  <si>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</si>
  <si>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</si>
  <si>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</si>
  <si>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</si>
  <si>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</si>
  <si>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</si>
  <si>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</si>
  <si>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</si>
  <si>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</si>
  <si>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</si>
  <si>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</si>
  <si>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</si>
  <si>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</si>
  <si>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</si>
  <si>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</si>
  <si>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</si>
  <si>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</si>
  <si>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</si>
  <si>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</si>
  <si>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</si>
  <si>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</si>
  <si>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</si>
  <si>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</si>
  <si>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</si>
  <si>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</si>
  <si>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ლატავრა დალაქიშვილი</t>
  </si>
  <si>
    <t>36001002072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</si>
  <si>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</si>
  <si>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</si>
  <si>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</si>
  <si>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</si>
  <si>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</si>
  <si>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</si>
  <si>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</si>
  <si>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</si>
  <si>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</si>
  <si>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</si>
  <si>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</si>
  <si>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</si>
  <si>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</si>
  <si>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</si>
  <si>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</si>
  <si>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</si>
  <si>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</si>
  <si>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</si>
  <si>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</si>
  <si>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</si>
  <si>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</si>
  <si>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</si>
  <si>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</si>
  <si>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</si>
  <si>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</si>
  <si>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</si>
  <si>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</si>
  <si>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</si>
  <si>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</si>
  <si>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</si>
  <si>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</si>
  <si>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</si>
  <si>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</si>
  <si>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</si>
  <si>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</si>
  <si>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</si>
  <si>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</si>
  <si>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</si>
  <si>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</si>
  <si>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</si>
  <si>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</si>
  <si>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</si>
  <si>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</si>
  <si>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</si>
  <si>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ნატო გოგილაშვილი</t>
  </si>
  <si>
    <t>13001049714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</si>
  <si>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</si>
  <si>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</si>
  <si>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</si>
  <si>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</si>
  <si>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</si>
  <si>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</si>
  <si>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</si>
  <si>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</si>
  <si>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</si>
  <si>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</si>
  <si>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</si>
  <si>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</si>
  <si>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</si>
  <si>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</si>
  <si>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</si>
  <si>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</si>
  <si>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</si>
  <si>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</si>
  <si>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</si>
  <si>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</si>
  <si>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</si>
  <si>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</si>
  <si>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</si>
  <si>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</si>
  <si>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</si>
  <si>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</si>
  <si>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</si>
  <si>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</si>
  <si>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</si>
  <si>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</si>
  <si>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ნათელა ბიწკინაშვილი</t>
  </si>
  <si>
    <t>13001013443</t>
  </si>
  <si>
    <t>ნანა მახარაშვილი</t>
  </si>
  <si>
    <t>13001046435</t>
  </si>
  <si>
    <t>მარინე ბურდიაშვილი</t>
  </si>
  <si>
    <t>13001044946</t>
  </si>
  <si>
    <t>მაია თიმლიანი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</si>
  <si>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</si>
  <si>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</si>
  <si>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</si>
  <si>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</si>
  <si>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</si>
  <si>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მზია კარსელიშვილი</t>
  </si>
  <si>
    <t>13001045358</t>
  </si>
  <si>
    <t>ანნა სოლომნიშვილი</t>
  </si>
  <si>
    <t>13001016939</t>
  </si>
  <si>
    <t>მარიამ დვალიშვილი</t>
  </si>
  <si>
    <t>13001049441</t>
  </si>
  <si>
    <t>ნონა გველუკაშვილი</t>
  </si>
  <si>
    <t>13001033555</t>
  </si>
  <si>
    <t>ნინო სავრაშვილი</t>
  </si>
  <si>
    <t>1300104701</t>
  </si>
  <si>
    <t>იოსებ წიკლაური</t>
  </si>
  <si>
    <t>13001044516</t>
  </si>
  <si>
    <t>ნინო წიკლაური</t>
  </si>
  <si>
    <t>13001047486</t>
  </si>
  <si>
    <t>ლელა დარჩიაშვილი</t>
  </si>
  <si>
    <t>13001040850</t>
  </si>
  <si>
    <t>მარიამ თევდორაშვილი</t>
  </si>
  <si>
    <t>13001016337</t>
  </si>
  <si>
    <t>ნეჟნა მამულაშვილი</t>
  </si>
  <si>
    <t>13001026671</t>
  </si>
  <si>
    <t>ნანი უზუნაშვილი</t>
  </si>
  <si>
    <t>40001035091</t>
  </si>
  <si>
    <t>ნანა ქრისტესაშვილი</t>
  </si>
  <si>
    <t>1300103660</t>
  </si>
  <si>
    <t>ველტა ჩაკვეტაძე</t>
  </si>
  <si>
    <t>13001043773</t>
  </si>
  <si>
    <t>მერი ფერიაშვილი</t>
  </si>
  <si>
    <t>13001012674</t>
  </si>
  <si>
    <t>თინა ძებისაშვილი</t>
  </si>
  <si>
    <t>13001016312</t>
  </si>
  <si>
    <t>ნათელა ქუბეშვილი</t>
  </si>
  <si>
    <t>13001013014</t>
  </si>
  <si>
    <t>ლია ხუციშვილი</t>
  </si>
  <si>
    <t>13001027432</t>
  </si>
  <si>
    <t>ნათელა ბინკინაშვილი</t>
  </si>
  <si>
    <t>13001014492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</si>
  <si>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</si>
  <si>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</si>
  <si>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</si>
  <si>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</si>
  <si>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</si>
  <si>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</si>
  <si>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ნათელა მახარაშვილი</t>
  </si>
  <si>
    <t>1300102501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</si>
  <si>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</si>
  <si>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</si>
  <si>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</si>
  <si>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</si>
  <si>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</si>
  <si>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</si>
  <si>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</si>
  <si>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</si>
  <si>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</si>
  <si>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</si>
  <si>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ნაირა მეფარიძე</t>
  </si>
  <si>
    <t>13001015453</t>
  </si>
  <si>
    <t>მაყვალა ხელაშვილი</t>
  </si>
  <si>
    <t>13001009859</t>
  </si>
  <si>
    <t>13001017451</t>
  </si>
  <si>
    <t>მაყვალა ოსიაშვილი</t>
  </si>
  <si>
    <t>13001058628</t>
  </si>
  <si>
    <t>მაკა კირვალიძე</t>
  </si>
  <si>
    <t>13001044921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</si>
  <si>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</si>
  <si>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</si>
  <si>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</si>
  <si>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</si>
  <si>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</si>
  <si>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</si>
  <si>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</si>
  <si>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</si>
  <si>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მაია შაიშმელაშვილი</t>
  </si>
  <si>
    <t>40001029078</t>
  </si>
  <si>
    <t>ნინო ჩუთლაშვილი</t>
  </si>
  <si>
    <t>01011056357</t>
  </si>
  <si>
    <t>ნანა მოსაშვილი</t>
  </si>
  <si>
    <t>35001010548</t>
  </si>
  <si>
    <t>ქრისტინე მირიანაშვილი</t>
  </si>
  <si>
    <t>4000105208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</si>
  <si>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</si>
  <si>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</si>
  <si>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</si>
  <si>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</si>
  <si>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</si>
  <si>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</si>
  <si>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</si>
  <si>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</si>
  <si>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</si>
  <si>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</si>
  <si>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</si>
  <si>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</si>
  <si>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</si>
  <si>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</si>
  <si>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</si>
  <si>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მარინა ისაკაძე</t>
  </si>
  <si>
    <t>01011055344</t>
  </si>
  <si>
    <t>ნინო გოგნიაშვილი</t>
  </si>
  <si>
    <t>01024012127</t>
  </si>
  <si>
    <t>ინგა ჩხიკვაძე</t>
  </si>
  <si>
    <t>60001009458</t>
  </si>
  <si>
    <t>ქეთი ჩანქსელიანი</t>
  </si>
  <si>
    <t>55001025252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</si>
  <si>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</si>
  <si>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</si>
  <si>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</si>
  <si>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</si>
  <si>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</si>
  <si>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</si>
  <si>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</si>
  <si>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</si>
  <si>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</si>
  <si>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</si>
  <si>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</si>
  <si>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</si>
  <si>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</si>
  <si>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</si>
  <si>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</si>
  <si>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</si>
  <si>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</si>
  <si>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</si>
  <si>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</si>
  <si>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</si>
  <si>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</si>
  <si>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</si>
  <si>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</si>
  <si>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</si>
  <si>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</si>
  <si>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</si>
  <si>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მარინა ჩიხლაზე</t>
  </si>
  <si>
    <t>62005008006</t>
  </si>
  <si>
    <t>გრიგოლ ღაჭავა</t>
  </si>
  <si>
    <t>55001004226</t>
  </si>
  <si>
    <t>გოჩა მაჭარაძე</t>
  </si>
  <si>
    <t>55001002872</t>
  </si>
  <si>
    <t>ცირა ფანცხავა</t>
  </si>
  <si>
    <t>53001018513</t>
  </si>
  <si>
    <t>დათიკო ონიანი</t>
  </si>
  <si>
    <t>55001026549</t>
  </si>
  <si>
    <t>ინეზა ჩანქსელიანი</t>
  </si>
  <si>
    <t>27001000438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</si>
  <si>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</si>
  <si>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</si>
  <si>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</si>
  <si>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</si>
  <si>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</si>
  <si>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</si>
  <si>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</si>
  <si>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</si>
  <si>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ამირანი ინაკავაძე</t>
  </si>
  <si>
    <t>58001023534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</si>
  <si>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</si>
  <si>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</si>
  <si>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</si>
  <si>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</si>
  <si>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</si>
  <si>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</si>
  <si>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</si>
  <si>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</si>
  <si>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</si>
  <si>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</si>
  <si>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</si>
  <si>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</si>
  <si>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</si>
  <si>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</si>
  <si>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</si>
  <si>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</si>
  <si>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გულნაზი წივწივაძე</t>
  </si>
  <si>
    <t>01008045561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</si>
  <si>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</si>
  <si>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</si>
  <si>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</si>
  <si>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</si>
  <si>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</si>
  <si>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</si>
  <si>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</si>
  <si>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</si>
  <si>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</si>
  <si>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</si>
  <si>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</si>
  <si>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</si>
  <si>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</si>
  <si>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</si>
  <si>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</si>
  <si>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</si>
  <si>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ირინა გალდავა</t>
  </si>
  <si>
    <t>01001041990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</si>
  <si>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</si>
  <si>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</si>
  <si>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</si>
  <si>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</si>
  <si>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</si>
  <si>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</si>
  <si>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</si>
  <si>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</si>
  <si>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</si>
  <si>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</si>
  <si>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</si>
  <si>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</si>
  <si>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</si>
  <si>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</si>
  <si>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</si>
  <si>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</si>
  <si>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ნანული შენგელია</t>
  </si>
  <si>
    <t>62006019756</t>
  </si>
  <si>
    <t>ნათია ცაგარეიშვილი</t>
  </si>
  <si>
    <t>55001005886</t>
  </si>
  <si>
    <t>თინათინ გაბუნია</t>
  </si>
  <si>
    <t>53001030254</t>
  </si>
  <si>
    <t>ერიდა ხუბუა</t>
  </si>
  <si>
    <t>62007010434</t>
  </si>
  <si>
    <t>გოდერძი მარგველაშვილი</t>
  </si>
  <si>
    <t>60001049998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</si>
  <si>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</si>
  <si>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</si>
  <si>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</si>
  <si>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</si>
  <si>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</si>
  <si>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</si>
  <si>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კონსტანტინე ტყეშელაშვილი</t>
  </si>
  <si>
    <t>53001010435</t>
  </si>
  <si>
    <t>კონსტანტინე ქუთათელაძე</t>
  </si>
  <si>
    <t>53001053624</t>
  </si>
  <si>
    <t>ლალი შუკაკიძე</t>
  </si>
  <si>
    <t>62003013055</t>
  </si>
  <si>
    <t>თეიმურაზ ტორაძე</t>
  </si>
  <si>
    <t>60002001170</t>
  </si>
  <si>
    <t>გია ეფრემიძე</t>
  </si>
  <si>
    <t>53001051102</t>
  </si>
  <si>
    <t>მარიამ ყუბანეიშვილი</t>
  </si>
  <si>
    <t>53001055090</t>
  </si>
  <si>
    <t>ნოდარ როინიშვილი</t>
  </si>
  <si>
    <t>01019073008</t>
  </si>
  <si>
    <t>ირინე ნიკურაძე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</si>
  <si>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</si>
  <si>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</si>
  <si>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</si>
  <si>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</si>
  <si>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</si>
  <si>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</si>
  <si>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</si>
  <si>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</si>
  <si>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</si>
  <si>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</si>
  <si>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</si>
  <si>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</si>
  <si>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</si>
  <si>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</si>
  <si>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</si>
  <si>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</si>
  <si>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</si>
  <si>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</si>
  <si>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</si>
  <si>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</si>
  <si>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</si>
  <si>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</si>
  <si>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</si>
  <si>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</si>
  <si>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</si>
  <si>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</si>
  <si>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</si>
  <si>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</si>
  <si>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</si>
  <si>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</si>
  <si>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</si>
  <si>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</si>
  <si>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</si>
  <si>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</si>
  <si>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</si>
  <si>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გია ხიდაშელი</t>
  </si>
  <si>
    <t>60001046608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</si>
  <si>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</si>
  <si>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</si>
  <si>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</si>
  <si>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</si>
  <si>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</si>
  <si>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</si>
  <si>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</si>
  <si>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</si>
  <si>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</si>
  <si>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</si>
  <si>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</si>
  <si>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</si>
  <si>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</si>
  <si>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</si>
  <si>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დოდო გვენეტაძე</t>
  </si>
  <si>
    <t>60002018284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</si>
  <si>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</si>
  <si>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</si>
  <si>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</si>
  <si>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</si>
  <si>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</si>
  <si>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</si>
  <si>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</si>
  <si>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</si>
  <si>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</si>
  <si>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</si>
  <si>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</si>
  <si>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</si>
  <si>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</si>
  <si>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</si>
  <si>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</si>
  <si>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</si>
  <si>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</si>
  <si>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</si>
  <si>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</si>
  <si>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</si>
  <si>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</si>
  <si>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</si>
  <si>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</si>
  <si>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</si>
  <si>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</si>
  <si>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</si>
  <si>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</si>
  <si>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</si>
  <si>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</si>
  <si>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</si>
  <si>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</si>
  <si>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</si>
  <si>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</si>
  <si>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</si>
  <si>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</si>
  <si>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</si>
  <si>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</si>
  <si>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</si>
  <si>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</si>
  <si>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>ნოდარ ხუროშვილი</t>
  </si>
  <si>
    <t>01033000999</t>
  </si>
  <si>
    <t xml:space="preserve">ქეთევან კეზევაძე </t>
  </si>
  <si>
    <t xml:space="preserve">მზია ებრალიძე </t>
  </si>
  <si>
    <t>26001028973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</si>
  <si>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</si>
  <si>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</si>
  <si>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</si>
  <si>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</si>
  <si>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</si>
  <si>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</si>
  <si>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</si>
  <si>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</si>
  <si>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</si>
  <si>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</si>
  <si>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</si>
  <si>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</si>
  <si>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</si>
  <si>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</si>
  <si>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</si>
  <si>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</si>
  <si>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</si>
  <si>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</si>
  <si>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</si>
  <si>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</si>
  <si>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</si>
  <si>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</si>
  <si>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</si>
  <si>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</si>
  <si>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</si>
  <si>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</si>
  <si>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</si>
  <si>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</si>
  <si>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</si>
  <si>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</si>
  <si>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</si>
  <si>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</si>
  <si>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</si>
  <si>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კახაბერ კვანტალიანი </t>
  </si>
  <si>
    <t>60001080388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</si>
  <si>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</si>
  <si>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</si>
  <si>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</si>
  <si>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</si>
  <si>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</si>
  <si>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</si>
  <si>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</si>
  <si>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</si>
  <si>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</si>
  <si>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</si>
  <si>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</si>
  <si>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</si>
  <si>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</si>
  <si>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</si>
  <si>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</si>
  <si>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</si>
  <si>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</si>
  <si>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</si>
  <si>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</si>
  <si>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</si>
  <si>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გიზო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</si>
  <si>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</si>
  <si>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</si>
  <si>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</si>
  <si>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</si>
  <si>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</si>
  <si>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</si>
  <si>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</si>
  <si>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</si>
  <si>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</si>
  <si>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</si>
  <si>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</si>
  <si>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</si>
  <si>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</si>
  <si>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</si>
  <si>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</si>
  <si>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</si>
  <si>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</si>
  <si>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</si>
  <si>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</si>
  <si>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</si>
  <si>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</si>
  <si>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</si>
  <si>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</si>
  <si>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</si>
  <si>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</si>
  <si>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</si>
  <si>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</si>
  <si>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</si>
  <si>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</si>
  <si>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</si>
  <si>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</si>
  <si>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გიორგი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</si>
  <si>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</si>
  <si>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</si>
  <si>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</si>
  <si>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</si>
  <si>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</si>
  <si>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</si>
  <si>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</si>
  <si>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</si>
  <si>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</si>
  <si>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</si>
  <si>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</si>
  <si>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</si>
  <si>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</si>
  <si>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</si>
  <si>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</si>
  <si>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</si>
  <si>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</si>
  <si>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</si>
  <si>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</si>
  <si>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</si>
  <si>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</si>
  <si>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</si>
  <si>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</si>
  <si>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</si>
  <si>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</si>
  <si>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როზა ცუცქირიძე </t>
  </si>
  <si>
    <t>31001048629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</si>
  <si>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</si>
  <si>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</si>
  <si>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</si>
  <si>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</si>
  <si>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</si>
  <si>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</si>
  <si>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</si>
  <si>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</si>
  <si>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</si>
  <si>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</si>
  <si>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</si>
  <si>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</si>
  <si>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 xml:space="preserve">გაგა გუნცაძე </t>
  </si>
  <si>
    <t>54001018643</t>
  </si>
  <si>
    <t xml:space="preserve">სოფიკო გაბაძე </t>
  </si>
  <si>
    <t>38001021675</t>
  </si>
  <si>
    <t xml:space="preserve">სოფიკო ხვედელიძე </t>
  </si>
  <si>
    <t>54001007973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</si>
  <si>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</si>
  <si>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</si>
  <si>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</si>
  <si>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</si>
  <si>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</si>
  <si>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</si>
  <si>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</si>
  <si>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</si>
  <si>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</si>
  <si>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</si>
  <si>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</si>
  <si>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</si>
  <si>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</si>
  <si>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</si>
  <si>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</si>
  <si>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</si>
  <si>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</si>
  <si>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</si>
  <si>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</si>
  <si>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</si>
  <si>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</si>
  <si>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</si>
  <si>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</si>
  <si>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</si>
  <si>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</si>
  <si>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</si>
  <si>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</si>
  <si>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</si>
  <si>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შპს ,,მაგთიკომი"</t>
  </si>
  <si>
    <t>კავშირგაბმულობის მოსახურება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</si>
  <si>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</si>
  <si>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</si>
  <si>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</si>
  <si>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</si>
  <si>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</si>
  <si>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</si>
  <si>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</si>
  <si>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</si>
  <si>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</si>
  <si>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</si>
  <si>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ნანობაშვილი ცირა</t>
  </si>
  <si>
    <t>11001009245</t>
  </si>
  <si>
    <t>ოქრიაშვილი მამუკა</t>
  </si>
  <si>
    <t>15001002399</t>
  </si>
  <si>
    <t>08.04.2014</t>
  </si>
  <si>
    <t>შპს "ბორჯომი ვოთერს"</t>
  </si>
  <si>
    <t>226146872</t>
  </si>
  <si>
    <t>მინერალური წყალი</t>
  </si>
  <si>
    <t>17.03.2014</t>
  </si>
  <si>
    <t>შპს "პისიშოპ ჯი"</t>
  </si>
  <si>
    <t>205198481</t>
  </si>
  <si>
    <t>კომპიუტერული სახარჯი</t>
  </si>
  <si>
    <t>01.04.2014</t>
  </si>
  <si>
    <t>შპს "სმარტ რუსთაველი"</t>
  </si>
  <si>
    <t>404899936</t>
  </si>
  <si>
    <t>საკანცელარიო და სამეურნეო საქონელი</t>
  </si>
  <si>
    <t>20.03.2014</t>
  </si>
  <si>
    <t>შპს "უნიქოლორი"</t>
  </si>
  <si>
    <t>204447312</t>
  </si>
  <si>
    <t>საკანცელარიო საქონელი</t>
  </si>
  <si>
    <t>ქ.ქუთაისი თამარ მეფის ქ.#43</t>
  </si>
  <si>
    <t>51 დღე</t>
  </si>
  <si>
    <t>09001003206</t>
  </si>
  <si>
    <t>ორჯონიკიძე</t>
  </si>
  <si>
    <t>ქ.ქუთაისი თამარ მეფის ქ.#66-68-68ა</t>
  </si>
  <si>
    <t>60002019704</t>
  </si>
  <si>
    <t>ნატო</t>
  </si>
  <si>
    <t>დიანოსაშვილი</t>
  </si>
  <si>
    <t>8 თვე</t>
  </si>
  <si>
    <t>ქ. მცხეთა გამსახურდიას 14</t>
  </si>
  <si>
    <t>2თვე</t>
  </si>
  <si>
    <t>მაჩიტაძე</t>
  </si>
  <si>
    <t>დ. ჩხოროწყუ შენგელიას #2</t>
  </si>
  <si>
    <t>1.5თვე</t>
  </si>
  <si>
    <t>მამფორია</t>
  </si>
  <si>
    <t>ქ. დედოფლისწყარო კოსტავას #1</t>
  </si>
  <si>
    <t>დედოფლისწყაროს მუნიციპალიტეტის კულტურისა და სპორტის ცენტრი</t>
  </si>
  <si>
    <t>ქ.ქუთაისი თამარ მეფის #43 (ფართი 46,05კვ.მ) ს.კ. 03,03,04,586 საოფისე ფართით სარგებლობა უსასყიდლოდ 51 დღით</t>
  </si>
  <si>
    <t>ქ.ქუთაისი თამარ მეფის #66-68-68ა (ფართი 175,15 კვ.მ) ს.კ. 03,03,26,229,01,535, საოფისე ფართით სარგებლობა უსასყიდლოდ 51 დღით</t>
  </si>
  <si>
    <t>შპს ჯისი - ა/ფ ეა-02 6421352  (სკოტი - პირსახ. - ქაღ-დის რულონი, 304 მ. თეთრი)</t>
  </si>
  <si>
    <t xml:space="preserve">სლავა მარღიშვილი – ავეჯის გადაზიდვის მომსახურება – ავანსი </t>
  </si>
  <si>
    <t xml:space="preserve">კარფური – ოფისის მარაგების შესყიდვა – ავანსი </t>
  </si>
  <si>
    <t>1.2.15.16</t>
  </si>
  <si>
    <t>1.2.15.17</t>
  </si>
  <si>
    <t>1.2.15.18</t>
  </si>
  <si>
    <t xml:space="preserve">ხათუნა </t>
  </si>
  <si>
    <t>სამნიძე</t>
  </si>
  <si>
    <t>61001001701</t>
  </si>
  <si>
    <t xml:space="preserve">პარტიის თავმჯდომარე </t>
  </si>
  <si>
    <t>57001024116</t>
  </si>
  <si>
    <t xml:space="preserve">ნინო </t>
  </si>
  <si>
    <t>ლაზაშვილი</t>
  </si>
  <si>
    <t>01011039118</t>
  </si>
  <si>
    <t>ოფისის დამლაგებელი</t>
  </si>
  <si>
    <t>მამაიაშვილი</t>
  </si>
  <si>
    <t>31001007010</t>
  </si>
  <si>
    <t>ლოჯისტიკის მენეჯერი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</si>
  <si>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</si>
  <si>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</si>
  <si>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</si>
  <si>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>ლალი</t>
  </si>
  <si>
    <t>01029012712</t>
  </si>
  <si>
    <t>ოფისის მენეჯერი</t>
  </si>
  <si>
    <t xml:space="preserve">მერაბ </t>
  </si>
  <si>
    <t>ქათამაძე</t>
  </si>
  <si>
    <t>01025004315</t>
  </si>
  <si>
    <t>მრჩეველი სოციალური მედიის საკითხებში</t>
  </si>
  <si>
    <t xml:space="preserve">ნათია </t>
  </si>
  <si>
    <t xml:space="preserve">ლეთოდიანი </t>
  </si>
  <si>
    <t>62001025434</t>
  </si>
  <si>
    <t>რეგიონალური და საარჩევნო-ინფრასტრუქტურის მდივანის თანაშემწე</t>
  </si>
  <si>
    <t xml:space="preserve">ლუკა </t>
  </si>
  <si>
    <t>ბურჯანაძე</t>
  </si>
  <si>
    <t>01024066997</t>
  </si>
  <si>
    <t>ლოჯისტიკის მენეჯერის თანაშემწე</t>
  </si>
  <si>
    <t xml:space="preserve">გიორგი </t>
  </si>
  <si>
    <t>01026017437</t>
  </si>
  <si>
    <t xml:space="preserve">ოფისის კომპიუტერული მომსახურება </t>
  </si>
  <si>
    <t>ონეზაშვილი</t>
  </si>
  <si>
    <t>24001015398</t>
  </si>
  <si>
    <t>პრეს მდივანი</t>
  </si>
  <si>
    <t>პარტიის თავმჯდომარე თანაშემწე</t>
  </si>
  <si>
    <t>GE47TB1100000110700503</t>
  </si>
  <si>
    <t>26.04.2005</t>
  </si>
  <si>
    <t>GE07TB1100000150070031</t>
  </si>
  <si>
    <t>16.02.2008</t>
  </si>
  <si>
    <t>ინგლ.გირვანქა</t>
  </si>
  <si>
    <t>26.09.2007</t>
  </si>
  <si>
    <t>19.06.2008</t>
  </si>
  <si>
    <t>GE85TB1100000451678002</t>
  </si>
  <si>
    <t>07.12.2011</t>
  </si>
  <si>
    <t>GE79TB7499145067800001</t>
  </si>
  <si>
    <t>GE52TB7499145067800002</t>
  </si>
  <si>
    <t>GE25TB7499145067800003 </t>
  </si>
  <si>
    <t>ქ. ახალქალაქი თამარ მეფის #40ა</t>
  </si>
  <si>
    <t xml:space="preserve">უძრავი ქონება </t>
  </si>
  <si>
    <t>01.01.2014-31.12.2014</t>
  </si>
  <si>
    <t>109 კვ/მ</t>
  </si>
  <si>
    <t>07001001438</t>
  </si>
  <si>
    <t xml:space="preserve">რიფსიმე </t>
  </si>
  <si>
    <t>სტეფანიანი</t>
  </si>
  <si>
    <t>ქ. ახალციხე ნათენაძის ქ. #38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</si>
  <si>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</si>
  <si>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</si>
  <si>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</si>
  <si>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</si>
  <si>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</si>
  <si>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</si>
  <si>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</si>
  <si>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</si>
  <si>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</si>
  <si>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</si>
  <si>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100 კვ/მ</t>
  </si>
  <si>
    <t>01024017349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</si>
  <si>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</si>
  <si>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</si>
  <si>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</si>
  <si>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</si>
  <si>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19001038925</t>
  </si>
  <si>
    <t>ჟვანია</t>
  </si>
  <si>
    <t>ქ. ქუთაისი რუსთაველის გამზირი #139</t>
  </si>
  <si>
    <t xml:space="preserve">110 კვ/მ </t>
  </si>
  <si>
    <t>60002009583</t>
  </si>
  <si>
    <t>მაკა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</si>
  <si>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</si>
  <si>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</si>
  <si>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</si>
  <si>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</si>
  <si>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</si>
  <si>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მამისთვალოვი</t>
  </si>
  <si>
    <t>ქ. ოზურგეთი ი. ჭავჭავაძის ქ. #15</t>
  </si>
  <si>
    <t xml:space="preserve">87.30 კვ/მ </t>
  </si>
  <si>
    <t>33001013123</t>
  </si>
  <si>
    <t xml:space="preserve">დოლიძე </t>
  </si>
  <si>
    <t>ხონი</t>
  </si>
  <si>
    <t>04.03.2014-04.07.2014</t>
  </si>
  <si>
    <t xml:space="preserve">50 კვ/მ </t>
  </si>
  <si>
    <t>55001001161</t>
  </si>
  <si>
    <t>რიჩარდ</t>
  </si>
  <si>
    <t>ბათუმი ახმედ მელაშვილის ქ. 20</t>
  </si>
  <si>
    <t xml:space="preserve">62.77 კვ/მ </t>
  </si>
  <si>
    <t>61001001152</t>
  </si>
  <si>
    <t xml:space="preserve">ლევან </t>
  </si>
  <si>
    <t>ზენაშვილი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</si>
  <si>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</si>
  <si>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</si>
  <si>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</si>
  <si>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</si>
  <si>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</si>
  <si>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</si>
  <si>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</si>
  <si>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</si>
  <si>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</si>
  <si>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</si>
  <si>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</si>
  <si>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</si>
  <si>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</si>
  <si>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</si>
  <si>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</si>
  <si>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</si>
  <si>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</si>
  <si>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</si>
  <si>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</si>
  <si>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</si>
  <si>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</si>
  <si>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</si>
  <si>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</si>
  <si>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</si>
  <si>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</si>
  <si>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</si>
  <si>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</si>
  <si>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</si>
  <si>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</si>
  <si>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</si>
  <si>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</si>
  <si>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</si>
  <si>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</si>
  <si>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</si>
  <si>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</si>
  <si>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</si>
  <si>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</si>
  <si>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</si>
  <si>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სოფო ჩხაიძე</t>
  </si>
  <si>
    <t>26001003074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</si>
  <si>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</si>
  <si>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</si>
  <si>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</si>
  <si>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</si>
  <si>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</si>
  <si>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</si>
  <si>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</si>
  <si>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</si>
  <si>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</si>
  <si>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</si>
  <si>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</si>
  <si>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</si>
  <si>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</si>
  <si>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</si>
  <si>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</si>
  <si>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</si>
  <si>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</si>
  <si>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</si>
  <si>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</si>
  <si>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</si>
  <si>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</si>
  <si>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</si>
  <si>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</si>
  <si>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</si>
  <si>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</si>
  <si>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</si>
  <si>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</si>
  <si>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</si>
  <si>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</si>
  <si>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</si>
  <si>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</si>
  <si>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</si>
  <si>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</si>
  <si>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</si>
  <si>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</si>
  <si>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</si>
  <si>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</si>
  <si>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</si>
  <si>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</si>
  <si>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</si>
  <si>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</si>
  <si>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</si>
  <si>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</si>
  <si>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</si>
  <si>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</si>
  <si>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</si>
  <si>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</si>
  <si>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</si>
  <si>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</si>
  <si>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</si>
  <si>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</si>
  <si>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</si>
  <si>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</si>
  <si>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</si>
  <si>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</si>
  <si>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</si>
  <si>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</si>
  <si>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</si>
  <si>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</si>
  <si>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</si>
  <si>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</si>
  <si>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</si>
  <si>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</si>
  <si>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</si>
  <si>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</si>
  <si>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</si>
  <si>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</si>
  <si>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</si>
  <si>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</si>
  <si>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</si>
  <si>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</si>
  <si>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</si>
  <si>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</si>
  <si>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</si>
  <si>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</si>
  <si>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</si>
  <si>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</si>
  <si>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</si>
  <si>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</si>
  <si>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</si>
  <si>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</si>
  <si>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</si>
  <si>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</si>
  <si>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</si>
  <si>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</si>
  <si>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</si>
  <si>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</si>
  <si>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</si>
  <si>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</si>
  <si>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</si>
  <si>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</si>
  <si>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</si>
  <si>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</si>
  <si>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</si>
  <si>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</si>
  <si>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</si>
  <si>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</si>
  <si>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</si>
  <si>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</si>
  <si>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</si>
  <si>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</si>
  <si>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</si>
  <si>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</si>
  <si>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</si>
  <si>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</si>
  <si>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</si>
  <si>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</si>
  <si>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</si>
  <si>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</si>
  <si>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</si>
  <si>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</si>
  <si>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</si>
  <si>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</si>
  <si>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</si>
  <si>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მალხაზ ტორჩინავა</t>
  </si>
  <si>
    <t>39001035090</t>
  </si>
  <si>
    <t>ჯემალ გოქსაძე</t>
  </si>
  <si>
    <t>39001029849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</si>
  <si>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</si>
  <si>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</si>
  <si>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</si>
  <si>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</si>
  <si>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</si>
  <si>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</si>
  <si>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</si>
  <si>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</si>
  <si>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სოფიო გრიგოლია</t>
  </si>
  <si>
    <t>39001011002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</si>
  <si>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</si>
  <si>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</si>
  <si>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</si>
  <si>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</si>
  <si>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</si>
  <si>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</si>
  <si>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</si>
  <si>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</si>
  <si>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</si>
  <si>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</si>
  <si>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</si>
  <si>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</si>
  <si>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</si>
  <si>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</si>
  <si>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</si>
  <si>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</si>
  <si>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</si>
  <si>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</si>
  <si>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</si>
  <si>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</si>
  <si>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</si>
  <si>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</si>
  <si>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</si>
  <si>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</si>
  <si>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</si>
  <si>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</si>
  <si>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</si>
  <si>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</si>
  <si>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</si>
  <si>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</si>
  <si>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</si>
  <si>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</si>
  <si>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</si>
  <si>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</si>
  <si>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</si>
  <si>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</si>
  <si>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</si>
  <si>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</si>
  <si>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</si>
  <si>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</si>
  <si>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</si>
  <si>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</si>
  <si>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</si>
  <si>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</si>
  <si>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</si>
  <si>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</si>
  <si>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</si>
  <si>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</si>
  <si>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</si>
  <si>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</si>
  <si>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</si>
  <si>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</si>
  <si>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</si>
  <si>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</si>
  <si>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</si>
  <si>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</si>
  <si>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</si>
  <si>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</si>
  <si>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</si>
  <si>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</si>
  <si>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</si>
  <si>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</si>
  <si>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</si>
  <si>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</si>
  <si>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</si>
  <si>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</si>
  <si>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</si>
  <si>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</si>
  <si>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</si>
  <si>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</si>
  <si>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</si>
  <si>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</si>
  <si>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</si>
  <si>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</si>
  <si>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</si>
  <si>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</si>
  <si>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</si>
  <si>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</si>
  <si>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</si>
  <si>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</si>
  <si>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</si>
  <si>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</si>
  <si>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</si>
  <si>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</si>
  <si>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</si>
  <si>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</si>
  <si>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</si>
  <si>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</si>
  <si>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</si>
  <si>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</si>
  <si>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</si>
  <si>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</si>
  <si>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</si>
  <si>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</si>
  <si>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</si>
  <si>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</si>
  <si>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</si>
  <si>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</si>
  <si>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</si>
  <si>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</si>
  <si>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</si>
  <si>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</si>
  <si>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</si>
  <si>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</si>
  <si>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</si>
  <si>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</si>
  <si>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</si>
  <si>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</si>
  <si>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</si>
  <si>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</si>
  <si>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</si>
  <si>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</si>
  <si>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</si>
  <si>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</si>
  <si>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</si>
  <si>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</si>
  <si>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</si>
  <si>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</si>
  <si>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</si>
  <si>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</si>
  <si>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</si>
  <si>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</si>
  <si>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</si>
  <si>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</si>
  <si>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</si>
  <si>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</si>
  <si>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</si>
  <si>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</si>
  <si>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</si>
  <si>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</si>
  <si>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</si>
  <si>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</si>
  <si>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</si>
  <si>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</si>
  <si>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</si>
  <si>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</si>
  <si>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</si>
  <si>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</si>
  <si>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</si>
  <si>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</si>
  <si>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</si>
  <si>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</si>
  <si>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</si>
  <si>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</si>
  <si>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</si>
  <si>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</si>
  <si>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</si>
  <si>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</si>
  <si>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</si>
  <si>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</si>
  <si>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</si>
  <si>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</si>
  <si>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</si>
  <si>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</si>
  <si>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</si>
  <si>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</si>
  <si>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</si>
  <si>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</si>
  <si>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</si>
  <si>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</si>
  <si>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</si>
  <si>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</si>
  <si>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</si>
  <si>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</si>
  <si>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</si>
  <si>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</si>
  <si>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</si>
  <si>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</si>
  <si>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</si>
  <si>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</si>
  <si>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</si>
  <si>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</si>
  <si>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</si>
  <si>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</si>
  <si>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</si>
  <si>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</si>
  <si>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</si>
  <si>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</si>
  <si>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</si>
  <si>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</si>
  <si>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</si>
  <si>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</si>
  <si>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</si>
  <si>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</si>
  <si>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</si>
  <si>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</si>
  <si>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</si>
  <si>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</si>
  <si>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</si>
  <si>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</si>
  <si>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</si>
  <si>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</si>
  <si>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</si>
  <si>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</si>
  <si>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</si>
  <si>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</si>
  <si>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</si>
  <si>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</si>
  <si>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</si>
  <si>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</si>
  <si>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</si>
  <si>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</si>
  <si>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</si>
  <si>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</si>
  <si>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</si>
  <si>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</si>
  <si>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</si>
  <si>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</si>
  <si>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</si>
  <si>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</si>
  <si>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</si>
  <si>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</si>
  <si>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</si>
  <si>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</si>
  <si>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</si>
  <si>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</si>
  <si>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</si>
  <si>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</si>
  <si>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</si>
  <si>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</si>
  <si>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</si>
  <si>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</si>
  <si>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</si>
  <si>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</si>
  <si>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</si>
  <si>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</si>
  <si>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</si>
  <si>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</si>
  <si>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</si>
  <si>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</si>
  <si>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</si>
  <si>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</si>
  <si>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</si>
  <si>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</si>
  <si>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</si>
  <si>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</si>
  <si>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</si>
  <si>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</si>
  <si>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</si>
  <si>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</si>
  <si>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</si>
  <si>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</si>
  <si>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</si>
  <si>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</si>
  <si>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</si>
  <si>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</si>
  <si>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</si>
  <si>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</si>
  <si>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</si>
  <si>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</si>
  <si>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</si>
  <si>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</si>
  <si>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</si>
  <si>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</si>
  <si>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</si>
  <si>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</si>
  <si>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</si>
  <si>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</si>
  <si>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</si>
  <si>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</si>
  <si>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</si>
  <si>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</si>
  <si>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</si>
  <si>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</si>
  <si>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</si>
  <si>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</si>
  <si>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</si>
  <si>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</si>
  <si>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</si>
  <si>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</si>
  <si>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</si>
  <si>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</si>
  <si>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</si>
  <si>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</si>
  <si>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</si>
  <si>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</si>
  <si>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</si>
  <si>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</si>
  <si>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</si>
  <si>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</si>
  <si>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</si>
  <si>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</si>
  <si>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</si>
  <si>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</si>
  <si>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</si>
  <si>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</si>
  <si>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</si>
  <si>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</si>
  <si>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</si>
  <si>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</si>
  <si>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</si>
  <si>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</si>
  <si>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</si>
  <si>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</si>
  <si>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</si>
  <si>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</si>
  <si>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</si>
  <si>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</si>
  <si>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</si>
  <si>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</si>
  <si>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</si>
  <si>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</si>
  <si>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</si>
  <si>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</si>
  <si>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</si>
  <si>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</si>
  <si>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</si>
  <si>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</si>
  <si>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</si>
  <si>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</si>
  <si>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</si>
  <si>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</si>
  <si>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</si>
  <si>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</si>
  <si>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</si>
  <si>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</si>
  <si>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</si>
  <si>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</si>
  <si>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</si>
  <si>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</si>
  <si>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</si>
  <si>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</si>
  <si>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</si>
  <si>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</si>
  <si>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</si>
  <si>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</si>
  <si>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</si>
  <si>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</si>
  <si>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</si>
  <si>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</si>
  <si>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</si>
  <si>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</si>
  <si>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</si>
  <si>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</si>
  <si>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</si>
  <si>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</si>
  <si>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</si>
  <si>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</si>
  <si>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</si>
  <si>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</si>
  <si>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</si>
  <si>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</si>
  <si>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</si>
  <si>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</si>
  <si>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</si>
  <si>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</si>
  <si>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</si>
  <si>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</si>
  <si>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</si>
  <si>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</si>
  <si>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</si>
  <si>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</si>
  <si>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</si>
  <si>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</si>
  <si>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</si>
  <si>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</si>
  <si>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</si>
  <si>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</si>
  <si>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</si>
  <si>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</si>
  <si>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</si>
  <si>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</si>
  <si>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</si>
  <si>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</si>
  <si>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</si>
  <si>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</si>
  <si>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</si>
  <si>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</si>
  <si>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</si>
  <si>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</si>
  <si>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</si>
  <si>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</si>
  <si>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</si>
  <si>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</si>
  <si>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</si>
  <si>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</si>
  <si>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</si>
  <si>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</si>
  <si>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</si>
  <si>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</si>
  <si>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</si>
  <si>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</si>
  <si>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</si>
  <si>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</si>
  <si>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</si>
  <si>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</si>
  <si>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</si>
  <si>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</si>
  <si>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</si>
  <si>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</si>
  <si>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</si>
  <si>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</si>
  <si>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</si>
  <si>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</si>
  <si>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</si>
  <si>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</si>
  <si>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</si>
  <si>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</si>
  <si>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</si>
  <si>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</si>
  <si>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</si>
  <si>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</si>
  <si>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</si>
  <si>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</si>
  <si>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</si>
  <si>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</si>
  <si>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</si>
  <si>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</si>
  <si>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</si>
  <si>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</si>
  <si>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</si>
  <si>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</si>
  <si>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</si>
  <si>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</si>
  <si>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</si>
  <si>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</si>
  <si>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</si>
  <si>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</si>
  <si>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</si>
  <si>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</si>
  <si>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</si>
  <si>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</si>
  <si>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</si>
  <si>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</si>
  <si>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</si>
  <si>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</si>
  <si>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</si>
  <si>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</si>
  <si>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</si>
  <si>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</si>
  <si>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</si>
  <si>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</si>
  <si>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</si>
  <si>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</si>
  <si>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</si>
  <si>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</si>
  <si>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</si>
  <si>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</si>
  <si>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</si>
  <si>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</si>
  <si>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</si>
  <si>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</si>
  <si>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</si>
  <si>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</si>
  <si>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</si>
  <si>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</si>
  <si>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</si>
  <si>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</si>
  <si>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</si>
  <si>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</si>
  <si>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</si>
  <si>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</si>
  <si>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</si>
  <si>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</si>
  <si>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</si>
  <si>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</si>
  <si>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</si>
  <si>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</si>
  <si>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</si>
  <si>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</si>
  <si>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</si>
  <si>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</si>
  <si>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</si>
  <si>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</si>
  <si>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</si>
  <si>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</si>
  <si>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</si>
  <si>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</si>
  <si>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</si>
  <si>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</si>
  <si>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</si>
  <si>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</si>
  <si>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</si>
  <si>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</si>
  <si>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</si>
  <si>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</si>
  <si>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</si>
  <si>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</si>
  <si>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</si>
  <si>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</si>
  <si>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</si>
  <si>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</si>
  <si>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</si>
  <si>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</si>
  <si>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</si>
  <si>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</si>
  <si>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</si>
  <si>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</si>
  <si>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</si>
  <si>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</si>
  <si>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</si>
  <si>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</si>
  <si>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</si>
  <si>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</si>
  <si>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</si>
  <si>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</si>
  <si>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</si>
  <si>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</si>
  <si>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</si>
  <si>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</si>
  <si>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</si>
  <si>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</si>
  <si>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</si>
  <si>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</si>
  <si>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</si>
  <si>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</si>
  <si>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</si>
  <si>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</si>
  <si>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</si>
  <si>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</si>
  <si>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</si>
  <si>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</si>
  <si>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</si>
  <si>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</si>
  <si>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</si>
  <si>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</si>
  <si>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</si>
  <si>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</si>
  <si>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</si>
  <si>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</si>
  <si>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</si>
  <si>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</si>
  <si>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</si>
  <si>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</si>
  <si>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</si>
  <si>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</si>
  <si>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</si>
  <si>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</si>
  <si>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</si>
  <si>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</si>
  <si>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</si>
  <si>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</si>
  <si>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</si>
  <si>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</si>
  <si>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</si>
  <si>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</si>
  <si>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</si>
  <si>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</si>
  <si>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</si>
  <si>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</si>
  <si>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</si>
  <si>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</si>
  <si>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</si>
  <si>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</si>
  <si>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</si>
  <si>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</si>
  <si>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</si>
  <si>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</si>
  <si>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</si>
  <si>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</si>
  <si>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</si>
  <si>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</si>
  <si>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</si>
  <si>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</si>
  <si>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</si>
  <si>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</si>
  <si>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</si>
  <si>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</si>
  <si>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</si>
  <si>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</si>
  <si>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</si>
  <si>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</si>
  <si>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</si>
  <si>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</si>
  <si>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</si>
  <si>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</si>
  <si>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</si>
  <si>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</si>
  <si>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</si>
  <si>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</si>
  <si>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</si>
  <si>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</si>
  <si>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</si>
  <si>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</si>
  <si>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</si>
  <si>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</si>
  <si>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</si>
  <si>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</si>
  <si>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</si>
  <si>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</si>
  <si>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</si>
  <si>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</si>
  <si>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</si>
  <si>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</si>
  <si>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</si>
  <si>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</si>
  <si>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</si>
  <si>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</si>
  <si>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</si>
  <si>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</si>
  <si>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</si>
  <si>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</si>
  <si>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</si>
  <si>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</si>
  <si>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</si>
  <si>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</si>
  <si>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</si>
  <si>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</si>
  <si>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</si>
  <si>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</si>
  <si>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</si>
  <si>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</si>
  <si>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</si>
  <si>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</si>
  <si>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</si>
  <si>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</si>
  <si>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</si>
  <si>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</si>
  <si>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</si>
  <si>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</si>
  <si>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</si>
  <si>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</si>
  <si>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</si>
  <si>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</si>
  <si>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</si>
  <si>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</si>
  <si>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</si>
  <si>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</si>
  <si>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</si>
  <si>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</si>
  <si>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</si>
  <si>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</si>
  <si>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</si>
  <si>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</si>
  <si>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</si>
  <si>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</si>
  <si>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</si>
  <si>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</si>
  <si>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</si>
  <si>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</si>
  <si>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</si>
  <si>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</si>
  <si>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</si>
  <si>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</si>
  <si>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</si>
  <si>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</si>
  <si>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</si>
  <si>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</si>
  <si>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</si>
  <si>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</si>
  <si>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</si>
  <si>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</si>
  <si>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</si>
  <si>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</si>
  <si>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</si>
  <si>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</si>
  <si>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</si>
  <si>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</si>
  <si>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</si>
  <si>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</si>
  <si>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</si>
  <si>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</si>
  <si>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</si>
  <si>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</si>
  <si>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</si>
  <si>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</si>
  <si>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</si>
  <si>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</si>
  <si>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</si>
  <si>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</si>
  <si>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</si>
  <si>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</si>
  <si>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</si>
  <si>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</si>
  <si>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</si>
  <si>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</si>
  <si>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</si>
  <si>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</si>
  <si>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</si>
  <si>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</si>
  <si>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</si>
  <si>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</si>
  <si>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</si>
  <si>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</si>
  <si>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</si>
  <si>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</si>
  <si>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</si>
  <si>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</si>
  <si>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</si>
  <si>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</si>
  <si>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</si>
  <si>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</si>
  <si>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</si>
  <si>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</si>
  <si>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</si>
  <si>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</si>
  <si>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</si>
  <si>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</si>
  <si>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</si>
  <si>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</si>
  <si>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</si>
  <si>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</si>
  <si>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</si>
  <si>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</si>
  <si>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</si>
  <si>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</si>
  <si>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</si>
  <si>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</si>
  <si>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</si>
  <si>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</si>
  <si>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</si>
  <si>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</si>
  <si>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</si>
  <si>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</si>
  <si>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</si>
  <si>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</si>
  <si>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</si>
  <si>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</si>
  <si>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</si>
  <si>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</si>
  <si>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</si>
  <si>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</si>
  <si>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</si>
  <si>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</si>
  <si>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</si>
  <si>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</si>
  <si>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</si>
  <si>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</si>
  <si>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</si>
  <si>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</si>
  <si>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</si>
  <si>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</si>
  <si>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</si>
  <si>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</si>
  <si>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</si>
  <si>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</si>
  <si>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</si>
  <si>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</si>
  <si>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</si>
  <si>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</si>
  <si>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</si>
  <si>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</si>
  <si>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</si>
  <si>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</si>
  <si>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</si>
  <si>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</si>
  <si>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</si>
  <si>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</si>
  <si>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</si>
  <si>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</si>
  <si>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</si>
  <si>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</si>
  <si>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</si>
  <si>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</si>
  <si>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</si>
  <si>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</si>
  <si>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</si>
  <si>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</si>
  <si>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</si>
  <si>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</si>
  <si>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</si>
  <si>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</si>
  <si>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</si>
  <si>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</si>
  <si>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</si>
  <si>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</si>
  <si>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</si>
  <si>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</si>
  <si>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</si>
  <si>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</si>
  <si>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</si>
  <si>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</si>
  <si>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</si>
  <si>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</si>
  <si>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</si>
  <si>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</si>
  <si>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</si>
  <si>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</si>
  <si>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</si>
  <si>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</si>
  <si>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</si>
  <si>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</si>
  <si>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</si>
  <si>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</si>
  <si>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</si>
  <si>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</si>
  <si>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</si>
  <si>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</si>
  <si>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</si>
  <si>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</si>
  <si>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</si>
  <si>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</si>
  <si>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</si>
  <si>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</si>
  <si>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</si>
  <si>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</si>
  <si>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</si>
  <si>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</si>
  <si>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</si>
  <si>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</si>
  <si>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</si>
  <si>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</si>
  <si>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</si>
  <si>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</si>
  <si>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</si>
  <si>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</si>
  <si>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</si>
  <si>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</si>
  <si>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</si>
  <si>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</si>
  <si>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</si>
  <si>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</si>
  <si>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</si>
  <si>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</si>
  <si>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</si>
  <si>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</si>
  <si>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</si>
  <si>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</si>
  <si>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</si>
  <si>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</si>
  <si>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</si>
  <si>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</si>
  <si>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</si>
  <si>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</si>
  <si>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</si>
  <si>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</si>
  <si>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</si>
  <si>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</si>
  <si>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</si>
  <si>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</si>
  <si>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</si>
  <si>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</si>
  <si>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</si>
  <si>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</si>
  <si>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</si>
  <si>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</si>
  <si>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</si>
  <si>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</si>
  <si>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</si>
  <si>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</si>
  <si>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</si>
  <si>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</si>
  <si>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</si>
  <si>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</si>
  <si>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</si>
  <si>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გოდერძი დარჯანია</t>
  </si>
  <si>
    <t>39001026074</t>
  </si>
  <si>
    <t>ინგა გულორდავა</t>
  </si>
  <si>
    <t>39001031629</t>
  </si>
  <si>
    <t>ამირან შურღაია</t>
  </si>
  <si>
    <t>39001019784</t>
  </si>
  <si>
    <t>სულხან დემურია</t>
  </si>
  <si>
    <t>39001005443</t>
  </si>
  <si>
    <t>ვალერიან ხურცილავა</t>
  </si>
  <si>
    <t>62001029939</t>
  </si>
  <si>
    <t>ავთანდილ მალანია</t>
  </si>
  <si>
    <t>39001035280</t>
  </si>
  <si>
    <t>ბესიკ ჯმაღაძე</t>
  </si>
  <si>
    <t>39001008186</t>
  </si>
  <si>
    <t>გივი გაბისონია</t>
  </si>
  <si>
    <t>39001022373</t>
  </si>
  <si>
    <t>მიმოზა სიმონია</t>
  </si>
  <si>
    <t>39001033983</t>
  </si>
  <si>
    <t>სერგო ბერაია</t>
  </si>
  <si>
    <t>39001008241</t>
  </si>
  <si>
    <t>რობერტ შალამბერიძე</t>
  </si>
  <si>
    <t>62005014525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</si>
  <si>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</si>
  <si>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</si>
  <si>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</si>
  <si>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</si>
  <si>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</si>
  <si>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</si>
  <si>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</si>
  <si>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</si>
  <si>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</si>
  <si>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</si>
  <si>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</si>
  <si>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</si>
  <si>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</si>
  <si>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</si>
  <si>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</si>
  <si>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</si>
  <si>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</si>
  <si>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</si>
  <si>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</si>
  <si>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</si>
  <si>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</si>
  <si>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</si>
  <si>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</si>
  <si>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</si>
  <si>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</si>
  <si>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</si>
  <si>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</si>
  <si>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</si>
  <si>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</si>
  <si>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</si>
  <si>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</si>
  <si>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</si>
  <si>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</si>
  <si>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</si>
  <si>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</si>
  <si>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</si>
  <si>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</si>
  <si>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</si>
  <si>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</si>
  <si>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</si>
  <si>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</si>
  <si>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</si>
  <si>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</si>
  <si>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</si>
  <si>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</si>
  <si>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</si>
  <si>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</si>
  <si>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</si>
  <si>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</si>
  <si>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</si>
  <si>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</si>
  <si>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</si>
  <si>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</si>
  <si>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</si>
  <si>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</si>
  <si>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</si>
  <si>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</si>
  <si>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</si>
  <si>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</si>
  <si>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</si>
  <si>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</si>
  <si>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</si>
  <si>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</si>
  <si>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</si>
  <si>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</si>
  <si>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</si>
  <si>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</si>
  <si>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</si>
  <si>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</si>
  <si>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</si>
  <si>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</si>
  <si>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</si>
  <si>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</si>
  <si>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</si>
  <si>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</si>
  <si>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</si>
  <si>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</si>
  <si>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</si>
  <si>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</si>
  <si>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</si>
  <si>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</si>
  <si>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</si>
  <si>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</si>
  <si>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</si>
  <si>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</si>
  <si>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</si>
  <si>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</si>
  <si>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</si>
  <si>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</si>
  <si>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</si>
  <si>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</si>
  <si>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</si>
  <si>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</si>
  <si>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</si>
  <si>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</si>
  <si>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</si>
  <si>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</si>
  <si>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</si>
  <si>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</si>
  <si>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</si>
  <si>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მიხეილ გელაშვილი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</si>
  <si>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</si>
  <si>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</si>
  <si>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</si>
  <si>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</si>
  <si>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</si>
  <si>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</si>
  <si>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</si>
  <si>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</si>
  <si>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</si>
  <si>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</si>
  <si>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</si>
  <si>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</si>
  <si>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</si>
  <si>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</si>
  <si>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</si>
  <si>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</si>
  <si>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</si>
  <si>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</si>
  <si>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</si>
  <si>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</si>
  <si>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</si>
  <si>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</si>
  <si>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</si>
  <si>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</si>
  <si>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</si>
  <si>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</si>
  <si>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</si>
  <si>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</si>
  <si>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</si>
  <si>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</si>
  <si>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</si>
  <si>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</si>
  <si>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</si>
  <si>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</si>
  <si>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</si>
  <si>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</si>
  <si>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</si>
  <si>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</si>
  <si>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</si>
  <si>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</si>
  <si>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</si>
  <si>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</si>
  <si>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</si>
  <si>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</si>
  <si>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</si>
  <si>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</si>
  <si>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</si>
  <si>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</si>
  <si>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</si>
  <si>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</si>
  <si>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</si>
  <si>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</si>
  <si>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</si>
  <si>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</si>
  <si>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</si>
  <si>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</si>
  <si>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</si>
  <si>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</si>
  <si>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</si>
  <si>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</si>
  <si>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</si>
  <si>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</si>
  <si>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</si>
  <si>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</si>
  <si>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</si>
  <si>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</si>
  <si>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</si>
  <si>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</si>
  <si>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</si>
  <si>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</si>
  <si>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</si>
  <si>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</si>
  <si>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</si>
  <si>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</si>
  <si>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თეა კილაძე</t>
  </si>
  <si>
    <t>26001020668</t>
  </si>
  <si>
    <t>მირანდა ბზელავა</t>
  </si>
  <si>
    <t>ლევან ჩხაიძე</t>
  </si>
  <si>
    <t>01023014191</t>
  </si>
  <si>
    <t>ნესტან დოლიძე</t>
  </si>
  <si>
    <t>46001019560</t>
  </si>
  <si>
    <t>მარიკა ქანთარია</t>
  </si>
  <si>
    <t>26001009535</t>
  </si>
  <si>
    <t>შოთა ფირცხალაიშვილი</t>
  </si>
  <si>
    <t>ნონა წილოსანი</t>
  </si>
  <si>
    <t>26001022441</t>
  </si>
  <si>
    <t>ლეილა გოგლიძე</t>
  </si>
  <si>
    <t>26001010225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</si>
  <si>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</si>
  <si>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</si>
  <si>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</si>
  <si>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</si>
  <si>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</si>
  <si>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</si>
  <si>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</si>
  <si>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</si>
  <si>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</si>
  <si>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</si>
  <si>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</si>
  <si>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</si>
  <si>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</si>
  <si>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</si>
  <si>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</si>
  <si>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</si>
  <si>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</si>
  <si>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</si>
  <si>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</si>
  <si>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</si>
  <si>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</si>
  <si>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</si>
  <si>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</si>
  <si>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</si>
  <si>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</si>
  <si>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</si>
  <si>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</si>
  <si>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</si>
  <si>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</si>
  <si>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</si>
  <si>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</si>
  <si>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</si>
  <si>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</si>
  <si>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</si>
  <si>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</si>
  <si>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</si>
  <si>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</si>
  <si>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</si>
  <si>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</si>
  <si>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</si>
  <si>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</si>
  <si>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</si>
  <si>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</si>
  <si>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</si>
  <si>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</si>
  <si>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</si>
  <si>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</si>
  <si>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</si>
  <si>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</si>
  <si>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</si>
  <si>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</si>
  <si>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</si>
  <si>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</si>
  <si>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</si>
  <si>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</si>
  <si>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</si>
  <si>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</si>
  <si>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</si>
  <si>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</si>
  <si>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</si>
  <si>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</si>
  <si>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</si>
  <si>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</si>
  <si>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</si>
  <si>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</si>
  <si>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</si>
  <si>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</si>
  <si>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</si>
  <si>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</si>
  <si>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</si>
  <si>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</si>
  <si>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</si>
  <si>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</si>
  <si>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</si>
  <si>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</si>
  <si>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</si>
  <si>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</si>
  <si>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</si>
  <si>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</si>
  <si>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</si>
  <si>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</si>
  <si>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</si>
  <si>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</si>
  <si>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</si>
  <si>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</si>
  <si>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</si>
  <si>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</si>
  <si>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</si>
  <si>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</si>
  <si>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</si>
  <si>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</si>
  <si>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</si>
  <si>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</si>
  <si>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</si>
  <si>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</si>
  <si>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</si>
  <si>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</si>
  <si>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</si>
  <si>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</si>
  <si>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</si>
  <si>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</si>
  <si>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</si>
  <si>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</si>
  <si>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</si>
  <si>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</si>
  <si>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</si>
  <si>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</si>
  <si>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</si>
  <si>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</si>
  <si>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</si>
  <si>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</si>
  <si>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</si>
  <si>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</si>
  <si>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</si>
  <si>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</si>
  <si>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</si>
  <si>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</si>
  <si>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</si>
  <si>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</si>
  <si>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</si>
  <si>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</si>
  <si>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</si>
  <si>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</si>
  <si>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</si>
  <si>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</si>
  <si>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</si>
  <si>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</si>
  <si>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</si>
  <si>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</si>
  <si>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</si>
  <si>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</si>
  <si>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</si>
  <si>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</si>
  <si>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</si>
  <si>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</si>
  <si>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</si>
  <si>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</si>
  <si>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</si>
  <si>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</si>
  <si>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</si>
  <si>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</si>
  <si>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</si>
  <si>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</si>
  <si>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</si>
  <si>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</si>
  <si>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</si>
  <si>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</si>
  <si>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</si>
  <si>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</si>
  <si>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</si>
  <si>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</si>
  <si>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</si>
  <si>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</si>
  <si>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</si>
  <si>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</si>
  <si>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</si>
  <si>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</si>
  <si>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</si>
  <si>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</si>
  <si>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</si>
  <si>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</si>
  <si>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</si>
  <si>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</si>
  <si>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</si>
  <si>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</si>
  <si>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</si>
  <si>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</si>
  <si>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</si>
  <si>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</si>
  <si>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</si>
  <si>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</si>
  <si>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</si>
  <si>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</si>
  <si>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</si>
  <si>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</si>
  <si>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</si>
  <si>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</si>
  <si>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</si>
  <si>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</si>
  <si>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</si>
  <si>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</si>
  <si>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</si>
  <si>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</si>
  <si>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</si>
  <si>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</si>
  <si>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</si>
  <si>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</si>
  <si>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</si>
  <si>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</si>
  <si>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</si>
  <si>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</si>
  <si>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</si>
  <si>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</si>
  <si>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</si>
  <si>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</si>
  <si>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</si>
  <si>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</si>
  <si>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</si>
  <si>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</si>
  <si>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</si>
  <si>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</si>
  <si>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</si>
  <si>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</si>
  <si>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</si>
  <si>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</si>
  <si>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</si>
  <si>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</si>
  <si>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</si>
  <si>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</si>
  <si>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</si>
  <si>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</si>
  <si>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</si>
  <si>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</si>
  <si>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</si>
  <si>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</si>
  <si>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</si>
  <si>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</si>
  <si>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</si>
  <si>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</si>
  <si>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</si>
  <si>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</si>
  <si>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</si>
  <si>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</si>
  <si>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</si>
  <si>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</si>
  <si>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</si>
  <si>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</si>
  <si>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</si>
  <si>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</si>
  <si>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</si>
  <si>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</si>
  <si>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</si>
  <si>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</si>
  <si>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</si>
  <si>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</si>
  <si>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</si>
  <si>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</si>
  <si>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</si>
  <si>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</si>
  <si>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</si>
  <si>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</si>
  <si>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</si>
  <si>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</si>
  <si>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</si>
  <si>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</si>
  <si>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</si>
  <si>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</si>
  <si>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</si>
  <si>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</si>
  <si>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</si>
  <si>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</si>
  <si>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</si>
  <si>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</si>
  <si>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</si>
  <si>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</si>
  <si>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</si>
  <si>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</si>
  <si>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</si>
  <si>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</si>
  <si>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</si>
  <si>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</si>
  <si>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</si>
  <si>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</si>
  <si>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</si>
  <si>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</si>
  <si>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</si>
  <si>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</si>
  <si>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</si>
  <si>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</si>
  <si>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</si>
  <si>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</si>
  <si>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</si>
  <si>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</si>
  <si>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</si>
  <si>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</si>
  <si>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</si>
  <si>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</si>
  <si>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</si>
  <si>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</si>
  <si>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</si>
  <si>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</si>
  <si>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</si>
  <si>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</si>
  <si>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</si>
  <si>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</si>
  <si>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</si>
  <si>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</si>
  <si>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</si>
  <si>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</si>
  <si>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</si>
  <si>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</si>
  <si>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</si>
  <si>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</si>
  <si>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</si>
  <si>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</si>
  <si>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</si>
  <si>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</si>
  <si>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</si>
  <si>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</si>
  <si>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</si>
  <si>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</si>
  <si>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</si>
  <si>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</si>
  <si>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</si>
  <si>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</si>
  <si>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</si>
  <si>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</si>
  <si>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</si>
  <si>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</si>
  <si>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</si>
  <si>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</si>
  <si>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</si>
  <si>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</si>
  <si>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</si>
  <si>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</si>
  <si>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</si>
  <si>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</si>
  <si>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</si>
  <si>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</si>
  <si>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</si>
  <si>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</si>
  <si>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</si>
  <si>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</si>
  <si>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</si>
  <si>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</si>
  <si>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</si>
  <si>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</si>
  <si>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</si>
  <si>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</si>
  <si>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</si>
  <si>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</si>
  <si>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</si>
  <si>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</si>
  <si>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</si>
  <si>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</si>
  <si>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</si>
  <si>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</si>
  <si>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</si>
  <si>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</si>
  <si>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</si>
  <si>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</si>
  <si>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</si>
  <si>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</si>
  <si>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</si>
  <si>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</si>
  <si>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</si>
  <si>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</si>
  <si>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</si>
  <si>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</si>
  <si>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</si>
  <si>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</si>
  <si>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</si>
  <si>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</si>
  <si>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</si>
  <si>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</si>
  <si>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</si>
  <si>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</si>
  <si>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</si>
  <si>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</si>
  <si>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</si>
  <si>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</si>
  <si>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</si>
  <si>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</si>
  <si>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</si>
  <si>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</si>
  <si>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</si>
  <si>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</si>
  <si>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</si>
  <si>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</si>
  <si>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</si>
  <si>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</si>
  <si>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</si>
  <si>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</si>
  <si>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</si>
  <si>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</si>
  <si>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</si>
  <si>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</si>
  <si>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</si>
  <si>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</si>
  <si>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</si>
  <si>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</si>
  <si>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</si>
  <si>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</si>
  <si>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</si>
  <si>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</si>
  <si>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</si>
  <si>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</si>
  <si>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</si>
  <si>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</si>
  <si>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</si>
  <si>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</si>
  <si>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</si>
  <si>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</si>
  <si>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</si>
  <si>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</si>
  <si>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</si>
  <si>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</si>
  <si>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</si>
  <si>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</si>
  <si>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</si>
  <si>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</si>
  <si>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</si>
  <si>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</si>
  <si>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205177057</t>
  </si>
  <si>
    <t>სს ქართუ ჯგუფი</t>
  </si>
  <si>
    <t>204876642</t>
  </si>
  <si>
    <t>იჯარა და კომუნალური</t>
  </si>
  <si>
    <t>2012წლის ივლისის თვის ოფისის იჯარა</t>
  </si>
  <si>
    <t>12.05.12</t>
  </si>
  <si>
    <t xml:space="preserve">ივლიანე ხაინდრავა </t>
  </si>
  <si>
    <t>01008009268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</si>
  <si>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</si>
  <si>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</si>
  <si>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</si>
  <si>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</si>
  <si>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</si>
  <si>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</si>
  <si>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</si>
  <si>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</si>
  <si>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</si>
  <si>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</si>
  <si>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</si>
  <si>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</si>
  <si>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</si>
  <si>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</si>
  <si>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</si>
  <si>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</si>
  <si>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</si>
  <si>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</si>
  <si>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</si>
  <si>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</si>
  <si>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</si>
  <si>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აი თი მასტერ</t>
  </si>
  <si>
    <t>404913821</t>
  </si>
  <si>
    <t xml:space="preserve">კომპიუტერული მომსახურება </t>
  </si>
  <si>
    <t>08.10.2012</t>
  </si>
  <si>
    <t>საქართველოს შინაგან საქმეთა სამინისტროს სსიპ "112"</t>
  </si>
  <si>
    <t>204579429</t>
  </si>
  <si>
    <t>კავშირგაბმულობა 112</t>
  </si>
  <si>
    <t>09.11.2012</t>
  </si>
  <si>
    <t>08.12.2012</t>
  </si>
  <si>
    <t>16.07.2012</t>
  </si>
  <si>
    <t>PORKET IC VE DIS TICARET </t>
  </si>
  <si>
    <t>მაისურები</t>
  </si>
  <si>
    <t>25.08.2012</t>
  </si>
  <si>
    <t>YILMAZ TEXTIL ABDULAH YIMAZ / Turkey</t>
  </si>
  <si>
    <t>მაისური</t>
  </si>
  <si>
    <t>11.04.2013</t>
  </si>
  <si>
    <t xml:space="preserve">კავშირგაბმულობა </t>
  </si>
  <si>
    <t>ვიდეო სიგნალის მოწოდება</t>
  </si>
  <si>
    <t>ავტობუსი</t>
  </si>
  <si>
    <t xml:space="preserve">მერსედეს-ბენც </t>
  </si>
  <si>
    <t>906 KA 35</t>
  </si>
  <si>
    <t>2008</t>
  </si>
  <si>
    <t>GOD013</t>
  </si>
  <si>
    <t>09001019111</t>
  </si>
  <si>
    <t>გოდერძი</t>
  </si>
  <si>
    <t>აბულაძე</t>
  </si>
  <si>
    <t>ვენი</t>
  </si>
  <si>
    <t xml:space="preserve">ფორდ ტრანზით </t>
  </si>
  <si>
    <t>2.4 D</t>
  </si>
  <si>
    <t>2007</t>
  </si>
  <si>
    <t>ZZC359</t>
  </si>
  <si>
    <t>32001007860</t>
  </si>
  <si>
    <t>მხითარ</t>
  </si>
  <si>
    <t>ბდოიან</t>
  </si>
  <si>
    <t>სპრინტერ</t>
  </si>
  <si>
    <t>1999</t>
  </si>
  <si>
    <t>ZVI087</t>
  </si>
  <si>
    <t>23001010499</t>
  </si>
  <si>
    <t>ზვიად</t>
  </si>
  <si>
    <t>სეთური</t>
  </si>
  <si>
    <t>სპრინტერ 208 D</t>
  </si>
  <si>
    <t>1996</t>
  </si>
  <si>
    <t>IWI985</t>
  </si>
  <si>
    <t>61006007430</t>
  </si>
  <si>
    <t>ბერიძე</t>
  </si>
  <si>
    <t>413 CDI</t>
  </si>
  <si>
    <t>2004</t>
  </si>
  <si>
    <t>KIZ006</t>
  </si>
  <si>
    <t>40001002634</t>
  </si>
  <si>
    <t>ფირუზ</t>
  </si>
  <si>
    <t>ალადაშვილი</t>
  </si>
  <si>
    <t>2.5 D</t>
  </si>
  <si>
    <t>VVO926</t>
  </si>
  <si>
    <t>15001002896</t>
  </si>
  <si>
    <t>ანდიაშვილი</t>
  </si>
  <si>
    <t>JIM142</t>
  </si>
  <si>
    <t>61010002064</t>
  </si>
  <si>
    <t>რომან</t>
  </si>
  <si>
    <t xml:space="preserve">EOS </t>
  </si>
  <si>
    <t>E180Z</t>
  </si>
  <si>
    <t>1994</t>
  </si>
  <si>
    <t>PNP097</t>
  </si>
  <si>
    <t>20001003144</t>
  </si>
  <si>
    <t>რიზვან</t>
  </si>
  <si>
    <t>სარდაროვი</t>
  </si>
  <si>
    <t>SPRINTER 416 CDI</t>
  </si>
  <si>
    <t>2003</t>
  </si>
  <si>
    <t>MTO500</t>
  </si>
  <si>
    <t>61004032007</t>
  </si>
  <si>
    <t>მირზა</t>
  </si>
  <si>
    <t>ოქროპირიძე</t>
  </si>
  <si>
    <t>1997</t>
  </si>
  <si>
    <t>KAN821</t>
  </si>
  <si>
    <t>11001000770</t>
  </si>
  <si>
    <t>გურამ</t>
  </si>
  <si>
    <t>ცოცხალაშვილი</t>
  </si>
  <si>
    <t>1998</t>
  </si>
  <si>
    <t>LUL134</t>
  </si>
  <si>
    <t>36001000805</t>
  </si>
  <si>
    <t>ბესო</t>
  </si>
  <si>
    <t>ოსტატიშვილი</t>
  </si>
  <si>
    <t>მერსედეს-ბენც</t>
  </si>
  <si>
    <t>GNK333</t>
  </si>
  <si>
    <t>37001008229</t>
  </si>
  <si>
    <t>გეგუჩაძე</t>
  </si>
  <si>
    <t>ISS677</t>
  </si>
  <si>
    <t>10001011347</t>
  </si>
  <si>
    <t>ლაზარაშვილი</t>
  </si>
  <si>
    <t>904.6 KA</t>
  </si>
  <si>
    <t>2001</t>
  </si>
  <si>
    <t>YEA433</t>
  </si>
  <si>
    <t>29001013307</t>
  </si>
  <si>
    <t>ხვიჩა</t>
  </si>
  <si>
    <t>ხუნწელია</t>
  </si>
  <si>
    <t>312 D</t>
  </si>
  <si>
    <t>GAL440</t>
  </si>
  <si>
    <t>09001007393</t>
  </si>
  <si>
    <t>მინაძე</t>
  </si>
  <si>
    <t>სპრინტერ 210 2.9 D</t>
  </si>
  <si>
    <t>CYC135</t>
  </si>
  <si>
    <t>01002007658</t>
  </si>
  <si>
    <t>ემზარ</t>
  </si>
  <si>
    <t>მეტრეველი</t>
  </si>
  <si>
    <t>ფორდ ტრანზით</t>
  </si>
  <si>
    <t xml:space="preserve"> ბას დიზელ</t>
  </si>
  <si>
    <t>IQI539</t>
  </si>
  <si>
    <t>25001039598</t>
  </si>
  <si>
    <t>თამაზი</t>
  </si>
  <si>
    <t>გულიაშვილი</t>
  </si>
  <si>
    <t>შპს ტრანსპორტი 2008</t>
  </si>
  <si>
    <t>შპს ექსპრეს-ტურისტი</t>
  </si>
  <si>
    <t xml:space="preserve">ფორდ ტრანზიტ </t>
  </si>
  <si>
    <t>2.4D</t>
  </si>
  <si>
    <t>FKF655</t>
  </si>
  <si>
    <t>02001005596</t>
  </si>
  <si>
    <t>ტრისტანი ჭანტურაია</t>
  </si>
  <si>
    <t>308 2.3D</t>
  </si>
  <si>
    <t>EFE901</t>
  </si>
  <si>
    <t>03001001740</t>
  </si>
  <si>
    <t>ზაზა გიგოლაშვილი</t>
  </si>
  <si>
    <t>სპრინტერი 313 CDI</t>
  </si>
  <si>
    <t>ZJZ949</t>
  </si>
  <si>
    <t>05001001502</t>
  </si>
  <si>
    <t>ლევან რიჟამაძე</t>
  </si>
  <si>
    <t>190 L</t>
  </si>
  <si>
    <t>NLN263</t>
  </si>
  <si>
    <t>20001029080</t>
  </si>
  <si>
    <t>გიორგი შათირიშვილი</t>
  </si>
  <si>
    <t>XTX610</t>
  </si>
  <si>
    <t>49001001633</t>
  </si>
  <si>
    <t>ალეკო მეშველიანი</t>
  </si>
  <si>
    <t>QZQ939</t>
  </si>
  <si>
    <t>46001002254</t>
  </si>
  <si>
    <t>რამაზი უნგიაძე</t>
  </si>
  <si>
    <t xml:space="preserve">FRIGHTLINER </t>
  </si>
  <si>
    <t>ZAZ474</t>
  </si>
  <si>
    <t>48001000528</t>
  </si>
  <si>
    <t>ზაზა გულუა</t>
  </si>
  <si>
    <t>190 LD</t>
  </si>
  <si>
    <t>OCO596</t>
  </si>
  <si>
    <t>16001009725</t>
  </si>
  <si>
    <t>მერაბი ბუგულოვი</t>
  </si>
  <si>
    <t xml:space="preserve">მან </t>
  </si>
  <si>
    <t>16. 290</t>
  </si>
  <si>
    <t>KBA888</t>
  </si>
  <si>
    <t>42001001971</t>
  </si>
  <si>
    <t>ბესიკი ალექსანდრია</t>
  </si>
  <si>
    <t>412 D</t>
  </si>
  <si>
    <t>MIV111</t>
  </si>
  <si>
    <t>26001012856</t>
  </si>
  <si>
    <t>მორის მორჩილაძე</t>
  </si>
  <si>
    <t>416 CDI</t>
  </si>
  <si>
    <t>WVV440</t>
  </si>
  <si>
    <t>27001001732</t>
  </si>
  <si>
    <t>თემური გაზდელიანი</t>
  </si>
  <si>
    <t>0303</t>
  </si>
  <si>
    <t>KFK605</t>
  </si>
  <si>
    <t>35001102686</t>
  </si>
  <si>
    <t>ერმილე ჩიხრაძე</t>
  </si>
  <si>
    <t>ფორდ ტრანზიტ</t>
  </si>
  <si>
    <t>RGR680</t>
  </si>
  <si>
    <t>36001003030</t>
  </si>
  <si>
    <t>ნიკოლოზი გაგნიაშვილი</t>
  </si>
  <si>
    <t>KGK680</t>
  </si>
  <si>
    <t>51001000296</t>
  </si>
  <si>
    <t>პაპუნა ჯოლოხავა</t>
  </si>
  <si>
    <t>OTO108</t>
  </si>
  <si>
    <t>55001004463</t>
  </si>
  <si>
    <t>მამუკა ბენიძე</t>
  </si>
  <si>
    <t>150 LD</t>
  </si>
  <si>
    <t>VDV418</t>
  </si>
  <si>
    <t>61002005370</t>
  </si>
  <si>
    <t>ზაზა თავართქილაძე</t>
  </si>
  <si>
    <t>410 D</t>
  </si>
  <si>
    <t>OII963</t>
  </si>
  <si>
    <t>13001045233</t>
  </si>
  <si>
    <t>ალექსანდრე ჭანყოშვილი</t>
  </si>
  <si>
    <t>LJL263</t>
  </si>
  <si>
    <t>10001010212</t>
  </si>
  <si>
    <t>ლემინ ქალდანი</t>
  </si>
  <si>
    <t xml:space="preserve">SETRA </t>
  </si>
  <si>
    <t>S 315 HD</t>
  </si>
  <si>
    <t>SST080</t>
  </si>
  <si>
    <t>19001003204</t>
  </si>
  <si>
    <t>ზურაბ კეზუა</t>
  </si>
  <si>
    <t xml:space="preserve">ივეკო </t>
  </si>
  <si>
    <t>50 C11</t>
  </si>
  <si>
    <t>RBF664</t>
  </si>
  <si>
    <t>62001012444</t>
  </si>
  <si>
    <t>გრიგორი წურწუმია</t>
  </si>
  <si>
    <t>OOD676</t>
  </si>
  <si>
    <t>59001007577</t>
  </si>
  <si>
    <t>გივი მამუჩიშვილი</t>
  </si>
  <si>
    <t>KUZ100</t>
  </si>
  <si>
    <t>21001006056</t>
  </si>
  <si>
    <t>ნიკოლოზ კუზმენკო</t>
  </si>
  <si>
    <t>190 LTD</t>
  </si>
  <si>
    <t>EMS737</t>
  </si>
  <si>
    <t>41001006564</t>
  </si>
  <si>
    <t>გიორგი ახვლედიანი</t>
  </si>
  <si>
    <t>სპრინტერ 906 KA 35</t>
  </si>
  <si>
    <t>ASA400</t>
  </si>
  <si>
    <t>54001009931</t>
  </si>
  <si>
    <t>ივანე ასანიძე</t>
  </si>
  <si>
    <t>სპრინტერ 212 2.9 D</t>
  </si>
  <si>
    <t>FQF820</t>
  </si>
  <si>
    <t>24001022381</t>
  </si>
  <si>
    <t>მურაზ თეზელაშვილი</t>
  </si>
  <si>
    <t>BBQ865</t>
  </si>
  <si>
    <t>33001056376</t>
  </si>
  <si>
    <t>მანასე ჯაველიძე</t>
  </si>
  <si>
    <t>316 CDI</t>
  </si>
  <si>
    <t>EVE423</t>
  </si>
  <si>
    <t>54001011131</t>
  </si>
  <si>
    <t>ზაზა შეყლაშვილი</t>
  </si>
  <si>
    <t>QKQ637</t>
  </si>
  <si>
    <t>39001005832</t>
  </si>
  <si>
    <t>მიხეილი ქანთარია</t>
  </si>
  <si>
    <t>208 D-KA</t>
  </si>
  <si>
    <t>KPK985</t>
  </si>
  <si>
    <t>17001008792</t>
  </si>
  <si>
    <t>კახაბერ ხელაძე</t>
  </si>
  <si>
    <t>მიკროავტობუსი</t>
  </si>
  <si>
    <t>BUS</t>
  </si>
  <si>
    <t>OOC566</t>
  </si>
  <si>
    <t>57001031631</t>
  </si>
  <si>
    <t>აკაკი გურასპაშვილი</t>
  </si>
  <si>
    <t>WLW069</t>
  </si>
  <si>
    <t>58001000459</t>
  </si>
  <si>
    <t>დავითი გერგაია</t>
  </si>
  <si>
    <t>სპრინტერ 310 D</t>
  </si>
  <si>
    <t>RXR894</t>
  </si>
  <si>
    <t>44001000994</t>
  </si>
  <si>
    <t>ტარიელი მაისურაძე</t>
  </si>
  <si>
    <t>სპრინტერ 312 D</t>
  </si>
  <si>
    <t>GGT325</t>
  </si>
  <si>
    <t>04001002231</t>
  </si>
  <si>
    <t>ბეჟან დარახველიძე</t>
  </si>
  <si>
    <t>PTP703</t>
  </si>
  <si>
    <t>61007001942</t>
  </si>
  <si>
    <t>გიორგი ბაკურიძე</t>
  </si>
  <si>
    <t>WWA560</t>
  </si>
  <si>
    <t>30001000052</t>
  </si>
  <si>
    <t>ზურაბ ხვინთელანი</t>
  </si>
  <si>
    <t>150L</t>
  </si>
  <si>
    <t>GLG559</t>
  </si>
  <si>
    <t>34001007017</t>
  </si>
  <si>
    <t>გელა ლობჯანიძე</t>
  </si>
  <si>
    <t>სპრინტერ 313 CDI</t>
  </si>
  <si>
    <t>BDR555</t>
  </si>
  <si>
    <t>43001002459</t>
  </si>
  <si>
    <t>ბადრი ნაფიშვილი</t>
  </si>
  <si>
    <t>ZZL415</t>
  </si>
  <si>
    <t>61008000692</t>
  </si>
  <si>
    <t>იოსებ ირემაძე</t>
  </si>
  <si>
    <t>150 L</t>
  </si>
  <si>
    <t>FZF115</t>
  </si>
  <si>
    <t>56001012258</t>
  </si>
  <si>
    <t>შოთა აბაშიძე</t>
  </si>
  <si>
    <t>LIG046</t>
  </si>
  <si>
    <t>01001009824</t>
  </si>
  <si>
    <t>მანუჩარი კვანტრიშვილი</t>
  </si>
  <si>
    <t>S 228 DT</t>
  </si>
  <si>
    <t>HOT004</t>
  </si>
  <si>
    <t>38001003280</t>
  </si>
  <si>
    <t>შოთა ლომიძე</t>
  </si>
  <si>
    <t>სესხის პროცენტი</t>
  </si>
  <si>
    <t xml:space="preserve">სატვირთო </t>
  </si>
  <si>
    <t>814 D</t>
  </si>
  <si>
    <t>TAO309</t>
  </si>
  <si>
    <t>შ.პ.ს. ბურჯი</t>
  </si>
  <si>
    <t>IOI326</t>
  </si>
  <si>
    <t>ქ. თბილისი ფასანაურის  ქ. #13</t>
  </si>
  <si>
    <t>01.15.03.008.017</t>
  </si>
  <si>
    <t>შენობა-ნაგებობა #1 საერთო ფართობი 369.25 კვ.მ.</t>
  </si>
  <si>
    <t xml:space="preserve">JEEP </t>
  </si>
  <si>
    <t>WJ 4.7 V8</t>
  </si>
  <si>
    <t>GRAND CHEROKEE</t>
  </si>
  <si>
    <t>Wii 525</t>
  </si>
  <si>
    <t>GE66TB11000000110708</t>
  </si>
  <si>
    <t>GE70TB0600000360800013</t>
  </si>
  <si>
    <t>GE29TB1173136180100806</t>
  </si>
  <si>
    <t>ZES848</t>
  </si>
  <si>
    <t>SD300</t>
  </si>
  <si>
    <t>DAF</t>
  </si>
  <si>
    <t>მერსედეს-სპრინტერი</t>
  </si>
  <si>
    <t>903K</t>
  </si>
  <si>
    <t>TVT410</t>
  </si>
  <si>
    <t>ვიდეოსკოპი</t>
  </si>
  <si>
    <t>ვიდეოგადაღების მომსახურება</t>
  </si>
  <si>
    <t>შპს geovice</t>
  </si>
  <si>
    <t>გახმოვანების აპარატურით მომსახურება</t>
  </si>
  <si>
    <t>ალფასტუდიო</t>
  </si>
  <si>
    <t>სატელევიზიო სპეციალური განათების აპარატურით მომსახურება</t>
  </si>
  <si>
    <t>პატიო-არტ</t>
  </si>
  <si>
    <t>საკონფერენციო ტრიბუნა</t>
  </si>
  <si>
    <t>ხაჩიძე ზურაბ</t>
  </si>
  <si>
    <t>ბაკურაძე სალომე</t>
  </si>
  <si>
    <t>ხაჩიძე პაატა</t>
  </si>
  <si>
    <t>ნოზაძე ირაკლი</t>
  </si>
  <si>
    <t>ქაზუმოვა ნაილა</t>
  </si>
  <si>
    <t>შპს ლეგი</t>
  </si>
  <si>
    <t>ააიპ ქ. ქუთაისის მერიის ფოლკლორის ცენტრის - სიმღერისა და ცეკვის სახელმწიფო ანსამბლი</t>
  </si>
  <si>
    <t>აბაშიძე შოთა</t>
  </si>
  <si>
    <t>ჯიმშერ ბუჭუხიშვილი</t>
  </si>
  <si>
    <t>54001016499</t>
  </si>
  <si>
    <t>ბენია კაპანაძე</t>
  </si>
  <si>
    <t>54001011579</t>
  </si>
  <si>
    <t>თენგიზ კაპანაძე</t>
  </si>
  <si>
    <t>33001006376</t>
  </si>
  <si>
    <t>ელგუჯა ბახტურიძე</t>
  </si>
  <si>
    <t>38001031485</t>
  </si>
  <si>
    <t>ოთარი გაფრინდაშვილი</t>
  </si>
  <si>
    <t>38001010178</t>
  </si>
  <si>
    <t>მურთაზი ივანაშვილი</t>
  </si>
  <si>
    <t>38001009690</t>
  </si>
  <si>
    <t>კობა კუჭავა</t>
  </si>
  <si>
    <t>38001002638</t>
  </si>
  <si>
    <t>ჯემალ მოდებაძე</t>
  </si>
  <si>
    <t>38001033876</t>
  </si>
  <si>
    <t>სერგო პეტრიაშვილი</t>
  </si>
  <si>
    <t>38001008940</t>
  </si>
  <si>
    <t>ზურაბი გაბადაძე</t>
  </si>
  <si>
    <t>41001003241</t>
  </si>
  <si>
    <t>გიორგი მახარაშვილი</t>
  </si>
  <si>
    <t>41001007941</t>
  </si>
  <si>
    <t>ოლეგი ჭუმბურიძე</t>
  </si>
  <si>
    <t>41001005017</t>
  </si>
  <si>
    <t>სერგო ჭელიშვილი</t>
  </si>
  <si>
    <t>41001009899</t>
  </si>
  <si>
    <t>დავით თაბუკაშვილი</t>
  </si>
  <si>
    <t>56001013748</t>
  </si>
  <si>
    <t>ვარლამი თაბუკაშვილი</t>
  </si>
  <si>
    <t>56001014095</t>
  </si>
  <si>
    <t>ნუგზარი კაპანაძე</t>
  </si>
  <si>
    <t>56001006272</t>
  </si>
  <si>
    <t>რეზო კვანტრიშვილი</t>
  </si>
  <si>
    <t>56001013055</t>
  </si>
  <si>
    <t>ზურაბი ლომიძე</t>
  </si>
  <si>
    <t>56001019507</t>
  </si>
  <si>
    <t>ავთანდილ სხილაძე</t>
  </si>
  <si>
    <t>18001047334</t>
  </si>
  <si>
    <t>ოთარი თავაძე</t>
  </si>
  <si>
    <t>18001017737</t>
  </si>
  <si>
    <t>კობა კვინიკაძე</t>
  </si>
  <si>
    <t>18001032060</t>
  </si>
  <si>
    <t>შპს ჰორიზონ ტვ სტუდია</t>
  </si>
  <si>
    <t>შპს კოლხეთი-97</t>
  </si>
  <si>
    <t>გოჩა მაჩიტაძე</t>
  </si>
  <si>
    <t>თამაზ ართმელაძე</t>
  </si>
  <si>
    <t>GE88TB7004991365800001</t>
  </si>
  <si>
    <t>თიბისი ბანკის იპოთეკური სესხი</t>
  </si>
  <si>
    <t>სესხი</t>
  </si>
  <si>
    <t>ბანკის სესხზე დარიცხული სარგებელი</t>
  </si>
  <si>
    <t>მელაძე გიორგი</t>
  </si>
  <si>
    <t>კობახიძე თეოდორე</t>
  </si>
  <si>
    <t>01024034709</t>
  </si>
  <si>
    <t xml:space="preserve"> 210 D</t>
  </si>
  <si>
    <t>NYN947</t>
  </si>
  <si>
    <t>მურთაზი</t>
  </si>
  <si>
    <t>EME919</t>
  </si>
  <si>
    <t>კუჭავა</t>
  </si>
  <si>
    <t xml:space="preserve"> 100 L</t>
  </si>
  <si>
    <t>EKA938</t>
  </si>
  <si>
    <t>ჯემალ</t>
  </si>
  <si>
    <t>მოდებაძე</t>
  </si>
  <si>
    <t xml:space="preserve"> 2.5 D</t>
  </si>
  <si>
    <t>GAS959</t>
  </si>
  <si>
    <t>DGD839</t>
  </si>
  <si>
    <t xml:space="preserve"> 410 D</t>
  </si>
  <si>
    <t>QVQ450</t>
  </si>
  <si>
    <t xml:space="preserve"> 100 D</t>
  </si>
  <si>
    <t>QSQ746</t>
  </si>
  <si>
    <t xml:space="preserve"> 208 D</t>
  </si>
  <si>
    <t>NMN297</t>
  </si>
  <si>
    <t xml:space="preserve"> 100 GL 2.5</t>
  </si>
  <si>
    <t>NHN385</t>
  </si>
  <si>
    <t xml:space="preserve"> V 230</t>
  </si>
  <si>
    <t>UJJ090</t>
  </si>
  <si>
    <t>FZF791</t>
  </si>
  <si>
    <t>100 L</t>
  </si>
  <si>
    <t>BMB827</t>
  </si>
  <si>
    <t>OCO331</t>
  </si>
  <si>
    <t xml:space="preserve"> 150 L</t>
  </si>
  <si>
    <t>QVQ724</t>
  </si>
  <si>
    <t xml:space="preserve"> 308 D</t>
  </si>
  <si>
    <t>PAJ832</t>
  </si>
  <si>
    <t>NGN673</t>
  </si>
  <si>
    <t>NRN618</t>
  </si>
  <si>
    <t>GGF975</t>
  </si>
  <si>
    <t>IOI420</t>
  </si>
  <si>
    <t>ვოლცვაგენი</t>
  </si>
  <si>
    <t xml:space="preserve"> LT</t>
  </si>
  <si>
    <t>FJF204</t>
  </si>
  <si>
    <t>LLT874</t>
  </si>
  <si>
    <t>313 CDI</t>
  </si>
  <si>
    <t>ართმელაძე</t>
  </si>
  <si>
    <t>GGP150</t>
  </si>
  <si>
    <t>ციცინო შუკაკიძე</t>
  </si>
  <si>
    <t>გივი გავაშელი</t>
  </si>
  <si>
    <t>ნანი სულავა</t>
  </si>
  <si>
    <t>ნაზიკო სარქისიანი</t>
  </si>
  <si>
    <t>GML978</t>
  </si>
  <si>
    <t>RJR319</t>
  </si>
  <si>
    <t>210D</t>
  </si>
  <si>
    <t>WVW342</t>
  </si>
  <si>
    <t>HNH971</t>
  </si>
  <si>
    <t>DND184</t>
  </si>
  <si>
    <t>TEO513</t>
  </si>
  <si>
    <t>MDM497</t>
  </si>
  <si>
    <t>609D</t>
  </si>
  <si>
    <t>RDR629</t>
  </si>
  <si>
    <t>CRC791</t>
  </si>
  <si>
    <t>ციკოლია პაატა</t>
  </si>
  <si>
    <t>01023001438</t>
  </si>
  <si>
    <t>რეგიონებში წინასაარჩევნო შტაბების დაკომპლექტება და შეხვედრები</t>
  </si>
  <si>
    <t>დას. და აღმ. საქართველოს რეგიონები</t>
  </si>
  <si>
    <t>შიდა ქართლის რეგიონი</t>
  </si>
  <si>
    <t>წინასაარჩევნო შეხვედრები ახალგაზრდებთან</t>
  </si>
  <si>
    <t>იმერეთის რეგიონი</t>
  </si>
  <si>
    <t>რეგიონებში ახალგაზრდული ორგანიზაციების ჩამოყალიბება</t>
  </si>
  <si>
    <t>გურიის რეგიონი</t>
  </si>
  <si>
    <t>სამეგრელოს რეგიონი</t>
  </si>
  <si>
    <t>1.2.15.19</t>
  </si>
  <si>
    <t>1.2.15.20</t>
  </si>
  <si>
    <t>თევდორაშვილი გოჩა</t>
  </si>
  <si>
    <t>დანელიშვილი იოსებ</t>
  </si>
  <si>
    <t>01012008898</t>
  </si>
  <si>
    <t>ლაბაძე ნიკოლოზ</t>
  </si>
  <si>
    <t>38001008401</t>
  </si>
  <si>
    <t>14.04.-04.05.14წ</t>
  </si>
  <si>
    <t>მერსედეს-ბენც სპრინტერი</t>
  </si>
  <si>
    <t>311CDI</t>
  </si>
  <si>
    <t>308CDI</t>
  </si>
  <si>
    <t>412 D-ka</t>
  </si>
  <si>
    <t>308D</t>
  </si>
  <si>
    <t>313CDI</t>
  </si>
  <si>
    <t>316CDI</t>
  </si>
  <si>
    <t>312D</t>
  </si>
  <si>
    <t>308D-ka</t>
  </si>
  <si>
    <t>NRN595</t>
  </si>
  <si>
    <t>FZF339</t>
  </si>
  <si>
    <t>BZB805</t>
  </si>
  <si>
    <t>XTX641</t>
  </si>
  <si>
    <t>BLB081</t>
  </si>
  <si>
    <t>SNM700</t>
  </si>
  <si>
    <t>LIG065</t>
  </si>
  <si>
    <t>DQD190</t>
  </si>
  <si>
    <t>FOT378</t>
  </si>
  <si>
    <t>IMR926</t>
  </si>
  <si>
    <t>OBO685</t>
  </si>
  <si>
    <t>SMK237</t>
  </si>
  <si>
    <t>FOT498</t>
  </si>
  <si>
    <t>BBM646</t>
  </si>
  <si>
    <t>ROI400</t>
  </si>
  <si>
    <t>EHE151</t>
  </si>
  <si>
    <t>QNQ911</t>
  </si>
  <si>
    <t>RSS588</t>
  </si>
  <si>
    <t>VVQ911</t>
  </si>
  <si>
    <t>სტეიერი</t>
  </si>
  <si>
    <t>ვანჰული</t>
  </si>
  <si>
    <t>მანი</t>
  </si>
  <si>
    <t>მერსედესი</t>
  </si>
  <si>
    <t>სეტრა</t>
  </si>
  <si>
    <t>ნეოპლანი</t>
  </si>
  <si>
    <t>დაფი</t>
  </si>
  <si>
    <t>SL</t>
  </si>
  <si>
    <t>04-03</t>
  </si>
  <si>
    <t>M-200</t>
  </si>
  <si>
    <t>S 213 VL</t>
  </si>
  <si>
    <t>S 215 VL</t>
  </si>
  <si>
    <t>SD230</t>
  </si>
  <si>
    <t>D.3 #4009</t>
  </si>
  <si>
    <t>0304</t>
  </si>
  <si>
    <t>0407</t>
  </si>
  <si>
    <t>SB220</t>
  </si>
  <si>
    <t>AUWAEPTEP</t>
  </si>
  <si>
    <t>SL113</t>
  </si>
  <si>
    <t>SL115</t>
  </si>
  <si>
    <t xml:space="preserve"> მანი</t>
  </si>
  <si>
    <t>OXO796</t>
  </si>
  <si>
    <t>TGT619</t>
  </si>
  <si>
    <t>EJF541</t>
  </si>
  <si>
    <t>ZES847</t>
  </si>
  <si>
    <t>VHR777</t>
  </si>
  <si>
    <t>WVW500</t>
  </si>
  <si>
    <t>GGT288</t>
  </si>
  <si>
    <t>KPK310</t>
  </si>
  <si>
    <t>GLG373</t>
  </si>
  <si>
    <t>IIJ496</t>
  </si>
  <si>
    <t>EFE503</t>
  </si>
  <si>
    <t>ENE581</t>
  </si>
  <si>
    <t>RLS715</t>
  </si>
  <si>
    <t>GUU917</t>
  </si>
  <si>
    <t>WLW944</t>
  </si>
  <si>
    <t>FZF355</t>
  </si>
  <si>
    <t>VBB300</t>
  </si>
  <si>
    <t>WBW532</t>
  </si>
  <si>
    <t>BVB964</t>
  </si>
  <si>
    <t>TUX400</t>
  </si>
  <si>
    <t>WBW686</t>
  </si>
  <si>
    <t>GUU749</t>
  </si>
  <si>
    <t>GUU276</t>
  </si>
  <si>
    <t>EME887</t>
  </si>
  <si>
    <t>CGG948</t>
  </si>
  <si>
    <t>GGT474</t>
  </si>
  <si>
    <t>WBW273</t>
  </si>
  <si>
    <t>BCB769</t>
  </si>
  <si>
    <t>WBW714</t>
  </si>
  <si>
    <t>BEF594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</si>
</sst>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,000,000.00"/>
    <numFmt numFmtId="165" formatCode="dd/mm/yy;@"/>
    <numFmt numFmtId="166" formatCode="0.0"/>
    <numFmt numFmtId="167" formatCode="0,000"/>
  </numFmts>
  <fonts count="5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8"/>
      <color indexed="8"/>
      <name val="Geo_Times"/>
      <family val="1"/>
    </font>
    <font>
      <sz val="12"/>
      <name val="Sylfaen"/>
      <family val="1"/>
    </font>
    <font>
      <sz val="12"/>
      <color theme="1"/>
      <name val="Sylfaen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color indexed="8"/>
      <name val="Sylfaen"/>
      <family val="1"/>
    </font>
    <font>
      <sz val="8"/>
      <name val="Sylfaen"/>
      <family val="1"/>
    </font>
    <font>
      <sz val="10"/>
      <name val="Arial"/>
      <charset val="1"/>
    </font>
    <font>
      <sz val="10"/>
      <color rgb="FF000000"/>
      <name val="BPG Arial"/>
    </font>
    <font>
      <sz val="11"/>
      <name val="Calibri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6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0" fillId="0" borderId="0"/>
    <xf numFmtId="43" fontId="49" fillId="0" borderId="0" applyFont="0" applyFill="0" applyBorder="0" applyAlignment="0" applyProtection="0"/>
    <xf numFmtId="0" fontId="1" fillId="0" borderId="0"/>
    <xf numFmtId="0" fontId="1" fillId="0" borderId="0"/>
    <xf numFmtId="0" fontId="53" fillId="8" borderId="0" applyNumberFormat="0" applyBorder="0" applyAlignment="0" applyProtection="0"/>
  </cellStyleXfs>
  <cellXfs count="756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0" xfId="5" applyFont="1" applyProtection="1"/>
    <xf numFmtId="0" fontId="24" fillId="0" borderId="0" xfId="5" applyFont="1" applyProtection="1">
      <protection locked="0"/>
    </xf>
    <xf numFmtId="0" fontId="26" fillId="3" borderId="13" xfId="5" applyFont="1" applyFill="1" applyBorder="1" applyAlignment="1" applyProtection="1">
      <alignment horizontal="center" vertical="top" wrapText="1"/>
    </xf>
    <xf numFmtId="0" fontId="26" fillId="3" borderId="14" xfId="5" applyFont="1" applyFill="1" applyBorder="1" applyAlignment="1" applyProtection="1">
      <alignment horizontal="center" vertical="top" wrapText="1"/>
    </xf>
    <xf numFmtId="49" fontId="26" fillId="3" borderId="14" xfId="5" applyNumberFormat="1" applyFont="1" applyFill="1" applyBorder="1" applyAlignment="1" applyProtection="1">
      <alignment horizontal="center" vertical="top" wrapText="1"/>
    </xf>
    <xf numFmtId="0" fontId="26" fillId="3" borderId="17" xfId="5" applyFont="1" applyFill="1" applyBorder="1" applyAlignment="1" applyProtection="1">
      <alignment horizontal="center" vertical="top" wrapText="1"/>
    </xf>
    <xf numFmtId="0" fontId="26" fillId="3" borderId="16" xfId="5" applyFont="1" applyFill="1" applyBorder="1" applyAlignment="1" applyProtection="1">
      <alignment horizontal="center" vertical="top" wrapText="1"/>
    </xf>
    <xf numFmtId="0" fontId="26" fillId="4" borderId="13" xfId="5" applyFont="1" applyFill="1" applyBorder="1" applyAlignment="1" applyProtection="1">
      <alignment horizontal="center" vertical="top" wrapText="1"/>
    </xf>
    <xf numFmtId="0" fontId="26" fillId="4" borderId="14" xfId="5" applyFont="1" applyFill="1" applyBorder="1" applyAlignment="1" applyProtection="1">
      <alignment horizontal="center" vertical="top" wrapText="1"/>
    </xf>
    <xf numFmtId="0" fontId="26" fillId="0" borderId="0" xfId="5" applyFont="1" applyAlignment="1" applyProtection="1">
      <alignment horizontal="center" vertical="top" wrapText="1"/>
      <protection locked="0"/>
    </xf>
    <xf numFmtId="0" fontId="24" fillId="0" borderId="18" xfId="5" applyFont="1" applyBorder="1" applyAlignment="1" applyProtection="1">
      <alignment horizontal="center"/>
      <protection locked="0"/>
    </xf>
    <xf numFmtId="0" fontId="24" fillId="0" borderId="2" xfId="5" applyFont="1" applyBorder="1" applyAlignment="1" applyProtection="1">
      <alignment wrapText="1"/>
      <protection locked="0"/>
    </xf>
    <xf numFmtId="0" fontId="24" fillId="0" borderId="19" xfId="5" applyFont="1" applyBorder="1" applyAlignment="1" applyProtection="1">
      <alignment wrapText="1"/>
      <protection locked="0"/>
    </xf>
    <xf numFmtId="0" fontId="24" fillId="4" borderId="18" xfId="5" applyFont="1" applyFill="1" applyBorder="1" applyAlignment="1" applyProtection="1">
      <alignment wrapText="1"/>
      <protection locked="0"/>
    </xf>
    <xf numFmtId="0" fontId="24" fillId="4" borderId="2" xfId="5" applyFont="1" applyFill="1" applyBorder="1" applyAlignment="1" applyProtection="1">
      <alignment wrapText="1"/>
      <protection locked="0"/>
    </xf>
    <xf numFmtId="0" fontId="24" fillId="4" borderId="2" xfId="5" applyFont="1" applyFill="1" applyBorder="1" applyProtection="1">
      <protection locked="0"/>
    </xf>
    <xf numFmtId="0" fontId="24" fillId="0" borderId="20" xfId="5" applyFont="1" applyBorder="1" applyAlignment="1" applyProtection="1">
      <alignment horizontal="center"/>
      <protection locked="0"/>
    </xf>
    <xf numFmtId="0" fontId="24" fillId="0" borderId="1" xfId="5" applyFont="1" applyBorder="1" applyAlignment="1" applyProtection="1">
      <alignment wrapText="1"/>
      <protection locked="0"/>
    </xf>
    <xf numFmtId="49" fontId="24" fillId="0" borderId="1" xfId="5" applyNumberFormat="1" applyFont="1" applyBorder="1" applyProtection="1">
      <protection locked="0"/>
    </xf>
    <xf numFmtId="0" fontId="24" fillId="0" borderId="21" xfId="5" applyFont="1" applyBorder="1" applyAlignment="1" applyProtection="1">
      <alignment wrapText="1"/>
      <protection locked="0"/>
    </xf>
    <xf numFmtId="0" fontId="24" fillId="4" borderId="20" xfId="5" applyFont="1" applyFill="1" applyBorder="1" applyAlignment="1" applyProtection="1">
      <alignment wrapText="1"/>
      <protection locked="0"/>
    </xf>
    <xf numFmtId="0" fontId="24" fillId="4" borderId="1" xfId="5" applyFont="1" applyFill="1" applyBorder="1" applyAlignment="1" applyProtection="1">
      <alignment wrapText="1"/>
      <protection locked="0"/>
    </xf>
    <xf numFmtId="0" fontId="24" fillId="4" borderId="1" xfId="5" applyFont="1" applyFill="1" applyBorder="1" applyProtection="1">
      <protection locked="0"/>
    </xf>
    <xf numFmtId="0" fontId="24" fillId="0" borderId="22" xfId="5" applyFont="1" applyBorder="1" applyAlignment="1" applyProtection="1">
      <alignment horizontal="center"/>
      <protection locked="0"/>
    </xf>
    <xf numFmtId="0" fontId="24" fillId="0" borderId="23" xfId="5" applyFont="1" applyBorder="1" applyAlignment="1" applyProtection="1">
      <alignment wrapText="1"/>
      <protection locked="0"/>
    </xf>
    <xf numFmtId="0" fontId="24" fillId="0" borderId="24" xfId="5" applyFont="1" applyBorder="1" applyProtection="1">
      <protection locked="0"/>
    </xf>
    <xf numFmtId="0" fontId="24" fillId="0" borderId="22" xfId="5" applyFont="1" applyBorder="1" applyAlignment="1" applyProtection="1">
      <alignment wrapText="1"/>
      <protection locked="0"/>
    </xf>
    <xf numFmtId="49" fontId="24" fillId="0" borderId="23" xfId="5" applyNumberFormat="1" applyFont="1" applyBorder="1" applyProtection="1">
      <protection locked="0"/>
    </xf>
    <xf numFmtId="0" fontId="24" fillId="0" borderId="25" xfId="5" applyFont="1" applyBorder="1" applyAlignment="1" applyProtection="1">
      <alignment wrapText="1"/>
      <protection locked="0"/>
    </xf>
    <xf numFmtId="0" fontId="24" fillId="4" borderId="22" xfId="5" applyFont="1" applyFill="1" applyBorder="1" applyAlignment="1" applyProtection="1">
      <alignment wrapText="1"/>
      <protection locked="0"/>
    </xf>
    <xf numFmtId="0" fontId="24" fillId="4" borderId="23" xfId="5" applyFont="1" applyFill="1" applyBorder="1" applyAlignment="1" applyProtection="1">
      <alignment wrapText="1"/>
      <protection locked="0"/>
    </xf>
    <xf numFmtId="0" fontId="24" fillId="4" borderId="23" xfId="5" applyFont="1" applyFill="1" applyBorder="1" applyProtection="1">
      <protection locked="0"/>
    </xf>
    <xf numFmtId="49" fontId="24" fillId="0" borderId="0" xfId="5" applyNumberFormat="1" applyFont="1" applyProtection="1"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24" fillId="0" borderId="0" xfId="5" applyFont="1" applyAlignment="1" applyProtection="1">
      <alignment horizontal="center"/>
      <protection locked="0"/>
    </xf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6" fillId="0" borderId="0" xfId="5" applyFont="1" applyProtection="1">
      <protection locked="0"/>
    </xf>
    <xf numFmtId="0" fontId="16" fillId="0" borderId="0" xfId="5" applyFont="1" applyProtection="1"/>
    <xf numFmtId="49" fontId="16" fillId="0" borderId="0" xfId="5" applyNumberFormat="1" applyFont="1" applyProtection="1">
      <protection locked="0"/>
    </xf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16" fillId="5" borderId="0" xfId="5" applyFont="1" applyFill="1" applyProtection="1"/>
    <xf numFmtId="0" fontId="16" fillId="5" borderId="0" xfId="5" applyFont="1" applyFill="1" applyProtection="1">
      <protection locked="0"/>
    </xf>
    <xf numFmtId="0" fontId="0" fillId="5" borderId="0" xfId="0" applyFill="1"/>
    <xf numFmtId="0" fontId="18" fillId="5" borderId="0" xfId="5" applyFont="1" applyFill="1" applyBorder="1" applyAlignment="1" applyProtection="1">
      <alignment horizontal="right"/>
    </xf>
    <xf numFmtId="0" fontId="8" fillId="5" borderId="0" xfId="0" applyFont="1" applyFill="1"/>
    <xf numFmtId="165" fontId="16" fillId="5" borderId="0" xfId="5" applyNumberFormat="1" applyFont="1" applyFill="1" applyBorder="1" applyProtection="1"/>
    <xf numFmtId="14" fontId="16" fillId="5" borderId="0" xfId="5" applyNumberFormat="1" applyFont="1" applyFill="1" applyBorder="1" applyProtection="1"/>
    <xf numFmtId="0" fontId="18" fillId="5" borderId="0" xfId="5" applyFont="1" applyFill="1" applyBorder="1" applyAlignment="1" applyProtection="1">
      <alignment horizontal="right"/>
      <protection locked="0"/>
    </xf>
    <xf numFmtId="49" fontId="16" fillId="5" borderId="0" xfId="5" applyNumberFormat="1" applyFont="1" applyFill="1" applyProtection="1">
      <protection locked="0"/>
    </xf>
    <xf numFmtId="0" fontId="14" fillId="5" borderId="0" xfId="1" applyFont="1" applyFill="1" applyAlignment="1" applyProtection="1">
      <alignment horizontal="left" vertical="center"/>
    </xf>
    <xf numFmtId="165" fontId="16" fillId="5" borderId="0" xfId="5" applyNumberFormat="1" applyFont="1" applyFill="1" applyBorder="1" applyProtection="1">
      <protection locked="0"/>
    </xf>
    <xf numFmtId="0" fontId="24" fillId="5" borderId="0" xfId="5" applyFont="1" applyFill="1" applyProtection="1"/>
    <xf numFmtId="0" fontId="25" fillId="5" borderId="0" xfId="5" applyFont="1" applyFill="1" applyProtection="1"/>
    <xf numFmtId="0" fontId="24" fillId="5" borderId="0" xfId="5" applyFont="1" applyFill="1" applyBorder="1" applyAlignment="1" applyProtection="1"/>
    <xf numFmtId="0" fontId="16" fillId="5" borderId="0" xfId="5" applyFont="1" applyFill="1" applyBorder="1" applyProtection="1">
      <protection locked="0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6" fillId="5" borderId="0" xfId="5" applyFont="1" applyFill="1" applyAlignment="1" applyProtection="1">
      <alignment horizontal="left"/>
    </xf>
    <xf numFmtId="14" fontId="18" fillId="5" borderId="0" xfId="5" applyNumberFormat="1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7" xfId="2" applyFont="1" applyFill="1" applyBorder="1" applyAlignment="1" applyProtection="1">
      <alignment horizontal="center" vertical="top" wrapText="1"/>
    </xf>
    <xf numFmtId="1" fontId="21" fillId="5" borderId="27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0" fontId="26" fillId="5" borderId="13" xfId="5" applyFont="1" applyFill="1" applyBorder="1" applyAlignment="1" applyProtection="1">
      <alignment horizontal="center" vertical="center"/>
    </xf>
    <xf numFmtId="0" fontId="26" fillId="5" borderId="14" xfId="5" applyFont="1" applyFill="1" applyBorder="1" applyAlignment="1" applyProtection="1">
      <alignment horizontal="center"/>
    </xf>
    <xf numFmtId="0" fontId="26" fillId="5" borderId="15" xfId="5" applyFont="1" applyFill="1" applyBorder="1" applyAlignment="1" applyProtection="1">
      <alignment horizontal="center"/>
    </xf>
    <xf numFmtId="0" fontId="26" fillId="5" borderId="13" xfId="5" applyFont="1" applyFill="1" applyBorder="1" applyAlignment="1" applyProtection="1">
      <alignment horizontal="center"/>
    </xf>
    <xf numFmtId="0" fontId="26" fillId="5" borderId="16" xfId="5" applyFont="1" applyFill="1" applyBorder="1" applyAlignment="1" applyProtection="1">
      <alignment horizontal="center"/>
    </xf>
    <xf numFmtId="0" fontId="26" fillId="5" borderId="14" xfId="5" applyNumberFormat="1" applyFont="1" applyFill="1" applyBorder="1" applyAlignment="1" applyProtection="1">
      <alignment horizontal="center"/>
    </xf>
    <xf numFmtId="0" fontId="26" fillId="5" borderId="17" xfId="5" applyFont="1" applyFill="1" applyBorder="1" applyAlignment="1" applyProtection="1">
      <alignment horizontal="center"/>
    </xf>
    <xf numFmtId="0" fontId="26" fillId="5" borderId="13" xfId="5" applyFont="1" applyFill="1" applyBorder="1" applyAlignment="1" applyProtection="1">
      <alignment horizontal="center" vertical="top" wrapText="1"/>
    </xf>
    <xf numFmtId="0" fontId="26" fillId="5" borderId="14" xfId="5" applyFont="1" applyFill="1" applyBorder="1" applyAlignment="1" applyProtection="1">
      <alignment horizontal="center" vertical="top" wrapText="1"/>
    </xf>
    <xf numFmtId="0" fontId="26" fillId="5" borderId="15" xfId="5" applyFont="1" applyFill="1" applyBorder="1" applyAlignment="1" applyProtection="1">
      <alignment horizontal="center" vertical="top" wrapText="1"/>
    </xf>
    <xf numFmtId="0" fontId="26" fillId="5" borderId="16" xfId="5" applyFont="1" applyFill="1" applyBorder="1" applyAlignment="1" applyProtection="1">
      <alignment horizontal="center" vertical="top" wrapText="1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14" fontId="24" fillId="0" borderId="23" xfId="5" applyNumberFormat="1" applyFont="1" applyBorder="1" applyAlignment="1" applyProtection="1">
      <alignment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/>
      <protection locked="0"/>
    </xf>
    <xf numFmtId="0" fontId="21" fillId="5" borderId="28" xfId="2" applyFont="1" applyFill="1" applyBorder="1" applyAlignment="1" applyProtection="1">
      <alignment horizontal="left" vertical="top" wrapText="1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1" fontId="21" fillId="5" borderId="29" xfId="2" applyNumberFormat="1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3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1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9" fillId="0" borderId="5" xfId="1" applyFont="1" applyFill="1" applyBorder="1" applyAlignment="1" applyProtection="1">
      <alignment horizontal="left" vertical="center" wrapText="1"/>
    </xf>
    <xf numFmtId="3" fontId="14" fillId="5" borderId="34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2" xfId="1" applyNumberFormat="1" applyFont="1" applyFill="1" applyBorder="1" applyAlignment="1" applyProtection="1">
      <alignment horizontal="right" vertical="center" wrapText="1"/>
    </xf>
    <xf numFmtId="14" fontId="16" fillId="0" borderId="0" xfId="5" applyNumberFormat="1" applyFont="1" applyBorder="1" applyProtection="1">
      <protection locked="0"/>
    </xf>
    <xf numFmtId="0" fontId="16" fillId="5" borderId="0" xfId="5" applyFont="1" applyFill="1" applyBorder="1" applyAlignment="1" applyProtection="1">
      <alignment horizontal="right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49" fontId="24" fillId="0" borderId="34" xfId="5" applyNumberFormat="1" applyFont="1" applyBorder="1" applyProtection="1">
      <protection locked="0"/>
    </xf>
    <xf numFmtId="0" fontId="24" fillId="4" borderId="35" xfId="5" applyFont="1" applyFill="1" applyBorder="1" applyAlignment="1" applyProtection="1">
      <alignment wrapText="1"/>
      <protection locked="0"/>
    </xf>
    <xf numFmtId="0" fontId="24" fillId="4" borderId="34" xfId="5" applyFont="1" applyFill="1" applyBorder="1" applyAlignment="1" applyProtection="1">
      <alignment wrapText="1"/>
      <protection locked="0"/>
    </xf>
    <xf numFmtId="0" fontId="24" fillId="4" borderId="34" xfId="5" applyFont="1" applyFill="1" applyBorder="1" applyProtection="1">
      <protection locked="0"/>
    </xf>
    <xf numFmtId="0" fontId="24" fillId="0" borderId="36" xfId="5" applyFont="1" applyBorder="1" applyAlignment="1" applyProtection="1">
      <alignment wrapText="1"/>
      <protection locked="0"/>
    </xf>
    <xf numFmtId="14" fontId="24" fillId="0" borderId="1" xfId="5" applyNumberFormat="1" applyFont="1" applyBorder="1" applyAlignment="1" applyProtection="1">
      <alignment wrapText="1"/>
      <protection locked="0"/>
    </xf>
    <xf numFmtId="49" fontId="31" fillId="0" borderId="37" xfId="0" applyNumberFormat="1" applyFont="1" applyBorder="1" applyAlignment="1">
      <alignment horizontal="left" wrapText="1"/>
    </xf>
    <xf numFmtId="0" fontId="31" fillId="0" borderId="37" xfId="0" applyNumberFormat="1" applyFont="1" applyBorder="1" applyAlignment="1">
      <alignment horizontal="left" wrapText="1"/>
    </xf>
    <xf numFmtId="1" fontId="21" fillId="0" borderId="1" xfId="2" applyNumberFormat="1" applyFont="1" applyFill="1" applyBorder="1" applyAlignment="1" applyProtection="1">
      <alignment horizontal="left" vertical="top" wrapText="1"/>
      <protection locked="0"/>
    </xf>
    <xf numFmtId="0" fontId="22" fillId="0" borderId="1" xfId="2" applyFont="1" applyFill="1" applyBorder="1" applyAlignment="1" applyProtection="1">
      <alignment horizontal="right" vertical="top" wrapText="1"/>
      <protection locked="0"/>
    </xf>
    <xf numFmtId="0" fontId="32" fillId="0" borderId="32" xfId="6" applyFont="1" applyBorder="1" applyAlignment="1" applyProtection="1">
      <alignment wrapText="1"/>
      <protection locked="0"/>
    </xf>
    <xf numFmtId="1" fontId="21" fillId="0" borderId="32" xfId="2" applyNumberFormat="1" applyFont="1" applyFill="1" applyBorder="1" applyAlignment="1" applyProtection="1">
      <alignment horizontal="left" vertical="top" wrapText="1"/>
      <protection locked="0"/>
    </xf>
    <xf numFmtId="1" fontId="21" fillId="0" borderId="38" xfId="2" applyNumberFormat="1" applyFont="1" applyFill="1" applyBorder="1" applyAlignment="1" applyProtection="1">
      <alignment horizontal="left" vertical="top" wrapText="1"/>
      <protection locked="0"/>
    </xf>
    <xf numFmtId="14" fontId="32" fillId="0" borderId="32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3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14" fontId="32" fillId="2" borderId="32" xfId="6" applyNumberFormat="1" applyFont="1" applyFill="1" applyBorder="1" applyAlignment="1" applyProtection="1">
      <alignment wrapText="1"/>
      <protection locked="0"/>
    </xf>
    <xf numFmtId="166" fontId="23" fillId="5" borderId="1" xfId="2" applyNumberFormat="1" applyFont="1" applyFill="1" applyBorder="1" applyAlignment="1" applyProtection="1">
      <alignment horizontal="center" vertical="top" wrapText="1"/>
    </xf>
    <xf numFmtId="49" fontId="14" fillId="0" borderId="1" xfId="1" applyNumberFormat="1" applyFont="1" applyFill="1" applyBorder="1" applyAlignment="1" applyProtection="1">
      <alignment horizontal="left" vertical="center" wrapText="1" indent="1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left"/>
    </xf>
    <xf numFmtId="0" fontId="14" fillId="0" borderId="1" xfId="1" applyFont="1" applyFill="1" applyBorder="1" applyAlignment="1" applyProtection="1">
      <alignment horizontal="center" vertical="center" wrapText="1"/>
    </xf>
    <xf numFmtId="4" fontId="33" fillId="0" borderId="1" xfId="0" applyNumberFormat="1" applyFont="1" applyFill="1" applyBorder="1" applyAlignment="1">
      <alignment wrapText="1"/>
    </xf>
    <xf numFmtId="0" fontId="16" fillId="0" borderId="1" xfId="9" applyFont="1" applyFill="1" applyBorder="1" applyAlignment="1" applyProtection="1">
      <alignment vertical="center" wrapText="1"/>
      <protection locked="0"/>
    </xf>
    <xf numFmtId="0" fontId="21" fillId="0" borderId="1" xfId="9" applyFont="1" applyFill="1" applyBorder="1" applyAlignment="1" applyProtection="1">
      <alignment horizontal="center" vertical="center" wrapText="1"/>
      <protection locked="0"/>
    </xf>
    <xf numFmtId="14" fontId="21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9" applyFont="1" applyBorder="1" applyAlignment="1" applyProtection="1">
      <alignment vertical="center" wrapText="1"/>
      <protection locked="0"/>
    </xf>
    <xf numFmtId="0" fontId="34" fillId="0" borderId="1" xfId="0" applyFont="1" applyBorder="1"/>
    <xf numFmtId="0" fontId="21" fillId="0" borderId="1" xfId="9" applyFont="1" applyBorder="1" applyAlignment="1" applyProtection="1">
      <alignment vertical="center" wrapText="1"/>
      <protection locked="0"/>
    </xf>
    <xf numFmtId="0" fontId="21" fillId="0" borderId="2" xfId="9" applyFont="1" applyBorder="1" applyAlignment="1" applyProtection="1">
      <alignment vertical="center" wrapText="1"/>
      <protection locked="0"/>
    </xf>
    <xf numFmtId="49" fontId="16" fillId="0" borderId="1" xfId="9" applyNumberFormat="1" applyFont="1" applyBorder="1" applyAlignment="1" applyProtection="1">
      <alignment vertical="center" wrapText="1"/>
      <protection locked="0"/>
    </xf>
    <xf numFmtId="3" fontId="14" fillId="0" borderId="0" xfId="3" applyNumberFormat="1" applyFont="1" applyProtection="1">
      <protection locked="0"/>
    </xf>
    <xf numFmtId="1" fontId="14" fillId="0" borderId="1" xfId="0" applyNumberFormat="1" applyFont="1" applyBorder="1" applyProtection="1">
      <protection locked="0"/>
    </xf>
    <xf numFmtId="1" fontId="19" fillId="5" borderId="1" xfId="0" applyNumberFormat="1" applyFont="1" applyFill="1" applyBorder="1" applyProtection="1"/>
    <xf numFmtId="1" fontId="19" fillId="5" borderId="1" xfId="0" applyNumberFormat="1" applyFont="1" applyFill="1" applyBorder="1" applyAlignment="1" applyProtection="1">
      <alignment horizontal="right" vertical="center" wrapText="1"/>
    </xf>
    <xf numFmtId="1" fontId="14" fillId="0" borderId="0" xfId="0" applyNumberFormat="1" applyFont="1" applyProtection="1">
      <protection locked="0"/>
    </xf>
    <xf numFmtId="0" fontId="18" fillId="5" borderId="41" xfId="4" applyFont="1" applyFill="1" applyBorder="1" applyAlignment="1" applyProtection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9" fillId="0" borderId="2" xfId="4" applyFont="1" applyFill="1" applyBorder="1" applyAlignment="1" applyProtection="1">
      <alignment vertical="center" wrapText="1"/>
      <protection locked="0"/>
    </xf>
    <xf numFmtId="0" fontId="39" fillId="0" borderId="1" xfId="4" applyFont="1" applyFill="1" applyBorder="1" applyAlignment="1" applyProtection="1">
      <alignment vertical="center" wrapText="1"/>
      <protection locked="0"/>
    </xf>
    <xf numFmtId="49" fontId="38" fillId="0" borderId="1" xfId="0" applyNumberFormat="1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/>
    </xf>
    <xf numFmtId="49" fontId="38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/>
    <xf numFmtId="0" fontId="38" fillId="0" borderId="2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horizontal="center"/>
    </xf>
    <xf numFmtId="0" fontId="39" fillId="0" borderId="1" xfId="4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/>
    <xf numFmtId="0" fontId="16" fillId="0" borderId="1" xfId="4" applyFont="1" applyFill="1" applyBorder="1" applyAlignment="1" applyProtection="1">
      <alignment vertical="center" wrapText="1"/>
      <protection locked="0"/>
    </xf>
    <xf numFmtId="0" fontId="16" fillId="0" borderId="1" xfId="4" applyFont="1" applyFill="1" applyBorder="1" applyAlignment="1" applyProtection="1">
      <alignment horizontal="center" vertical="center" wrapText="1"/>
      <protection locked="0"/>
    </xf>
    <xf numFmtId="0" fontId="16" fillId="0" borderId="2" xfId="4" applyFont="1" applyFill="1" applyBorder="1" applyAlignment="1" applyProtection="1">
      <alignment vertical="center" wrapText="1"/>
      <protection locked="0"/>
    </xf>
    <xf numFmtId="49" fontId="16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4" applyFont="1" applyFill="1" applyBorder="1" applyAlignment="1" applyProtection="1">
      <alignment horizontal="center" vertical="center" wrapText="1"/>
      <protection locked="0"/>
    </xf>
    <xf numFmtId="0" fontId="16" fillId="0" borderId="2" xfId="4" applyFont="1" applyBorder="1" applyAlignment="1" applyProtection="1">
      <alignment horizontal="center" vertical="center" wrapText="1"/>
      <protection locked="0"/>
    </xf>
    <xf numFmtId="3" fontId="19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4" fillId="0" borderId="1" xfId="0" applyNumberFormat="1" applyFont="1" applyBorder="1" applyProtection="1">
      <protection locked="0"/>
    </xf>
    <xf numFmtId="0" fontId="14" fillId="0" borderId="1" xfId="0" applyFont="1" applyFill="1" applyBorder="1" applyProtection="1">
      <protection locked="0"/>
    </xf>
    <xf numFmtId="2" fontId="19" fillId="2" borderId="4" xfId="0" applyNumberFormat="1" applyFont="1" applyFill="1" applyBorder="1" applyProtection="1"/>
    <xf numFmtId="3" fontId="14" fillId="0" borderId="1" xfId="2" applyNumberFormat="1" applyFont="1" applyFill="1" applyBorder="1" applyAlignment="1" applyProtection="1">
      <alignment horizontal="right" vertical="top"/>
      <protection locked="0"/>
    </xf>
    <xf numFmtId="0" fontId="30" fillId="0" borderId="1" xfId="1" applyFont="1" applyFill="1" applyBorder="1" applyAlignment="1" applyProtection="1">
      <alignment horizontal="left" vertical="center" wrapText="1" indent="1"/>
    </xf>
    <xf numFmtId="0" fontId="30" fillId="0" borderId="1" xfId="1" applyFont="1" applyFill="1" applyBorder="1" applyAlignment="1" applyProtection="1">
      <alignment vertical="center" wrapText="1"/>
    </xf>
    <xf numFmtId="49" fontId="30" fillId="2" borderId="1" xfId="1" applyNumberFormat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vertical="center" wrapText="1"/>
    </xf>
    <xf numFmtId="0" fontId="14" fillId="0" borderId="1" xfId="1" applyFont="1" applyFill="1" applyBorder="1" applyAlignment="1" applyProtection="1">
      <alignment horizontal="left" vertical="center" wrapText="1"/>
    </xf>
    <xf numFmtId="49" fontId="14" fillId="0" borderId="1" xfId="1" applyNumberFormat="1" applyFont="1" applyFill="1" applyBorder="1" applyAlignment="1" applyProtection="1">
      <alignment vertical="center" wrapText="1"/>
    </xf>
    <xf numFmtId="4" fontId="16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vertical="center"/>
    </xf>
    <xf numFmtId="4" fontId="14" fillId="0" borderId="1" xfId="0" applyNumberFormat="1" applyFont="1" applyFill="1" applyBorder="1" applyAlignment="1">
      <alignment vertical="center" wrapText="1"/>
    </xf>
    <xf numFmtId="4" fontId="16" fillId="0" borderId="1" xfId="0" applyNumberFormat="1" applyFont="1" applyBorder="1" applyAlignment="1">
      <alignment wrapText="1"/>
    </xf>
    <xf numFmtId="49" fontId="14" fillId="2" borderId="1" xfId="1" applyNumberFormat="1" applyFont="1" applyFill="1" applyBorder="1" applyAlignment="1" applyProtection="1">
      <alignment horizontal="left" vertical="center" wrapText="1" indent="1"/>
    </xf>
    <xf numFmtId="3" fontId="38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1" applyNumberFormat="1" applyFont="1" applyFill="1" applyBorder="1" applyAlignment="1" applyProtection="1">
      <alignment horizontal="right" vertical="center" wrapText="1" indent="1"/>
    </xf>
    <xf numFmtId="0" fontId="19" fillId="0" borderId="1" xfId="1" applyFont="1" applyFill="1" applyBorder="1" applyAlignment="1" applyProtection="1">
      <alignment horizontal="center" vertical="center" wrapText="1"/>
    </xf>
    <xf numFmtId="0" fontId="14" fillId="0" borderId="1" xfId="1" applyFont="1" applyFill="1" applyBorder="1" applyAlignment="1" applyProtection="1">
      <alignment horizontal="right" vertical="center" wrapText="1" indent="1"/>
    </xf>
    <xf numFmtId="0" fontId="14" fillId="2" borderId="1" xfId="0" applyFont="1" applyFill="1" applyBorder="1" applyProtection="1">
      <protection locked="0"/>
    </xf>
    <xf numFmtId="4" fontId="14" fillId="0" borderId="1" xfId="0" applyNumberFormat="1" applyFont="1" applyBorder="1" applyProtection="1"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42" xfId="2" applyNumberFormat="1" applyFont="1" applyFill="1" applyBorder="1" applyAlignment="1" applyProtection="1">
      <alignment horizontal="left" vertical="top" wrapText="1"/>
      <protection locked="0"/>
    </xf>
    <xf numFmtId="14" fontId="40" fillId="0" borderId="2" xfId="5" applyNumberFormat="1" applyFont="1" applyBorder="1" applyAlignment="1" applyProtection="1">
      <alignment wrapText="1"/>
      <protection locked="0"/>
    </xf>
    <xf numFmtId="0" fontId="24" fillId="0" borderId="1" xfId="8" applyFont="1" applyBorder="1" applyAlignment="1" applyProtection="1">
      <alignment wrapText="1"/>
      <protection locked="0"/>
    </xf>
    <xf numFmtId="1" fontId="21" fillId="0" borderId="26" xfId="2" applyNumberFormat="1" applyFont="1" applyFill="1" applyBorder="1" applyAlignment="1" applyProtection="1">
      <alignment horizontal="left" vertical="top"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1" fontId="21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1" fillId="0" borderId="42" xfId="2" applyNumberFormat="1" applyFont="1" applyFill="1" applyBorder="1" applyAlignment="1" applyProtection="1">
      <alignment horizontal="center" vertical="center" wrapText="1"/>
      <protection locked="0"/>
    </xf>
    <xf numFmtId="14" fontId="24" fillId="0" borderId="2" xfId="8" applyNumberFormat="1" applyFont="1" applyFill="1" applyBorder="1" applyAlignment="1" applyProtection="1">
      <alignment horizontal="center" vertical="center" wrapText="1"/>
      <protection locked="0"/>
    </xf>
    <xf numFmtId="0" fontId="22" fillId="0" borderId="6" xfId="2" applyFont="1" applyFill="1" applyBorder="1" applyAlignment="1" applyProtection="1">
      <alignment horizontal="center" vertical="center" wrapText="1"/>
      <protection locked="0"/>
    </xf>
    <xf numFmtId="1" fontId="21" fillId="0" borderId="42" xfId="2" applyNumberFormat="1" applyFont="1" applyFill="1" applyBorder="1" applyAlignment="1" applyProtection="1">
      <alignment horizontal="center" vertical="top" wrapText="1"/>
      <protection locked="0"/>
    </xf>
    <xf numFmtId="14" fontId="21" fillId="0" borderId="6" xfId="2" applyNumberFormat="1" applyFont="1" applyFill="1" applyBorder="1" applyAlignment="1" applyProtection="1">
      <alignment horizontal="center" vertical="center" wrapText="1"/>
      <protection locked="0"/>
    </xf>
    <xf numFmtId="1" fontId="23" fillId="5" borderId="2" xfId="2" applyNumberFormat="1" applyFont="1" applyFill="1" applyBorder="1" applyAlignment="1" applyProtection="1">
      <alignment horizontal="center" vertical="top" wrapText="1"/>
    </xf>
    <xf numFmtId="1" fontId="21" fillId="0" borderId="2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1" fontId="21" fillId="0" borderId="9" xfId="2" applyNumberFormat="1" applyFont="1" applyFill="1" applyBorder="1" applyAlignment="1" applyProtection="1">
      <alignment horizontal="left" vertical="top" wrapText="1"/>
      <protection locked="0"/>
    </xf>
    <xf numFmtId="1" fontId="21" fillId="0" borderId="43" xfId="2" applyNumberFormat="1" applyFont="1" applyFill="1" applyBorder="1" applyAlignment="1" applyProtection="1">
      <alignment horizontal="center" vertical="top" wrapText="1"/>
      <protection locked="0"/>
    </xf>
    <xf numFmtId="14" fontId="21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1" fontId="21" fillId="0" borderId="1" xfId="2" applyNumberFormat="1" applyFont="1" applyFill="1" applyBorder="1" applyAlignment="1" applyProtection="1">
      <alignment horizontal="center" vertical="top" wrapText="1"/>
      <protection locked="0"/>
    </xf>
    <xf numFmtId="14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2" xfId="8" applyFont="1" applyFill="1" applyBorder="1" applyAlignment="1" applyProtection="1">
      <alignment horizontal="left" vertical="center" wrapText="1"/>
      <protection locked="0"/>
    </xf>
    <xf numFmtId="14" fontId="24" fillId="0" borderId="2" xfId="5" applyNumberFormat="1" applyFont="1" applyBorder="1" applyAlignment="1" applyProtection="1">
      <alignment horizontal="center" wrapText="1"/>
      <protection locked="0"/>
    </xf>
    <xf numFmtId="1" fontId="21" fillId="0" borderId="6" xfId="2" applyNumberFormat="1" applyFont="1" applyFill="1" applyBorder="1" applyAlignment="1" applyProtection="1">
      <alignment horizontal="center" vertical="top" wrapText="1"/>
      <protection locked="0"/>
    </xf>
    <xf numFmtId="1" fontId="21" fillId="0" borderId="7" xfId="2" applyNumberFormat="1" applyFont="1" applyFill="1" applyBorder="1" applyAlignment="1" applyProtection="1">
      <alignment horizontal="center" vertical="top" wrapText="1"/>
      <protection locked="0"/>
    </xf>
    <xf numFmtId="14" fontId="24" fillId="0" borderId="2" xfId="8" applyNumberFormat="1" applyFont="1" applyBorder="1" applyAlignment="1" applyProtection="1">
      <alignment horizontal="right" wrapText="1"/>
      <protection locked="0"/>
    </xf>
    <xf numFmtId="0" fontId="21" fillId="0" borderId="6" xfId="2" applyFont="1" applyFill="1" applyBorder="1" applyAlignment="1" applyProtection="1">
      <alignment horizontal="center" vertical="center" wrapText="1"/>
      <protection locked="0"/>
    </xf>
    <xf numFmtId="1" fontId="21" fillId="0" borderId="6" xfId="2" applyNumberFormat="1" applyFont="1" applyFill="1" applyBorder="1" applyAlignment="1" applyProtection="1">
      <alignment horizontal="center" vertical="center" wrapText="1"/>
      <protection locked="0"/>
    </xf>
    <xf numFmtId="2" fontId="22" fillId="5" borderId="6" xfId="2" applyNumberFormat="1" applyFont="1" applyFill="1" applyBorder="1" applyAlignment="1" applyProtection="1">
      <alignment horizontal="right" vertical="top" wrapText="1"/>
      <protection locked="0"/>
    </xf>
    <xf numFmtId="14" fontId="24" fillId="0" borderId="32" xfId="8" applyNumberFormat="1" applyFont="1" applyBorder="1" applyAlignment="1" applyProtection="1">
      <alignment horizontal="right" wrapText="1"/>
      <protection locked="0"/>
    </xf>
    <xf numFmtId="0" fontId="21" fillId="0" borderId="9" xfId="2" applyFont="1" applyFill="1" applyBorder="1" applyAlignment="1" applyProtection="1">
      <alignment horizontal="center" vertical="center" wrapText="1"/>
      <protection locked="0"/>
    </xf>
    <xf numFmtId="1" fontId="21" fillId="0" borderId="9" xfId="2" applyNumberFormat="1" applyFont="1" applyFill="1" applyBorder="1" applyAlignment="1" applyProtection="1">
      <alignment horizontal="center" vertical="center" wrapText="1"/>
      <protection locked="0"/>
    </xf>
    <xf numFmtId="2" fontId="22" fillId="5" borderId="26" xfId="2" applyNumberFormat="1" applyFont="1" applyFill="1" applyBorder="1" applyAlignment="1" applyProtection="1">
      <alignment horizontal="right" vertical="top" wrapText="1"/>
      <protection locked="0"/>
    </xf>
    <xf numFmtId="14" fontId="24" fillId="0" borderId="2" xfId="5" applyNumberFormat="1" applyFont="1" applyBorder="1" applyAlignment="1" applyProtection="1">
      <alignment vertical="center" wrapText="1"/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21" fillId="0" borderId="1" xfId="4" applyFont="1" applyBorder="1" applyAlignment="1" applyProtection="1">
      <alignment horizontal="center" vertical="center" wrapText="1"/>
      <protection locked="0"/>
    </xf>
    <xf numFmtId="14" fontId="21" fillId="0" borderId="1" xfId="4" applyNumberFormat="1" applyFont="1" applyBorder="1" applyAlignment="1" applyProtection="1">
      <alignment horizontal="center" vertical="center" wrapText="1"/>
      <protection locked="0"/>
    </xf>
    <xf numFmtId="14" fontId="16" fillId="0" borderId="2" xfId="5" applyNumberFormat="1" applyFont="1" applyBorder="1" applyAlignment="1" applyProtection="1">
      <alignment horizontal="center" wrapText="1"/>
      <protection locked="0"/>
    </xf>
    <xf numFmtId="0" fontId="0" fillId="0" borderId="1" xfId="0" applyBorder="1"/>
    <xf numFmtId="49" fontId="10" fillId="0" borderId="1" xfId="0" applyNumberFormat="1" applyFont="1" applyBorder="1"/>
    <xf numFmtId="0" fontId="10" fillId="0" borderId="1" xfId="0" applyFont="1" applyBorder="1"/>
    <xf numFmtId="0" fontId="16" fillId="0" borderId="1" xfId="9" applyFont="1" applyFill="1" applyBorder="1" applyAlignment="1" applyProtection="1">
      <alignment horizontal="center" vertical="center" wrapText="1"/>
      <protection locked="0"/>
    </xf>
    <xf numFmtId="49" fontId="16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9" applyFont="1" applyFill="1" applyBorder="1" applyAlignment="1" applyProtection="1">
      <alignment horizontal="left" vertical="center" wrapText="1"/>
      <protection locked="0"/>
    </xf>
    <xf numFmtId="0" fontId="16" fillId="0" borderId="2" xfId="9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>
      <alignment horizontal="center" vertical="center"/>
    </xf>
    <xf numFmtId="0" fontId="16" fillId="7" borderId="1" xfId="9" applyFont="1" applyFill="1" applyBorder="1" applyAlignment="1" applyProtection="1">
      <alignment vertical="center" wrapText="1"/>
      <protection locked="0"/>
    </xf>
    <xf numFmtId="0" fontId="41" fillId="0" borderId="1" xfId="0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8" fillId="0" borderId="1" xfId="0" applyFont="1" applyFill="1" applyBorder="1" applyAlignment="1">
      <alignment wrapText="1"/>
    </xf>
    <xf numFmtId="0" fontId="16" fillId="0" borderId="2" xfId="9" applyFont="1" applyFill="1" applyBorder="1" applyAlignment="1" applyProtection="1">
      <alignment horizontal="left" vertical="center" wrapText="1"/>
      <protection locked="0"/>
    </xf>
    <xf numFmtId="0" fontId="16" fillId="2" borderId="1" xfId="9" applyFont="1" applyFill="1" applyBorder="1" applyAlignment="1" applyProtection="1">
      <alignment vertical="center" wrapText="1"/>
      <protection locked="0"/>
    </xf>
    <xf numFmtId="2" fontId="16" fillId="2" borderId="1" xfId="9" applyNumberFormat="1" applyFont="1" applyFill="1" applyBorder="1" applyAlignment="1" applyProtection="1">
      <alignment vertical="center" wrapText="1"/>
      <protection locked="0"/>
    </xf>
    <xf numFmtId="49" fontId="16" fillId="2" borderId="1" xfId="9" applyNumberFormat="1" applyFont="1" applyFill="1" applyBorder="1" applyAlignment="1" applyProtection="1">
      <alignment horizontal="left" vertical="center" wrapText="1"/>
      <protection locked="0"/>
    </xf>
    <xf numFmtId="0" fontId="16" fillId="2" borderId="2" xfId="9" applyFont="1" applyFill="1" applyBorder="1" applyAlignment="1" applyProtection="1">
      <alignment vertical="center" wrapText="1"/>
      <protection locked="0"/>
    </xf>
    <xf numFmtId="49" fontId="16" fillId="2" borderId="2" xfId="9" applyNumberFormat="1" applyFont="1" applyFill="1" applyBorder="1" applyAlignment="1" applyProtection="1">
      <alignment vertical="center" wrapText="1"/>
      <protection locked="0"/>
    </xf>
    <xf numFmtId="4" fontId="33" fillId="0" borderId="1" xfId="0" applyNumberFormat="1" applyFont="1" applyBorder="1" applyAlignment="1">
      <alignment wrapText="1"/>
    </xf>
    <xf numFmtId="0" fontId="16" fillId="0" borderId="1" xfId="9" applyFont="1" applyBorder="1" applyAlignment="1" applyProtection="1">
      <alignment horizontal="center" vertical="center" wrapText="1"/>
      <protection locked="0"/>
    </xf>
    <xf numFmtId="49" fontId="16" fillId="0" borderId="1" xfId="9" applyNumberFormat="1" applyFont="1" applyBorder="1" applyAlignment="1" applyProtection="1">
      <alignment horizontal="center" vertical="center" wrapText="1"/>
      <protection locked="0"/>
    </xf>
    <xf numFmtId="0" fontId="16" fillId="0" borderId="2" xfId="9" applyFont="1" applyBorder="1" applyAlignment="1" applyProtection="1">
      <alignment horizontal="center" vertical="center" wrapText="1"/>
      <protection locked="0"/>
    </xf>
    <xf numFmtId="165" fontId="30" fillId="0" borderId="2" xfId="8" applyNumberFormat="1" applyFont="1" applyFill="1" applyBorder="1" applyAlignment="1" applyProtection="1">
      <alignment horizontal="center" vertical="center"/>
      <protection locked="0"/>
    </xf>
    <xf numFmtId="165" fontId="30" fillId="7" borderId="2" xfId="8" applyNumberFormat="1" applyFont="1" applyFill="1" applyBorder="1" applyAlignment="1" applyProtection="1">
      <alignment horizontal="center" vertical="center"/>
      <protection locked="0"/>
    </xf>
    <xf numFmtId="165" fontId="43" fillId="0" borderId="34" xfId="8" applyNumberFormat="1" applyFont="1" applyBorder="1" applyAlignment="1" applyProtection="1">
      <alignment horizontal="center" vertical="center"/>
      <protection locked="0"/>
    </xf>
    <xf numFmtId="49" fontId="43" fillId="0" borderId="6" xfId="2" applyNumberFormat="1" applyFont="1" applyFill="1" applyBorder="1" applyAlignment="1" applyProtection="1">
      <alignment horizontal="left" vertical="center" wrapText="1"/>
      <protection locked="0"/>
    </xf>
    <xf numFmtId="165" fontId="43" fillId="7" borderId="2" xfId="8" applyNumberFormat="1" applyFont="1" applyFill="1" applyBorder="1" applyAlignment="1" applyProtection="1">
      <alignment horizontal="left" vertical="center"/>
      <protection locked="0"/>
    </xf>
    <xf numFmtId="165" fontId="43" fillId="2" borderId="1" xfId="8" applyNumberFormat="1" applyFont="1" applyFill="1" applyBorder="1" applyAlignment="1" applyProtection="1">
      <alignment horizontal="center" vertical="center"/>
      <protection locked="0"/>
    </xf>
    <xf numFmtId="1" fontId="44" fillId="2" borderId="43" xfId="2" applyNumberFormat="1" applyFont="1" applyFill="1" applyBorder="1" applyAlignment="1" applyProtection="1">
      <alignment horizontal="left" vertical="center" wrapText="1"/>
      <protection locked="0"/>
    </xf>
    <xf numFmtId="1" fontId="43" fillId="2" borderId="40" xfId="2" applyNumberFormat="1" applyFont="1" applyFill="1" applyBorder="1" applyAlignment="1" applyProtection="1">
      <alignment horizontal="left" vertical="center" wrapText="1"/>
      <protection locked="0"/>
    </xf>
    <xf numFmtId="49" fontId="30" fillId="2" borderId="27" xfId="2" applyNumberFormat="1" applyFont="1" applyFill="1" applyBorder="1" applyAlignment="1" applyProtection="1">
      <alignment horizontal="left" vertical="center" wrapText="1"/>
      <protection locked="0"/>
    </xf>
    <xf numFmtId="1" fontId="44" fillId="2" borderId="1" xfId="2" applyNumberFormat="1" applyFont="1" applyFill="1" applyBorder="1" applyAlignment="1" applyProtection="1">
      <alignment horizontal="left" vertical="center" wrapText="1"/>
      <protection locked="0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0" fillId="2" borderId="1" xfId="2" applyNumberFormat="1" applyFont="1" applyFill="1" applyBorder="1" applyAlignment="1" applyProtection="1">
      <alignment horizontal="left" vertical="center" wrapText="1"/>
      <protection locked="0"/>
    </xf>
    <xf numFmtId="0" fontId="45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17" fontId="35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Alignment="1" applyProtection="1">
      <alignment horizontal="left"/>
      <protection locked="0"/>
    </xf>
    <xf numFmtId="0" fontId="14" fillId="2" borderId="1" xfId="0" applyFont="1" applyFill="1" applyBorder="1" applyAlignment="1" applyProtection="1">
      <alignment horizontal="center"/>
      <protection locked="0"/>
    </xf>
    <xf numFmtId="0" fontId="35" fillId="2" borderId="1" xfId="0" applyFont="1" applyFill="1" applyBorder="1" applyAlignment="1" applyProtection="1">
      <alignment horizontal="center"/>
      <protection locked="0"/>
    </xf>
    <xf numFmtId="14" fontId="35" fillId="2" borderId="1" xfId="0" applyNumberFormat="1" applyFont="1" applyFill="1" applyBorder="1" applyAlignment="1" applyProtection="1">
      <alignment horizontal="center"/>
      <protection locked="0"/>
    </xf>
    <xf numFmtId="49" fontId="17" fillId="0" borderId="1" xfId="0" applyNumberFormat="1" applyFont="1" applyBorder="1" applyAlignment="1">
      <alignment horizontal="center"/>
    </xf>
    <xf numFmtId="0" fontId="35" fillId="2" borderId="0" xfId="0" applyFont="1" applyFill="1" applyProtection="1">
      <protection locked="0"/>
    </xf>
    <xf numFmtId="0" fontId="17" fillId="0" borderId="1" xfId="0" applyFont="1" applyBorder="1"/>
    <xf numFmtId="14" fontId="8" fillId="0" borderId="1" xfId="3" applyNumberFormat="1" applyFill="1" applyBorder="1" applyAlignment="1" applyProtection="1">
      <alignment horizontal="center" vertical="center"/>
      <protection locked="0"/>
    </xf>
    <xf numFmtId="4" fontId="21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14" fillId="0" borderId="1" xfId="0" applyFont="1" applyFill="1" applyBorder="1" applyAlignment="1" applyProtection="1">
      <alignment horizontal="right"/>
      <protection locked="0"/>
    </xf>
    <xf numFmtId="14" fontId="16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9" applyFont="1" applyFill="1" applyBorder="1" applyAlignment="1" applyProtection="1">
      <alignment horizontal="right" vertical="center" wrapText="1"/>
      <protection locked="0"/>
    </xf>
    <xf numFmtId="0" fontId="21" fillId="0" borderId="1" xfId="2" applyFont="1" applyFill="1" applyBorder="1" applyAlignment="1" applyProtection="1">
      <alignment horizontal="right" vertical="center" wrapText="1"/>
      <protection locked="0"/>
    </xf>
    <xf numFmtId="0" fontId="21" fillId="0" borderId="1" xfId="2" applyFont="1" applyFill="1" applyBorder="1" applyAlignment="1" applyProtection="1">
      <alignment horizontal="right" vertical="top" wrapText="1"/>
      <protection locked="0"/>
    </xf>
    <xf numFmtId="4" fontId="21" fillId="0" borderId="1" xfId="2" applyNumberFormat="1" applyFont="1" applyFill="1" applyBorder="1" applyAlignment="1" applyProtection="1">
      <alignment horizontal="right" vertical="top" wrapText="1"/>
      <protection locked="0"/>
    </xf>
    <xf numFmtId="1" fontId="21" fillId="0" borderId="31" xfId="11" applyNumberFormat="1" applyFont="1" applyFill="1" applyBorder="1" applyAlignment="1" applyProtection="1">
      <alignment horizontal="left" vertical="center" wrapText="1"/>
      <protection locked="0"/>
    </xf>
    <xf numFmtId="0" fontId="47" fillId="0" borderId="1" xfId="11" applyFont="1" applyFill="1" applyBorder="1" applyAlignment="1" applyProtection="1">
      <alignment horizontal="left" vertical="top" wrapText="1"/>
      <protection locked="0"/>
    </xf>
    <xf numFmtId="0" fontId="14" fillId="0" borderId="0" xfId="2" applyFont="1" applyFill="1" applyAlignment="1" applyProtection="1">
      <alignment vertical="center"/>
      <protection locked="0"/>
    </xf>
    <xf numFmtId="1" fontId="21" fillId="0" borderId="39" xfId="11" applyNumberFormat="1" applyFont="1" applyFill="1" applyBorder="1" applyAlignment="1" applyProtection="1">
      <alignment horizontal="left" vertical="center" wrapText="1"/>
      <protection locked="0"/>
    </xf>
    <xf numFmtId="0" fontId="48" fillId="0" borderId="1" xfId="2" applyFont="1" applyFill="1" applyBorder="1" applyProtection="1">
      <protection locked="0"/>
    </xf>
    <xf numFmtId="1" fontId="21" fillId="0" borderId="45" xfId="11" applyNumberFormat="1" applyFont="1" applyFill="1" applyBorder="1" applyAlignment="1" applyProtection="1">
      <alignment horizontal="left" vertical="center" wrapText="1"/>
      <protection locked="0"/>
    </xf>
    <xf numFmtId="1" fontId="21" fillId="0" borderId="46" xfId="11" applyNumberFormat="1" applyFont="1" applyFill="1" applyBorder="1" applyAlignment="1" applyProtection="1">
      <alignment horizontal="left" vertical="center" wrapText="1"/>
      <protection locked="0"/>
    </xf>
    <xf numFmtId="1" fontId="21" fillId="0" borderId="5" xfId="11" applyNumberFormat="1" applyFont="1" applyFill="1" applyBorder="1" applyAlignment="1" applyProtection="1">
      <alignment horizontal="left" vertical="center" wrapText="1"/>
      <protection locked="0"/>
    </xf>
    <xf numFmtId="1" fontId="21" fillId="0" borderId="3" xfId="11" applyNumberFormat="1" applyFont="1" applyFill="1" applyBorder="1" applyAlignment="1" applyProtection="1">
      <alignment horizontal="left" vertical="center" wrapText="1"/>
      <protection locked="0"/>
    </xf>
    <xf numFmtId="1" fontId="16" fillId="2" borderId="39" xfId="2" applyNumberFormat="1" applyFont="1" applyFill="1" applyBorder="1" applyAlignment="1" applyProtection="1">
      <alignment horizontal="left" vertical="top" wrapText="1"/>
      <protection locked="0"/>
    </xf>
    <xf numFmtId="1" fontId="16" fillId="2" borderId="1" xfId="2" applyNumberFormat="1" applyFont="1" applyFill="1" applyBorder="1" applyAlignment="1" applyProtection="1">
      <alignment horizontal="left" vertical="top" wrapText="1"/>
      <protection locked="0"/>
    </xf>
    <xf numFmtId="0" fontId="16" fillId="2" borderId="1" xfId="2" applyFont="1" applyFill="1" applyBorder="1" applyAlignment="1" applyProtection="1">
      <alignment horizontal="left" vertical="top" wrapText="1"/>
      <protection locked="0"/>
    </xf>
    <xf numFmtId="1" fontId="16" fillId="2" borderId="7" xfId="2" applyNumberFormat="1" applyFont="1" applyFill="1" applyBorder="1" applyAlignment="1" applyProtection="1">
      <alignment horizontal="left" vertical="top" wrapText="1"/>
      <protection locked="0"/>
    </xf>
    <xf numFmtId="1" fontId="16" fillId="2" borderId="9" xfId="2" applyNumberFormat="1" applyFont="1" applyFill="1" applyBorder="1" applyAlignment="1" applyProtection="1">
      <alignment horizontal="left" vertical="top" wrapText="1"/>
      <protection locked="0"/>
    </xf>
    <xf numFmtId="1" fontId="16" fillId="2" borderId="6" xfId="2" applyNumberFormat="1" applyFont="1" applyFill="1" applyBorder="1" applyAlignment="1" applyProtection="1">
      <alignment horizontal="left" vertical="top" wrapText="1"/>
      <protection locked="0"/>
    </xf>
    <xf numFmtId="0" fontId="16" fillId="2" borderId="6" xfId="2" applyFont="1" applyFill="1" applyBorder="1" applyAlignment="1" applyProtection="1">
      <alignment horizontal="left" vertical="top" wrapText="1"/>
      <protection locked="0"/>
    </xf>
    <xf numFmtId="0" fontId="16" fillId="2" borderId="7" xfId="2" applyFont="1" applyFill="1" applyBorder="1" applyAlignment="1" applyProtection="1">
      <alignment horizontal="left" vertical="top" wrapText="1"/>
      <protection locked="0"/>
    </xf>
    <xf numFmtId="1" fontId="14" fillId="2" borderId="7" xfId="2" applyNumberFormat="1" applyFont="1" applyFill="1" applyBorder="1" applyAlignment="1" applyProtection="1">
      <alignment horizontal="left" vertical="top" wrapText="1"/>
      <protection locked="0"/>
    </xf>
    <xf numFmtId="0" fontId="14" fillId="2" borderId="7" xfId="2" applyFont="1" applyFill="1" applyBorder="1" applyAlignment="1" applyProtection="1">
      <alignment horizontal="left" vertical="top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6" fillId="0" borderId="41" xfId="4" applyFont="1" applyBorder="1" applyAlignment="1" applyProtection="1">
      <alignment horizontal="center" vertical="center" wrapText="1"/>
      <protection locked="0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1" xfId="4" applyFont="1" applyFill="1" applyBorder="1" applyAlignment="1" applyProtection="1">
      <alignment horizontal="center" vertical="center" wrapText="1"/>
    </xf>
    <xf numFmtId="0" fontId="16" fillId="5" borderId="2" xfId="4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vertical="center" wrapText="1"/>
    </xf>
    <xf numFmtId="0" fontId="14" fillId="0" borderId="1" xfId="2" applyFont="1" applyFill="1" applyBorder="1" applyAlignment="1" applyProtection="1">
      <alignment vertical="center" wrapText="1"/>
    </xf>
    <xf numFmtId="2" fontId="14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Border="1" applyAlignment="1">
      <alignment horizontal="center" vertical="center" wrapText="1"/>
    </xf>
    <xf numFmtId="4" fontId="14" fillId="0" borderId="1" xfId="2" applyNumberFormat="1" applyFont="1" applyBorder="1" applyProtection="1">
      <protection locked="0"/>
    </xf>
    <xf numFmtId="4" fontId="14" fillId="0" borderId="1" xfId="2" applyNumberFormat="1" applyFont="1" applyBorder="1" applyAlignment="1" applyProtection="1">
      <alignment horizontal="right"/>
      <protection locked="0"/>
    </xf>
    <xf numFmtId="1" fontId="21" fillId="0" borderId="43" xfId="2" applyNumberFormat="1" applyFont="1" applyFill="1" applyBorder="1" applyAlignment="1" applyProtection="1">
      <alignment horizontal="left" vertical="top" wrapText="1"/>
      <protection locked="0"/>
    </xf>
    <xf numFmtId="0" fontId="24" fillId="0" borderId="2" xfId="5" applyFont="1" applyFill="1" applyBorder="1" applyAlignment="1" applyProtection="1">
      <alignment wrapText="1"/>
      <protection locked="0"/>
    </xf>
    <xf numFmtId="14" fontId="24" fillId="0" borderId="2" xfId="5" applyNumberFormat="1" applyFont="1" applyFill="1" applyBorder="1" applyAlignment="1" applyProtection="1">
      <alignment wrapText="1"/>
      <protection locked="0"/>
    </xf>
    <xf numFmtId="1" fontId="21" fillId="0" borderId="47" xfId="2" applyNumberFormat="1" applyFont="1" applyFill="1" applyBorder="1" applyAlignment="1" applyProtection="1">
      <alignment horizontal="left" vertical="top" wrapText="1"/>
      <protection locked="0"/>
    </xf>
    <xf numFmtId="0" fontId="24" fillId="0" borderId="32" xfId="5" applyFont="1" applyBorder="1" applyAlignment="1" applyProtection="1">
      <alignment wrapText="1"/>
      <protection locked="0"/>
    </xf>
    <xf numFmtId="1" fontId="21" fillId="0" borderId="34" xfId="2" applyNumberFormat="1" applyFont="1" applyFill="1" applyBorder="1" applyAlignment="1" applyProtection="1">
      <alignment horizontal="left" vertical="top" wrapText="1"/>
      <protection locked="0"/>
    </xf>
    <xf numFmtId="14" fontId="24" fillId="0" borderId="32" xfId="5" applyNumberFormat="1" applyFont="1" applyBorder="1" applyAlignment="1" applyProtection="1">
      <alignment wrapText="1"/>
      <protection locked="0"/>
    </xf>
    <xf numFmtId="0" fontId="21" fillId="0" borderId="1" xfId="13" applyFont="1" applyBorder="1" applyAlignment="1" applyProtection="1">
      <alignment vertical="center" wrapText="1"/>
      <protection locked="0"/>
    </xf>
    <xf numFmtId="2" fontId="21" fillId="0" borderId="1" xfId="13" applyNumberFormat="1" applyFont="1" applyBorder="1" applyAlignment="1" applyProtection="1">
      <alignment vertical="center" wrapText="1"/>
      <protection locked="0"/>
    </xf>
    <xf numFmtId="49" fontId="21" fillId="0" borderId="1" xfId="13" applyNumberFormat="1" applyFont="1" applyBorder="1" applyAlignment="1" applyProtection="1">
      <alignment vertical="center" wrapText="1"/>
      <protection locked="0"/>
    </xf>
    <xf numFmtId="0" fontId="21" fillId="0" borderId="2" xfId="13" applyFont="1" applyBorder="1" applyAlignment="1" applyProtection="1">
      <alignment vertical="center" wrapText="1"/>
      <protection locked="0"/>
    </xf>
    <xf numFmtId="49" fontId="16" fillId="0" borderId="1" xfId="13" applyNumberFormat="1" applyFont="1" applyFill="1" applyBorder="1" applyAlignment="1" applyProtection="1">
      <alignment vertical="center" wrapText="1"/>
      <protection locked="0"/>
    </xf>
    <xf numFmtId="0" fontId="16" fillId="0" borderId="1" xfId="13" applyFont="1" applyFill="1" applyBorder="1" applyAlignment="1" applyProtection="1">
      <alignment vertical="center" wrapText="1"/>
      <protection locked="0"/>
    </xf>
    <xf numFmtId="2" fontId="16" fillId="0" borderId="1" xfId="13" applyNumberFormat="1" applyFont="1" applyFill="1" applyBorder="1" applyAlignment="1" applyProtection="1">
      <alignment vertical="center" wrapText="1"/>
      <protection locked="0"/>
    </xf>
    <xf numFmtId="0" fontId="16" fillId="0" borderId="2" xfId="13" applyFont="1" applyFill="1" applyBorder="1" applyAlignment="1" applyProtection="1">
      <alignment vertical="center" wrapText="1"/>
      <protection locked="0"/>
    </xf>
    <xf numFmtId="49" fontId="16" fillId="0" borderId="2" xfId="13" applyNumberFormat="1" applyFont="1" applyFill="1" applyBorder="1" applyAlignment="1" applyProtection="1">
      <alignment vertical="center" wrapText="1"/>
      <protection locked="0"/>
    </xf>
    <xf numFmtId="0" fontId="16" fillId="0" borderId="1" xfId="13" applyFont="1" applyBorder="1" applyAlignment="1" applyProtection="1">
      <alignment vertical="center" wrapText="1"/>
      <protection locked="0"/>
    </xf>
    <xf numFmtId="2" fontId="16" fillId="0" borderId="1" xfId="13" applyNumberFormat="1" applyFont="1" applyBorder="1" applyAlignment="1" applyProtection="1">
      <alignment vertical="center" wrapText="1"/>
      <protection locked="0"/>
    </xf>
    <xf numFmtId="0" fontId="16" fillId="0" borderId="2" xfId="13" applyFont="1" applyBorder="1" applyAlignment="1" applyProtection="1">
      <alignment vertical="center" wrapText="1"/>
      <protection locked="0"/>
    </xf>
    <xf numFmtId="49" fontId="16" fillId="0" borderId="2" xfId="13" applyNumberFormat="1" applyFont="1" applyBorder="1" applyAlignment="1" applyProtection="1">
      <alignment vertical="center" wrapText="1"/>
      <protection locked="0"/>
    </xf>
    <xf numFmtId="0" fontId="21" fillId="0" borderId="8" xfId="2" applyFont="1" applyFill="1" applyBorder="1" applyAlignment="1" applyProtection="1">
      <alignment horizontal="left" vertical="top" wrapText="1"/>
      <protection locked="0"/>
    </xf>
    <xf numFmtId="0" fontId="14" fillId="0" borderId="0" xfId="2" applyFont="1" applyFill="1" applyProtection="1">
      <protection locked="0"/>
    </xf>
    <xf numFmtId="0" fontId="14" fillId="0" borderId="1" xfId="2" applyFont="1" applyFill="1" applyBorder="1" applyProtection="1">
      <protection locked="0"/>
    </xf>
    <xf numFmtId="0" fontId="37" fillId="0" borderId="1" xfId="2" applyFont="1" applyFill="1" applyBorder="1" applyAlignment="1">
      <alignment horizontal="left" vertical="top" wrapText="1"/>
    </xf>
    <xf numFmtId="0" fontId="10" fillId="0" borderId="1" xfId="2" applyFill="1" applyBorder="1" applyAlignment="1">
      <alignment vertical="top"/>
    </xf>
    <xf numFmtId="0" fontId="10" fillId="0" borderId="1" xfId="2" applyFont="1" applyFill="1" applyBorder="1" applyAlignment="1">
      <alignment vertical="top"/>
    </xf>
    <xf numFmtId="0" fontId="52" fillId="0" borderId="1" xfId="11" applyFont="1" applyFill="1" applyBorder="1" applyAlignment="1">
      <alignment horizontal="left" vertical="top" wrapText="1"/>
    </xf>
    <xf numFmtId="0" fontId="39" fillId="0" borderId="1" xfId="4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Alignment="1">
      <alignment wrapText="1"/>
    </xf>
    <xf numFmtId="49" fontId="38" fillId="0" borderId="1" xfId="0" applyNumberFormat="1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0" fontId="38" fillId="0" borderId="1" xfId="0" quotePrefix="1" applyFont="1" applyBorder="1" applyAlignment="1">
      <alignment horizontal="center"/>
    </xf>
    <xf numFmtId="0" fontId="38" fillId="0" borderId="1" xfId="0" applyFont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0" fontId="39" fillId="0" borderId="2" xfId="4" applyFont="1" applyFill="1" applyBorder="1" applyAlignment="1" applyProtection="1">
      <alignment horizontal="left" vertical="center" wrapText="1"/>
      <protection locked="0"/>
    </xf>
    <xf numFmtId="0" fontId="39" fillId="0" borderId="1" xfId="4" applyFont="1" applyFill="1" applyBorder="1" applyAlignment="1" applyProtection="1">
      <alignment horizontal="left" vertical="center" wrapText="1"/>
      <protection locked="0"/>
    </xf>
    <xf numFmtId="0" fontId="38" fillId="0" borderId="1" xfId="0" applyFont="1" applyFill="1" applyBorder="1" applyAlignment="1">
      <alignment horizontal="left" wrapText="1"/>
    </xf>
    <xf numFmtId="0" fontId="38" fillId="0" borderId="1" xfId="0" quotePrefix="1" applyFont="1" applyBorder="1" applyAlignment="1">
      <alignment horizontal="left"/>
    </xf>
    <xf numFmtId="4" fontId="8" fillId="0" borderId="1" xfId="0" applyNumberFormat="1" applyFont="1" applyBorder="1" applyAlignment="1">
      <alignment wrapText="1"/>
    </xf>
    <xf numFmtId="4" fontId="8" fillId="0" borderId="1" xfId="0" applyNumberFormat="1" applyFont="1" applyBorder="1" applyAlignment="1">
      <alignment vertical="center" wrapText="1"/>
    </xf>
    <xf numFmtId="0" fontId="16" fillId="0" borderId="2" xfId="9" applyFont="1" applyBorder="1" applyAlignment="1" applyProtection="1">
      <alignment vertical="center" wrapText="1"/>
      <protection locked="0"/>
    </xf>
    <xf numFmtId="0" fontId="37" fillId="0" borderId="1" xfId="2" applyFont="1" applyFill="1" applyBorder="1" applyAlignment="1" applyProtection="1">
      <alignment horizontal="center" vertical="top" wrapText="1"/>
      <protection locked="0"/>
    </xf>
    <xf numFmtId="165" fontId="39" fillId="0" borderId="1" xfId="10" applyNumberFormat="1" applyFont="1" applyFill="1" applyBorder="1" applyAlignment="1" applyProtection="1">
      <alignment horizontal="center" vertical="center"/>
      <protection locked="0"/>
    </xf>
    <xf numFmtId="1" fontId="37" fillId="0" borderId="1" xfId="2" applyNumberFormat="1" applyFont="1" applyFill="1" applyBorder="1" applyAlignment="1" applyProtection="1">
      <alignment horizontal="left" vertical="top" wrapText="1"/>
      <protection locked="0"/>
    </xf>
    <xf numFmtId="49" fontId="3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2" applyFont="1" applyFill="1" applyBorder="1" applyAlignment="1" applyProtection="1">
      <alignment horizontal="left" vertical="top" wrapText="1"/>
      <protection locked="0"/>
    </xf>
    <xf numFmtId="0" fontId="37" fillId="0" borderId="1" xfId="2" applyFont="1" applyFill="1" applyBorder="1" applyAlignment="1" applyProtection="1">
      <alignment horizontal="right" vertical="top" wrapText="1"/>
      <protection locked="0"/>
    </xf>
    <xf numFmtId="0" fontId="38" fillId="0" borderId="1" xfId="0" applyFont="1" applyFill="1" applyBorder="1" applyAlignment="1" applyProtection="1">
      <alignment horizontal="right"/>
      <protection locked="0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0" fontId="38" fillId="0" borderId="1" xfId="1" applyFont="1" applyFill="1" applyBorder="1" applyAlignment="1" applyProtection="1">
      <alignment horizontal="left" vertical="top" wrapText="1"/>
    </xf>
    <xf numFmtId="0" fontId="37" fillId="0" borderId="1" xfId="2" applyNumberFormat="1" applyFont="1" applyFill="1" applyBorder="1" applyAlignment="1" applyProtection="1">
      <alignment horizontal="right" vertical="top" wrapText="1"/>
      <protection locked="0"/>
    </xf>
    <xf numFmtId="0" fontId="38" fillId="0" borderId="1" xfId="0" applyFont="1" applyFill="1" applyBorder="1" applyAlignment="1">
      <alignment horizontal="right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0" fontId="38" fillId="0" borderId="1" xfId="0" applyNumberFormat="1" applyFont="1" applyFill="1" applyBorder="1" applyAlignment="1">
      <alignment horizontal="right"/>
    </xf>
    <xf numFmtId="49" fontId="37" fillId="0" borderId="1" xfId="2" applyNumberFormat="1" applyFont="1" applyFill="1" applyBorder="1" applyAlignment="1" applyProtection="1">
      <alignment horizontal="left" vertical="top" wrapText="1"/>
      <protection locked="0"/>
    </xf>
    <xf numFmtId="0" fontId="37" fillId="0" borderId="1" xfId="2" applyFont="1" applyFill="1" applyBorder="1" applyAlignment="1" applyProtection="1">
      <alignment horizontal="right" vertical="center" wrapText="1"/>
      <protection locked="0"/>
    </xf>
    <xf numFmtId="0" fontId="38" fillId="0" borderId="1" xfId="0" applyFont="1" applyFill="1" applyBorder="1" applyAlignment="1" applyProtection="1">
      <alignment horizontal="right" vertical="center"/>
      <protection locked="0"/>
    </xf>
    <xf numFmtId="0" fontId="37" fillId="0" borderId="1" xfId="0" applyFont="1" applyFill="1" applyBorder="1" applyAlignment="1">
      <alignment horizontal="left" vertical="top" wrapText="1"/>
    </xf>
    <xf numFmtId="49" fontId="37" fillId="0" borderId="1" xfId="0" applyNumberFormat="1" applyFont="1" applyFill="1" applyBorder="1" applyAlignment="1">
      <alignment horizontal="center" vertical="center" wrapText="1"/>
    </xf>
    <xf numFmtId="2" fontId="38" fillId="0" borderId="1" xfId="2" applyNumberFormat="1" applyFont="1" applyFill="1" applyBorder="1" applyAlignment="1" applyProtection="1">
      <alignment horizontal="right" vertical="top" wrapText="1"/>
      <protection locked="0"/>
    </xf>
    <xf numFmtId="0" fontId="38" fillId="0" borderId="1" xfId="2" applyFont="1" applyFill="1" applyBorder="1" applyAlignment="1" applyProtection="1">
      <alignment horizontal="right" vertical="top" wrapText="1"/>
      <protection locked="0"/>
    </xf>
    <xf numFmtId="0" fontId="38" fillId="0" borderId="1" xfId="2" applyFont="1" applyFill="1" applyBorder="1" applyAlignment="1" applyProtection="1">
      <alignment horizontal="left" vertical="top"/>
      <protection locked="0"/>
    </xf>
    <xf numFmtId="1" fontId="3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9" fillId="0" borderId="1" xfId="15" applyFont="1" applyFill="1" applyBorder="1" applyAlignment="1">
      <alignment horizontal="left" vertical="top"/>
    </xf>
    <xf numFmtId="49" fontId="38" fillId="0" borderId="1" xfId="0" quotePrefix="1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top"/>
    </xf>
    <xf numFmtId="14" fontId="8" fillId="0" borderId="2" xfId="3" applyNumberFormat="1" applyBorder="1" applyProtection="1">
      <protection locked="0"/>
    </xf>
    <xf numFmtId="1" fontId="21" fillId="0" borderId="8" xfId="2" applyNumberFormat="1" applyFont="1" applyFill="1" applyBorder="1" applyAlignment="1" applyProtection="1">
      <alignment horizontal="left" vertical="top" wrapText="1"/>
      <protection locked="0"/>
    </xf>
    <xf numFmtId="0" fontId="14" fillId="0" borderId="1" xfId="2" applyFont="1" applyFill="1" applyBorder="1" applyAlignment="1" applyProtection="1">
      <alignment horizontal="left" wrapText="1"/>
    </xf>
    <xf numFmtId="0" fontId="21" fillId="0" borderId="48" xfId="2" applyFont="1" applyFill="1" applyBorder="1" applyAlignment="1" applyProtection="1">
      <alignment horizontal="left" vertical="top" wrapText="1"/>
      <protection locked="0"/>
    </xf>
    <xf numFmtId="0" fontId="21" fillId="0" borderId="42" xfId="2" applyFont="1" applyFill="1" applyBorder="1" applyAlignment="1" applyProtection="1">
      <alignment horizontal="left" vertical="top" wrapText="1"/>
      <protection locked="0"/>
    </xf>
    <xf numFmtId="0" fontId="14" fillId="0" borderId="1" xfId="2" applyFont="1" applyFill="1" applyBorder="1" applyAlignment="1" applyProtection="1">
      <alignment horizontal="center"/>
      <protection locked="0"/>
    </xf>
    <xf numFmtId="165" fontId="36" fillId="0" borderId="1" xfId="10" applyNumberFormat="1" applyFont="1" applyFill="1" applyBorder="1" applyAlignment="1" applyProtection="1">
      <alignment horizontal="center" vertical="center"/>
      <protection locked="0"/>
    </xf>
    <xf numFmtId="0" fontId="39" fillId="0" borderId="1" xfId="15" applyFont="1" applyFill="1" applyBorder="1"/>
    <xf numFmtId="0" fontId="38" fillId="0" borderId="1" xfId="0" applyFont="1" applyBorder="1"/>
    <xf numFmtId="0" fontId="39" fillId="0" borderId="2" xfId="4" applyFont="1" applyBorder="1" applyAlignment="1" applyProtection="1">
      <alignment horizontal="left" vertical="center" wrapText="1"/>
      <protection locked="0"/>
    </xf>
    <xf numFmtId="0" fontId="16" fillId="0" borderId="1" xfId="4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left"/>
    </xf>
    <xf numFmtId="49" fontId="38" fillId="0" borderId="1" xfId="0" quotePrefix="1" applyNumberFormat="1" applyFont="1" applyBorder="1" applyAlignment="1">
      <alignment horizontal="center"/>
    </xf>
    <xf numFmtId="0" fontId="39" fillId="0" borderId="1" xfId="15" applyFont="1" applyFill="1" applyBorder="1" applyAlignment="1">
      <alignment horizontal="left"/>
    </xf>
    <xf numFmtId="0" fontId="39" fillId="0" borderId="1" xfId="0" applyFont="1" applyFill="1" applyBorder="1"/>
    <xf numFmtId="0" fontId="16" fillId="0" borderId="2" xfId="4" applyFont="1" applyBorder="1" applyAlignment="1" applyProtection="1">
      <alignment horizontal="left" vertical="center" wrapText="1"/>
      <protection locked="0"/>
    </xf>
    <xf numFmtId="0" fontId="16" fillId="0" borderId="2" xfId="4" applyFont="1" applyFill="1" applyBorder="1" applyAlignment="1" applyProtection="1">
      <alignment horizontal="left" vertical="center" wrapText="1"/>
      <protection locked="0"/>
    </xf>
    <xf numFmtId="0" fontId="16" fillId="0" borderId="1" xfId="4" applyFont="1" applyBorder="1" applyAlignment="1" applyProtection="1">
      <alignment horizontal="left" vertical="center" wrapText="1"/>
      <protection locked="0"/>
    </xf>
    <xf numFmtId="49" fontId="30" fillId="0" borderId="6" xfId="2" applyNumberFormat="1" applyFont="1" applyFill="1" applyBorder="1" applyAlignment="1" applyProtection="1">
      <alignment horizontal="center" vertical="center" wrapText="1"/>
      <protection locked="0"/>
    </xf>
    <xf numFmtId="49" fontId="30" fillId="0" borderId="7" xfId="2" applyNumberFormat="1" applyFont="1" applyFill="1" applyBorder="1" applyAlignment="1" applyProtection="1">
      <alignment horizontal="center" vertical="center" wrapText="1"/>
      <protection locked="0"/>
    </xf>
    <xf numFmtId="49" fontId="30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43" fillId="2" borderId="1" xfId="0" applyNumberFormat="1" applyFont="1" applyFill="1" applyBorder="1" applyAlignment="1" applyProtection="1">
      <alignment horizontal="center" vertical="center"/>
      <protection locked="0"/>
    </xf>
    <xf numFmtId="0" fontId="30" fillId="0" borderId="6" xfId="2" applyFont="1" applyFill="1" applyBorder="1" applyAlignment="1" applyProtection="1">
      <alignment horizontal="right" vertical="center" wrapText="1"/>
      <protection locked="0"/>
    </xf>
    <xf numFmtId="0" fontId="43" fillId="0" borderId="6" xfId="2" applyFont="1" applyFill="1" applyBorder="1" applyAlignment="1" applyProtection="1">
      <alignment horizontal="right" vertical="center" wrapText="1"/>
      <protection locked="0"/>
    </xf>
    <xf numFmtId="0" fontId="43" fillId="2" borderId="44" xfId="2" applyFont="1" applyFill="1" applyBorder="1" applyAlignment="1" applyProtection="1">
      <alignment horizontal="right" vertical="center" wrapText="1"/>
      <protection locked="0"/>
    </xf>
    <xf numFmtId="1" fontId="43" fillId="2" borderId="0" xfId="2" applyNumberFormat="1" applyFont="1" applyFill="1" applyBorder="1" applyAlignment="1" applyProtection="1">
      <alignment horizontal="center" vertical="center" wrapText="1"/>
      <protection locked="0"/>
    </xf>
    <xf numFmtId="1" fontId="4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46" fillId="2" borderId="1" xfId="0" applyFont="1" applyFill="1" applyBorder="1" applyAlignment="1">
      <alignment horizontal="right"/>
    </xf>
    <xf numFmtId="0" fontId="35" fillId="2" borderId="1" xfId="0" applyFont="1" applyFill="1" applyBorder="1" applyAlignment="1" applyProtection="1">
      <alignment horizontal="right"/>
      <protection locked="0"/>
    </xf>
    <xf numFmtId="0" fontId="46" fillId="2" borderId="4" xfId="0" applyFont="1" applyFill="1" applyBorder="1" applyAlignment="1">
      <alignment horizontal="right"/>
    </xf>
    <xf numFmtId="0" fontId="35" fillId="2" borderId="4" xfId="0" applyFont="1" applyFill="1" applyBorder="1" applyAlignment="1" applyProtection="1">
      <alignment horizontal="right"/>
      <protection locked="0"/>
    </xf>
    <xf numFmtId="49" fontId="21" fillId="0" borderId="1" xfId="11" applyNumberFormat="1" applyFont="1" applyFill="1" applyBorder="1" applyAlignment="1" applyProtection="1">
      <alignment horizontal="center" vertical="top" wrapText="1"/>
      <protection locked="0"/>
    </xf>
    <xf numFmtId="1" fontId="16" fillId="2" borderId="1" xfId="2" applyNumberFormat="1" applyFont="1" applyFill="1" applyBorder="1" applyAlignment="1" applyProtection="1">
      <alignment horizontal="center" vertical="top" wrapText="1"/>
      <protection locked="0"/>
    </xf>
    <xf numFmtId="1" fontId="16" fillId="2" borderId="1" xfId="2" quotePrefix="1" applyNumberFormat="1" applyFont="1" applyFill="1" applyBorder="1" applyAlignment="1" applyProtection="1">
      <alignment horizontal="center" vertical="top" wrapText="1"/>
      <protection locked="0"/>
    </xf>
    <xf numFmtId="49" fontId="16" fillId="2" borderId="1" xfId="2" applyNumberFormat="1" applyFont="1" applyFill="1" applyBorder="1" applyAlignment="1" applyProtection="1">
      <alignment horizontal="center" vertical="top" wrapText="1"/>
      <protection locked="0"/>
    </xf>
    <xf numFmtId="49" fontId="16" fillId="2" borderId="34" xfId="2" applyNumberFormat="1" applyFont="1" applyFill="1" applyBorder="1" applyAlignment="1" applyProtection="1">
      <alignment horizontal="center" vertical="top" wrapText="1"/>
      <protection locked="0"/>
    </xf>
    <xf numFmtId="1" fontId="16" fillId="2" borderId="6" xfId="2" applyNumberFormat="1" applyFont="1" applyFill="1" applyBorder="1" applyAlignment="1" applyProtection="1">
      <alignment horizontal="center" vertical="top" wrapText="1"/>
      <protection locked="0"/>
    </xf>
    <xf numFmtId="1" fontId="16" fillId="2" borderId="7" xfId="2" applyNumberFormat="1" applyFont="1" applyFill="1" applyBorder="1" applyAlignment="1" applyProtection="1">
      <alignment horizontal="center" vertical="top" wrapText="1"/>
      <protection locked="0"/>
    </xf>
    <xf numFmtId="49" fontId="14" fillId="2" borderId="7" xfId="2" applyNumberFormat="1" applyFont="1" applyFill="1" applyBorder="1" applyAlignment="1" applyProtection="1">
      <alignment horizontal="center" vertical="top" wrapText="1"/>
      <protection locked="0"/>
    </xf>
    <xf numFmtId="49" fontId="21" fillId="0" borderId="39" xfId="2" applyNumberFormat="1" applyFont="1" applyFill="1" applyBorder="1" applyAlignment="1" applyProtection="1">
      <alignment horizontal="center" vertical="top" wrapText="1"/>
      <protection locked="0"/>
    </xf>
    <xf numFmtId="49" fontId="21" fillId="0" borderId="31" xfId="2" applyNumberFormat="1" applyFont="1" applyFill="1" applyBorder="1" applyAlignment="1" applyProtection="1">
      <alignment horizontal="center" vertical="top" wrapText="1"/>
      <protection locked="0"/>
    </xf>
    <xf numFmtId="49" fontId="14" fillId="0" borderId="5" xfId="2" applyNumberFormat="1" applyFont="1" applyFill="1" applyBorder="1" applyAlignment="1" applyProtection="1">
      <alignment horizontal="center"/>
      <protection locked="0"/>
    </xf>
    <xf numFmtId="49" fontId="14" fillId="0" borderId="1" xfId="2" applyNumberFormat="1" applyFont="1" applyFill="1" applyBorder="1" applyAlignment="1" applyProtection="1">
      <alignment horizontal="center"/>
      <protection locked="0"/>
    </xf>
    <xf numFmtId="0" fontId="38" fillId="0" borderId="1" xfId="2" applyFont="1" applyFill="1" applyBorder="1" applyAlignment="1">
      <alignment horizontal="center" vertical="top" wrapText="1"/>
    </xf>
    <xf numFmtId="0" fontId="38" fillId="0" borderId="5" xfId="2" applyFont="1" applyFill="1" applyBorder="1" applyAlignment="1">
      <alignment horizontal="center" vertical="top" wrapText="1"/>
    </xf>
    <xf numFmtId="0" fontId="52" fillId="0" borderId="5" xfId="11" applyFont="1" applyFill="1" applyBorder="1" applyAlignment="1">
      <alignment horizontal="center" vertical="top" wrapText="1"/>
    </xf>
    <xf numFmtId="0" fontId="14" fillId="0" borderId="5" xfId="2" applyFont="1" applyFill="1" applyBorder="1" applyAlignment="1" applyProtection="1">
      <alignment horizontal="center"/>
      <protection locked="0"/>
    </xf>
    <xf numFmtId="0" fontId="52" fillId="0" borderId="1" xfId="11" applyFont="1" applyFill="1" applyBorder="1" applyAlignment="1">
      <alignment horizontal="center" vertical="top" wrapText="1"/>
    </xf>
    <xf numFmtId="165" fontId="21" fillId="0" borderId="2" xfId="8" applyNumberFormat="1" applyFont="1" applyFill="1" applyBorder="1" applyAlignment="1" applyProtection="1">
      <alignment horizontal="center"/>
      <protection locked="0"/>
    </xf>
    <xf numFmtId="165" fontId="14" fillId="0" borderId="2" xfId="8" applyNumberFormat="1" applyFont="1" applyFill="1" applyBorder="1" applyAlignment="1" applyProtection="1">
      <alignment horizontal="center"/>
      <protection locked="0"/>
    </xf>
    <xf numFmtId="165" fontId="21" fillId="0" borderId="34" xfId="8" applyNumberFormat="1" applyFont="1" applyFill="1" applyBorder="1" applyAlignment="1" applyProtection="1">
      <alignment horizontal="center"/>
      <protection locked="0"/>
    </xf>
    <xf numFmtId="165" fontId="21" fillId="0" borderId="1" xfId="8" applyNumberFormat="1" applyFont="1" applyFill="1" applyBorder="1" applyAlignment="1" applyProtection="1">
      <alignment horizontal="center"/>
      <protection locked="0"/>
    </xf>
    <xf numFmtId="165" fontId="16" fillId="2" borderId="2" xfId="8" applyNumberFormat="1" applyFont="1" applyFill="1" applyBorder="1" applyAlignment="1" applyProtection="1">
      <alignment horizontal="center"/>
      <protection locked="0"/>
    </xf>
    <xf numFmtId="165" fontId="14" fillId="2" borderId="3" xfId="8" applyNumberFormat="1" applyFont="1" applyFill="1" applyBorder="1" applyAlignment="1" applyProtection="1">
      <alignment horizontal="center"/>
      <protection locked="0"/>
    </xf>
    <xf numFmtId="14" fontId="8" fillId="0" borderId="1" xfId="3" applyNumberFormat="1" applyBorder="1" applyAlignment="1" applyProtection="1">
      <alignment horizontal="center"/>
      <protection locked="0"/>
    </xf>
    <xf numFmtId="165" fontId="21" fillId="0" borderId="2" xfId="14" applyNumberFormat="1" applyFont="1" applyFill="1" applyBorder="1" applyAlignment="1" applyProtection="1">
      <alignment horizontal="center"/>
      <protection locked="0"/>
    </xf>
    <xf numFmtId="14" fontId="14" fillId="0" borderId="1" xfId="2" applyNumberFormat="1" applyFont="1" applyFill="1" applyBorder="1" applyAlignment="1" applyProtection="1">
      <alignment horizontal="center"/>
      <protection locked="0"/>
    </xf>
    <xf numFmtId="165" fontId="16" fillId="0" borderId="1" xfId="14" applyNumberFormat="1" applyFont="1" applyFill="1" applyBorder="1" applyAlignment="1" applyProtection="1">
      <alignment horizontal="center"/>
      <protection locked="0"/>
    </xf>
    <xf numFmtId="0" fontId="51" fillId="0" borderId="1" xfId="2" applyFont="1" applyFill="1" applyBorder="1" applyAlignment="1">
      <alignment horizontal="center"/>
    </xf>
    <xf numFmtId="0" fontId="8" fillId="0" borderId="0" xfId="11" applyFont="1" applyFill="1" applyAlignment="1">
      <alignment horizontal="center"/>
    </xf>
    <xf numFmtId="0" fontId="21" fillId="0" borderId="1" xfId="11" applyFont="1" applyFill="1" applyBorder="1" applyAlignment="1" applyProtection="1">
      <alignment horizontal="right" vertical="top" wrapText="1"/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1" xfId="2" applyFont="1" applyFill="1" applyBorder="1" applyAlignment="1" applyProtection="1">
      <alignment horizontal="right"/>
      <protection locked="0"/>
    </xf>
    <xf numFmtId="0" fontId="16" fillId="2" borderId="1" xfId="2" applyFont="1" applyFill="1" applyBorder="1" applyAlignment="1" applyProtection="1">
      <alignment horizontal="right" vertical="top" wrapText="1"/>
      <protection locked="0"/>
    </xf>
    <xf numFmtId="0" fontId="16" fillId="2" borderId="6" xfId="2" applyFont="1" applyFill="1" applyBorder="1" applyAlignment="1" applyProtection="1">
      <alignment horizontal="right" vertical="top" wrapText="1"/>
      <protection locked="0"/>
    </xf>
    <xf numFmtId="0" fontId="16" fillId="2" borderId="9" xfId="2" applyFont="1" applyFill="1" applyBorder="1" applyAlignment="1" applyProtection="1">
      <alignment horizontal="right" vertical="top" wrapText="1"/>
      <protection locked="0"/>
    </xf>
    <xf numFmtId="0" fontId="16" fillId="2" borderId="26" xfId="2" applyFont="1" applyFill="1" applyBorder="1" applyAlignment="1" applyProtection="1">
      <alignment horizontal="right" vertical="top" wrapText="1"/>
      <protection locked="0"/>
    </xf>
    <xf numFmtId="0" fontId="16" fillId="2" borderId="40" xfId="2" applyFont="1" applyFill="1" applyBorder="1" applyAlignment="1" applyProtection="1">
      <alignment horizontal="right" vertical="top" wrapText="1"/>
      <protection locked="0"/>
    </xf>
    <xf numFmtId="2" fontId="21" fillId="0" borderId="1" xfId="2" applyNumberFormat="1" applyFont="1" applyFill="1" applyBorder="1" applyAlignment="1" applyProtection="1">
      <alignment horizontal="right" vertical="top" wrapText="1"/>
      <protection locked="0"/>
    </xf>
    <xf numFmtId="4" fontId="14" fillId="0" borderId="5" xfId="2" applyNumberFormat="1" applyFont="1" applyBorder="1" applyAlignment="1" applyProtection="1">
      <alignment horizontal="right"/>
      <protection locked="0"/>
    </xf>
    <xf numFmtId="4" fontId="14" fillId="0" borderId="4" xfId="2" applyNumberFormat="1" applyFont="1" applyBorder="1" applyAlignment="1" applyProtection="1">
      <alignment horizontal="right"/>
      <protection locked="0"/>
    </xf>
    <xf numFmtId="166" fontId="21" fillId="0" borderId="1" xfId="2" applyNumberFormat="1" applyFont="1" applyFill="1" applyBorder="1" applyAlignment="1" applyProtection="1">
      <alignment horizontal="center" vertical="top" wrapText="1"/>
    </xf>
    <xf numFmtId="2" fontId="21" fillId="0" borderId="1" xfId="2" applyNumberFormat="1" applyFont="1" applyFill="1" applyBorder="1" applyAlignment="1" applyProtection="1">
      <alignment horizontal="center" vertical="top" wrapText="1"/>
    </xf>
    <xf numFmtId="1" fontId="21" fillId="0" borderId="1" xfId="2" applyNumberFormat="1" applyFont="1" applyFill="1" applyBorder="1" applyAlignment="1" applyProtection="1">
      <alignment horizontal="center" vertical="top" wrapText="1"/>
    </xf>
    <xf numFmtId="0" fontId="22" fillId="0" borderId="8" xfId="2" applyFont="1" applyFill="1" applyBorder="1" applyAlignment="1" applyProtection="1">
      <alignment horizontal="right" vertical="top" wrapText="1"/>
      <protection locked="0"/>
    </xf>
    <xf numFmtId="2" fontId="22" fillId="0" borderId="27" xfId="2" applyNumberFormat="1" applyFont="1" applyFill="1" applyBorder="1" applyAlignment="1" applyProtection="1">
      <alignment horizontal="right" vertical="top" wrapText="1"/>
      <protection locked="0"/>
    </xf>
    <xf numFmtId="0" fontId="22" fillId="0" borderId="27" xfId="2" applyFont="1" applyFill="1" applyBorder="1" applyAlignment="1" applyProtection="1">
      <alignment horizontal="right" vertical="top" wrapText="1"/>
      <protection locked="0"/>
    </xf>
    <xf numFmtId="2" fontId="22" fillId="0" borderId="1" xfId="2" applyNumberFormat="1" applyFont="1" applyFill="1" applyBorder="1" applyAlignment="1" applyProtection="1">
      <alignment horizontal="right" vertical="top" wrapText="1"/>
      <protection locked="0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14" fillId="0" borderId="6" xfId="2" applyFont="1" applyFill="1" applyBorder="1" applyAlignment="1" applyProtection="1">
      <alignment horizontal="right" vertical="top" wrapText="1"/>
      <protection locked="0"/>
    </xf>
    <xf numFmtId="1" fontId="21" fillId="0" borderId="2" xfId="2" applyNumberFormat="1" applyFont="1" applyFill="1" applyBorder="1" applyAlignment="1" applyProtection="1">
      <alignment horizontal="center" vertical="top" wrapText="1"/>
    </xf>
    <xf numFmtId="0" fontId="22" fillId="0" borderId="9" xfId="2" applyFont="1" applyFill="1" applyBorder="1" applyAlignment="1" applyProtection="1">
      <alignment horizontal="right" vertical="top" wrapText="1"/>
      <protection locked="0"/>
    </xf>
    <xf numFmtId="2" fontId="22" fillId="0" borderId="6" xfId="2" applyNumberFormat="1" applyFont="1" applyFill="1" applyBorder="1" applyAlignment="1" applyProtection="1">
      <alignment horizontal="right" vertical="top" wrapText="1"/>
      <protection locked="0"/>
    </xf>
    <xf numFmtId="2" fontId="22" fillId="0" borderId="9" xfId="2" applyNumberFormat="1" applyFont="1" applyFill="1" applyBorder="1" applyAlignment="1" applyProtection="1">
      <alignment horizontal="right" vertical="top" wrapText="1"/>
      <protection locked="0"/>
    </xf>
    <xf numFmtId="0" fontId="38" fillId="0" borderId="2" xfId="0" applyFont="1" applyBorder="1" applyAlignment="1">
      <alignment horizontal="center"/>
    </xf>
    <xf numFmtId="0" fontId="38" fillId="0" borderId="2" xfId="0" applyFont="1" applyBorder="1" applyAlignment="1">
      <alignment horizontal="left"/>
    </xf>
    <xf numFmtId="165" fontId="36" fillId="0" borderId="2" xfId="10" applyNumberFormat="1" applyFont="1" applyFill="1" applyBorder="1" applyAlignment="1" applyProtection="1">
      <alignment horizontal="center" vertical="center"/>
      <protection locked="0"/>
    </xf>
    <xf numFmtId="2" fontId="38" fillId="0" borderId="0" xfId="2" applyNumberFormat="1" applyFont="1" applyFill="1" applyBorder="1" applyAlignment="1" applyProtection="1">
      <alignment horizontal="right" vertical="top" wrapText="1"/>
      <protection locked="0"/>
    </xf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50" fillId="0" borderId="1" xfId="0" applyNumberFormat="1" applyFont="1" applyBorder="1" applyAlignment="1">
      <alignment horizontal="center"/>
    </xf>
    <xf numFmtId="0" fontId="14" fillId="0" borderId="1" xfId="2" applyFont="1" applyFill="1" applyBorder="1" applyAlignment="1" applyProtection="1">
      <alignment horizontal="center" vertical="top"/>
      <protection locked="0"/>
    </xf>
    <xf numFmtId="4" fontId="14" fillId="0" borderId="4" xfId="2" applyNumberFormat="1" applyFont="1" applyFill="1" applyBorder="1" applyAlignment="1" applyProtection="1">
      <alignment horizontal="center" vertical="center"/>
      <protection locked="0"/>
    </xf>
    <xf numFmtId="4" fontId="14" fillId="0" borderId="1" xfId="2" applyNumberFormat="1" applyFont="1" applyFill="1" applyBorder="1" applyAlignment="1" applyProtection="1">
      <alignment horizontal="center" vertical="center"/>
      <protection locked="0"/>
    </xf>
    <xf numFmtId="4" fontId="16" fillId="6" borderId="1" xfId="0" applyNumberFormat="1" applyFont="1" applyFill="1" applyBorder="1" applyAlignment="1">
      <alignment horizontal="center" vertical="center" wrapText="1"/>
    </xf>
    <xf numFmtId="4" fontId="16" fillId="0" borderId="1" xfId="0" applyNumberFormat="1" applyFont="1" applyFill="1" applyBorder="1" applyAlignment="1">
      <alignment horizontal="center" vertical="center" wrapText="1"/>
    </xf>
    <xf numFmtId="4" fontId="14" fillId="6" borderId="1" xfId="1" applyNumberFormat="1" applyFont="1" applyFill="1" applyBorder="1" applyAlignment="1" applyProtection="1">
      <alignment horizontal="center" vertical="center" wrapText="1"/>
    </xf>
    <xf numFmtId="43" fontId="0" fillId="0" borderId="1" xfId="12" applyFont="1" applyBorder="1" applyAlignment="1">
      <alignment horizontal="center"/>
    </xf>
    <xf numFmtId="43" fontId="8" fillId="2" borderId="1" xfId="12" applyFont="1" applyFill="1" applyBorder="1" applyAlignment="1">
      <alignment horizont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167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2" xfId="9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6" fillId="4" borderId="10" xfId="5" applyFont="1" applyFill="1" applyBorder="1" applyAlignment="1" applyProtection="1">
      <alignment horizontal="center"/>
    </xf>
    <xf numFmtId="0" fontId="26" fillId="4" borderId="12" xfId="5" applyFont="1" applyFill="1" applyBorder="1" applyAlignment="1" applyProtection="1">
      <alignment horizontal="center"/>
    </xf>
    <xf numFmtId="0" fontId="26" fillId="4" borderId="11" xfId="5" applyFont="1" applyFill="1" applyBorder="1" applyAlignment="1" applyProtection="1">
      <alignment horizont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vertical="center" wrapText="1"/>
    </xf>
    <xf numFmtId="0" fontId="38" fillId="0" borderId="34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/>
    </xf>
    <xf numFmtId="0" fontId="39" fillId="0" borderId="34" xfId="4" applyFont="1" applyFill="1" applyBorder="1" applyAlignment="1" applyProtection="1">
      <alignment horizontal="center" vertical="center" wrapText="1"/>
      <protection locked="0"/>
    </xf>
    <xf numFmtId="0" fontId="39" fillId="0" borderId="2" xfId="4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/>
      <protection locked="0"/>
    </xf>
    <xf numFmtId="0" fontId="38" fillId="0" borderId="1" xfId="0" applyFont="1" applyFill="1" applyBorder="1" applyAlignment="1">
      <alignment horizontal="left" vertical="center" wrapText="1"/>
    </xf>
    <xf numFmtId="0" fontId="16" fillId="0" borderId="34" xfId="4" applyFont="1" applyBorder="1" applyAlignment="1" applyProtection="1">
      <alignment horizontal="center" vertical="center" wrapText="1"/>
      <protection locked="0"/>
    </xf>
    <xf numFmtId="0" fontId="16" fillId="0" borderId="2" xfId="4" applyFont="1" applyBorder="1" applyAlignment="1" applyProtection="1">
      <alignment horizontal="center" vertical="center" wrapText="1"/>
      <protection locked="0"/>
    </xf>
    <xf numFmtId="2" fontId="38" fillId="0" borderId="34" xfId="0" applyNumberFormat="1" applyFont="1" applyBorder="1" applyAlignment="1">
      <alignment horizontal="center"/>
    </xf>
    <xf numFmtId="2" fontId="38" fillId="0" borderId="32" xfId="0" applyNumberFormat="1" applyFont="1" applyBorder="1" applyAlignment="1">
      <alignment horizontal="center"/>
    </xf>
    <xf numFmtId="2" fontId="38" fillId="0" borderId="2" xfId="0" applyNumberFormat="1" applyFont="1" applyBorder="1" applyAlignment="1">
      <alignment horizontal="center"/>
    </xf>
    <xf numFmtId="0" fontId="16" fillId="0" borderId="32" xfId="4" applyFont="1" applyBorder="1" applyAlignment="1" applyProtection="1">
      <alignment horizontal="center" vertical="center" wrapText="1"/>
      <protection locked="0"/>
    </xf>
    <xf numFmtId="0" fontId="16" fillId="0" borderId="34" xfId="4" applyFont="1" applyFill="1" applyBorder="1" applyAlignment="1" applyProtection="1">
      <alignment horizontal="center" vertical="center" wrapText="1"/>
      <protection locked="0"/>
    </xf>
    <xf numFmtId="0" fontId="16" fillId="0" borderId="32" xfId="4" applyFont="1" applyFill="1" applyBorder="1" applyAlignment="1" applyProtection="1">
      <alignment horizontal="center" vertical="center" wrapText="1"/>
      <protection locked="0"/>
    </xf>
    <xf numFmtId="0" fontId="16" fillId="0" borderId="2" xfId="4" applyFont="1" applyFill="1" applyBorder="1" applyAlignment="1" applyProtection="1">
      <alignment horizontal="center" vertical="center" wrapText="1"/>
      <protection locked="0"/>
    </xf>
    <xf numFmtId="0" fontId="16" fillId="0" borderId="34" xfId="9" applyFont="1" applyBorder="1" applyAlignment="1" applyProtection="1">
      <alignment horizontal="center" vertical="center" wrapText="1"/>
      <protection locked="0"/>
    </xf>
    <xf numFmtId="0" fontId="16" fillId="0" borderId="32" xfId="9" applyFont="1" applyBorder="1" applyAlignment="1" applyProtection="1">
      <alignment horizontal="center" vertical="center" wrapText="1"/>
      <protection locked="0"/>
    </xf>
    <xf numFmtId="0" fontId="16" fillId="0" borderId="2" xfId="9" applyFont="1" applyBorder="1" applyAlignment="1" applyProtection="1">
      <alignment horizontal="center" vertical="center" wrapText="1"/>
      <protection locked="0"/>
    </xf>
    <xf numFmtId="0" fontId="38" fillId="0" borderId="34" xfId="0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8" fillId="0" borderId="34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21" fillId="0" borderId="34" xfId="9" applyFont="1" applyBorder="1" applyAlignment="1" applyProtection="1">
      <alignment horizontal="center" wrapText="1"/>
      <protection locked="0"/>
    </xf>
    <xf numFmtId="0" fontId="21" fillId="0" borderId="32" xfId="9" applyFont="1" applyBorder="1" applyAlignment="1" applyProtection="1">
      <alignment horizontal="center" wrapText="1"/>
      <protection locked="0"/>
    </xf>
    <xf numFmtId="0" fontId="21" fillId="0" borderId="2" xfId="9" applyFont="1" applyBorder="1" applyAlignment="1" applyProtection="1">
      <alignment horizontal="center" wrapText="1"/>
      <protection locked="0"/>
    </xf>
  </cellXfs>
  <cellStyles count="16">
    <cellStyle name="Comma" xfId="12" builtinId="3"/>
    <cellStyle name="Good" xfId="15" builtinId="26"/>
    <cellStyle name="Normal" xfId="0" builtinId="0"/>
    <cellStyle name="Normal 2" xfId="2"/>
    <cellStyle name="Normal 2 3" xfId="11"/>
    <cellStyle name="Normal 3" xfId="3"/>
    <cellStyle name="Normal 4" xfId="4"/>
    <cellStyle name="Normal 4 2" xfId="9"/>
    <cellStyle name="Normal 4 3" xfId="13"/>
    <cellStyle name="Normal 5" xfId="5"/>
    <cellStyle name="Normal 5 2" xfId="6"/>
    <cellStyle name="Normal 5 2 2" xfId="7"/>
    <cellStyle name="Normal 5 2 2 2" xfId="10"/>
    <cellStyle name="Normal 5 2 3" xfId="8"/>
    <cellStyle name="Normal 5 3" xfId="14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86118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6213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171450</xdr:rowOff>
    </xdr:from>
    <xdr:to>
      <xdr:col>1</xdr:col>
      <xdr:colOff>1495425</xdr:colOff>
      <xdr:row>44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44</xdr:row>
      <xdr:rowOff>180975</xdr:rowOff>
    </xdr:from>
    <xdr:to>
      <xdr:col>2</xdr:col>
      <xdr:colOff>554556</xdr:colOff>
      <xdr:row>44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71</xdr:row>
      <xdr:rowOff>171450</xdr:rowOff>
    </xdr:from>
    <xdr:to>
      <xdr:col>2</xdr:col>
      <xdr:colOff>1495425</xdr:colOff>
      <xdr:row>71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39</xdr:row>
      <xdr:rowOff>4082</xdr:rowOff>
    </xdr:from>
    <xdr:to>
      <xdr:col>5</xdr:col>
      <xdr:colOff>110219</xdr:colOff>
      <xdr:row>39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17</xdr:row>
      <xdr:rowOff>4082</xdr:rowOff>
    </xdr:from>
    <xdr:to>
      <xdr:col>5</xdr:col>
      <xdr:colOff>110219</xdr:colOff>
      <xdr:row>17</xdr:row>
      <xdr:rowOff>4082</xdr:rowOff>
    </xdr:to>
    <xdr:cxnSp macro="">
      <xdr:nvCxnSpPr>
        <xdr:cNvPr id="4" name="Straight Connector 3"/>
        <xdr:cNvCxnSpPr/>
      </xdr:nvCxnSpPr>
      <xdr:spPr>
        <a:xfrm>
          <a:off x="4450897" y="3433082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D-2011.%20Finansuri%20angarishebi/angarishi-2011/forma-n1-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2(2)"/>
      <sheetName val="ფორმა N3"/>
      <sheetName val="ფორმა N3(2)"/>
      <sheetName val="ფორმა N4"/>
      <sheetName val="ფორმა N4(2)"/>
      <sheetName val="ფორმა N5"/>
      <sheetName val="ფორმა N5(2)"/>
      <sheetName val="ფორმა N6"/>
      <sheetName val="ფორმა N6(2)"/>
      <sheetName val="ფორმა N7"/>
      <sheetName val="ფაორმაN7(2)"/>
      <sheetName val="ფორმა N8"/>
      <sheetName val="ფორმა N8(2)"/>
      <sheetName val="ფორმა N9"/>
      <sheetName val="ფორმა N9(2)"/>
      <sheetName val="ფორმა N10"/>
      <sheetName val="ფორმა N10(2)"/>
      <sheetName val="ფორმა N10.1"/>
      <sheetName val="ფორმა N10.1(2)"/>
      <sheetName val="ფორმა N10.2"/>
      <sheetName val="Validation"/>
      <sheetName val="ფორმა N10.2(2)"/>
      <sheetName val="ფორმა N11"/>
      <sheetName val="ფორმა N11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19"/>
  <sheetViews>
    <sheetView showGridLines="0" view="pageBreakPreview" topLeftCell="A160" zoomScale="70" zoomScaleSheetLayoutView="70" workbookViewId="0">
      <selection activeCell="D197" sqref="D197"/>
    </sheetView>
  </sheetViews>
  <sheetFormatPr defaultRowHeight="15"/>
  <cols>
    <col min="1" max="1" width="6.28515625" style="60" bestFit="1" customWidth="1"/>
    <col min="2" max="2" width="13.140625" style="60" customWidth="1"/>
    <col min="3" max="3" width="17.5703125" style="60" bestFit="1" customWidth="1"/>
    <col min="4" max="4" width="15.140625" style="60" customWidth="1"/>
    <col min="5" max="6" width="18.5703125" style="60" customWidth="1"/>
    <col min="7" max="9" width="19.140625" style="91" customWidth="1"/>
    <col min="10" max="11" width="17.42578125" style="60" customWidth="1"/>
    <col min="12" max="12" width="16.7109375" style="60" customWidth="1"/>
    <col min="13" max="13" width="28.140625" style="60" customWidth="1"/>
    <col min="14" max="16384" width="9.140625" style="60"/>
  </cols>
  <sheetData>
    <row r="1" spans="1:13" s="105" customFormat="1">
      <c r="A1" s="108" t="s">
        <v>304</v>
      </c>
      <c r="B1" s="135"/>
      <c r="C1" s="135"/>
      <c r="D1" s="135"/>
      <c r="E1" s="136"/>
      <c r="F1" s="137"/>
      <c r="G1" s="139"/>
      <c r="H1" s="149"/>
      <c r="I1" s="108"/>
      <c r="J1" s="135"/>
      <c r="K1" s="136"/>
      <c r="L1" s="136"/>
      <c r="M1" s="335" t="s">
        <v>101</v>
      </c>
    </row>
    <row r="2" spans="1:13" s="105" customFormat="1">
      <c r="A2" s="110" t="s">
        <v>132</v>
      </c>
      <c r="B2" s="135"/>
      <c r="C2" s="135"/>
      <c r="D2" s="135"/>
      <c r="E2" s="136"/>
      <c r="F2" s="137"/>
      <c r="G2" s="139"/>
      <c r="H2" s="149"/>
      <c r="I2" s="110"/>
      <c r="J2" s="135"/>
      <c r="K2" s="136"/>
      <c r="L2" s="136"/>
      <c r="M2" s="334" t="s">
        <v>450</v>
      </c>
    </row>
    <row r="3" spans="1:13" s="105" customFormat="1">
      <c r="A3" s="135"/>
      <c r="B3" s="135"/>
      <c r="C3" s="138"/>
      <c r="D3" s="140"/>
      <c r="E3" s="136"/>
      <c r="F3" s="136"/>
      <c r="G3" s="141"/>
      <c r="H3" s="136"/>
      <c r="I3" s="136"/>
      <c r="J3" s="137"/>
      <c r="K3" s="135"/>
      <c r="L3" s="135"/>
      <c r="M3" s="136"/>
    </row>
    <row r="4" spans="1:13" s="105" customFormat="1">
      <c r="A4" s="137" t="s">
        <v>268</v>
      </c>
      <c r="B4" s="150"/>
      <c r="C4" s="150"/>
      <c r="D4" s="150" t="s">
        <v>271</v>
      </c>
      <c r="E4" s="158"/>
      <c r="F4" s="136"/>
      <c r="G4" s="143"/>
      <c r="H4" s="136"/>
      <c r="I4" s="157"/>
      <c r="J4" s="158"/>
      <c r="K4" s="135"/>
      <c r="L4" s="136"/>
      <c r="M4" s="136"/>
    </row>
    <row r="5" spans="1:13" s="105" customFormat="1">
      <c r="A5" s="137" t="s">
        <v>1600</v>
      </c>
      <c r="B5" s="137"/>
      <c r="C5" s="137"/>
      <c r="D5" s="150"/>
      <c r="E5" s="136"/>
      <c r="F5" s="136"/>
      <c r="G5" s="143"/>
      <c r="H5" s="143"/>
      <c r="I5" s="143"/>
      <c r="J5" s="142"/>
      <c r="K5" s="149"/>
      <c r="L5" s="135"/>
      <c r="M5" s="136"/>
    </row>
    <row r="6" spans="1:13" s="105" customFormat="1" ht="15.75" thickBot="1">
      <c r="A6" s="144"/>
      <c r="B6" s="136"/>
      <c r="C6" s="142"/>
      <c r="D6" s="145"/>
      <c r="E6" s="136"/>
      <c r="F6" s="136"/>
      <c r="G6" s="143"/>
      <c r="H6" s="143"/>
      <c r="I6" s="143"/>
      <c r="J6" s="136"/>
      <c r="K6" s="135"/>
      <c r="L6" s="135"/>
      <c r="M6" s="136"/>
    </row>
    <row r="7" spans="1:13" ht="15.75" thickBot="1">
      <c r="A7" s="146"/>
      <c r="B7" s="147"/>
      <c r="C7" s="146"/>
      <c r="D7" s="146"/>
      <c r="E7" s="148"/>
      <c r="F7" s="148"/>
      <c r="G7" s="137"/>
      <c r="H7" s="137"/>
      <c r="I7" s="137"/>
      <c r="J7" s="715" t="s">
        <v>419</v>
      </c>
      <c r="K7" s="716"/>
      <c r="L7" s="717"/>
      <c r="M7" s="146"/>
    </row>
    <row r="8" spans="1:13" s="68" customFormat="1" ht="39" thickBot="1">
      <c r="A8" s="214" t="s">
        <v>64</v>
      </c>
      <c r="B8" s="215" t="s">
        <v>133</v>
      </c>
      <c r="C8" s="215" t="s">
        <v>270</v>
      </c>
      <c r="D8" s="216" t="s">
        <v>277</v>
      </c>
      <c r="E8" s="61" t="s">
        <v>218</v>
      </c>
      <c r="F8" s="62" t="s">
        <v>217</v>
      </c>
      <c r="G8" s="63" t="s">
        <v>221</v>
      </c>
      <c r="H8" s="64" t="s">
        <v>222</v>
      </c>
      <c r="I8" s="65" t="s">
        <v>219</v>
      </c>
      <c r="J8" s="66" t="s">
        <v>273</v>
      </c>
      <c r="K8" s="67" t="s">
        <v>274</v>
      </c>
      <c r="L8" s="67" t="s">
        <v>223</v>
      </c>
      <c r="M8" s="217" t="s">
        <v>224</v>
      </c>
    </row>
    <row r="9" spans="1:13" s="96" customFormat="1" ht="15.75" thickBot="1">
      <c r="A9" s="207">
        <v>1</v>
      </c>
      <c r="B9" s="208">
        <v>2</v>
      </c>
      <c r="C9" s="208">
        <v>3</v>
      </c>
      <c r="D9" s="209">
        <v>4</v>
      </c>
      <c r="E9" s="210">
        <v>7</v>
      </c>
      <c r="F9" s="208">
        <v>8</v>
      </c>
      <c r="G9" s="212">
        <v>9</v>
      </c>
      <c r="H9" s="213">
        <v>12</v>
      </c>
      <c r="I9" s="211">
        <v>13</v>
      </c>
      <c r="J9" s="210">
        <v>14</v>
      </c>
      <c r="K9" s="208">
        <v>15</v>
      </c>
      <c r="L9" s="208">
        <v>16</v>
      </c>
      <c r="M9" s="211">
        <v>17</v>
      </c>
    </row>
    <row r="10" spans="1:13" ht="30">
      <c r="A10" s="69">
        <v>1</v>
      </c>
      <c r="B10" s="206" t="s">
        <v>467</v>
      </c>
      <c r="C10" s="70" t="s">
        <v>468</v>
      </c>
      <c r="D10" s="346">
        <v>15000</v>
      </c>
      <c r="E10" s="345" t="s">
        <v>452</v>
      </c>
      <c r="F10" s="345" t="s">
        <v>457</v>
      </c>
      <c r="G10" s="345" t="s">
        <v>462</v>
      </c>
      <c r="H10" s="345" t="s">
        <v>470</v>
      </c>
      <c r="I10" s="345" t="s">
        <v>469</v>
      </c>
      <c r="J10" s="72"/>
      <c r="K10" s="73"/>
      <c r="L10" s="74"/>
      <c r="M10" s="71"/>
    </row>
    <row r="11" spans="1:13" ht="30">
      <c r="A11" s="75">
        <v>2</v>
      </c>
      <c r="B11" s="206" t="s">
        <v>467</v>
      </c>
      <c r="C11" s="70" t="s">
        <v>468</v>
      </c>
      <c r="D11" s="346">
        <v>25000</v>
      </c>
      <c r="E11" s="345" t="s">
        <v>453</v>
      </c>
      <c r="F11" s="345" t="s">
        <v>458</v>
      </c>
      <c r="G11" s="345" t="s">
        <v>463</v>
      </c>
      <c r="H11" s="345" t="s">
        <v>471</v>
      </c>
      <c r="I11" s="345" t="s">
        <v>469</v>
      </c>
      <c r="J11" s="79"/>
      <c r="K11" s="80"/>
      <c r="L11" s="81"/>
      <c r="M11" s="78"/>
    </row>
    <row r="12" spans="1:13" ht="30">
      <c r="A12" s="75">
        <v>3</v>
      </c>
      <c r="B12" s="206" t="s">
        <v>467</v>
      </c>
      <c r="C12" s="70" t="s">
        <v>468</v>
      </c>
      <c r="D12" s="346">
        <v>20000</v>
      </c>
      <c r="E12" s="345" t="s">
        <v>454</v>
      </c>
      <c r="F12" s="345" t="s">
        <v>459</v>
      </c>
      <c r="G12" s="345" t="s">
        <v>464</v>
      </c>
      <c r="H12" s="345" t="s">
        <v>472</v>
      </c>
      <c r="I12" s="345" t="s">
        <v>469</v>
      </c>
      <c r="J12" s="79"/>
      <c r="K12" s="80"/>
      <c r="L12" s="81"/>
      <c r="M12" s="78"/>
    </row>
    <row r="13" spans="1:13" ht="30">
      <c r="A13" s="75">
        <v>4</v>
      </c>
      <c r="B13" s="206" t="s">
        <v>467</v>
      </c>
      <c r="C13" s="70" t="s">
        <v>468</v>
      </c>
      <c r="D13" s="346">
        <v>15000</v>
      </c>
      <c r="E13" s="345" t="s">
        <v>455</v>
      </c>
      <c r="F13" s="345" t="s">
        <v>460</v>
      </c>
      <c r="G13" s="345" t="s">
        <v>465</v>
      </c>
      <c r="H13" s="345" t="s">
        <v>473</v>
      </c>
      <c r="I13" s="345" t="s">
        <v>469</v>
      </c>
      <c r="J13" s="79"/>
      <c r="K13" s="80"/>
      <c r="L13" s="81"/>
      <c r="M13" s="78"/>
    </row>
    <row r="14" spans="1:13" ht="30">
      <c r="A14" s="75">
        <v>5</v>
      </c>
      <c r="B14" s="206" t="s">
        <v>467</v>
      </c>
      <c r="C14" s="70" t="s">
        <v>468</v>
      </c>
      <c r="D14" s="346">
        <v>10000</v>
      </c>
      <c r="E14" s="345" t="s">
        <v>456</v>
      </c>
      <c r="F14" s="345" t="s">
        <v>461</v>
      </c>
      <c r="G14" s="345" t="s">
        <v>466</v>
      </c>
      <c r="H14" s="345" t="s">
        <v>474</v>
      </c>
      <c r="I14" s="345" t="s">
        <v>469</v>
      </c>
      <c r="J14" s="79"/>
      <c r="K14" s="80"/>
      <c r="L14" s="81"/>
      <c r="M14" s="78"/>
    </row>
    <row r="15" spans="1:13" ht="30">
      <c r="A15" s="75">
        <v>6</v>
      </c>
      <c r="B15" s="206" t="s">
        <v>475</v>
      </c>
      <c r="C15" s="70" t="s">
        <v>468</v>
      </c>
      <c r="D15" s="346">
        <v>60000</v>
      </c>
      <c r="E15" s="345" t="s">
        <v>476</v>
      </c>
      <c r="F15" s="345" t="s">
        <v>477</v>
      </c>
      <c r="G15" s="345" t="s">
        <v>478</v>
      </c>
      <c r="H15" s="345" t="s">
        <v>479</v>
      </c>
      <c r="I15" s="345" t="s">
        <v>469</v>
      </c>
      <c r="J15" s="79"/>
      <c r="K15" s="80"/>
      <c r="L15" s="81"/>
      <c r="M15" s="78"/>
    </row>
    <row r="16" spans="1:13" ht="121.5">
      <c r="A16" s="75">
        <v>7</v>
      </c>
      <c r="B16" s="206" t="s">
        <v>480</v>
      </c>
      <c r="C16" s="70" t="s">
        <v>481</v>
      </c>
      <c r="D16" s="346">
        <v>1000</v>
      </c>
      <c r="E16" s="345" t="s">
        <v>482</v>
      </c>
      <c r="F16" s="345" t="s">
        <v>483</v>
      </c>
      <c r="G16" s="345" t="s">
        <v>484</v>
      </c>
      <c r="H16" s="77"/>
      <c r="I16" s="77"/>
      <c r="J16" s="345" t="s">
        <v>485</v>
      </c>
      <c r="K16" s="80"/>
      <c r="L16" s="81"/>
      <c r="M16" s="78"/>
    </row>
    <row r="17" spans="1:13" ht="30">
      <c r="A17" s="75">
        <v>8</v>
      </c>
      <c r="B17" s="345" t="s">
        <v>486</v>
      </c>
      <c r="C17" s="70" t="s">
        <v>468</v>
      </c>
      <c r="D17" s="346">
        <v>10000</v>
      </c>
      <c r="E17" s="345" t="s">
        <v>488</v>
      </c>
      <c r="F17" s="345" t="s">
        <v>527</v>
      </c>
      <c r="G17" s="345" t="s">
        <v>558</v>
      </c>
      <c r="H17" s="345" t="s">
        <v>598</v>
      </c>
      <c r="I17" s="345" t="s">
        <v>469</v>
      </c>
      <c r="J17" s="79"/>
      <c r="K17" s="80"/>
      <c r="L17" s="81"/>
      <c r="M17" s="78"/>
    </row>
    <row r="18" spans="1:13" ht="30">
      <c r="A18" s="75">
        <v>9</v>
      </c>
      <c r="B18" s="345" t="s">
        <v>486</v>
      </c>
      <c r="C18" s="70" t="s">
        <v>468</v>
      </c>
      <c r="D18" s="346">
        <v>10000</v>
      </c>
      <c r="E18" s="345" t="s">
        <v>489</v>
      </c>
      <c r="F18" s="345" t="s">
        <v>528</v>
      </c>
      <c r="G18" s="345" t="s">
        <v>559</v>
      </c>
      <c r="H18" s="345" t="s">
        <v>599</v>
      </c>
      <c r="I18" s="345" t="s">
        <v>469</v>
      </c>
      <c r="J18" s="79"/>
      <c r="K18" s="80"/>
      <c r="L18" s="81"/>
      <c r="M18" s="78"/>
    </row>
    <row r="19" spans="1:13" ht="30">
      <c r="A19" s="75">
        <v>10</v>
      </c>
      <c r="B19" s="345" t="s">
        <v>486</v>
      </c>
      <c r="C19" s="70" t="s">
        <v>468</v>
      </c>
      <c r="D19" s="346">
        <v>20000</v>
      </c>
      <c r="E19" s="345" t="s">
        <v>490</v>
      </c>
      <c r="F19" s="345" t="s">
        <v>529</v>
      </c>
      <c r="G19" s="345" t="s">
        <v>560</v>
      </c>
      <c r="H19" s="345" t="s">
        <v>600</v>
      </c>
      <c r="I19" s="345" t="s">
        <v>469</v>
      </c>
      <c r="J19" s="79"/>
      <c r="K19" s="80"/>
      <c r="L19" s="81"/>
      <c r="M19" s="78"/>
    </row>
    <row r="20" spans="1:13" ht="30">
      <c r="A20" s="75">
        <v>11</v>
      </c>
      <c r="B20" s="345" t="s">
        <v>486</v>
      </c>
      <c r="C20" s="70" t="s">
        <v>468</v>
      </c>
      <c r="D20" s="346">
        <v>20000</v>
      </c>
      <c r="E20" s="345" t="s">
        <v>491</v>
      </c>
      <c r="F20" s="345" t="s">
        <v>461</v>
      </c>
      <c r="G20" s="345" t="s">
        <v>561</v>
      </c>
      <c r="H20" s="345" t="s">
        <v>601</v>
      </c>
      <c r="I20" s="345" t="s">
        <v>469</v>
      </c>
      <c r="J20" s="79"/>
      <c r="K20" s="80"/>
      <c r="L20" s="81"/>
      <c r="M20" s="78"/>
    </row>
    <row r="21" spans="1:13" ht="30">
      <c r="A21" s="75">
        <v>12</v>
      </c>
      <c r="B21" s="345" t="s">
        <v>486</v>
      </c>
      <c r="C21" s="70" t="s">
        <v>468</v>
      </c>
      <c r="D21" s="346">
        <v>20000</v>
      </c>
      <c r="E21" s="345" t="s">
        <v>492</v>
      </c>
      <c r="F21" s="345" t="s">
        <v>530</v>
      </c>
      <c r="G21" s="345" t="s">
        <v>562</v>
      </c>
      <c r="H21" s="345" t="s">
        <v>602</v>
      </c>
      <c r="I21" s="345" t="s">
        <v>469</v>
      </c>
      <c r="J21" s="79"/>
      <c r="K21" s="80"/>
      <c r="L21" s="81"/>
      <c r="M21" s="78"/>
    </row>
    <row r="22" spans="1:13" ht="30">
      <c r="A22" s="75">
        <v>13</v>
      </c>
      <c r="B22" s="345" t="s">
        <v>486</v>
      </c>
      <c r="C22" s="70" t="s">
        <v>468</v>
      </c>
      <c r="D22" s="346">
        <v>40000</v>
      </c>
      <c r="E22" s="345" t="s">
        <v>493</v>
      </c>
      <c r="F22" s="345" t="s">
        <v>531</v>
      </c>
      <c r="G22" s="345" t="s">
        <v>563</v>
      </c>
      <c r="H22" s="345" t="s">
        <v>603</v>
      </c>
      <c r="I22" s="345" t="s">
        <v>638</v>
      </c>
      <c r="J22" s="79"/>
      <c r="K22" s="80"/>
      <c r="L22" s="81"/>
      <c r="M22" s="78"/>
    </row>
    <row r="23" spans="1:13" ht="30">
      <c r="A23" s="75">
        <v>14</v>
      </c>
      <c r="B23" s="345" t="s">
        <v>486</v>
      </c>
      <c r="C23" s="70" t="s">
        <v>468</v>
      </c>
      <c r="D23" s="346">
        <v>30000</v>
      </c>
      <c r="E23" s="345" t="s">
        <v>494</v>
      </c>
      <c r="F23" s="345" t="s">
        <v>532</v>
      </c>
      <c r="G23" s="345" t="s">
        <v>564</v>
      </c>
      <c r="H23" s="345" t="s">
        <v>604</v>
      </c>
      <c r="I23" s="345" t="s">
        <v>469</v>
      </c>
      <c r="J23" s="79"/>
      <c r="K23" s="80"/>
      <c r="L23" s="81"/>
      <c r="M23" s="78"/>
    </row>
    <row r="24" spans="1:13" ht="30">
      <c r="A24" s="75">
        <v>15</v>
      </c>
      <c r="B24" s="345" t="s">
        <v>486</v>
      </c>
      <c r="C24" s="70" t="s">
        <v>468</v>
      </c>
      <c r="D24" s="346">
        <v>20000</v>
      </c>
      <c r="E24" s="345" t="s">
        <v>495</v>
      </c>
      <c r="F24" s="345" t="s">
        <v>533</v>
      </c>
      <c r="G24" s="345" t="s">
        <v>565</v>
      </c>
      <c r="H24" s="345" t="s">
        <v>605</v>
      </c>
      <c r="I24" s="345" t="s">
        <v>469</v>
      </c>
      <c r="J24" s="79"/>
      <c r="K24" s="80"/>
      <c r="L24" s="81"/>
      <c r="M24" s="78"/>
    </row>
    <row r="25" spans="1:13" ht="30">
      <c r="A25" s="75">
        <v>16</v>
      </c>
      <c r="B25" s="345" t="s">
        <v>486</v>
      </c>
      <c r="C25" s="70" t="s">
        <v>468</v>
      </c>
      <c r="D25" s="346">
        <v>20000</v>
      </c>
      <c r="E25" s="345" t="s">
        <v>496</v>
      </c>
      <c r="F25" s="345" t="s">
        <v>532</v>
      </c>
      <c r="G25" s="345" t="s">
        <v>566</v>
      </c>
      <c r="H25" s="345" t="s">
        <v>606</v>
      </c>
      <c r="I25" s="345" t="s">
        <v>469</v>
      </c>
      <c r="J25" s="79"/>
      <c r="K25" s="80"/>
      <c r="L25" s="81"/>
      <c r="M25" s="78"/>
    </row>
    <row r="26" spans="1:13" ht="30">
      <c r="A26" s="75">
        <v>17</v>
      </c>
      <c r="B26" s="345" t="s">
        <v>486</v>
      </c>
      <c r="C26" s="70" t="s">
        <v>468</v>
      </c>
      <c r="D26" s="346">
        <v>10000</v>
      </c>
      <c r="E26" s="345" t="s">
        <v>497</v>
      </c>
      <c r="F26" s="345" t="s">
        <v>532</v>
      </c>
      <c r="G26" s="345" t="s">
        <v>567</v>
      </c>
      <c r="H26" s="345" t="s">
        <v>607</v>
      </c>
      <c r="I26" s="345" t="s">
        <v>469</v>
      </c>
      <c r="J26" s="79"/>
      <c r="K26" s="80"/>
      <c r="L26" s="81"/>
      <c r="M26" s="78"/>
    </row>
    <row r="27" spans="1:13" ht="30">
      <c r="A27" s="75">
        <v>18</v>
      </c>
      <c r="B27" s="345" t="s">
        <v>486</v>
      </c>
      <c r="C27" s="70" t="s">
        <v>468</v>
      </c>
      <c r="D27" s="346">
        <v>15000</v>
      </c>
      <c r="E27" s="345" t="s">
        <v>498</v>
      </c>
      <c r="F27" s="345" t="s">
        <v>534</v>
      </c>
      <c r="G27" s="345" t="s">
        <v>568</v>
      </c>
      <c r="H27" s="345" t="s">
        <v>608</v>
      </c>
      <c r="I27" s="345" t="s">
        <v>469</v>
      </c>
      <c r="J27" s="79"/>
      <c r="K27" s="80"/>
      <c r="L27" s="81"/>
      <c r="M27" s="78"/>
    </row>
    <row r="28" spans="1:13" ht="30">
      <c r="A28" s="75">
        <v>19</v>
      </c>
      <c r="B28" s="345" t="s">
        <v>486</v>
      </c>
      <c r="C28" s="70" t="s">
        <v>468</v>
      </c>
      <c r="D28" s="346">
        <v>15000</v>
      </c>
      <c r="E28" s="345" t="s">
        <v>499</v>
      </c>
      <c r="F28" s="345" t="s">
        <v>535</v>
      </c>
      <c r="G28" s="345" t="s">
        <v>569</v>
      </c>
      <c r="H28" s="345" t="s">
        <v>609</v>
      </c>
      <c r="I28" s="345" t="s">
        <v>469</v>
      </c>
      <c r="J28" s="79"/>
      <c r="K28" s="80"/>
      <c r="L28" s="81"/>
      <c r="M28" s="78"/>
    </row>
    <row r="29" spans="1:13" ht="30">
      <c r="A29" s="69">
        <v>20</v>
      </c>
      <c r="B29" s="345" t="s">
        <v>486</v>
      </c>
      <c r="C29" s="70" t="s">
        <v>468</v>
      </c>
      <c r="D29" s="346">
        <v>20000</v>
      </c>
      <c r="E29" s="345" t="s">
        <v>500</v>
      </c>
      <c r="F29" s="345" t="s">
        <v>536</v>
      </c>
      <c r="G29" s="345" t="s">
        <v>570</v>
      </c>
      <c r="H29" s="345" t="s">
        <v>610</v>
      </c>
      <c r="I29" s="345" t="s">
        <v>469</v>
      </c>
      <c r="J29" s="340"/>
      <c r="K29" s="341"/>
      <c r="L29" s="342"/>
      <c r="M29" s="343"/>
    </row>
    <row r="30" spans="1:13" ht="30">
      <c r="A30" s="75">
        <v>21</v>
      </c>
      <c r="B30" s="345" t="s">
        <v>486</v>
      </c>
      <c r="C30" s="70" t="s">
        <v>468</v>
      </c>
      <c r="D30" s="346">
        <v>20000</v>
      </c>
      <c r="E30" s="345" t="s">
        <v>501</v>
      </c>
      <c r="F30" s="345" t="s">
        <v>537</v>
      </c>
      <c r="G30" s="345" t="s">
        <v>571</v>
      </c>
      <c r="H30" s="345" t="s">
        <v>611</v>
      </c>
      <c r="I30" s="345" t="s">
        <v>469</v>
      </c>
      <c r="J30" s="340"/>
      <c r="K30" s="341"/>
      <c r="L30" s="342"/>
      <c r="M30" s="343"/>
    </row>
    <row r="31" spans="1:13" ht="30">
      <c r="A31" s="75">
        <v>22</v>
      </c>
      <c r="B31" s="345" t="s">
        <v>486</v>
      </c>
      <c r="C31" s="70" t="s">
        <v>468</v>
      </c>
      <c r="D31" s="346">
        <v>3000</v>
      </c>
      <c r="E31" s="345" t="s">
        <v>502</v>
      </c>
      <c r="F31" s="345" t="s">
        <v>538</v>
      </c>
      <c r="G31" s="345" t="s">
        <v>572</v>
      </c>
      <c r="H31" s="345" t="s">
        <v>612</v>
      </c>
      <c r="I31" s="345" t="s">
        <v>469</v>
      </c>
      <c r="J31" s="340"/>
      <c r="K31" s="341"/>
      <c r="L31" s="342"/>
      <c r="M31" s="343"/>
    </row>
    <row r="32" spans="1:13" ht="30">
      <c r="A32" s="75">
        <v>23</v>
      </c>
      <c r="B32" s="345" t="s">
        <v>486</v>
      </c>
      <c r="C32" s="70" t="s">
        <v>468</v>
      </c>
      <c r="D32" s="346">
        <v>3000</v>
      </c>
      <c r="E32" s="345" t="s">
        <v>503</v>
      </c>
      <c r="F32" s="345" t="s">
        <v>539</v>
      </c>
      <c r="G32" s="345" t="s">
        <v>573</v>
      </c>
      <c r="H32" s="345" t="s">
        <v>613</v>
      </c>
      <c r="I32" s="345" t="s">
        <v>469</v>
      </c>
      <c r="J32" s="340"/>
      <c r="K32" s="341"/>
      <c r="L32" s="342"/>
      <c r="M32" s="343"/>
    </row>
    <row r="33" spans="1:13" ht="30">
      <c r="A33" s="75">
        <v>24</v>
      </c>
      <c r="B33" s="345" t="s">
        <v>486</v>
      </c>
      <c r="C33" s="70" t="s">
        <v>468</v>
      </c>
      <c r="D33" s="346">
        <v>2000</v>
      </c>
      <c r="E33" s="345" t="s">
        <v>504</v>
      </c>
      <c r="F33" s="345" t="s">
        <v>540</v>
      </c>
      <c r="G33" s="345" t="s">
        <v>574</v>
      </c>
      <c r="H33" s="345" t="s">
        <v>614</v>
      </c>
      <c r="I33" s="345" t="s">
        <v>469</v>
      </c>
      <c r="J33" s="340"/>
      <c r="K33" s="341"/>
      <c r="L33" s="342"/>
      <c r="M33" s="343"/>
    </row>
    <row r="34" spans="1:13" ht="30">
      <c r="A34" s="75">
        <v>25</v>
      </c>
      <c r="B34" s="345" t="s">
        <v>486</v>
      </c>
      <c r="C34" s="70" t="s">
        <v>468</v>
      </c>
      <c r="D34" s="346">
        <v>1500</v>
      </c>
      <c r="E34" s="345" t="s">
        <v>505</v>
      </c>
      <c r="F34" s="345" t="s">
        <v>541</v>
      </c>
      <c r="G34" s="345" t="s">
        <v>575</v>
      </c>
      <c r="H34" s="345" t="s">
        <v>615</v>
      </c>
      <c r="I34" s="345" t="s">
        <v>469</v>
      </c>
      <c r="J34" s="340"/>
      <c r="K34" s="341"/>
      <c r="L34" s="342"/>
      <c r="M34" s="343"/>
    </row>
    <row r="35" spans="1:13" ht="30">
      <c r="A35" s="75">
        <v>26</v>
      </c>
      <c r="B35" s="345" t="s">
        <v>486</v>
      </c>
      <c r="C35" s="70" t="s">
        <v>468</v>
      </c>
      <c r="D35" s="346">
        <v>2500</v>
      </c>
      <c r="E35" s="345" t="s">
        <v>506</v>
      </c>
      <c r="F35" s="345" t="s">
        <v>542</v>
      </c>
      <c r="G35" s="345" t="s">
        <v>576</v>
      </c>
      <c r="H35" s="345" t="s">
        <v>616</v>
      </c>
      <c r="I35" s="345" t="s">
        <v>469</v>
      </c>
      <c r="J35" s="340"/>
      <c r="K35" s="341"/>
      <c r="L35" s="342"/>
      <c r="M35" s="343"/>
    </row>
    <row r="36" spans="1:13" ht="30">
      <c r="A36" s="75">
        <v>27</v>
      </c>
      <c r="B36" s="345" t="s">
        <v>486</v>
      </c>
      <c r="C36" s="70" t="s">
        <v>468</v>
      </c>
      <c r="D36" s="346">
        <v>5000</v>
      </c>
      <c r="E36" s="345" t="s">
        <v>507</v>
      </c>
      <c r="F36" s="345" t="s">
        <v>532</v>
      </c>
      <c r="G36" s="345" t="s">
        <v>577</v>
      </c>
      <c r="H36" s="345" t="s">
        <v>617</v>
      </c>
      <c r="I36" s="345" t="s">
        <v>469</v>
      </c>
      <c r="J36" s="340"/>
      <c r="K36" s="341"/>
      <c r="L36" s="342"/>
      <c r="M36" s="343"/>
    </row>
    <row r="37" spans="1:13" ht="30">
      <c r="A37" s="75">
        <v>28</v>
      </c>
      <c r="B37" s="345" t="s">
        <v>486</v>
      </c>
      <c r="C37" s="70" t="s">
        <v>468</v>
      </c>
      <c r="D37" s="346">
        <v>60000</v>
      </c>
      <c r="E37" s="345" t="s">
        <v>508</v>
      </c>
      <c r="F37" s="345" t="s">
        <v>543</v>
      </c>
      <c r="G37" s="345" t="s">
        <v>578</v>
      </c>
      <c r="H37" s="345" t="s">
        <v>618</v>
      </c>
      <c r="I37" s="345" t="s">
        <v>638</v>
      </c>
      <c r="J37" s="340"/>
      <c r="K37" s="341"/>
      <c r="L37" s="342"/>
      <c r="M37" s="343"/>
    </row>
    <row r="38" spans="1:13" ht="30">
      <c r="A38" s="75">
        <v>29</v>
      </c>
      <c r="B38" s="345" t="s">
        <v>480</v>
      </c>
      <c r="C38" s="70" t="s">
        <v>468</v>
      </c>
      <c r="D38" s="346">
        <v>5000</v>
      </c>
      <c r="E38" s="345" t="s">
        <v>509</v>
      </c>
      <c r="F38" s="345" t="s">
        <v>537</v>
      </c>
      <c r="G38" s="345" t="s">
        <v>579</v>
      </c>
      <c r="H38" s="345" t="s">
        <v>619</v>
      </c>
      <c r="I38" s="345" t="s">
        <v>469</v>
      </c>
      <c r="J38" s="340"/>
      <c r="K38" s="341"/>
      <c r="L38" s="342"/>
      <c r="M38" s="343"/>
    </row>
    <row r="39" spans="1:13" ht="30">
      <c r="A39" s="75">
        <v>30</v>
      </c>
      <c r="B39" s="345" t="s">
        <v>480</v>
      </c>
      <c r="C39" s="70" t="s">
        <v>468</v>
      </c>
      <c r="D39" s="346">
        <v>3000</v>
      </c>
      <c r="E39" s="345" t="s">
        <v>510</v>
      </c>
      <c r="F39" s="345" t="s">
        <v>544</v>
      </c>
      <c r="G39" s="345" t="s">
        <v>580</v>
      </c>
      <c r="H39" s="345" t="s">
        <v>620</v>
      </c>
      <c r="I39" s="345" t="s">
        <v>469</v>
      </c>
      <c r="J39" s="340"/>
      <c r="K39" s="341"/>
      <c r="L39" s="342"/>
      <c r="M39" s="343"/>
    </row>
    <row r="40" spans="1:13" ht="30">
      <c r="A40" s="75">
        <v>31</v>
      </c>
      <c r="B40" s="345" t="s">
        <v>480</v>
      </c>
      <c r="C40" s="70" t="s">
        <v>468</v>
      </c>
      <c r="D40" s="346">
        <v>30000</v>
      </c>
      <c r="E40" s="345" t="s">
        <v>511</v>
      </c>
      <c r="F40" s="345" t="s">
        <v>545</v>
      </c>
      <c r="G40" s="345" t="s">
        <v>581</v>
      </c>
      <c r="H40" s="345" t="s">
        <v>621</v>
      </c>
      <c r="I40" s="345" t="s">
        <v>638</v>
      </c>
      <c r="J40" s="340"/>
      <c r="K40" s="341"/>
      <c r="L40" s="342"/>
      <c r="M40" s="343"/>
    </row>
    <row r="41" spans="1:13" ht="30">
      <c r="A41" s="75">
        <v>32</v>
      </c>
      <c r="B41" s="345" t="s">
        <v>480</v>
      </c>
      <c r="C41" s="70" t="s">
        <v>468</v>
      </c>
      <c r="D41" s="346">
        <v>20000</v>
      </c>
      <c r="E41" s="345" t="s">
        <v>512</v>
      </c>
      <c r="F41" s="345" t="s">
        <v>546</v>
      </c>
      <c r="G41" s="345" t="s">
        <v>582</v>
      </c>
      <c r="H41" s="345" t="s">
        <v>622</v>
      </c>
      <c r="I41" s="345" t="s">
        <v>638</v>
      </c>
      <c r="J41" s="340"/>
      <c r="K41" s="341"/>
      <c r="L41" s="342"/>
      <c r="M41" s="343"/>
    </row>
    <row r="42" spans="1:13" ht="30">
      <c r="A42" s="75">
        <v>33</v>
      </c>
      <c r="B42" s="345" t="s">
        <v>480</v>
      </c>
      <c r="C42" s="70" t="s">
        <v>468</v>
      </c>
      <c r="D42" s="346">
        <v>3000</v>
      </c>
      <c r="E42" s="345" t="s">
        <v>513</v>
      </c>
      <c r="F42" s="345" t="s">
        <v>547</v>
      </c>
      <c r="G42" s="345" t="s">
        <v>583</v>
      </c>
      <c r="H42" s="345" t="s">
        <v>623</v>
      </c>
      <c r="I42" s="345" t="s">
        <v>469</v>
      </c>
      <c r="J42" s="340"/>
      <c r="K42" s="341"/>
      <c r="L42" s="342"/>
      <c r="M42" s="343"/>
    </row>
    <row r="43" spans="1:13" ht="30">
      <c r="A43" s="75">
        <v>34</v>
      </c>
      <c r="B43" s="345" t="s">
        <v>480</v>
      </c>
      <c r="C43" s="70" t="s">
        <v>468</v>
      </c>
      <c r="D43" s="346">
        <v>3000</v>
      </c>
      <c r="E43" s="345" t="s">
        <v>514</v>
      </c>
      <c r="F43" s="345" t="s">
        <v>548</v>
      </c>
      <c r="G43" s="345" t="s">
        <v>584</v>
      </c>
      <c r="H43" s="345" t="s">
        <v>624</v>
      </c>
      <c r="I43" s="345" t="s">
        <v>469</v>
      </c>
      <c r="J43" s="340"/>
      <c r="K43" s="341"/>
      <c r="L43" s="342"/>
      <c r="M43" s="343"/>
    </row>
    <row r="44" spans="1:13" ht="30">
      <c r="A44" s="75">
        <v>35</v>
      </c>
      <c r="B44" s="345" t="s">
        <v>480</v>
      </c>
      <c r="C44" s="70" t="s">
        <v>468</v>
      </c>
      <c r="D44" s="346">
        <v>2000</v>
      </c>
      <c r="E44" s="345" t="s">
        <v>515</v>
      </c>
      <c r="F44" s="345" t="s">
        <v>542</v>
      </c>
      <c r="G44" s="345" t="s">
        <v>585</v>
      </c>
      <c r="H44" s="345" t="s">
        <v>625</v>
      </c>
      <c r="I44" s="345" t="s">
        <v>469</v>
      </c>
      <c r="J44" s="340"/>
      <c r="K44" s="341"/>
      <c r="L44" s="342"/>
      <c r="M44" s="343"/>
    </row>
    <row r="45" spans="1:13" ht="30">
      <c r="A45" s="75">
        <v>36</v>
      </c>
      <c r="B45" s="345" t="s">
        <v>480</v>
      </c>
      <c r="C45" s="70" t="s">
        <v>468</v>
      </c>
      <c r="D45" s="346">
        <v>10000</v>
      </c>
      <c r="E45" s="345" t="s">
        <v>514</v>
      </c>
      <c r="F45" s="345" t="s">
        <v>549</v>
      </c>
      <c r="G45" s="345" t="s">
        <v>586</v>
      </c>
      <c r="H45" s="345" t="s">
        <v>626</v>
      </c>
      <c r="I45" s="345" t="s">
        <v>469</v>
      </c>
      <c r="J45" s="340"/>
      <c r="K45" s="341"/>
      <c r="L45" s="342"/>
      <c r="M45" s="343"/>
    </row>
    <row r="46" spans="1:13" ht="30">
      <c r="A46" s="75">
        <v>37</v>
      </c>
      <c r="B46" s="345" t="s">
        <v>487</v>
      </c>
      <c r="C46" s="70" t="s">
        <v>468</v>
      </c>
      <c r="D46" s="346">
        <v>10000</v>
      </c>
      <c r="E46" s="345" t="s">
        <v>516</v>
      </c>
      <c r="F46" s="345" t="s">
        <v>548</v>
      </c>
      <c r="G46" s="345" t="s">
        <v>587</v>
      </c>
      <c r="H46" s="345" t="s">
        <v>627</v>
      </c>
      <c r="I46" s="345" t="s">
        <v>469</v>
      </c>
      <c r="J46" s="340"/>
      <c r="K46" s="341"/>
      <c r="L46" s="342"/>
      <c r="M46" s="343"/>
    </row>
    <row r="47" spans="1:13" ht="30">
      <c r="A47" s="75">
        <v>38</v>
      </c>
      <c r="B47" s="345" t="s">
        <v>487</v>
      </c>
      <c r="C47" s="70" t="s">
        <v>468</v>
      </c>
      <c r="D47" s="346">
        <v>60000</v>
      </c>
      <c r="E47" s="345" t="s">
        <v>517</v>
      </c>
      <c r="F47" s="345" t="s">
        <v>550</v>
      </c>
      <c r="G47" s="345" t="s">
        <v>588</v>
      </c>
      <c r="H47" s="345" t="s">
        <v>628</v>
      </c>
      <c r="I47" s="345" t="s">
        <v>469</v>
      </c>
      <c r="J47" s="340"/>
      <c r="K47" s="341"/>
      <c r="L47" s="342"/>
      <c r="M47" s="343"/>
    </row>
    <row r="48" spans="1:13" ht="30">
      <c r="A48" s="69">
        <v>39</v>
      </c>
      <c r="B48" s="345" t="s">
        <v>487</v>
      </c>
      <c r="C48" s="70" t="s">
        <v>468</v>
      </c>
      <c r="D48" s="346">
        <v>30000</v>
      </c>
      <c r="E48" s="345" t="s">
        <v>518</v>
      </c>
      <c r="F48" s="345" t="s">
        <v>551</v>
      </c>
      <c r="G48" s="345" t="s">
        <v>589</v>
      </c>
      <c r="H48" s="345" t="s">
        <v>629</v>
      </c>
      <c r="I48" s="345" t="s">
        <v>469</v>
      </c>
      <c r="J48" s="340"/>
      <c r="K48" s="341"/>
      <c r="L48" s="342"/>
      <c r="M48" s="343"/>
    </row>
    <row r="49" spans="1:13" ht="30">
      <c r="A49" s="75">
        <v>40</v>
      </c>
      <c r="B49" s="345" t="s">
        <v>487</v>
      </c>
      <c r="C49" s="70" t="s">
        <v>468</v>
      </c>
      <c r="D49" s="346">
        <v>40000</v>
      </c>
      <c r="E49" s="345" t="s">
        <v>519</v>
      </c>
      <c r="F49" s="345" t="s">
        <v>552</v>
      </c>
      <c r="G49" s="345" t="s">
        <v>590</v>
      </c>
      <c r="H49" s="345" t="s">
        <v>630</v>
      </c>
      <c r="I49" s="345" t="s">
        <v>469</v>
      </c>
      <c r="J49" s="340"/>
      <c r="K49" s="341"/>
      <c r="L49" s="342"/>
      <c r="M49" s="343"/>
    </row>
    <row r="50" spans="1:13" ht="30">
      <c r="A50" s="75">
        <v>41</v>
      </c>
      <c r="B50" s="345" t="s">
        <v>487</v>
      </c>
      <c r="C50" s="70" t="s">
        <v>468</v>
      </c>
      <c r="D50" s="346">
        <v>10000</v>
      </c>
      <c r="E50" s="345" t="s">
        <v>520</v>
      </c>
      <c r="F50" s="345" t="s">
        <v>553</v>
      </c>
      <c r="G50" s="345" t="s">
        <v>591</v>
      </c>
      <c r="H50" s="345" t="s">
        <v>631</v>
      </c>
      <c r="I50" s="345" t="s">
        <v>469</v>
      </c>
      <c r="J50" s="340"/>
      <c r="K50" s="341"/>
      <c r="L50" s="342"/>
      <c r="M50" s="343"/>
    </row>
    <row r="51" spans="1:13" ht="30">
      <c r="A51" s="75">
        <v>42</v>
      </c>
      <c r="B51" s="345" t="s">
        <v>487</v>
      </c>
      <c r="C51" s="70" t="s">
        <v>468</v>
      </c>
      <c r="D51" s="346">
        <v>20000</v>
      </c>
      <c r="E51" s="345" t="s">
        <v>521</v>
      </c>
      <c r="F51" s="345" t="s">
        <v>532</v>
      </c>
      <c r="G51" s="345" t="s">
        <v>592</v>
      </c>
      <c r="H51" s="345" t="s">
        <v>632</v>
      </c>
      <c r="I51" s="345" t="s">
        <v>469</v>
      </c>
      <c r="J51" s="340"/>
      <c r="K51" s="341"/>
      <c r="L51" s="342"/>
      <c r="M51" s="343"/>
    </row>
    <row r="52" spans="1:13" ht="30">
      <c r="A52" s="75">
        <v>43</v>
      </c>
      <c r="B52" s="345" t="s">
        <v>487</v>
      </c>
      <c r="C52" s="70" t="s">
        <v>468</v>
      </c>
      <c r="D52" s="346">
        <v>15000</v>
      </c>
      <c r="E52" s="345" t="s">
        <v>522</v>
      </c>
      <c r="F52" s="345" t="s">
        <v>554</v>
      </c>
      <c r="G52" s="345" t="s">
        <v>593</v>
      </c>
      <c r="H52" s="345" t="s">
        <v>633</v>
      </c>
      <c r="I52" s="345" t="s">
        <v>469</v>
      </c>
      <c r="J52" s="340"/>
      <c r="K52" s="341"/>
      <c r="L52" s="342"/>
      <c r="M52" s="343"/>
    </row>
    <row r="53" spans="1:13" ht="30">
      <c r="A53" s="75">
        <v>44</v>
      </c>
      <c r="B53" s="345" t="s">
        <v>487</v>
      </c>
      <c r="C53" s="70" t="s">
        <v>468</v>
      </c>
      <c r="D53" s="346">
        <v>10000</v>
      </c>
      <c r="E53" s="345" t="s">
        <v>523</v>
      </c>
      <c r="F53" s="345" t="s">
        <v>531</v>
      </c>
      <c r="G53" s="345" t="s">
        <v>594</v>
      </c>
      <c r="H53" s="345" t="s">
        <v>634</v>
      </c>
      <c r="I53" s="345" t="s">
        <v>469</v>
      </c>
      <c r="J53" s="340"/>
      <c r="K53" s="341"/>
      <c r="L53" s="342"/>
      <c r="M53" s="343"/>
    </row>
    <row r="54" spans="1:13" ht="30">
      <c r="A54" s="75">
        <v>45</v>
      </c>
      <c r="B54" s="345" t="s">
        <v>487</v>
      </c>
      <c r="C54" s="70" t="s">
        <v>468</v>
      </c>
      <c r="D54" s="346">
        <v>15000</v>
      </c>
      <c r="E54" s="345" t="s">
        <v>524</v>
      </c>
      <c r="F54" s="345" t="s">
        <v>555</v>
      </c>
      <c r="G54" s="345" t="s">
        <v>595</v>
      </c>
      <c r="H54" s="345" t="s">
        <v>635</v>
      </c>
      <c r="I54" s="345" t="s">
        <v>469</v>
      </c>
      <c r="J54" s="340"/>
      <c r="K54" s="341"/>
      <c r="L54" s="342"/>
      <c r="M54" s="343"/>
    </row>
    <row r="55" spans="1:13" ht="30">
      <c r="A55" s="75">
        <v>46</v>
      </c>
      <c r="B55" s="345" t="s">
        <v>487</v>
      </c>
      <c r="C55" s="70" t="s">
        <v>468</v>
      </c>
      <c r="D55" s="346">
        <v>10000</v>
      </c>
      <c r="E55" s="345" t="s">
        <v>525</v>
      </c>
      <c r="F55" s="345" t="s">
        <v>556</v>
      </c>
      <c r="G55" s="345" t="s">
        <v>596</v>
      </c>
      <c r="H55" s="345" t="s">
        <v>636</v>
      </c>
      <c r="I55" s="345" t="s">
        <v>469</v>
      </c>
      <c r="J55" s="340"/>
      <c r="K55" s="341"/>
      <c r="L55" s="342"/>
      <c r="M55" s="343"/>
    </row>
    <row r="56" spans="1:13" ht="30">
      <c r="A56" s="75">
        <v>47</v>
      </c>
      <c r="B56" s="345" t="s">
        <v>487</v>
      </c>
      <c r="C56" s="70" t="s">
        <v>468</v>
      </c>
      <c r="D56" s="346">
        <v>50000</v>
      </c>
      <c r="E56" s="345" t="s">
        <v>526</v>
      </c>
      <c r="F56" s="345" t="s">
        <v>557</v>
      </c>
      <c r="G56" s="345" t="s">
        <v>597</v>
      </c>
      <c r="H56" s="345" t="s">
        <v>637</v>
      </c>
      <c r="I56" s="345" t="s">
        <v>469</v>
      </c>
      <c r="J56" s="340"/>
      <c r="K56" s="341"/>
      <c r="L56" s="342"/>
      <c r="M56" s="343"/>
    </row>
    <row r="57" spans="1:13" ht="30">
      <c r="A57" s="75">
        <v>48</v>
      </c>
      <c r="B57" s="345" t="s">
        <v>487</v>
      </c>
      <c r="C57" s="70" t="s">
        <v>468</v>
      </c>
      <c r="D57" s="346">
        <v>5000</v>
      </c>
      <c r="E57" s="345" t="s">
        <v>639</v>
      </c>
      <c r="F57" s="345" t="s">
        <v>741</v>
      </c>
      <c r="G57" s="345" t="s">
        <v>796</v>
      </c>
      <c r="H57" s="345" t="s">
        <v>900</v>
      </c>
      <c r="I57" s="345" t="s">
        <v>469</v>
      </c>
      <c r="J57" s="340"/>
      <c r="K57" s="341"/>
      <c r="L57" s="342"/>
      <c r="M57" s="343"/>
    </row>
    <row r="58" spans="1:13" ht="30">
      <c r="A58" s="75">
        <v>49</v>
      </c>
      <c r="B58" s="345" t="s">
        <v>487</v>
      </c>
      <c r="C58" s="70" t="s">
        <v>468</v>
      </c>
      <c r="D58" s="346">
        <v>7000</v>
      </c>
      <c r="E58" s="345" t="s">
        <v>640</v>
      </c>
      <c r="F58" s="345" t="s">
        <v>742</v>
      </c>
      <c r="G58" s="345" t="s">
        <v>797</v>
      </c>
      <c r="H58" s="345" t="s">
        <v>901</v>
      </c>
      <c r="I58" s="345" t="s">
        <v>469</v>
      </c>
      <c r="J58" s="340"/>
      <c r="K58" s="341"/>
      <c r="L58" s="342"/>
      <c r="M58" s="343"/>
    </row>
    <row r="59" spans="1:13" ht="30">
      <c r="A59" s="75">
        <v>50</v>
      </c>
      <c r="B59" s="345" t="s">
        <v>487</v>
      </c>
      <c r="C59" s="70" t="s">
        <v>468</v>
      </c>
      <c r="D59" s="346">
        <v>6000</v>
      </c>
      <c r="E59" s="345" t="s">
        <v>641</v>
      </c>
      <c r="F59" s="345" t="s">
        <v>532</v>
      </c>
      <c r="G59" s="345" t="s">
        <v>798</v>
      </c>
      <c r="H59" s="345" t="s">
        <v>902</v>
      </c>
      <c r="I59" s="345" t="s">
        <v>469</v>
      </c>
      <c r="J59" s="340"/>
      <c r="K59" s="341"/>
      <c r="L59" s="342"/>
      <c r="M59" s="343"/>
    </row>
    <row r="60" spans="1:13" ht="30">
      <c r="A60" s="75">
        <v>51</v>
      </c>
      <c r="B60" s="345" t="s">
        <v>487</v>
      </c>
      <c r="C60" s="70" t="s">
        <v>468</v>
      </c>
      <c r="D60" s="346">
        <v>6500</v>
      </c>
      <c r="E60" s="345" t="s">
        <v>642</v>
      </c>
      <c r="F60" s="345" t="s">
        <v>459</v>
      </c>
      <c r="G60" s="345" t="s">
        <v>799</v>
      </c>
      <c r="H60" s="345" t="s">
        <v>903</v>
      </c>
      <c r="I60" s="345" t="s">
        <v>469</v>
      </c>
      <c r="J60" s="340"/>
      <c r="K60" s="341"/>
      <c r="L60" s="342"/>
      <c r="M60" s="343"/>
    </row>
    <row r="61" spans="1:13" ht="30">
      <c r="A61" s="75">
        <v>52</v>
      </c>
      <c r="B61" s="345" t="s">
        <v>487</v>
      </c>
      <c r="C61" s="70" t="s">
        <v>468</v>
      </c>
      <c r="D61" s="346">
        <v>3000</v>
      </c>
      <c r="E61" s="345" t="s">
        <v>643</v>
      </c>
      <c r="F61" s="345" t="s">
        <v>539</v>
      </c>
      <c r="G61" s="345" t="s">
        <v>800</v>
      </c>
      <c r="H61" s="345" t="s">
        <v>904</v>
      </c>
      <c r="I61" s="345" t="s">
        <v>469</v>
      </c>
      <c r="J61" s="340"/>
      <c r="K61" s="341"/>
      <c r="L61" s="342"/>
      <c r="M61" s="343"/>
    </row>
    <row r="62" spans="1:13" ht="30">
      <c r="A62" s="75">
        <v>53</v>
      </c>
      <c r="B62" s="345" t="s">
        <v>487</v>
      </c>
      <c r="C62" s="70" t="s">
        <v>468</v>
      </c>
      <c r="D62" s="346">
        <v>4000</v>
      </c>
      <c r="E62" s="345" t="s">
        <v>644</v>
      </c>
      <c r="F62" s="345" t="s">
        <v>743</v>
      </c>
      <c r="G62" s="345" t="s">
        <v>801</v>
      </c>
      <c r="H62" s="345" t="s">
        <v>905</v>
      </c>
      <c r="I62" s="345" t="s">
        <v>469</v>
      </c>
      <c r="J62" s="340"/>
      <c r="K62" s="341"/>
      <c r="L62" s="342"/>
      <c r="M62" s="343"/>
    </row>
    <row r="63" spans="1:13" ht="30">
      <c r="A63" s="75">
        <v>54</v>
      </c>
      <c r="B63" s="345" t="s">
        <v>487</v>
      </c>
      <c r="C63" s="70" t="s">
        <v>468</v>
      </c>
      <c r="D63" s="346">
        <v>2500</v>
      </c>
      <c r="E63" s="345" t="s">
        <v>645</v>
      </c>
      <c r="F63" s="345" t="s">
        <v>744</v>
      </c>
      <c r="G63" s="345" t="s">
        <v>802</v>
      </c>
      <c r="H63" s="345" t="s">
        <v>906</v>
      </c>
      <c r="I63" s="345" t="s">
        <v>469</v>
      </c>
      <c r="J63" s="340"/>
      <c r="K63" s="341"/>
      <c r="L63" s="342"/>
      <c r="M63" s="343"/>
    </row>
    <row r="64" spans="1:13" ht="30">
      <c r="A64" s="75">
        <v>55</v>
      </c>
      <c r="B64" s="345" t="s">
        <v>487</v>
      </c>
      <c r="C64" s="70" t="s">
        <v>468</v>
      </c>
      <c r="D64" s="346">
        <v>2500</v>
      </c>
      <c r="E64" s="345" t="s">
        <v>646</v>
      </c>
      <c r="F64" s="345" t="s">
        <v>745</v>
      </c>
      <c r="G64" s="345" t="s">
        <v>803</v>
      </c>
      <c r="H64" s="345" t="s">
        <v>907</v>
      </c>
      <c r="I64" s="345" t="s">
        <v>469</v>
      </c>
      <c r="J64" s="340"/>
      <c r="K64" s="341"/>
      <c r="L64" s="342"/>
      <c r="M64" s="343"/>
    </row>
    <row r="65" spans="1:13" ht="30">
      <c r="A65" s="75">
        <v>56</v>
      </c>
      <c r="B65" s="345" t="s">
        <v>487</v>
      </c>
      <c r="C65" s="70" t="s">
        <v>468</v>
      </c>
      <c r="D65" s="346">
        <v>4000</v>
      </c>
      <c r="E65" s="345" t="s">
        <v>647</v>
      </c>
      <c r="F65" s="345" t="s">
        <v>746</v>
      </c>
      <c r="G65" s="345" t="s">
        <v>804</v>
      </c>
      <c r="H65" s="345" t="s">
        <v>908</v>
      </c>
      <c r="I65" s="345" t="s">
        <v>469</v>
      </c>
      <c r="J65" s="340"/>
      <c r="K65" s="341"/>
      <c r="L65" s="342"/>
      <c r="M65" s="343"/>
    </row>
    <row r="66" spans="1:13" ht="30">
      <c r="A66" s="75">
        <v>57</v>
      </c>
      <c r="B66" s="345" t="s">
        <v>487</v>
      </c>
      <c r="C66" s="70" t="s">
        <v>468</v>
      </c>
      <c r="D66" s="346">
        <v>15000</v>
      </c>
      <c r="E66" s="345" t="s">
        <v>648</v>
      </c>
      <c r="F66" s="345" t="s">
        <v>747</v>
      </c>
      <c r="G66" s="345" t="s">
        <v>805</v>
      </c>
      <c r="H66" s="345" t="s">
        <v>909</v>
      </c>
      <c r="I66" s="345" t="s">
        <v>469</v>
      </c>
      <c r="J66" s="340"/>
      <c r="K66" s="341"/>
      <c r="L66" s="342"/>
      <c r="M66" s="343"/>
    </row>
    <row r="67" spans="1:13" ht="30">
      <c r="A67" s="69">
        <v>58</v>
      </c>
      <c r="B67" s="345" t="s">
        <v>487</v>
      </c>
      <c r="C67" s="70" t="s">
        <v>468</v>
      </c>
      <c r="D67" s="346">
        <v>15000</v>
      </c>
      <c r="E67" s="345" t="s">
        <v>649</v>
      </c>
      <c r="F67" s="345" t="s">
        <v>748</v>
      </c>
      <c r="G67" s="345" t="s">
        <v>806</v>
      </c>
      <c r="H67" s="345" t="s">
        <v>910</v>
      </c>
      <c r="I67" s="345" t="s">
        <v>469</v>
      </c>
      <c r="J67" s="340"/>
      <c r="K67" s="341"/>
      <c r="L67" s="342"/>
      <c r="M67" s="343"/>
    </row>
    <row r="68" spans="1:13" ht="30">
      <c r="A68" s="75">
        <v>59</v>
      </c>
      <c r="B68" s="345" t="s">
        <v>487</v>
      </c>
      <c r="C68" s="70" t="s">
        <v>468</v>
      </c>
      <c r="D68" s="346">
        <v>2500</v>
      </c>
      <c r="E68" s="345" t="s">
        <v>650</v>
      </c>
      <c r="F68" s="345" t="s">
        <v>461</v>
      </c>
      <c r="G68" s="345" t="s">
        <v>807</v>
      </c>
      <c r="H68" s="345" t="s">
        <v>911</v>
      </c>
      <c r="I68" s="345" t="s">
        <v>469</v>
      </c>
      <c r="J68" s="340"/>
      <c r="K68" s="341"/>
      <c r="L68" s="342"/>
      <c r="M68" s="343"/>
    </row>
    <row r="69" spans="1:13" ht="30">
      <c r="A69" s="75">
        <v>60</v>
      </c>
      <c r="B69" s="345" t="s">
        <v>487</v>
      </c>
      <c r="C69" s="70" t="s">
        <v>468</v>
      </c>
      <c r="D69" s="346">
        <v>15000</v>
      </c>
      <c r="E69" s="345" t="s">
        <v>651</v>
      </c>
      <c r="F69" s="345" t="s">
        <v>461</v>
      </c>
      <c r="G69" s="345" t="s">
        <v>808</v>
      </c>
      <c r="H69" s="345" t="s">
        <v>912</v>
      </c>
      <c r="I69" s="345" t="s">
        <v>469</v>
      </c>
      <c r="J69" s="340"/>
      <c r="K69" s="341"/>
      <c r="L69" s="342"/>
      <c r="M69" s="343"/>
    </row>
    <row r="70" spans="1:13" ht="30">
      <c r="A70" s="75">
        <v>61</v>
      </c>
      <c r="B70" s="345" t="s">
        <v>487</v>
      </c>
      <c r="C70" s="70" t="s">
        <v>468</v>
      </c>
      <c r="D70" s="346">
        <v>500</v>
      </c>
      <c r="E70" s="345" t="s">
        <v>652</v>
      </c>
      <c r="F70" s="345" t="s">
        <v>742</v>
      </c>
      <c r="G70" s="345" t="s">
        <v>809</v>
      </c>
      <c r="H70" s="345" t="s">
        <v>913</v>
      </c>
      <c r="I70" s="345" t="s">
        <v>469</v>
      </c>
      <c r="J70" s="340"/>
      <c r="K70" s="341"/>
      <c r="L70" s="342"/>
      <c r="M70" s="343"/>
    </row>
    <row r="71" spans="1:13" ht="30">
      <c r="A71" s="75">
        <v>62</v>
      </c>
      <c r="B71" s="345" t="s">
        <v>487</v>
      </c>
      <c r="C71" s="70" t="s">
        <v>468</v>
      </c>
      <c r="D71" s="346">
        <v>6000</v>
      </c>
      <c r="E71" s="345" t="s">
        <v>653</v>
      </c>
      <c r="F71" s="345" t="s">
        <v>532</v>
      </c>
      <c r="G71" s="345" t="s">
        <v>810</v>
      </c>
      <c r="H71" s="345" t="s">
        <v>914</v>
      </c>
      <c r="I71" s="345" t="s">
        <v>469</v>
      </c>
      <c r="J71" s="340"/>
      <c r="K71" s="341"/>
      <c r="L71" s="342"/>
      <c r="M71" s="343"/>
    </row>
    <row r="72" spans="1:13" ht="30">
      <c r="A72" s="75">
        <v>63</v>
      </c>
      <c r="B72" s="345" t="s">
        <v>487</v>
      </c>
      <c r="C72" s="70" t="s">
        <v>468</v>
      </c>
      <c r="D72" s="346">
        <v>3500</v>
      </c>
      <c r="E72" s="345" t="s">
        <v>654</v>
      </c>
      <c r="F72" s="345" t="s">
        <v>749</v>
      </c>
      <c r="G72" s="345" t="s">
        <v>811</v>
      </c>
      <c r="H72" s="345" t="s">
        <v>915</v>
      </c>
      <c r="I72" s="345" t="s">
        <v>469</v>
      </c>
      <c r="J72" s="340"/>
      <c r="K72" s="341"/>
      <c r="L72" s="342"/>
      <c r="M72" s="343"/>
    </row>
    <row r="73" spans="1:13" ht="30">
      <c r="A73" s="75">
        <v>64</v>
      </c>
      <c r="B73" s="345" t="s">
        <v>487</v>
      </c>
      <c r="C73" s="70" t="s">
        <v>468</v>
      </c>
      <c r="D73" s="346">
        <v>6000</v>
      </c>
      <c r="E73" s="345" t="s">
        <v>655</v>
      </c>
      <c r="F73" s="345" t="s">
        <v>750</v>
      </c>
      <c r="G73" s="345" t="s">
        <v>812</v>
      </c>
      <c r="H73" s="345" t="s">
        <v>916</v>
      </c>
      <c r="I73" s="345" t="s">
        <v>469</v>
      </c>
      <c r="J73" s="340"/>
      <c r="K73" s="341"/>
      <c r="L73" s="342"/>
      <c r="M73" s="343"/>
    </row>
    <row r="74" spans="1:13" ht="30">
      <c r="A74" s="75">
        <v>65</v>
      </c>
      <c r="B74" s="345" t="s">
        <v>487</v>
      </c>
      <c r="C74" s="70" t="s">
        <v>468</v>
      </c>
      <c r="D74" s="346">
        <v>3000</v>
      </c>
      <c r="E74" s="345" t="s">
        <v>656</v>
      </c>
      <c r="F74" s="345" t="s">
        <v>531</v>
      </c>
      <c r="G74" s="345" t="s">
        <v>813</v>
      </c>
      <c r="H74" s="345" t="s">
        <v>917</v>
      </c>
      <c r="I74" s="345" t="s">
        <v>469</v>
      </c>
      <c r="J74" s="340"/>
      <c r="K74" s="341"/>
      <c r="L74" s="342"/>
      <c r="M74" s="343"/>
    </row>
    <row r="75" spans="1:13" ht="30">
      <c r="A75" s="75">
        <v>66</v>
      </c>
      <c r="B75" s="345" t="s">
        <v>487</v>
      </c>
      <c r="C75" s="70" t="s">
        <v>468</v>
      </c>
      <c r="D75" s="346">
        <v>3500</v>
      </c>
      <c r="E75" s="345" t="s">
        <v>507</v>
      </c>
      <c r="F75" s="345" t="s">
        <v>535</v>
      </c>
      <c r="G75" s="345" t="s">
        <v>814</v>
      </c>
      <c r="H75" s="345" t="s">
        <v>918</v>
      </c>
      <c r="I75" s="345" t="s">
        <v>469</v>
      </c>
      <c r="J75" s="340"/>
      <c r="K75" s="341"/>
      <c r="L75" s="342"/>
      <c r="M75" s="343"/>
    </row>
    <row r="76" spans="1:13" ht="30">
      <c r="A76" s="75">
        <v>67</v>
      </c>
      <c r="B76" s="345" t="s">
        <v>487</v>
      </c>
      <c r="C76" s="70" t="s">
        <v>468</v>
      </c>
      <c r="D76" s="346">
        <v>5000</v>
      </c>
      <c r="E76" s="345" t="s">
        <v>657</v>
      </c>
      <c r="F76" s="345" t="s">
        <v>751</v>
      </c>
      <c r="G76" s="345" t="s">
        <v>815</v>
      </c>
      <c r="H76" s="345" t="s">
        <v>919</v>
      </c>
      <c r="I76" s="345" t="s">
        <v>469</v>
      </c>
      <c r="J76" s="340"/>
      <c r="K76" s="341"/>
      <c r="L76" s="342"/>
      <c r="M76" s="343"/>
    </row>
    <row r="77" spans="1:13" ht="30">
      <c r="A77" s="75">
        <v>68</v>
      </c>
      <c r="B77" s="345" t="s">
        <v>487</v>
      </c>
      <c r="C77" s="70" t="s">
        <v>468</v>
      </c>
      <c r="D77" s="346">
        <v>10000</v>
      </c>
      <c r="E77" s="345" t="s">
        <v>658</v>
      </c>
      <c r="F77" s="345" t="s">
        <v>752</v>
      </c>
      <c r="G77" s="345" t="s">
        <v>816</v>
      </c>
      <c r="H77" s="345" t="s">
        <v>920</v>
      </c>
      <c r="I77" s="345" t="s">
        <v>469</v>
      </c>
      <c r="J77" s="340"/>
      <c r="K77" s="341"/>
      <c r="L77" s="342"/>
      <c r="M77" s="343"/>
    </row>
    <row r="78" spans="1:13" ht="30">
      <c r="A78" s="75">
        <v>69</v>
      </c>
      <c r="B78" s="345" t="s">
        <v>487</v>
      </c>
      <c r="C78" s="70" t="s">
        <v>468</v>
      </c>
      <c r="D78" s="346">
        <v>1500</v>
      </c>
      <c r="E78" s="345" t="s">
        <v>659</v>
      </c>
      <c r="F78" s="345" t="s">
        <v>461</v>
      </c>
      <c r="G78" s="345" t="s">
        <v>817</v>
      </c>
      <c r="H78" s="345" t="s">
        <v>921</v>
      </c>
      <c r="I78" s="345" t="s">
        <v>469</v>
      </c>
      <c r="J78" s="340"/>
      <c r="K78" s="341"/>
      <c r="L78" s="342"/>
      <c r="M78" s="343"/>
    </row>
    <row r="79" spans="1:13" ht="30">
      <c r="A79" s="75">
        <v>70</v>
      </c>
      <c r="B79" s="345" t="s">
        <v>487</v>
      </c>
      <c r="C79" s="70" t="s">
        <v>468</v>
      </c>
      <c r="D79" s="346">
        <v>2000</v>
      </c>
      <c r="E79" s="345" t="s">
        <v>660</v>
      </c>
      <c r="F79" s="345" t="s">
        <v>539</v>
      </c>
      <c r="G79" s="345" t="s">
        <v>818</v>
      </c>
      <c r="H79" s="345" t="s">
        <v>922</v>
      </c>
      <c r="I79" s="345" t="s">
        <v>469</v>
      </c>
      <c r="J79" s="340"/>
      <c r="K79" s="341"/>
      <c r="L79" s="342"/>
      <c r="M79" s="343"/>
    </row>
    <row r="80" spans="1:13" ht="30">
      <c r="A80" s="75">
        <v>71</v>
      </c>
      <c r="B80" s="345" t="s">
        <v>487</v>
      </c>
      <c r="C80" s="70" t="s">
        <v>468</v>
      </c>
      <c r="D80" s="346">
        <v>3500</v>
      </c>
      <c r="E80" s="345" t="s">
        <v>661</v>
      </c>
      <c r="F80" s="345" t="s">
        <v>753</v>
      </c>
      <c r="G80" s="345" t="s">
        <v>819</v>
      </c>
      <c r="H80" s="345" t="s">
        <v>923</v>
      </c>
      <c r="I80" s="345" t="s">
        <v>469</v>
      </c>
      <c r="J80" s="340"/>
      <c r="K80" s="341"/>
      <c r="L80" s="342"/>
      <c r="M80" s="343"/>
    </row>
    <row r="81" spans="1:13" ht="30">
      <c r="A81" s="75">
        <v>72</v>
      </c>
      <c r="B81" s="345" t="s">
        <v>487</v>
      </c>
      <c r="C81" s="70" t="s">
        <v>468</v>
      </c>
      <c r="D81" s="346">
        <v>6000</v>
      </c>
      <c r="E81" s="345" t="s">
        <v>662</v>
      </c>
      <c r="F81" s="345" t="s">
        <v>754</v>
      </c>
      <c r="G81" s="345" t="s">
        <v>820</v>
      </c>
      <c r="H81" s="345" t="s">
        <v>924</v>
      </c>
      <c r="I81" s="345" t="s">
        <v>469</v>
      </c>
      <c r="J81" s="340"/>
      <c r="K81" s="341"/>
      <c r="L81" s="342"/>
      <c r="M81" s="343"/>
    </row>
    <row r="82" spans="1:13" ht="30">
      <c r="A82" s="75">
        <v>73</v>
      </c>
      <c r="B82" s="345" t="s">
        <v>487</v>
      </c>
      <c r="C82" s="70" t="s">
        <v>468</v>
      </c>
      <c r="D82" s="346">
        <v>3000</v>
      </c>
      <c r="E82" s="345" t="s">
        <v>663</v>
      </c>
      <c r="F82" s="345" t="s">
        <v>535</v>
      </c>
      <c r="G82" s="345" t="s">
        <v>821</v>
      </c>
      <c r="H82" s="345" t="s">
        <v>925</v>
      </c>
      <c r="I82" s="345" t="s">
        <v>469</v>
      </c>
      <c r="J82" s="340"/>
      <c r="K82" s="341"/>
      <c r="L82" s="342"/>
      <c r="M82" s="343"/>
    </row>
    <row r="83" spans="1:13" ht="30">
      <c r="A83" s="75">
        <v>74</v>
      </c>
      <c r="B83" s="345" t="s">
        <v>487</v>
      </c>
      <c r="C83" s="70" t="s">
        <v>468</v>
      </c>
      <c r="D83" s="346">
        <v>3000</v>
      </c>
      <c r="E83" s="345" t="s">
        <v>664</v>
      </c>
      <c r="F83" s="345" t="s">
        <v>755</v>
      </c>
      <c r="G83" s="345" t="s">
        <v>822</v>
      </c>
      <c r="H83" s="345" t="s">
        <v>926</v>
      </c>
      <c r="I83" s="345" t="s">
        <v>469</v>
      </c>
      <c r="J83" s="340"/>
      <c r="K83" s="341"/>
      <c r="L83" s="342"/>
      <c r="M83" s="343"/>
    </row>
    <row r="84" spans="1:13" ht="30">
      <c r="A84" s="75">
        <v>75</v>
      </c>
      <c r="B84" s="345" t="s">
        <v>487</v>
      </c>
      <c r="C84" s="70" t="s">
        <v>468</v>
      </c>
      <c r="D84" s="346">
        <v>3000</v>
      </c>
      <c r="E84" s="345" t="s">
        <v>665</v>
      </c>
      <c r="F84" s="345" t="s">
        <v>756</v>
      </c>
      <c r="G84" s="345" t="s">
        <v>823</v>
      </c>
      <c r="H84" s="345" t="s">
        <v>927</v>
      </c>
      <c r="I84" s="345" t="s">
        <v>469</v>
      </c>
      <c r="J84" s="340"/>
      <c r="K84" s="341"/>
      <c r="L84" s="342"/>
      <c r="M84" s="343"/>
    </row>
    <row r="85" spans="1:13" ht="30">
      <c r="A85" s="75">
        <v>76</v>
      </c>
      <c r="B85" s="345" t="s">
        <v>487</v>
      </c>
      <c r="C85" s="70" t="s">
        <v>468</v>
      </c>
      <c r="D85" s="346">
        <v>3000</v>
      </c>
      <c r="E85" s="345" t="s">
        <v>666</v>
      </c>
      <c r="F85" s="345" t="s">
        <v>757</v>
      </c>
      <c r="G85" s="345" t="s">
        <v>824</v>
      </c>
      <c r="H85" s="345" t="s">
        <v>928</v>
      </c>
      <c r="I85" s="345" t="s">
        <v>469</v>
      </c>
      <c r="J85" s="340"/>
      <c r="K85" s="341"/>
      <c r="L85" s="342"/>
      <c r="M85" s="343"/>
    </row>
    <row r="86" spans="1:13" ht="30">
      <c r="A86" s="69">
        <v>77</v>
      </c>
      <c r="B86" s="345" t="s">
        <v>487</v>
      </c>
      <c r="C86" s="70" t="s">
        <v>468</v>
      </c>
      <c r="D86" s="346">
        <v>2500</v>
      </c>
      <c r="E86" s="345" t="s">
        <v>649</v>
      </c>
      <c r="F86" s="345" t="s">
        <v>758</v>
      </c>
      <c r="G86" s="345" t="s">
        <v>825</v>
      </c>
      <c r="H86" s="345" t="s">
        <v>929</v>
      </c>
      <c r="I86" s="345" t="s">
        <v>469</v>
      </c>
      <c r="J86" s="340"/>
      <c r="K86" s="341"/>
      <c r="L86" s="342"/>
      <c r="M86" s="343"/>
    </row>
    <row r="87" spans="1:13" ht="30">
      <c r="A87" s="75">
        <v>78</v>
      </c>
      <c r="B87" s="345" t="s">
        <v>487</v>
      </c>
      <c r="C87" s="70" t="s">
        <v>468</v>
      </c>
      <c r="D87" s="346">
        <v>2500</v>
      </c>
      <c r="E87" s="345" t="s">
        <v>667</v>
      </c>
      <c r="F87" s="345" t="s">
        <v>759</v>
      </c>
      <c r="G87" s="345" t="s">
        <v>826</v>
      </c>
      <c r="H87" s="345" t="s">
        <v>930</v>
      </c>
      <c r="I87" s="345" t="s">
        <v>469</v>
      </c>
      <c r="J87" s="340"/>
      <c r="K87" s="341"/>
      <c r="L87" s="342"/>
      <c r="M87" s="343"/>
    </row>
    <row r="88" spans="1:13" ht="30">
      <c r="A88" s="75">
        <v>79</v>
      </c>
      <c r="B88" s="345" t="s">
        <v>487</v>
      </c>
      <c r="C88" s="70" t="s">
        <v>468</v>
      </c>
      <c r="D88" s="346">
        <v>3000</v>
      </c>
      <c r="E88" s="345" t="s">
        <v>668</v>
      </c>
      <c r="F88" s="345" t="s">
        <v>457</v>
      </c>
      <c r="G88" s="345" t="s">
        <v>827</v>
      </c>
      <c r="H88" s="345" t="s">
        <v>931</v>
      </c>
      <c r="I88" s="345" t="s">
        <v>469</v>
      </c>
      <c r="J88" s="340"/>
      <c r="K88" s="341"/>
      <c r="L88" s="342"/>
      <c r="M88" s="343"/>
    </row>
    <row r="89" spans="1:13" ht="30">
      <c r="A89" s="75">
        <v>80</v>
      </c>
      <c r="B89" s="345" t="s">
        <v>487</v>
      </c>
      <c r="C89" s="70" t="s">
        <v>468</v>
      </c>
      <c r="D89" s="346">
        <v>3000</v>
      </c>
      <c r="E89" s="345" t="s">
        <v>501</v>
      </c>
      <c r="F89" s="345" t="s">
        <v>539</v>
      </c>
      <c r="G89" s="345" t="s">
        <v>828</v>
      </c>
      <c r="H89" s="345" t="s">
        <v>932</v>
      </c>
      <c r="I89" s="345" t="s">
        <v>469</v>
      </c>
      <c r="J89" s="340"/>
      <c r="K89" s="341"/>
      <c r="L89" s="342"/>
      <c r="M89" s="343"/>
    </row>
    <row r="90" spans="1:13" ht="30">
      <c r="A90" s="75">
        <v>81</v>
      </c>
      <c r="B90" s="345" t="s">
        <v>487</v>
      </c>
      <c r="C90" s="70" t="s">
        <v>468</v>
      </c>
      <c r="D90" s="346">
        <v>5000</v>
      </c>
      <c r="E90" s="345" t="s">
        <v>669</v>
      </c>
      <c r="F90" s="345" t="s">
        <v>760</v>
      </c>
      <c r="G90" s="345" t="s">
        <v>829</v>
      </c>
      <c r="H90" s="345" t="s">
        <v>933</v>
      </c>
      <c r="I90" s="345" t="s">
        <v>469</v>
      </c>
      <c r="J90" s="340"/>
      <c r="K90" s="341"/>
      <c r="L90" s="342"/>
      <c r="M90" s="343"/>
    </row>
    <row r="91" spans="1:13" ht="30">
      <c r="A91" s="75">
        <v>82</v>
      </c>
      <c r="B91" s="345" t="s">
        <v>487</v>
      </c>
      <c r="C91" s="70" t="s">
        <v>468</v>
      </c>
      <c r="D91" s="346">
        <v>3500</v>
      </c>
      <c r="E91" s="345" t="s">
        <v>670</v>
      </c>
      <c r="F91" s="345" t="s">
        <v>761</v>
      </c>
      <c r="G91" s="345" t="s">
        <v>830</v>
      </c>
      <c r="H91" s="345" t="s">
        <v>934</v>
      </c>
      <c r="I91" s="345" t="s">
        <v>469</v>
      </c>
      <c r="J91" s="340"/>
      <c r="K91" s="341"/>
      <c r="L91" s="342"/>
      <c r="M91" s="343"/>
    </row>
    <row r="92" spans="1:13" ht="30">
      <c r="A92" s="75">
        <v>83</v>
      </c>
      <c r="B92" s="345" t="s">
        <v>487</v>
      </c>
      <c r="C92" s="70" t="s">
        <v>468</v>
      </c>
      <c r="D92" s="346">
        <v>10000</v>
      </c>
      <c r="E92" s="345" t="s">
        <v>671</v>
      </c>
      <c r="F92" s="345" t="s">
        <v>762</v>
      </c>
      <c r="G92" s="345" t="s">
        <v>831</v>
      </c>
      <c r="H92" s="345" t="s">
        <v>935</v>
      </c>
      <c r="I92" s="345" t="s">
        <v>469</v>
      </c>
      <c r="J92" s="340"/>
      <c r="K92" s="341"/>
      <c r="L92" s="342"/>
      <c r="M92" s="343"/>
    </row>
    <row r="93" spans="1:13" ht="30">
      <c r="A93" s="75">
        <v>84</v>
      </c>
      <c r="B93" s="345" t="s">
        <v>487</v>
      </c>
      <c r="C93" s="70" t="s">
        <v>468</v>
      </c>
      <c r="D93" s="346">
        <v>20000</v>
      </c>
      <c r="E93" s="345" t="s">
        <v>672</v>
      </c>
      <c r="F93" s="345" t="s">
        <v>539</v>
      </c>
      <c r="G93" s="345" t="s">
        <v>832</v>
      </c>
      <c r="H93" s="345" t="s">
        <v>936</v>
      </c>
      <c r="I93" s="345" t="s">
        <v>469</v>
      </c>
      <c r="J93" s="340"/>
      <c r="K93" s="341"/>
      <c r="L93" s="342"/>
      <c r="M93" s="343"/>
    </row>
    <row r="94" spans="1:13" ht="30">
      <c r="A94" s="75">
        <v>85</v>
      </c>
      <c r="B94" s="345" t="s">
        <v>739</v>
      </c>
      <c r="C94" s="70" t="s">
        <v>468</v>
      </c>
      <c r="D94" s="346">
        <v>3000</v>
      </c>
      <c r="E94" s="345" t="s">
        <v>673</v>
      </c>
      <c r="F94" s="345" t="s">
        <v>529</v>
      </c>
      <c r="G94" s="345" t="s">
        <v>833</v>
      </c>
      <c r="H94" s="345" t="s">
        <v>937</v>
      </c>
      <c r="I94" s="345" t="s">
        <v>469</v>
      </c>
      <c r="J94" s="340"/>
      <c r="K94" s="341"/>
      <c r="L94" s="342"/>
      <c r="M94" s="343"/>
    </row>
    <row r="95" spans="1:13" ht="30">
      <c r="A95" s="75">
        <v>86</v>
      </c>
      <c r="B95" s="345" t="s">
        <v>739</v>
      </c>
      <c r="C95" s="70" t="s">
        <v>468</v>
      </c>
      <c r="D95" s="346">
        <v>5000</v>
      </c>
      <c r="E95" s="345" t="s">
        <v>674</v>
      </c>
      <c r="F95" s="345" t="s">
        <v>535</v>
      </c>
      <c r="G95" s="345" t="s">
        <v>834</v>
      </c>
      <c r="H95" s="345" t="s">
        <v>938</v>
      </c>
      <c r="I95" s="345" t="s">
        <v>469</v>
      </c>
      <c r="J95" s="340"/>
      <c r="K95" s="341"/>
      <c r="L95" s="342"/>
      <c r="M95" s="343"/>
    </row>
    <row r="96" spans="1:13" ht="30">
      <c r="A96" s="75">
        <v>87</v>
      </c>
      <c r="B96" s="345" t="s">
        <v>739</v>
      </c>
      <c r="C96" s="70" t="s">
        <v>468</v>
      </c>
      <c r="D96" s="346">
        <v>3500</v>
      </c>
      <c r="E96" s="345" t="s">
        <v>675</v>
      </c>
      <c r="F96" s="345" t="s">
        <v>763</v>
      </c>
      <c r="G96" s="345" t="s">
        <v>835</v>
      </c>
      <c r="H96" s="345" t="s">
        <v>939</v>
      </c>
      <c r="I96" s="345" t="s">
        <v>469</v>
      </c>
      <c r="J96" s="340"/>
      <c r="K96" s="341"/>
      <c r="L96" s="342"/>
      <c r="M96" s="343"/>
    </row>
    <row r="97" spans="1:13" ht="30">
      <c r="A97" s="75">
        <v>88</v>
      </c>
      <c r="B97" s="345" t="s">
        <v>739</v>
      </c>
      <c r="C97" s="70" t="s">
        <v>468</v>
      </c>
      <c r="D97" s="346">
        <v>3500</v>
      </c>
      <c r="E97" s="345" t="s">
        <v>676</v>
      </c>
      <c r="F97" s="345" t="s">
        <v>764</v>
      </c>
      <c r="G97" s="345" t="s">
        <v>836</v>
      </c>
      <c r="H97" s="345" t="s">
        <v>940</v>
      </c>
      <c r="I97" s="345" t="s">
        <v>469</v>
      </c>
      <c r="J97" s="340"/>
      <c r="K97" s="341"/>
      <c r="L97" s="342"/>
      <c r="M97" s="343"/>
    </row>
    <row r="98" spans="1:13" ht="30">
      <c r="A98" s="75">
        <v>89</v>
      </c>
      <c r="B98" s="345" t="s">
        <v>739</v>
      </c>
      <c r="C98" s="70" t="s">
        <v>468</v>
      </c>
      <c r="D98" s="346">
        <v>3500</v>
      </c>
      <c r="E98" s="345" t="s">
        <v>677</v>
      </c>
      <c r="F98" s="345" t="s">
        <v>765</v>
      </c>
      <c r="G98" s="345" t="s">
        <v>837</v>
      </c>
      <c r="H98" s="345" t="s">
        <v>941</v>
      </c>
      <c r="I98" s="345" t="s">
        <v>469</v>
      </c>
      <c r="J98" s="340"/>
      <c r="K98" s="341"/>
      <c r="L98" s="342"/>
      <c r="M98" s="343"/>
    </row>
    <row r="99" spans="1:13" ht="30">
      <c r="A99" s="75">
        <v>90</v>
      </c>
      <c r="B99" s="345" t="s">
        <v>739</v>
      </c>
      <c r="C99" s="70" t="s">
        <v>468</v>
      </c>
      <c r="D99" s="346">
        <v>3000</v>
      </c>
      <c r="E99" s="345" t="s">
        <v>678</v>
      </c>
      <c r="F99" s="345" t="s">
        <v>766</v>
      </c>
      <c r="G99" s="345" t="s">
        <v>838</v>
      </c>
      <c r="H99" s="345" t="s">
        <v>942</v>
      </c>
      <c r="I99" s="345" t="s">
        <v>469</v>
      </c>
      <c r="J99" s="340"/>
      <c r="K99" s="341"/>
      <c r="L99" s="342"/>
      <c r="M99" s="343"/>
    </row>
    <row r="100" spans="1:13" ht="30">
      <c r="A100" s="75">
        <v>91</v>
      </c>
      <c r="B100" s="345" t="s">
        <v>739</v>
      </c>
      <c r="C100" s="70" t="s">
        <v>468</v>
      </c>
      <c r="D100" s="346">
        <v>2500</v>
      </c>
      <c r="E100" s="345" t="s">
        <v>679</v>
      </c>
      <c r="F100" s="345" t="s">
        <v>767</v>
      </c>
      <c r="G100" s="345" t="s">
        <v>839</v>
      </c>
      <c r="H100" s="345" t="s">
        <v>943</v>
      </c>
      <c r="I100" s="345" t="s">
        <v>469</v>
      </c>
      <c r="J100" s="340"/>
      <c r="K100" s="341"/>
      <c r="L100" s="342"/>
      <c r="M100" s="343"/>
    </row>
    <row r="101" spans="1:13" ht="30">
      <c r="A101" s="75">
        <v>92</v>
      </c>
      <c r="B101" s="345" t="s">
        <v>739</v>
      </c>
      <c r="C101" s="70" t="s">
        <v>468</v>
      </c>
      <c r="D101" s="346">
        <v>2000</v>
      </c>
      <c r="E101" s="345" t="s">
        <v>680</v>
      </c>
      <c r="F101" s="345" t="s">
        <v>536</v>
      </c>
      <c r="G101" s="345" t="s">
        <v>840</v>
      </c>
      <c r="H101" s="345" t="s">
        <v>944</v>
      </c>
      <c r="I101" s="345" t="s">
        <v>469</v>
      </c>
      <c r="J101" s="340"/>
      <c r="K101" s="341"/>
      <c r="L101" s="342"/>
      <c r="M101" s="343"/>
    </row>
    <row r="102" spans="1:13" ht="30">
      <c r="A102" s="75">
        <v>93</v>
      </c>
      <c r="B102" s="345" t="s">
        <v>739</v>
      </c>
      <c r="C102" s="70" t="s">
        <v>468</v>
      </c>
      <c r="D102" s="346">
        <v>2500</v>
      </c>
      <c r="E102" s="345" t="s">
        <v>681</v>
      </c>
      <c r="F102" s="345" t="s">
        <v>768</v>
      </c>
      <c r="G102" s="345" t="s">
        <v>841</v>
      </c>
      <c r="H102" s="345" t="s">
        <v>945</v>
      </c>
      <c r="I102" s="345" t="s">
        <v>469</v>
      </c>
      <c r="J102" s="340"/>
      <c r="K102" s="341"/>
      <c r="L102" s="342"/>
      <c r="M102" s="343"/>
    </row>
    <row r="103" spans="1:13" ht="30">
      <c r="A103" s="75">
        <v>94</v>
      </c>
      <c r="B103" s="345" t="s">
        <v>739</v>
      </c>
      <c r="C103" s="70" t="s">
        <v>468</v>
      </c>
      <c r="D103" s="346">
        <v>3000</v>
      </c>
      <c r="E103" s="345" t="s">
        <v>682</v>
      </c>
      <c r="F103" s="345" t="s">
        <v>769</v>
      </c>
      <c r="G103" s="345" t="s">
        <v>842</v>
      </c>
      <c r="H103" s="345" t="s">
        <v>946</v>
      </c>
      <c r="I103" s="345" t="s">
        <v>469</v>
      </c>
      <c r="J103" s="340"/>
      <c r="K103" s="341"/>
      <c r="L103" s="342"/>
      <c r="M103" s="343"/>
    </row>
    <row r="104" spans="1:13" ht="30">
      <c r="A104" s="75">
        <v>95</v>
      </c>
      <c r="B104" s="345" t="s">
        <v>739</v>
      </c>
      <c r="C104" s="70" t="s">
        <v>468</v>
      </c>
      <c r="D104" s="346">
        <v>2000</v>
      </c>
      <c r="E104" s="345" t="s">
        <v>683</v>
      </c>
      <c r="F104" s="345" t="s">
        <v>770</v>
      </c>
      <c r="G104" s="345" t="s">
        <v>843</v>
      </c>
      <c r="H104" s="345" t="s">
        <v>947</v>
      </c>
      <c r="I104" s="345" t="s">
        <v>469</v>
      </c>
      <c r="J104" s="340"/>
      <c r="K104" s="341"/>
      <c r="L104" s="342"/>
      <c r="M104" s="343"/>
    </row>
    <row r="105" spans="1:13" ht="30">
      <c r="A105" s="69">
        <v>96</v>
      </c>
      <c r="B105" s="345" t="s">
        <v>739</v>
      </c>
      <c r="C105" s="70" t="s">
        <v>468</v>
      </c>
      <c r="D105" s="346">
        <v>5000</v>
      </c>
      <c r="E105" s="345" t="s">
        <v>684</v>
      </c>
      <c r="F105" s="345" t="s">
        <v>547</v>
      </c>
      <c r="G105" s="345" t="s">
        <v>844</v>
      </c>
      <c r="H105" s="345" t="s">
        <v>948</v>
      </c>
      <c r="I105" s="345" t="s">
        <v>469</v>
      </c>
      <c r="J105" s="340"/>
      <c r="K105" s="341"/>
      <c r="L105" s="342"/>
      <c r="M105" s="343"/>
    </row>
    <row r="106" spans="1:13" ht="30">
      <c r="A106" s="75">
        <v>97</v>
      </c>
      <c r="B106" s="345" t="s">
        <v>739</v>
      </c>
      <c r="C106" s="70" t="s">
        <v>468</v>
      </c>
      <c r="D106" s="346">
        <v>3000</v>
      </c>
      <c r="E106" s="345" t="s">
        <v>685</v>
      </c>
      <c r="F106" s="345" t="s">
        <v>771</v>
      </c>
      <c r="G106" s="345" t="s">
        <v>845</v>
      </c>
      <c r="H106" s="345" t="s">
        <v>949</v>
      </c>
      <c r="I106" s="345" t="s">
        <v>469</v>
      </c>
      <c r="J106" s="340"/>
      <c r="K106" s="341"/>
      <c r="L106" s="342"/>
      <c r="M106" s="343"/>
    </row>
    <row r="107" spans="1:13" ht="30">
      <c r="A107" s="75">
        <v>98</v>
      </c>
      <c r="B107" s="345" t="s">
        <v>739</v>
      </c>
      <c r="C107" s="70" t="s">
        <v>468</v>
      </c>
      <c r="D107" s="346">
        <v>1500</v>
      </c>
      <c r="E107" s="345" t="s">
        <v>686</v>
      </c>
      <c r="F107" s="345" t="s">
        <v>459</v>
      </c>
      <c r="G107" s="345" t="s">
        <v>846</v>
      </c>
      <c r="H107" s="345" t="s">
        <v>950</v>
      </c>
      <c r="I107" s="345" t="s">
        <v>469</v>
      </c>
      <c r="J107" s="340"/>
      <c r="K107" s="341"/>
      <c r="L107" s="342"/>
      <c r="M107" s="343"/>
    </row>
    <row r="108" spans="1:13" ht="30">
      <c r="A108" s="75">
        <v>99</v>
      </c>
      <c r="B108" s="345" t="s">
        <v>739</v>
      </c>
      <c r="C108" s="70" t="s">
        <v>468</v>
      </c>
      <c r="D108" s="346">
        <v>10000</v>
      </c>
      <c r="E108" s="345" t="s">
        <v>687</v>
      </c>
      <c r="F108" s="345" t="s">
        <v>772</v>
      </c>
      <c r="G108" s="345" t="s">
        <v>847</v>
      </c>
      <c r="H108" s="345" t="s">
        <v>951</v>
      </c>
      <c r="I108" s="345" t="s">
        <v>469</v>
      </c>
      <c r="J108" s="340"/>
      <c r="K108" s="341"/>
      <c r="L108" s="342"/>
      <c r="M108" s="343"/>
    </row>
    <row r="109" spans="1:13" ht="30">
      <c r="A109" s="75">
        <v>100</v>
      </c>
      <c r="B109" s="345" t="s">
        <v>739</v>
      </c>
      <c r="C109" s="70" t="s">
        <v>468</v>
      </c>
      <c r="D109" s="346">
        <v>4500</v>
      </c>
      <c r="E109" s="345" t="s">
        <v>688</v>
      </c>
      <c r="F109" s="345" t="s">
        <v>539</v>
      </c>
      <c r="G109" s="345" t="s">
        <v>848</v>
      </c>
      <c r="H109" s="345" t="s">
        <v>952</v>
      </c>
      <c r="I109" s="345" t="s">
        <v>469</v>
      </c>
      <c r="J109" s="340"/>
      <c r="K109" s="341"/>
      <c r="L109" s="342"/>
      <c r="M109" s="343"/>
    </row>
    <row r="110" spans="1:13" ht="30">
      <c r="A110" s="75">
        <v>101</v>
      </c>
      <c r="B110" s="345" t="s">
        <v>739</v>
      </c>
      <c r="C110" s="70" t="s">
        <v>468</v>
      </c>
      <c r="D110" s="346">
        <v>3000</v>
      </c>
      <c r="E110" s="345" t="s">
        <v>689</v>
      </c>
      <c r="F110" s="345" t="s">
        <v>542</v>
      </c>
      <c r="G110" s="345" t="s">
        <v>849</v>
      </c>
      <c r="H110" s="345" t="s">
        <v>953</v>
      </c>
      <c r="I110" s="345" t="s">
        <v>469</v>
      </c>
      <c r="J110" s="340"/>
      <c r="K110" s="341"/>
      <c r="L110" s="342"/>
      <c r="M110" s="343"/>
    </row>
    <row r="111" spans="1:13" ht="30">
      <c r="A111" s="75">
        <v>102</v>
      </c>
      <c r="B111" s="345" t="s">
        <v>739</v>
      </c>
      <c r="C111" s="70" t="s">
        <v>468</v>
      </c>
      <c r="D111" s="346">
        <v>4500</v>
      </c>
      <c r="E111" s="345" t="s">
        <v>690</v>
      </c>
      <c r="F111" s="345" t="s">
        <v>767</v>
      </c>
      <c r="G111" s="345" t="s">
        <v>850</v>
      </c>
      <c r="H111" s="345" t="s">
        <v>954</v>
      </c>
      <c r="I111" s="345" t="s">
        <v>469</v>
      </c>
      <c r="J111" s="340"/>
      <c r="K111" s="341"/>
      <c r="L111" s="342"/>
      <c r="M111" s="343"/>
    </row>
    <row r="112" spans="1:13" ht="30">
      <c r="A112" s="75">
        <v>103</v>
      </c>
      <c r="B112" s="345" t="s">
        <v>739</v>
      </c>
      <c r="C112" s="70" t="s">
        <v>468</v>
      </c>
      <c r="D112" s="346">
        <v>30000</v>
      </c>
      <c r="E112" s="345" t="s">
        <v>691</v>
      </c>
      <c r="F112" s="345" t="s">
        <v>773</v>
      </c>
      <c r="G112" s="345" t="s">
        <v>851</v>
      </c>
      <c r="H112" s="345" t="s">
        <v>955</v>
      </c>
      <c r="I112" s="345" t="s">
        <v>469</v>
      </c>
      <c r="J112" s="340"/>
      <c r="K112" s="341"/>
      <c r="L112" s="342"/>
      <c r="M112" s="343"/>
    </row>
    <row r="113" spans="1:13" ht="30">
      <c r="A113" s="75">
        <v>104</v>
      </c>
      <c r="B113" s="345" t="s">
        <v>739</v>
      </c>
      <c r="C113" s="70" t="s">
        <v>468</v>
      </c>
      <c r="D113" s="346">
        <v>2500</v>
      </c>
      <c r="E113" s="345" t="s">
        <v>692</v>
      </c>
      <c r="F113" s="345" t="s">
        <v>548</v>
      </c>
      <c r="G113" s="345" t="s">
        <v>852</v>
      </c>
      <c r="H113" s="345" t="s">
        <v>956</v>
      </c>
      <c r="I113" s="345" t="s">
        <v>469</v>
      </c>
      <c r="J113" s="340"/>
      <c r="K113" s="341"/>
      <c r="L113" s="342"/>
      <c r="M113" s="343"/>
    </row>
    <row r="114" spans="1:13" ht="30">
      <c r="A114" s="75">
        <v>105</v>
      </c>
      <c r="B114" s="345" t="s">
        <v>739</v>
      </c>
      <c r="C114" s="70" t="s">
        <v>468</v>
      </c>
      <c r="D114" s="346">
        <v>30000</v>
      </c>
      <c r="E114" s="345" t="s">
        <v>693</v>
      </c>
      <c r="F114" s="345" t="s">
        <v>556</v>
      </c>
      <c r="G114" s="345" t="s">
        <v>853</v>
      </c>
      <c r="H114" s="345" t="s">
        <v>957</v>
      </c>
      <c r="I114" s="345" t="s">
        <v>469</v>
      </c>
      <c r="J114" s="340"/>
      <c r="K114" s="341"/>
      <c r="L114" s="342"/>
      <c r="M114" s="343"/>
    </row>
    <row r="115" spans="1:13" ht="30">
      <c r="A115" s="75">
        <v>106</v>
      </c>
      <c r="B115" s="345" t="s">
        <v>739</v>
      </c>
      <c r="C115" s="70" t="s">
        <v>468</v>
      </c>
      <c r="D115" s="346">
        <v>15000</v>
      </c>
      <c r="E115" s="345" t="s">
        <v>694</v>
      </c>
      <c r="F115" s="345" t="s">
        <v>770</v>
      </c>
      <c r="G115" s="345" t="s">
        <v>854</v>
      </c>
      <c r="H115" s="345" t="s">
        <v>958</v>
      </c>
      <c r="I115" s="345" t="s">
        <v>469</v>
      </c>
      <c r="J115" s="340"/>
      <c r="K115" s="341"/>
      <c r="L115" s="342"/>
      <c r="M115" s="343"/>
    </row>
    <row r="116" spans="1:13" ht="30">
      <c r="A116" s="75">
        <v>107</v>
      </c>
      <c r="B116" s="345" t="s">
        <v>739</v>
      </c>
      <c r="C116" s="70" t="s">
        <v>468</v>
      </c>
      <c r="D116" s="346">
        <v>3000</v>
      </c>
      <c r="E116" s="345" t="s">
        <v>695</v>
      </c>
      <c r="F116" s="345" t="s">
        <v>759</v>
      </c>
      <c r="G116" s="345" t="s">
        <v>855</v>
      </c>
      <c r="H116" s="345" t="s">
        <v>959</v>
      </c>
      <c r="I116" s="345" t="s">
        <v>469</v>
      </c>
      <c r="J116" s="340"/>
      <c r="K116" s="341"/>
      <c r="L116" s="342"/>
      <c r="M116" s="343"/>
    </row>
    <row r="117" spans="1:13" ht="30">
      <c r="A117" s="75">
        <v>108</v>
      </c>
      <c r="B117" s="345" t="s">
        <v>739</v>
      </c>
      <c r="C117" s="70" t="s">
        <v>468</v>
      </c>
      <c r="D117" s="346">
        <v>20000</v>
      </c>
      <c r="E117" s="345" t="s">
        <v>696</v>
      </c>
      <c r="F117" s="345" t="s">
        <v>541</v>
      </c>
      <c r="G117" s="345" t="s">
        <v>856</v>
      </c>
      <c r="H117" s="345" t="s">
        <v>960</v>
      </c>
      <c r="I117" s="345" t="s">
        <v>469</v>
      </c>
      <c r="J117" s="340"/>
      <c r="K117" s="341"/>
      <c r="L117" s="342"/>
      <c r="M117" s="343"/>
    </row>
    <row r="118" spans="1:13" ht="30">
      <c r="A118" s="75">
        <v>109</v>
      </c>
      <c r="B118" s="345" t="s">
        <v>739</v>
      </c>
      <c r="C118" s="70" t="s">
        <v>468</v>
      </c>
      <c r="D118" s="346">
        <v>15000</v>
      </c>
      <c r="E118" s="345" t="s">
        <v>697</v>
      </c>
      <c r="F118" s="345" t="s">
        <v>774</v>
      </c>
      <c r="G118" s="345" t="s">
        <v>857</v>
      </c>
      <c r="H118" s="345" t="s">
        <v>961</v>
      </c>
      <c r="I118" s="345" t="s">
        <v>469</v>
      </c>
      <c r="J118" s="340"/>
      <c r="K118" s="341"/>
      <c r="L118" s="342"/>
      <c r="M118" s="343"/>
    </row>
    <row r="119" spans="1:13" ht="30">
      <c r="A119" s="75">
        <v>110</v>
      </c>
      <c r="B119" s="345" t="s">
        <v>739</v>
      </c>
      <c r="C119" s="70" t="s">
        <v>468</v>
      </c>
      <c r="D119" s="346">
        <v>30000</v>
      </c>
      <c r="E119" s="345" t="s">
        <v>698</v>
      </c>
      <c r="F119" s="345" t="s">
        <v>775</v>
      </c>
      <c r="G119" s="345" t="s">
        <v>858</v>
      </c>
      <c r="H119" s="345" t="s">
        <v>962</v>
      </c>
      <c r="I119" s="345" t="s">
        <v>469</v>
      </c>
      <c r="J119" s="340"/>
      <c r="K119" s="341"/>
      <c r="L119" s="342"/>
      <c r="M119" s="343"/>
    </row>
    <row r="120" spans="1:13" ht="30">
      <c r="A120" s="75">
        <v>111</v>
      </c>
      <c r="B120" s="345" t="s">
        <v>739</v>
      </c>
      <c r="C120" s="70" t="s">
        <v>468</v>
      </c>
      <c r="D120" s="346">
        <v>30000</v>
      </c>
      <c r="E120" s="345" t="s">
        <v>699</v>
      </c>
      <c r="F120" s="345" t="s">
        <v>776</v>
      </c>
      <c r="G120" s="345" t="s">
        <v>859</v>
      </c>
      <c r="H120" s="345" t="s">
        <v>963</v>
      </c>
      <c r="I120" s="345" t="s">
        <v>469</v>
      </c>
      <c r="J120" s="340"/>
      <c r="K120" s="341"/>
      <c r="L120" s="342"/>
      <c r="M120" s="343"/>
    </row>
    <row r="121" spans="1:13" ht="30">
      <c r="A121" s="75">
        <v>112</v>
      </c>
      <c r="B121" s="345" t="s">
        <v>739</v>
      </c>
      <c r="C121" s="70" t="s">
        <v>468</v>
      </c>
      <c r="D121" s="346">
        <v>30000</v>
      </c>
      <c r="E121" s="345" t="s">
        <v>700</v>
      </c>
      <c r="F121" s="345" t="s">
        <v>777</v>
      </c>
      <c r="G121" s="345" t="s">
        <v>860</v>
      </c>
      <c r="H121" s="345" t="s">
        <v>964</v>
      </c>
      <c r="I121" s="345" t="s">
        <v>469</v>
      </c>
      <c r="J121" s="340"/>
      <c r="K121" s="341"/>
      <c r="L121" s="342"/>
      <c r="M121" s="343"/>
    </row>
    <row r="122" spans="1:13" ht="30">
      <c r="A122" s="75">
        <v>113</v>
      </c>
      <c r="B122" s="345" t="s">
        <v>739</v>
      </c>
      <c r="C122" s="70" t="s">
        <v>468</v>
      </c>
      <c r="D122" s="346">
        <v>30000</v>
      </c>
      <c r="E122" s="345" t="s">
        <v>700</v>
      </c>
      <c r="F122" s="345" t="s">
        <v>461</v>
      </c>
      <c r="G122" s="345" t="s">
        <v>861</v>
      </c>
      <c r="H122" s="345" t="s">
        <v>965</v>
      </c>
      <c r="I122" s="345" t="s">
        <v>469</v>
      </c>
      <c r="J122" s="340"/>
      <c r="K122" s="341"/>
      <c r="L122" s="342"/>
      <c r="M122" s="343"/>
    </row>
    <row r="123" spans="1:13" ht="30">
      <c r="A123" s="75">
        <v>114</v>
      </c>
      <c r="B123" s="345" t="s">
        <v>739</v>
      </c>
      <c r="C123" s="70" t="s">
        <v>468</v>
      </c>
      <c r="D123" s="346">
        <v>10000</v>
      </c>
      <c r="E123" s="345" t="s">
        <v>701</v>
      </c>
      <c r="F123" s="345" t="s">
        <v>778</v>
      </c>
      <c r="G123" s="345" t="s">
        <v>862</v>
      </c>
      <c r="H123" s="345" t="s">
        <v>966</v>
      </c>
      <c r="I123" s="345" t="s">
        <v>469</v>
      </c>
      <c r="J123" s="340"/>
      <c r="K123" s="341"/>
      <c r="L123" s="342"/>
      <c r="M123" s="343"/>
    </row>
    <row r="124" spans="1:13" ht="30">
      <c r="A124" s="69">
        <v>115</v>
      </c>
      <c r="B124" s="345" t="s">
        <v>740</v>
      </c>
      <c r="C124" s="70" t="s">
        <v>468</v>
      </c>
      <c r="D124" s="346">
        <v>2500</v>
      </c>
      <c r="E124" s="345" t="s">
        <v>702</v>
      </c>
      <c r="F124" s="345" t="s">
        <v>779</v>
      </c>
      <c r="G124" s="345" t="s">
        <v>863</v>
      </c>
      <c r="H124" s="345" t="s">
        <v>967</v>
      </c>
      <c r="I124" s="345" t="s">
        <v>469</v>
      </c>
      <c r="J124" s="340"/>
      <c r="K124" s="341"/>
      <c r="L124" s="342"/>
      <c r="M124" s="343"/>
    </row>
    <row r="125" spans="1:13" ht="30">
      <c r="A125" s="75">
        <v>116</v>
      </c>
      <c r="B125" s="345" t="s">
        <v>740</v>
      </c>
      <c r="C125" s="70" t="s">
        <v>468</v>
      </c>
      <c r="D125" s="346">
        <v>3500</v>
      </c>
      <c r="E125" s="345" t="s">
        <v>703</v>
      </c>
      <c r="F125" s="345" t="s">
        <v>461</v>
      </c>
      <c r="G125" s="345" t="s">
        <v>864</v>
      </c>
      <c r="H125" s="345" t="s">
        <v>968</v>
      </c>
      <c r="I125" s="345" t="s">
        <v>469</v>
      </c>
      <c r="J125" s="340"/>
      <c r="K125" s="341"/>
      <c r="L125" s="342"/>
      <c r="M125" s="343"/>
    </row>
    <row r="126" spans="1:13" ht="30">
      <c r="A126" s="75">
        <v>117</v>
      </c>
      <c r="B126" s="345" t="s">
        <v>740</v>
      </c>
      <c r="C126" s="70" t="s">
        <v>468</v>
      </c>
      <c r="D126" s="346">
        <v>5000</v>
      </c>
      <c r="E126" s="345" t="s">
        <v>704</v>
      </c>
      <c r="F126" s="345" t="s">
        <v>535</v>
      </c>
      <c r="G126" s="345" t="s">
        <v>865</v>
      </c>
      <c r="H126" s="345" t="s">
        <v>969</v>
      </c>
      <c r="I126" s="345" t="s">
        <v>469</v>
      </c>
      <c r="J126" s="340"/>
      <c r="K126" s="341"/>
      <c r="L126" s="342"/>
      <c r="M126" s="343"/>
    </row>
    <row r="127" spans="1:13" ht="30">
      <c r="A127" s="75">
        <v>118</v>
      </c>
      <c r="B127" s="345" t="s">
        <v>740</v>
      </c>
      <c r="C127" s="70" t="s">
        <v>468</v>
      </c>
      <c r="D127" s="346">
        <v>2500</v>
      </c>
      <c r="E127" s="345" t="s">
        <v>705</v>
      </c>
      <c r="F127" s="345" t="s">
        <v>770</v>
      </c>
      <c r="G127" s="345" t="s">
        <v>866</v>
      </c>
      <c r="H127" s="345" t="s">
        <v>970</v>
      </c>
      <c r="I127" s="345" t="s">
        <v>469</v>
      </c>
      <c r="J127" s="340"/>
      <c r="K127" s="341"/>
      <c r="L127" s="342"/>
      <c r="M127" s="343"/>
    </row>
    <row r="128" spans="1:13" ht="30">
      <c r="A128" s="75">
        <v>119</v>
      </c>
      <c r="B128" s="345" t="s">
        <v>740</v>
      </c>
      <c r="C128" s="70" t="s">
        <v>468</v>
      </c>
      <c r="D128" s="346">
        <v>2500</v>
      </c>
      <c r="E128" s="345" t="s">
        <v>706</v>
      </c>
      <c r="F128" s="345" t="s">
        <v>543</v>
      </c>
      <c r="G128" s="345" t="s">
        <v>867</v>
      </c>
      <c r="H128" s="345" t="s">
        <v>971</v>
      </c>
      <c r="I128" s="345" t="s">
        <v>469</v>
      </c>
      <c r="J128" s="340"/>
      <c r="K128" s="341"/>
      <c r="L128" s="342"/>
      <c r="M128" s="343"/>
    </row>
    <row r="129" spans="1:13" ht="30">
      <c r="A129" s="75">
        <v>120</v>
      </c>
      <c r="B129" s="345" t="s">
        <v>740</v>
      </c>
      <c r="C129" s="70" t="s">
        <v>468</v>
      </c>
      <c r="D129" s="346">
        <v>2000</v>
      </c>
      <c r="E129" s="345" t="s">
        <v>707</v>
      </c>
      <c r="F129" s="345" t="s">
        <v>459</v>
      </c>
      <c r="G129" s="345" t="s">
        <v>868</v>
      </c>
      <c r="H129" s="345" t="s">
        <v>972</v>
      </c>
      <c r="I129" s="345" t="s">
        <v>469</v>
      </c>
      <c r="J129" s="340"/>
      <c r="K129" s="341"/>
      <c r="L129" s="342"/>
      <c r="M129" s="343"/>
    </row>
    <row r="130" spans="1:13" ht="30">
      <c r="A130" s="75">
        <v>121</v>
      </c>
      <c r="B130" s="345" t="s">
        <v>740</v>
      </c>
      <c r="C130" s="70" t="s">
        <v>468</v>
      </c>
      <c r="D130" s="346">
        <v>4000</v>
      </c>
      <c r="E130" s="345" t="s">
        <v>708</v>
      </c>
      <c r="F130" s="345" t="s">
        <v>780</v>
      </c>
      <c r="G130" s="345" t="s">
        <v>869</v>
      </c>
      <c r="H130" s="345" t="s">
        <v>973</v>
      </c>
      <c r="I130" s="345" t="s">
        <v>469</v>
      </c>
      <c r="J130" s="340"/>
      <c r="K130" s="341"/>
      <c r="L130" s="342"/>
      <c r="M130" s="343"/>
    </row>
    <row r="131" spans="1:13" ht="30">
      <c r="A131" s="75">
        <v>122</v>
      </c>
      <c r="B131" s="345" t="s">
        <v>740</v>
      </c>
      <c r="C131" s="70" t="s">
        <v>468</v>
      </c>
      <c r="D131" s="346">
        <v>7000</v>
      </c>
      <c r="E131" s="345" t="s">
        <v>709</v>
      </c>
      <c r="F131" s="345" t="s">
        <v>781</v>
      </c>
      <c r="G131" s="345" t="s">
        <v>870</v>
      </c>
      <c r="H131" s="345" t="s">
        <v>974</v>
      </c>
      <c r="I131" s="345" t="s">
        <v>469</v>
      </c>
      <c r="J131" s="340"/>
      <c r="K131" s="341"/>
      <c r="L131" s="342"/>
      <c r="M131" s="343"/>
    </row>
    <row r="132" spans="1:13" ht="30">
      <c r="A132" s="75">
        <v>123</v>
      </c>
      <c r="B132" s="345" t="s">
        <v>740</v>
      </c>
      <c r="C132" s="70" t="s">
        <v>468</v>
      </c>
      <c r="D132" s="346">
        <v>3500</v>
      </c>
      <c r="E132" s="345" t="s">
        <v>710</v>
      </c>
      <c r="F132" s="345" t="s">
        <v>752</v>
      </c>
      <c r="G132" s="345" t="s">
        <v>871</v>
      </c>
      <c r="H132" s="345" t="s">
        <v>975</v>
      </c>
      <c r="I132" s="345" t="s">
        <v>469</v>
      </c>
      <c r="J132" s="340"/>
      <c r="K132" s="341"/>
      <c r="L132" s="342"/>
      <c r="M132" s="343"/>
    </row>
    <row r="133" spans="1:13" ht="30">
      <c r="A133" s="75">
        <v>124</v>
      </c>
      <c r="B133" s="345" t="s">
        <v>740</v>
      </c>
      <c r="C133" s="70" t="s">
        <v>468</v>
      </c>
      <c r="D133" s="346">
        <v>60000</v>
      </c>
      <c r="E133" s="345" t="s">
        <v>711</v>
      </c>
      <c r="F133" s="345" t="s">
        <v>461</v>
      </c>
      <c r="G133" s="345" t="s">
        <v>872</v>
      </c>
      <c r="H133" s="345" t="s">
        <v>976</v>
      </c>
      <c r="I133" s="345" t="s">
        <v>469</v>
      </c>
      <c r="J133" s="340"/>
      <c r="K133" s="341"/>
      <c r="L133" s="342"/>
      <c r="M133" s="343"/>
    </row>
    <row r="134" spans="1:13" ht="30">
      <c r="A134" s="75">
        <v>125</v>
      </c>
      <c r="B134" s="345" t="s">
        <v>740</v>
      </c>
      <c r="C134" s="70" t="s">
        <v>468</v>
      </c>
      <c r="D134" s="346">
        <v>2500</v>
      </c>
      <c r="E134" s="345" t="s">
        <v>712</v>
      </c>
      <c r="F134" s="345" t="s">
        <v>782</v>
      </c>
      <c r="G134" s="345" t="s">
        <v>873</v>
      </c>
      <c r="H134" s="345" t="s">
        <v>977</v>
      </c>
      <c r="I134" s="345" t="s">
        <v>469</v>
      </c>
      <c r="J134" s="340"/>
      <c r="K134" s="341"/>
      <c r="L134" s="342"/>
      <c r="M134" s="343"/>
    </row>
    <row r="135" spans="1:13" ht="30">
      <c r="A135" s="75">
        <v>126</v>
      </c>
      <c r="B135" s="345" t="s">
        <v>740</v>
      </c>
      <c r="C135" s="70" t="s">
        <v>468</v>
      </c>
      <c r="D135" s="346">
        <v>3000</v>
      </c>
      <c r="E135" s="345" t="s">
        <v>713</v>
      </c>
      <c r="F135" s="345" t="s">
        <v>532</v>
      </c>
      <c r="G135" s="345" t="s">
        <v>874</v>
      </c>
      <c r="H135" s="345" t="s">
        <v>978</v>
      </c>
      <c r="I135" s="345" t="s">
        <v>469</v>
      </c>
      <c r="J135" s="340"/>
      <c r="K135" s="341"/>
      <c r="L135" s="342"/>
      <c r="M135" s="343"/>
    </row>
    <row r="136" spans="1:13" ht="30">
      <c r="A136" s="75">
        <v>127</v>
      </c>
      <c r="B136" s="345" t="s">
        <v>740</v>
      </c>
      <c r="C136" s="70" t="s">
        <v>468</v>
      </c>
      <c r="D136" s="346">
        <v>10000</v>
      </c>
      <c r="E136" s="345" t="s">
        <v>714</v>
      </c>
      <c r="F136" s="345" t="s">
        <v>783</v>
      </c>
      <c r="G136" s="345" t="s">
        <v>875</v>
      </c>
      <c r="H136" s="345" t="s">
        <v>979</v>
      </c>
      <c r="I136" s="345" t="s">
        <v>469</v>
      </c>
      <c r="J136" s="340"/>
      <c r="K136" s="341"/>
      <c r="L136" s="342"/>
      <c r="M136" s="343"/>
    </row>
    <row r="137" spans="1:13" ht="30">
      <c r="A137" s="75">
        <v>128</v>
      </c>
      <c r="B137" s="345" t="s">
        <v>740</v>
      </c>
      <c r="C137" s="70" t="s">
        <v>468</v>
      </c>
      <c r="D137" s="346">
        <v>2500</v>
      </c>
      <c r="E137" s="345" t="s">
        <v>715</v>
      </c>
      <c r="F137" s="345" t="s">
        <v>532</v>
      </c>
      <c r="G137" s="345" t="s">
        <v>876</v>
      </c>
      <c r="H137" s="345" t="s">
        <v>980</v>
      </c>
      <c r="I137" s="345" t="s">
        <v>469</v>
      </c>
      <c r="J137" s="340"/>
      <c r="K137" s="341"/>
      <c r="L137" s="342"/>
      <c r="M137" s="343"/>
    </row>
    <row r="138" spans="1:13" ht="30">
      <c r="A138" s="75">
        <v>129</v>
      </c>
      <c r="B138" s="345" t="s">
        <v>740</v>
      </c>
      <c r="C138" s="70" t="s">
        <v>468</v>
      </c>
      <c r="D138" s="346">
        <v>3000</v>
      </c>
      <c r="E138" s="345" t="s">
        <v>716</v>
      </c>
      <c r="F138" s="345" t="s">
        <v>784</v>
      </c>
      <c r="G138" s="345" t="s">
        <v>877</v>
      </c>
      <c r="H138" s="345" t="s">
        <v>981</v>
      </c>
      <c r="I138" s="345" t="s">
        <v>469</v>
      </c>
      <c r="J138" s="340"/>
      <c r="K138" s="341"/>
      <c r="L138" s="342"/>
      <c r="M138" s="343"/>
    </row>
    <row r="139" spans="1:13" ht="30">
      <c r="A139" s="75">
        <v>130</v>
      </c>
      <c r="B139" s="345" t="s">
        <v>740</v>
      </c>
      <c r="C139" s="70" t="s">
        <v>468</v>
      </c>
      <c r="D139" s="346">
        <v>2000</v>
      </c>
      <c r="E139" s="345" t="s">
        <v>717</v>
      </c>
      <c r="F139" s="345" t="s">
        <v>785</v>
      </c>
      <c r="G139" s="345" t="s">
        <v>878</v>
      </c>
      <c r="H139" s="345" t="s">
        <v>982</v>
      </c>
      <c r="I139" s="345" t="s">
        <v>469</v>
      </c>
      <c r="J139" s="340"/>
      <c r="K139" s="341"/>
      <c r="L139" s="342"/>
      <c r="M139" s="343"/>
    </row>
    <row r="140" spans="1:13" ht="30">
      <c r="A140" s="75">
        <v>131</v>
      </c>
      <c r="B140" s="345" t="s">
        <v>740</v>
      </c>
      <c r="C140" s="70" t="s">
        <v>468</v>
      </c>
      <c r="D140" s="346">
        <v>3500</v>
      </c>
      <c r="E140" s="345" t="s">
        <v>718</v>
      </c>
      <c r="F140" s="345" t="s">
        <v>786</v>
      </c>
      <c r="G140" s="345" t="s">
        <v>879</v>
      </c>
      <c r="H140" s="345" t="s">
        <v>983</v>
      </c>
      <c r="I140" s="345" t="s">
        <v>469</v>
      </c>
      <c r="J140" s="340"/>
      <c r="K140" s="341"/>
      <c r="L140" s="342"/>
      <c r="M140" s="343"/>
    </row>
    <row r="141" spans="1:13" ht="30">
      <c r="A141" s="75">
        <v>132</v>
      </c>
      <c r="B141" s="345" t="s">
        <v>740</v>
      </c>
      <c r="C141" s="70" t="s">
        <v>468</v>
      </c>
      <c r="D141" s="346">
        <v>3000</v>
      </c>
      <c r="E141" s="345" t="s">
        <v>719</v>
      </c>
      <c r="F141" s="345" t="s">
        <v>537</v>
      </c>
      <c r="G141" s="345" t="s">
        <v>880</v>
      </c>
      <c r="H141" s="345" t="s">
        <v>984</v>
      </c>
      <c r="I141" s="345" t="s">
        <v>469</v>
      </c>
      <c r="J141" s="340"/>
      <c r="K141" s="341"/>
      <c r="L141" s="342"/>
      <c r="M141" s="343"/>
    </row>
    <row r="142" spans="1:13" ht="30">
      <c r="A142" s="75">
        <v>133</v>
      </c>
      <c r="B142" s="345" t="s">
        <v>740</v>
      </c>
      <c r="C142" s="70" t="s">
        <v>468</v>
      </c>
      <c r="D142" s="346">
        <v>2000</v>
      </c>
      <c r="E142" s="345" t="s">
        <v>720</v>
      </c>
      <c r="F142" s="345" t="s">
        <v>758</v>
      </c>
      <c r="G142" s="345" t="s">
        <v>881</v>
      </c>
      <c r="H142" s="345" t="s">
        <v>985</v>
      </c>
      <c r="I142" s="345" t="s">
        <v>469</v>
      </c>
      <c r="J142" s="340"/>
      <c r="K142" s="341"/>
      <c r="L142" s="342"/>
      <c r="M142" s="343"/>
    </row>
    <row r="143" spans="1:13" ht="30">
      <c r="A143" s="69">
        <v>134</v>
      </c>
      <c r="B143" s="345" t="s">
        <v>740</v>
      </c>
      <c r="C143" s="70" t="s">
        <v>468</v>
      </c>
      <c r="D143" s="346">
        <v>1500</v>
      </c>
      <c r="E143" s="345" t="s">
        <v>721</v>
      </c>
      <c r="F143" s="345" t="s">
        <v>787</v>
      </c>
      <c r="G143" s="345" t="s">
        <v>882</v>
      </c>
      <c r="H143" s="345" t="s">
        <v>986</v>
      </c>
      <c r="I143" s="345" t="s">
        <v>469</v>
      </c>
      <c r="J143" s="340"/>
      <c r="K143" s="341"/>
      <c r="L143" s="342"/>
      <c r="M143" s="343"/>
    </row>
    <row r="144" spans="1:13" ht="30">
      <c r="A144" s="75">
        <v>135</v>
      </c>
      <c r="B144" s="345" t="s">
        <v>740</v>
      </c>
      <c r="C144" s="70" t="s">
        <v>468</v>
      </c>
      <c r="D144" s="346">
        <v>1500</v>
      </c>
      <c r="E144" s="345" t="s">
        <v>722</v>
      </c>
      <c r="F144" s="345" t="s">
        <v>788</v>
      </c>
      <c r="G144" s="345" t="s">
        <v>883</v>
      </c>
      <c r="H144" s="345" t="s">
        <v>987</v>
      </c>
      <c r="I144" s="345" t="s">
        <v>469</v>
      </c>
      <c r="J144" s="340"/>
      <c r="K144" s="341"/>
      <c r="L144" s="342"/>
      <c r="M144" s="343"/>
    </row>
    <row r="145" spans="1:13" ht="30">
      <c r="A145" s="75">
        <v>136</v>
      </c>
      <c r="B145" s="345" t="s">
        <v>740</v>
      </c>
      <c r="C145" s="70" t="s">
        <v>468</v>
      </c>
      <c r="D145" s="346">
        <v>3000</v>
      </c>
      <c r="E145" s="345" t="s">
        <v>723</v>
      </c>
      <c r="F145" s="345" t="s">
        <v>760</v>
      </c>
      <c r="G145" s="345" t="s">
        <v>884</v>
      </c>
      <c r="H145" s="345" t="s">
        <v>988</v>
      </c>
      <c r="I145" s="345" t="s">
        <v>469</v>
      </c>
      <c r="J145" s="340"/>
      <c r="K145" s="341"/>
      <c r="L145" s="342"/>
      <c r="M145" s="343"/>
    </row>
    <row r="146" spans="1:13" ht="30">
      <c r="A146" s="75">
        <v>137</v>
      </c>
      <c r="B146" s="345" t="s">
        <v>740</v>
      </c>
      <c r="C146" s="70" t="s">
        <v>468</v>
      </c>
      <c r="D146" s="346">
        <v>2500</v>
      </c>
      <c r="E146" s="345" t="s">
        <v>724</v>
      </c>
      <c r="F146" s="345" t="s">
        <v>742</v>
      </c>
      <c r="G146" s="345" t="s">
        <v>885</v>
      </c>
      <c r="H146" s="345" t="s">
        <v>989</v>
      </c>
      <c r="I146" s="345" t="s">
        <v>469</v>
      </c>
      <c r="J146" s="340"/>
      <c r="K146" s="341"/>
      <c r="L146" s="342"/>
      <c r="M146" s="343"/>
    </row>
    <row r="147" spans="1:13" ht="30">
      <c r="A147" s="75">
        <v>138</v>
      </c>
      <c r="B147" s="345" t="s">
        <v>740</v>
      </c>
      <c r="C147" s="70" t="s">
        <v>468</v>
      </c>
      <c r="D147" s="346">
        <v>2500</v>
      </c>
      <c r="E147" s="345" t="s">
        <v>725</v>
      </c>
      <c r="F147" s="345" t="s">
        <v>459</v>
      </c>
      <c r="G147" s="345" t="s">
        <v>886</v>
      </c>
      <c r="H147" s="345" t="s">
        <v>990</v>
      </c>
      <c r="I147" s="345" t="s">
        <v>469</v>
      </c>
      <c r="J147" s="340"/>
      <c r="K147" s="341"/>
      <c r="L147" s="342"/>
      <c r="M147" s="343"/>
    </row>
    <row r="148" spans="1:13" ht="30">
      <c r="A148" s="75">
        <v>139</v>
      </c>
      <c r="B148" s="345" t="s">
        <v>740</v>
      </c>
      <c r="C148" s="70" t="s">
        <v>468</v>
      </c>
      <c r="D148" s="346">
        <v>2500</v>
      </c>
      <c r="E148" s="345" t="s">
        <v>726</v>
      </c>
      <c r="F148" s="345" t="s">
        <v>789</v>
      </c>
      <c r="G148" s="345" t="s">
        <v>887</v>
      </c>
      <c r="H148" s="345" t="s">
        <v>991</v>
      </c>
      <c r="I148" s="345" t="s">
        <v>469</v>
      </c>
      <c r="J148" s="340"/>
      <c r="K148" s="341"/>
      <c r="L148" s="342"/>
      <c r="M148" s="343"/>
    </row>
    <row r="149" spans="1:13" ht="30">
      <c r="A149" s="75">
        <v>140</v>
      </c>
      <c r="B149" s="345" t="s">
        <v>740</v>
      </c>
      <c r="C149" s="70" t="s">
        <v>468</v>
      </c>
      <c r="D149" s="346">
        <v>2000</v>
      </c>
      <c r="E149" s="345" t="s">
        <v>727</v>
      </c>
      <c r="F149" s="345" t="s">
        <v>790</v>
      </c>
      <c r="G149" s="345" t="s">
        <v>888</v>
      </c>
      <c r="H149" s="345" t="s">
        <v>992</v>
      </c>
      <c r="I149" s="345" t="s">
        <v>469</v>
      </c>
      <c r="J149" s="340"/>
      <c r="K149" s="341"/>
      <c r="L149" s="342"/>
      <c r="M149" s="343"/>
    </row>
    <row r="150" spans="1:13" ht="30">
      <c r="A150" s="75">
        <v>141</v>
      </c>
      <c r="B150" s="345" t="s">
        <v>740</v>
      </c>
      <c r="C150" s="70" t="s">
        <v>468</v>
      </c>
      <c r="D150" s="346">
        <v>2000</v>
      </c>
      <c r="E150" s="345" t="s">
        <v>728</v>
      </c>
      <c r="F150" s="345" t="s">
        <v>791</v>
      </c>
      <c r="G150" s="345" t="s">
        <v>889</v>
      </c>
      <c r="H150" s="345" t="s">
        <v>993</v>
      </c>
      <c r="I150" s="345" t="s">
        <v>469</v>
      </c>
      <c r="J150" s="340"/>
      <c r="K150" s="341"/>
      <c r="L150" s="342"/>
      <c r="M150" s="343"/>
    </row>
    <row r="151" spans="1:13" ht="30">
      <c r="A151" s="75">
        <v>142</v>
      </c>
      <c r="B151" s="345" t="s">
        <v>740</v>
      </c>
      <c r="C151" s="70" t="s">
        <v>468</v>
      </c>
      <c r="D151" s="346">
        <v>2500</v>
      </c>
      <c r="E151" s="345" t="s">
        <v>729</v>
      </c>
      <c r="F151" s="345" t="s">
        <v>792</v>
      </c>
      <c r="G151" s="345" t="s">
        <v>890</v>
      </c>
      <c r="H151" s="345" t="s">
        <v>994</v>
      </c>
      <c r="I151" s="345" t="s">
        <v>469</v>
      </c>
      <c r="J151" s="340"/>
      <c r="K151" s="341"/>
      <c r="L151" s="342"/>
      <c r="M151" s="343"/>
    </row>
    <row r="152" spans="1:13" ht="30">
      <c r="A152" s="75">
        <v>143</v>
      </c>
      <c r="B152" s="345" t="s">
        <v>740</v>
      </c>
      <c r="C152" s="70" t="s">
        <v>468</v>
      </c>
      <c r="D152" s="346">
        <v>3000</v>
      </c>
      <c r="E152" s="345" t="s">
        <v>730</v>
      </c>
      <c r="F152" s="345" t="s">
        <v>554</v>
      </c>
      <c r="G152" s="345" t="s">
        <v>891</v>
      </c>
      <c r="H152" s="345" t="s">
        <v>995</v>
      </c>
      <c r="I152" s="345" t="s">
        <v>469</v>
      </c>
      <c r="J152" s="340"/>
      <c r="K152" s="341"/>
      <c r="L152" s="342"/>
      <c r="M152" s="343"/>
    </row>
    <row r="153" spans="1:13" ht="30">
      <c r="A153" s="75">
        <v>144</v>
      </c>
      <c r="B153" s="345" t="s">
        <v>740</v>
      </c>
      <c r="C153" s="70" t="s">
        <v>468</v>
      </c>
      <c r="D153" s="346">
        <v>2500</v>
      </c>
      <c r="E153" s="345" t="s">
        <v>731</v>
      </c>
      <c r="F153" s="345" t="s">
        <v>539</v>
      </c>
      <c r="G153" s="345" t="s">
        <v>892</v>
      </c>
      <c r="H153" s="345" t="s">
        <v>996</v>
      </c>
      <c r="I153" s="345" t="s">
        <v>469</v>
      </c>
      <c r="J153" s="340"/>
      <c r="K153" s="341"/>
      <c r="L153" s="342"/>
      <c r="M153" s="343"/>
    </row>
    <row r="154" spans="1:13" ht="30">
      <c r="A154" s="75">
        <v>145</v>
      </c>
      <c r="B154" s="345" t="s">
        <v>740</v>
      </c>
      <c r="C154" s="70" t="s">
        <v>468</v>
      </c>
      <c r="D154" s="346">
        <v>2500</v>
      </c>
      <c r="E154" s="345" t="s">
        <v>732</v>
      </c>
      <c r="F154" s="345" t="s">
        <v>793</v>
      </c>
      <c r="G154" s="345" t="s">
        <v>893</v>
      </c>
      <c r="H154" s="345" t="s">
        <v>997</v>
      </c>
      <c r="I154" s="345" t="s">
        <v>469</v>
      </c>
      <c r="J154" s="340"/>
      <c r="K154" s="341"/>
      <c r="L154" s="342"/>
      <c r="M154" s="343"/>
    </row>
    <row r="155" spans="1:13" ht="30">
      <c r="A155" s="75">
        <v>146</v>
      </c>
      <c r="B155" s="345" t="s">
        <v>740</v>
      </c>
      <c r="C155" s="70" t="s">
        <v>468</v>
      </c>
      <c r="D155" s="346">
        <v>2000</v>
      </c>
      <c r="E155" s="345" t="s">
        <v>733</v>
      </c>
      <c r="F155" s="345" t="s">
        <v>758</v>
      </c>
      <c r="G155" s="345" t="s">
        <v>894</v>
      </c>
      <c r="H155" s="345" t="s">
        <v>998</v>
      </c>
      <c r="I155" s="345" t="s">
        <v>469</v>
      </c>
      <c r="J155" s="340"/>
      <c r="K155" s="341"/>
      <c r="L155" s="342"/>
      <c r="M155" s="343"/>
    </row>
    <row r="156" spans="1:13" ht="30">
      <c r="A156" s="75">
        <v>147</v>
      </c>
      <c r="B156" s="345" t="s">
        <v>740</v>
      </c>
      <c r="C156" s="70" t="s">
        <v>468</v>
      </c>
      <c r="D156" s="346">
        <v>3000</v>
      </c>
      <c r="E156" s="345" t="s">
        <v>734</v>
      </c>
      <c r="F156" s="345" t="s">
        <v>794</v>
      </c>
      <c r="G156" s="345" t="s">
        <v>895</v>
      </c>
      <c r="H156" s="345" t="s">
        <v>999</v>
      </c>
      <c r="I156" s="345" t="s">
        <v>469</v>
      </c>
      <c r="J156" s="340"/>
      <c r="K156" s="341"/>
      <c r="L156" s="342"/>
      <c r="M156" s="343"/>
    </row>
    <row r="157" spans="1:13" ht="30">
      <c r="A157" s="75">
        <v>148</v>
      </c>
      <c r="B157" s="345" t="s">
        <v>740</v>
      </c>
      <c r="C157" s="70" t="s">
        <v>468</v>
      </c>
      <c r="D157" s="346">
        <v>2500</v>
      </c>
      <c r="E157" s="345" t="s">
        <v>735</v>
      </c>
      <c r="F157" s="345" t="s">
        <v>795</v>
      </c>
      <c r="G157" s="345" t="s">
        <v>896</v>
      </c>
      <c r="H157" s="345" t="s">
        <v>1000</v>
      </c>
      <c r="I157" s="345" t="s">
        <v>469</v>
      </c>
      <c r="J157" s="340"/>
      <c r="K157" s="341"/>
      <c r="L157" s="342"/>
      <c r="M157" s="343"/>
    </row>
    <row r="158" spans="1:13" ht="30">
      <c r="A158" s="75">
        <v>149</v>
      </c>
      <c r="B158" s="345" t="s">
        <v>740</v>
      </c>
      <c r="C158" s="70" t="s">
        <v>468</v>
      </c>
      <c r="D158" s="346">
        <v>2500</v>
      </c>
      <c r="E158" s="345" t="s">
        <v>736</v>
      </c>
      <c r="F158" s="345" t="s">
        <v>791</v>
      </c>
      <c r="G158" s="345" t="s">
        <v>897</v>
      </c>
      <c r="H158" s="345" t="s">
        <v>1001</v>
      </c>
      <c r="I158" s="345" t="s">
        <v>469</v>
      </c>
      <c r="J158" s="340"/>
      <c r="K158" s="341"/>
      <c r="L158" s="342"/>
      <c r="M158" s="343"/>
    </row>
    <row r="159" spans="1:13" ht="30">
      <c r="A159" s="75">
        <v>150</v>
      </c>
      <c r="B159" s="345" t="s">
        <v>740</v>
      </c>
      <c r="C159" s="70" t="s">
        <v>468</v>
      </c>
      <c r="D159" s="346">
        <v>2500</v>
      </c>
      <c r="E159" s="345" t="s">
        <v>737</v>
      </c>
      <c r="F159" s="345" t="s">
        <v>759</v>
      </c>
      <c r="G159" s="345" t="s">
        <v>898</v>
      </c>
      <c r="H159" s="345" t="s">
        <v>1002</v>
      </c>
      <c r="I159" s="345" t="s">
        <v>469</v>
      </c>
      <c r="J159" s="340"/>
      <c r="K159" s="341"/>
      <c r="L159" s="342"/>
      <c r="M159" s="343"/>
    </row>
    <row r="160" spans="1:13" ht="30">
      <c r="A160" s="75">
        <v>151</v>
      </c>
      <c r="B160" s="345" t="s">
        <v>740</v>
      </c>
      <c r="C160" s="70" t="s">
        <v>468</v>
      </c>
      <c r="D160" s="346">
        <v>25000</v>
      </c>
      <c r="E160" s="345" t="s">
        <v>738</v>
      </c>
      <c r="F160" s="345" t="s">
        <v>758</v>
      </c>
      <c r="G160" s="345" t="s">
        <v>899</v>
      </c>
      <c r="H160" s="345" t="s">
        <v>1003</v>
      </c>
      <c r="I160" s="345" t="s">
        <v>469</v>
      </c>
      <c r="J160" s="340"/>
      <c r="K160" s="341"/>
      <c r="L160" s="342"/>
      <c r="M160" s="343"/>
    </row>
    <row r="161" spans="1:13" ht="30">
      <c r="A161" s="75">
        <v>152</v>
      </c>
      <c r="B161" s="345" t="s">
        <v>1010</v>
      </c>
      <c r="C161" s="70" t="s">
        <v>468</v>
      </c>
      <c r="D161" s="346">
        <v>2000</v>
      </c>
      <c r="E161" s="345" t="s">
        <v>718</v>
      </c>
      <c r="F161" s="345" t="s">
        <v>1036</v>
      </c>
      <c r="G161" s="345" t="s">
        <v>1049</v>
      </c>
      <c r="H161" s="345" t="s">
        <v>1081</v>
      </c>
      <c r="I161" s="345" t="s">
        <v>469</v>
      </c>
      <c r="J161" s="340"/>
      <c r="K161" s="341"/>
      <c r="L161" s="342"/>
      <c r="M161" s="343"/>
    </row>
    <row r="162" spans="1:13" ht="30">
      <c r="A162" s="69">
        <v>153</v>
      </c>
      <c r="B162" s="345" t="s">
        <v>1010</v>
      </c>
      <c r="C162" s="70" t="s">
        <v>468</v>
      </c>
      <c r="D162" s="346">
        <v>2500</v>
      </c>
      <c r="E162" s="345" t="s">
        <v>721</v>
      </c>
      <c r="F162" s="345" t="s">
        <v>1037</v>
      </c>
      <c r="G162" s="345" t="s">
        <v>1050</v>
      </c>
      <c r="H162" s="345" t="s">
        <v>1082</v>
      </c>
      <c r="I162" s="345" t="s">
        <v>469</v>
      </c>
      <c r="J162" s="340"/>
      <c r="K162" s="341"/>
      <c r="L162" s="342"/>
      <c r="M162" s="343"/>
    </row>
    <row r="163" spans="1:13" ht="30">
      <c r="A163" s="75">
        <v>154</v>
      </c>
      <c r="B163" s="345" t="s">
        <v>1010</v>
      </c>
      <c r="C163" s="70" t="s">
        <v>468</v>
      </c>
      <c r="D163" s="346">
        <v>1500</v>
      </c>
      <c r="E163" s="345" t="s">
        <v>493</v>
      </c>
      <c r="F163" s="345" t="s">
        <v>458</v>
      </c>
      <c r="G163" s="345" t="s">
        <v>1051</v>
      </c>
      <c r="H163" s="345" t="s">
        <v>1083</v>
      </c>
      <c r="I163" s="345" t="s">
        <v>469</v>
      </c>
      <c r="J163" s="340"/>
      <c r="K163" s="341"/>
      <c r="L163" s="342"/>
      <c r="M163" s="343"/>
    </row>
    <row r="164" spans="1:13" ht="30">
      <c r="A164" s="75">
        <v>155</v>
      </c>
      <c r="B164" s="345" t="s">
        <v>1010</v>
      </c>
      <c r="C164" s="70" t="s">
        <v>468</v>
      </c>
      <c r="D164" s="346">
        <v>30000</v>
      </c>
      <c r="E164" s="345" t="s">
        <v>1012</v>
      </c>
      <c r="F164" s="345" t="s">
        <v>758</v>
      </c>
      <c r="G164" s="345" t="s">
        <v>1052</v>
      </c>
      <c r="H164" s="345" t="s">
        <v>1084</v>
      </c>
      <c r="I164" s="345" t="s">
        <v>469</v>
      </c>
      <c r="J164" s="340"/>
      <c r="K164" s="341"/>
      <c r="L164" s="342"/>
      <c r="M164" s="343"/>
    </row>
    <row r="165" spans="1:13" ht="30">
      <c r="A165" s="75">
        <v>156</v>
      </c>
      <c r="B165" s="345" t="s">
        <v>1010</v>
      </c>
      <c r="C165" s="70" t="s">
        <v>468</v>
      </c>
      <c r="D165" s="346">
        <v>2500</v>
      </c>
      <c r="E165" s="345" t="s">
        <v>1013</v>
      </c>
      <c r="F165" s="345" t="s">
        <v>1038</v>
      </c>
      <c r="G165" s="345" t="s">
        <v>1053</v>
      </c>
      <c r="H165" s="345" t="s">
        <v>1085</v>
      </c>
      <c r="I165" s="345" t="s">
        <v>469</v>
      </c>
      <c r="J165" s="340"/>
      <c r="K165" s="341"/>
      <c r="L165" s="342"/>
      <c r="M165" s="343"/>
    </row>
    <row r="166" spans="1:13" ht="30">
      <c r="A166" s="75">
        <v>157</v>
      </c>
      <c r="B166" s="345" t="s">
        <v>1010</v>
      </c>
      <c r="C166" s="70" t="s">
        <v>468</v>
      </c>
      <c r="D166" s="346">
        <v>3000</v>
      </c>
      <c r="E166" s="345" t="s">
        <v>1014</v>
      </c>
      <c r="F166" s="345" t="s">
        <v>1039</v>
      </c>
      <c r="G166" s="345" t="s">
        <v>1054</v>
      </c>
      <c r="H166" s="345" t="s">
        <v>1086</v>
      </c>
      <c r="I166" s="345" t="s">
        <v>469</v>
      </c>
      <c r="J166" s="340"/>
      <c r="K166" s="341"/>
      <c r="L166" s="342"/>
      <c r="M166" s="343"/>
    </row>
    <row r="167" spans="1:13" ht="30">
      <c r="A167" s="75">
        <v>158</v>
      </c>
      <c r="B167" s="345" t="s">
        <v>1010</v>
      </c>
      <c r="C167" s="70" t="s">
        <v>468</v>
      </c>
      <c r="D167" s="346">
        <v>4500</v>
      </c>
      <c r="E167" s="345" t="s">
        <v>1015</v>
      </c>
      <c r="F167" s="345" t="s">
        <v>1040</v>
      </c>
      <c r="G167" s="345" t="s">
        <v>1055</v>
      </c>
      <c r="H167" s="345" t="s">
        <v>1087</v>
      </c>
      <c r="I167" s="345" t="s">
        <v>469</v>
      </c>
      <c r="J167" s="340"/>
      <c r="K167" s="341"/>
      <c r="L167" s="342"/>
      <c r="M167" s="343"/>
    </row>
    <row r="168" spans="1:13" ht="30">
      <c r="A168" s="75">
        <v>159</v>
      </c>
      <c r="B168" s="345" t="s">
        <v>1010</v>
      </c>
      <c r="C168" s="70" t="s">
        <v>468</v>
      </c>
      <c r="D168" s="346">
        <v>6000</v>
      </c>
      <c r="E168" s="345" t="s">
        <v>1016</v>
      </c>
      <c r="F168" s="345" t="s">
        <v>532</v>
      </c>
      <c r="G168" s="345" t="s">
        <v>1056</v>
      </c>
      <c r="H168" s="345" t="s">
        <v>1088</v>
      </c>
      <c r="I168" s="345" t="s">
        <v>469</v>
      </c>
      <c r="J168" s="340"/>
      <c r="K168" s="341"/>
      <c r="L168" s="342"/>
      <c r="M168" s="343"/>
    </row>
    <row r="169" spans="1:13" ht="30">
      <c r="A169" s="75">
        <v>160</v>
      </c>
      <c r="B169" s="345" t="s">
        <v>1010</v>
      </c>
      <c r="C169" s="70" t="s">
        <v>468</v>
      </c>
      <c r="D169" s="346">
        <v>30000</v>
      </c>
      <c r="E169" s="345" t="s">
        <v>1017</v>
      </c>
      <c r="F169" s="345" t="s">
        <v>461</v>
      </c>
      <c r="G169" s="345" t="s">
        <v>1057</v>
      </c>
      <c r="H169" s="345" t="s">
        <v>1089</v>
      </c>
      <c r="I169" s="345" t="s">
        <v>469</v>
      </c>
      <c r="J169" s="340"/>
      <c r="K169" s="341"/>
      <c r="L169" s="342"/>
      <c r="M169" s="343"/>
    </row>
    <row r="170" spans="1:13" ht="30">
      <c r="A170" s="75">
        <v>161</v>
      </c>
      <c r="B170" s="345" t="s">
        <v>1010</v>
      </c>
      <c r="C170" s="70" t="s">
        <v>468</v>
      </c>
      <c r="D170" s="346">
        <v>3000</v>
      </c>
      <c r="E170" s="345" t="s">
        <v>1018</v>
      </c>
      <c r="F170" s="345" t="s">
        <v>746</v>
      </c>
      <c r="G170" s="345" t="s">
        <v>1058</v>
      </c>
      <c r="H170" s="345" t="s">
        <v>1090</v>
      </c>
      <c r="I170" s="345" t="s">
        <v>469</v>
      </c>
      <c r="J170" s="340"/>
      <c r="K170" s="341"/>
      <c r="L170" s="342"/>
      <c r="M170" s="343"/>
    </row>
    <row r="171" spans="1:13" ht="30">
      <c r="A171" s="75">
        <v>162</v>
      </c>
      <c r="B171" s="345" t="s">
        <v>1010</v>
      </c>
      <c r="C171" s="70" t="s">
        <v>468</v>
      </c>
      <c r="D171" s="346">
        <v>3000</v>
      </c>
      <c r="E171" s="345" t="s">
        <v>718</v>
      </c>
      <c r="F171" s="345" t="s">
        <v>1041</v>
      </c>
      <c r="G171" s="345" t="s">
        <v>1059</v>
      </c>
      <c r="H171" s="345" t="s">
        <v>1091</v>
      </c>
      <c r="I171" s="345" t="s">
        <v>469</v>
      </c>
      <c r="J171" s="340"/>
      <c r="K171" s="341"/>
      <c r="L171" s="342"/>
      <c r="M171" s="343"/>
    </row>
    <row r="172" spans="1:13" ht="30">
      <c r="A172" s="75">
        <v>163</v>
      </c>
      <c r="B172" s="345" t="s">
        <v>1010</v>
      </c>
      <c r="C172" s="70" t="s">
        <v>468</v>
      </c>
      <c r="D172" s="346">
        <v>6000</v>
      </c>
      <c r="E172" s="345" t="s">
        <v>1019</v>
      </c>
      <c r="F172" s="345" t="s">
        <v>461</v>
      </c>
      <c r="G172" s="345" t="s">
        <v>1060</v>
      </c>
      <c r="H172" s="345" t="s">
        <v>1092</v>
      </c>
      <c r="I172" s="345" t="s">
        <v>469</v>
      </c>
      <c r="J172" s="340"/>
      <c r="K172" s="341"/>
      <c r="L172" s="342"/>
      <c r="M172" s="343"/>
    </row>
    <row r="173" spans="1:13" ht="30">
      <c r="A173" s="75">
        <v>164</v>
      </c>
      <c r="B173" s="345" t="s">
        <v>1010</v>
      </c>
      <c r="C173" s="70" t="s">
        <v>468</v>
      </c>
      <c r="D173" s="346">
        <v>2000</v>
      </c>
      <c r="E173" s="345" t="s">
        <v>494</v>
      </c>
      <c r="F173" s="345" t="s">
        <v>459</v>
      </c>
      <c r="G173" s="345" t="s">
        <v>1061</v>
      </c>
      <c r="H173" s="345" t="s">
        <v>1093</v>
      </c>
      <c r="I173" s="345" t="s">
        <v>469</v>
      </c>
      <c r="J173" s="340"/>
      <c r="K173" s="341"/>
      <c r="L173" s="342"/>
      <c r="M173" s="343"/>
    </row>
    <row r="174" spans="1:13" ht="30">
      <c r="A174" s="75">
        <v>165</v>
      </c>
      <c r="B174" s="345" t="s">
        <v>1011</v>
      </c>
      <c r="C174" s="70" t="s">
        <v>468</v>
      </c>
      <c r="D174" s="346">
        <v>2500</v>
      </c>
      <c r="E174" s="345" t="s">
        <v>1020</v>
      </c>
      <c r="F174" s="345" t="s">
        <v>1042</v>
      </c>
      <c r="G174" s="345" t="s">
        <v>1062</v>
      </c>
      <c r="H174" s="345" t="s">
        <v>1094</v>
      </c>
      <c r="I174" s="345" t="s">
        <v>469</v>
      </c>
      <c r="J174" s="340"/>
      <c r="K174" s="341"/>
      <c r="L174" s="342"/>
      <c r="M174" s="343"/>
    </row>
    <row r="175" spans="1:13" ht="30">
      <c r="A175" s="75">
        <v>166</v>
      </c>
      <c r="B175" s="345" t="s">
        <v>1011</v>
      </c>
      <c r="C175" s="70" t="s">
        <v>468</v>
      </c>
      <c r="D175" s="346">
        <v>3000</v>
      </c>
      <c r="E175" s="345" t="s">
        <v>1021</v>
      </c>
      <c r="F175" s="345" t="s">
        <v>537</v>
      </c>
      <c r="G175" s="345" t="s">
        <v>1063</v>
      </c>
      <c r="H175" s="345" t="s">
        <v>1095</v>
      </c>
      <c r="I175" s="345" t="s">
        <v>469</v>
      </c>
      <c r="J175" s="340"/>
      <c r="K175" s="341"/>
      <c r="L175" s="342"/>
      <c r="M175" s="343"/>
    </row>
    <row r="176" spans="1:13" ht="30">
      <c r="A176" s="75">
        <v>167</v>
      </c>
      <c r="B176" s="345" t="s">
        <v>1011</v>
      </c>
      <c r="C176" s="70" t="s">
        <v>468</v>
      </c>
      <c r="D176" s="346">
        <v>6000</v>
      </c>
      <c r="E176" s="345" t="s">
        <v>1022</v>
      </c>
      <c r="F176" s="345" t="s">
        <v>1043</v>
      </c>
      <c r="G176" s="345" t="s">
        <v>1064</v>
      </c>
      <c r="H176" s="345" t="s">
        <v>1096</v>
      </c>
      <c r="I176" s="345" t="s">
        <v>469</v>
      </c>
      <c r="J176" s="340"/>
      <c r="K176" s="341"/>
      <c r="L176" s="342"/>
      <c r="M176" s="343"/>
    </row>
    <row r="177" spans="1:13" ht="30">
      <c r="A177" s="75">
        <v>168</v>
      </c>
      <c r="B177" s="345" t="s">
        <v>1011</v>
      </c>
      <c r="C177" s="70" t="s">
        <v>468</v>
      </c>
      <c r="D177" s="346">
        <v>3500</v>
      </c>
      <c r="E177" s="345" t="s">
        <v>1023</v>
      </c>
      <c r="F177" s="345" t="s">
        <v>1044</v>
      </c>
      <c r="G177" s="345" t="s">
        <v>1065</v>
      </c>
      <c r="H177" s="345" t="s">
        <v>1097</v>
      </c>
      <c r="I177" s="345" t="s">
        <v>469</v>
      </c>
      <c r="J177" s="340"/>
      <c r="K177" s="341"/>
      <c r="L177" s="342"/>
      <c r="M177" s="343"/>
    </row>
    <row r="178" spans="1:13" ht="30">
      <c r="A178" s="75">
        <v>169</v>
      </c>
      <c r="B178" s="345" t="s">
        <v>1011</v>
      </c>
      <c r="C178" s="70" t="s">
        <v>468</v>
      </c>
      <c r="D178" s="346">
        <v>3500</v>
      </c>
      <c r="E178" s="345" t="s">
        <v>1024</v>
      </c>
      <c r="F178" s="345" t="s">
        <v>1045</v>
      </c>
      <c r="G178" s="345" t="s">
        <v>1066</v>
      </c>
      <c r="H178" s="345" t="s">
        <v>1098</v>
      </c>
      <c r="I178" s="345" t="s">
        <v>469</v>
      </c>
      <c r="J178" s="340"/>
      <c r="K178" s="341"/>
      <c r="L178" s="342"/>
      <c r="M178" s="343"/>
    </row>
    <row r="179" spans="1:13" ht="30">
      <c r="A179" s="75">
        <v>170</v>
      </c>
      <c r="B179" s="345" t="s">
        <v>1011</v>
      </c>
      <c r="C179" s="70" t="s">
        <v>468</v>
      </c>
      <c r="D179" s="346">
        <v>1500</v>
      </c>
      <c r="E179" s="345" t="s">
        <v>1025</v>
      </c>
      <c r="F179" s="345" t="s">
        <v>783</v>
      </c>
      <c r="G179" s="345" t="s">
        <v>1067</v>
      </c>
      <c r="H179" s="345" t="s">
        <v>1099</v>
      </c>
      <c r="I179" s="345" t="s">
        <v>469</v>
      </c>
      <c r="J179" s="340"/>
      <c r="K179" s="341"/>
      <c r="L179" s="342"/>
      <c r="M179" s="343"/>
    </row>
    <row r="180" spans="1:13" ht="30">
      <c r="A180" s="75">
        <v>171</v>
      </c>
      <c r="B180" s="345" t="s">
        <v>1011</v>
      </c>
      <c r="C180" s="70" t="s">
        <v>468</v>
      </c>
      <c r="D180" s="346">
        <v>5000</v>
      </c>
      <c r="E180" s="345" t="s">
        <v>1026</v>
      </c>
      <c r="F180" s="345" t="s">
        <v>531</v>
      </c>
      <c r="G180" s="345" t="s">
        <v>1068</v>
      </c>
      <c r="H180" s="345" t="s">
        <v>1100</v>
      </c>
      <c r="I180" s="345" t="s">
        <v>469</v>
      </c>
      <c r="J180" s="340"/>
      <c r="K180" s="341"/>
      <c r="L180" s="342"/>
      <c r="M180" s="343"/>
    </row>
    <row r="181" spans="1:13" ht="30">
      <c r="A181" s="69">
        <v>172</v>
      </c>
      <c r="B181" s="345" t="s">
        <v>1011</v>
      </c>
      <c r="C181" s="70" t="s">
        <v>468</v>
      </c>
      <c r="D181" s="346">
        <v>2500</v>
      </c>
      <c r="E181" s="345" t="s">
        <v>709</v>
      </c>
      <c r="F181" s="345" t="s">
        <v>791</v>
      </c>
      <c r="G181" s="345" t="s">
        <v>1069</v>
      </c>
      <c r="H181" s="345" t="s">
        <v>1101</v>
      </c>
      <c r="I181" s="345" t="s">
        <v>469</v>
      </c>
      <c r="J181" s="340"/>
      <c r="K181" s="341"/>
      <c r="L181" s="342"/>
      <c r="M181" s="343"/>
    </row>
    <row r="182" spans="1:13" ht="30">
      <c r="A182" s="75">
        <v>173</v>
      </c>
      <c r="B182" s="345" t="s">
        <v>1011</v>
      </c>
      <c r="C182" s="70" t="s">
        <v>468</v>
      </c>
      <c r="D182" s="346">
        <v>3500</v>
      </c>
      <c r="E182" s="345" t="s">
        <v>1027</v>
      </c>
      <c r="F182" s="345" t="s">
        <v>746</v>
      </c>
      <c r="G182" s="345" t="s">
        <v>1070</v>
      </c>
      <c r="H182" s="345" t="s">
        <v>1102</v>
      </c>
      <c r="I182" s="345" t="s">
        <v>469</v>
      </c>
      <c r="J182" s="340"/>
      <c r="K182" s="341"/>
      <c r="L182" s="342"/>
      <c r="M182" s="343"/>
    </row>
    <row r="183" spans="1:13" ht="30">
      <c r="A183" s="75">
        <v>174</v>
      </c>
      <c r="B183" s="345" t="s">
        <v>1011</v>
      </c>
      <c r="C183" s="70" t="s">
        <v>468</v>
      </c>
      <c r="D183" s="346">
        <v>3500</v>
      </c>
      <c r="E183" s="345" t="s">
        <v>1028</v>
      </c>
      <c r="F183" s="345" t="s">
        <v>461</v>
      </c>
      <c r="G183" s="345" t="s">
        <v>1071</v>
      </c>
      <c r="H183" s="345" t="s">
        <v>1103</v>
      </c>
      <c r="I183" s="345" t="s">
        <v>469</v>
      </c>
      <c r="J183" s="340"/>
      <c r="K183" s="341"/>
      <c r="L183" s="342"/>
      <c r="M183" s="343"/>
    </row>
    <row r="184" spans="1:13" ht="30">
      <c r="A184" s="75">
        <v>175</v>
      </c>
      <c r="B184" s="345" t="s">
        <v>1290</v>
      </c>
      <c r="C184" s="70" t="s">
        <v>468</v>
      </c>
      <c r="D184" s="346">
        <v>3000</v>
      </c>
      <c r="E184" s="345" t="s">
        <v>676</v>
      </c>
      <c r="F184" s="345" t="s">
        <v>1046</v>
      </c>
      <c r="G184" s="345" t="s">
        <v>1072</v>
      </c>
      <c r="H184" s="345" t="s">
        <v>1104</v>
      </c>
      <c r="I184" s="345" t="s">
        <v>469</v>
      </c>
      <c r="J184" s="340"/>
      <c r="K184" s="341"/>
      <c r="L184" s="342"/>
      <c r="M184" s="343"/>
    </row>
    <row r="185" spans="1:13" ht="30">
      <c r="A185" s="75">
        <v>176</v>
      </c>
      <c r="B185" s="345" t="s">
        <v>1290</v>
      </c>
      <c r="C185" s="70" t="s">
        <v>468</v>
      </c>
      <c r="D185" s="346">
        <v>3000</v>
      </c>
      <c r="E185" s="345" t="s">
        <v>1029</v>
      </c>
      <c r="F185" s="345" t="s">
        <v>1047</v>
      </c>
      <c r="G185" s="345" t="s">
        <v>1073</v>
      </c>
      <c r="H185" s="345" t="s">
        <v>1105</v>
      </c>
      <c r="I185" s="345" t="s">
        <v>469</v>
      </c>
      <c r="J185" s="340"/>
      <c r="K185" s="341"/>
      <c r="L185" s="342"/>
      <c r="M185" s="343"/>
    </row>
    <row r="186" spans="1:13" ht="30">
      <c r="A186" s="75">
        <v>177</v>
      </c>
      <c r="B186" s="345" t="s">
        <v>1290</v>
      </c>
      <c r="C186" s="70" t="s">
        <v>468</v>
      </c>
      <c r="D186" s="346">
        <v>2500</v>
      </c>
      <c r="E186" s="345" t="s">
        <v>1030</v>
      </c>
      <c r="F186" s="345" t="s">
        <v>461</v>
      </c>
      <c r="G186" s="345" t="s">
        <v>1074</v>
      </c>
      <c r="H186" s="345" t="s">
        <v>1106</v>
      </c>
      <c r="I186" s="345" t="s">
        <v>469</v>
      </c>
      <c r="J186" s="340"/>
      <c r="K186" s="341"/>
      <c r="L186" s="342"/>
      <c r="M186" s="343"/>
    </row>
    <row r="187" spans="1:13" ht="30">
      <c r="A187" s="75">
        <v>178</v>
      </c>
      <c r="B187" s="345" t="s">
        <v>1290</v>
      </c>
      <c r="C187" s="70" t="s">
        <v>468</v>
      </c>
      <c r="D187" s="346">
        <v>3000</v>
      </c>
      <c r="E187" s="345" t="s">
        <v>1031</v>
      </c>
      <c r="F187" s="345" t="s">
        <v>537</v>
      </c>
      <c r="G187" s="345" t="s">
        <v>1075</v>
      </c>
      <c r="H187" s="345" t="s">
        <v>1107</v>
      </c>
      <c r="I187" s="345" t="s">
        <v>469</v>
      </c>
      <c r="J187" s="340"/>
      <c r="K187" s="341"/>
      <c r="L187" s="342"/>
      <c r="M187" s="343"/>
    </row>
    <row r="188" spans="1:13" ht="30">
      <c r="A188" s="75">
        <v>179</v>
      </c>
      <c r="B188" s="345" t="s">
        <v>1290</v>
      </c>
      <c r="C188" s="70" t="s">
        <v>468</v>
      </c>
      <c r="D188" s="346">
        <v>2000</v>
      </c>
      <c r="E188" s="345" t="s">
        <v>1032</v>
      </c>
      <c r="F188" s="345" t="s">
        <v>1048</v>
      </c>
      <c r="G188" s="345" t="s">
        <v>1076</v>
      </c>
      <c r="H188" s="345" t="s">
        <v>1108</v>
      </c>
      <c r="I188" s="345" t="s">
        <v>469</v>
      </c>
      <c r="J188" s="340"/>
      <c r="K188" s="341"/>
      <c r="L188" s="342"/>
      <c r="M188" s="343"/>
    </row>
    <row r="189" spans="1:13" ht="30">
      <c r="A189" s="75">
        <v>180</v>
      </c>
      <c r="B189" s="345" t="s">
        <v>1290</v>
      </c>
      <c r="C189" s="70" t="s">
        <v>468</v>
      </c>
      <c r="D189" s="346">
        <v>3500</v>
      </c>
      <c r="E189" s="345" t="s">
        <v>1033</v>
      </c>
      <c r="F189" s="345" t="s">
        <v>483</v>
      </c>
      <c r="G189" s="345" t="s">
        <v>1077</v>
      </c>
      <c r="H189" s="345" t="s">
        <v>1109</v>
      </c>
      <c r="I189" s="345" t="s">
        <v>469</v>
      </c>
      <c r="J189" s="340"/>
      <c r="K189" s="341"/>
      <c r="L189" s="342"/>
      <c r="M189" s="343"/>
    </row>
    <row r="190" spans="1:13" ht="30">
      <c r="A190" s="75">
        <v>181</v>
      </c>
      <c r="B190" s="345" t="s">
        <v>1290</v>
      </c>
      <c r="C190" s="70" t="s">
        <v>468</v>
      </c>
      <c r="D190" s="346">
        <v>4500</v>
      </c>
      <c r="E190" s="345" t="s">
        <v>680</v>
      </c>
      <c r="F190" s="345" t="s">
        <v>556</v>
      </c>
      <c r="G190" s="345" t="s">
        <v>1078</v>
      </c>
      <c r="H190" s="345" t="s">
        <v>1110</v>
      </c>
      <c r="I190" s="345" t="s">
        <v>469</v>
      </c>
      <c r="J190" s="340"/>
      <c r="K190" s="341"/>
      <c r="L190" s="342"/>
      <c r="M190" s="343"/>
    </row>
    <row r="191" spans="1:13" ht="30">
      <c r="A191" s="75">
        <v>182</v>
      </c>
      <c r="B191" s="345" t="s">
        <v>1290</v>
      </c>
      <c r="C191" s="70" t="s">
        <v>468</v>
      </c>
      <c r="D191" s="346">
        <v>3500</v>
      </c>
      <c r="E191" s="345" t="s">
        <v>1034</v>
      </c>
      <c r="F191" s="345" t="s">
        <v>532</v>
      </c>
      <c r="G191" s="345" t="s">
        <v>1079</v>
      </c>
      <c r="H191" s="345" t="s">
        <v>1111</v>
      </c>
      <c r="I191" s="345" t="s">
        <v>469</v>
      </c>
      <c r="J191" s="340"/>
      <c r="K191" s="341"/>
      <c r="L191" s="342"/>
      <c r="M191" s="343"/>
    </row>
    <row r="192" spans="1:13" ht="30">
      <c r="A192" s="75">
        <v>183</v>
      </c>
      <c r="B192" s="345" t="s">
        <v>1290</v>
      </c>
      <c r="C192" s="70" t="s">
        <v>468</v>
      </c>
      <c r="D192" s="346">
        <v>4500</v>
      </c>
      <c r="E192" s="345" t="s">
        <v>1035</v>
      </c>
      <c r="F192" s="345" t="s">
        <v>756</v>
      </c>
      <c r="G192" s="345" t="s">
        <v>1080</v>
      </c>
      <c r="H192" s="345" t="s">
        <v>1112</v>
      </c>
      <c r="I192" s="345" t="s">
        <v>469</v>
      </c>
      <c r="J192" s="340"/>
      <c r="K192" s="341"/>
      <c r="L192" s="342"/>
      <c r="M192" s="343"/>
    </row>
    <row r="193" spans="1:13" ht="30">
      <c r="A193" s="75">
        <v>184</v>
      </c>
      <c r="B193" s="345" t="s">
        <v>1291</v>
      </c>
      <c r="C193" s="76" t="s">
        <v>468</v>
      </c>
      <c r="D193" s="346">
        <v>3500</v>
      </c>
      <c r="E193" s="345" t="s">
        <v>1292</v>
      </c>
      <c r="F193" s="345" t="s">
        <v>477</v>
      </c>
      <c r="G193" s="345" t="s">
        <v>1293</v>
      </c>
      <c r="H193" s="345" t="s">
        <v>1294</v>
      </c>
      <c r="I193" s="345" t="s">
        <v>469</v>
      </c>
      <c r="J193" s="340"/>
      <c r="K193" s="341"/>
      <c r="L193" s="342"/>
      <c r="M193" s="343"/>
    </row>
    <row r="194" spans="1:13" ht="30">
      <c r="A194" s="75">
        <v>185</v>
      </c>
      <c r="B194" s="345" t="s">
        <v>1291</v>
      </c>
      <c r="C194" s="76" t="s">
        <v>468</v>
      </c>
      <c r="D194" s="346">
        <v>10000</v>
      </c>
      <c r="E194" s="345" t="s">
        <v>1315</v>
      </c>
      <c r="F194" s="345" t="s">
        <v>1316</v>
      </c>
      <c r="G194" s="345" t="s">
        <v>1317</v>
      </c>
      <c r="H194" s="345" t="s">
        <v>1318</v>
      </c>
      <c r="I194" s="345" t="s">
        <v>469</v>
      </c>
      <c r="J194" s="340"/>
      <c r="K194" s="341"/>
      <c r="L194" s="342"/>
      <c r="M194" s="343"/>
    </row>
    <row r="195" spans="1:13" ht="108">
      <c r="A195" s="75">
        <v>186</v>
      </c>
      <c r="B195" s="345" t="s">
        <v>1290</v>
      </c>
      <c r="C195" s="76" t="s">
        <v>481</v>
      </c>
      <c r="D195" s="346">
        <v>750</v>
      </c>
      <c r="E195" s="345" t="s">
        <v>3139</v>
      </c>
      <c r="F195" s="345" t="s">
        <v>556</v>
      </c>
      <c r="G195" s="345" t="s">
        <v>3138</v>
      </c>
      <c r="H195" s="339"/>
      <c r="I195" s="339"/>
      <c r="J195" s="345" t="s">
        <v>3153</v>
      </c>
      <c r="K195" s="341"/>
      <c r="L195" s="342"/>
      <c r="M195" s="343"/>
    </row>
    <row r="196" spans="1:13" ht="121.5">
      <c r="A196" s="75">
        <v>187</v>
      </c>
      <c r="B196" s="345" t="s">
        <v>1290</v>
      </c>
      <c r="C196" s="76" t="s">
        <v>481</v>
      </c>
      <c r="D196" s="346">
        <v>2000</v>
      </c>
      <c r="E196" s="345" t="s">
        <v>3143</v>
      </c>
      <c r="F196" s="345" t="s">
        <v>3142</v>
      </c>
      <c r="G196" s="345" t="s">
        <v>3141</v>
      </c>
      <c r="H196" s="339"/>
      <c r="I196" s="339"/>
      <c r="J196" s="345" t="s">
        <v>3154</v>
      </c>
      <c r="K196" s="341"/>
      <c r="L196" s="342"/>
      <c r="M196" s="343"/>
    </row>
    <row r="197" spans="1:13" ht="15.75" thickBot="1">
      <c r="A197" s="82" t="s">
        <v>272</v>
      </c>
      <c r="B197" s="221"/>
      <c r="C197" s="83"/>
      <c r="D197" s="84"/>
      <c r="E197" s="85"/>
      <c r="F197" s="83"/>
      <c r="G197" s="86"/>
      <c r="H197" s="86"/>
      <c r="I197" s="86"/>
      <c r="J197" s="88"/>
      <c r="K197" s="89"/>
      <c r="L197" s="90"/>
      <c r="M197" s="87"/>
    </row>
    <row r="201" spans="1:13" s="105" customFormat="1">
      <c r="A201" s="106" t="s">
        <v>411</v>
      </c>
      <c r="G201" s="107"/>
      <c r="H201" s="107"/>
      <c r="I201" s="107"/>
    </row>
    <row r="202" spans="1:13" s="105" customFormat="1">
      <c r="A202" s="106" t="s">
        <v>422</v>
      </c>
      <c r="G202" s="107"/>
      <c r="H202" s="107"/>
      <c r="I202" s="107"/>
    </row>
    <row r="203" spans="1:13" s="105" customFormat="1">
      <c r="A203" s="106" t="s">
        <v>421</v>
      </c>
      <c r="G203" s="107"/>
      <c r="H203" s="107"/>
      <c r="I203" s="107"/>
    </row>
    <row r="204" spans="1:13" s="105" customFormat="1">
      <c r="B204" s="106"/>
      <c r="G204" s="107"/>
      <c r="H204" s="107"/>
      <c r="I204" s="107"/>
    </row>
    <row r="205" spans="1:13" s="105" customFormat="1">
      <c r="B205" s="106"/>
      <c r="G205" s="107"/>
      <c r="H205" s="107"/>
      <c r="I205" s="107"/>
    </row>
    <row r="206" spans="1:13" s="105" customFormat="1">
      <c r="B206" s="106"/>
      <c r="G206" s="107"/>
      <c r="H206" s="107"/>
      <c r="I206" s="107"/>
    </row>
    <row r="207" spans="1:13" s="105" customFormat="1">
      <c r="B207" s="106"/>
      <c r="G207" s="107"/>
      <c r="H207" s="107"/>
      <c r="I207" s="107"/>
    </row>
    <row r="208" spans="1:13" s="105" customFormat="1">
      <c r="B208" s="106"/>
      <c r="G208" s="107"/>
      <c r="H208" s="107"/>
      <c r="I208" s="107"/>
    </row>
    <row r="209" spans="1:11">
      <c r="B209" s="59"/>
      <c r="G209" s="60"/>
      <c r="H209" s="60"/>
    </row>
    <row r="210" spans="1:11" s="2" customFormat="1">
      <c r="B210" s="102" t="s">
        <v>99</v>
      </c>
    </row>
    <row r="211" spans="1:11" s="2" customFormat="1">
      <c r="C211" s="101"/>
      <c r="G211" s="101"/>
      <c r="H211" s="104"/>
      <c r="I211"/>
    </row>
    <row r="212" spans="1:11" s="2" customFormat="1">
      <c r="A212"/>
      <c r="C212" s="100" t="s">
        <v>262</v>
      </c>
      <c r="G212" s="12" t="s">
        <v>267</v>
      </c>
      <c r="H212" s="103"/>
      <c r="I212"/>
      <c r="K212" s="12"/>
    </row>
    <row r="213" spans="1:11" s="2" customFormat="1">
      <c r="A213"/>
      <c r="G213" s="2" t="s">
        <v>263</v>
      </c>
      <c r="H213"/>
      <c r="I213"/>
    </row>
    <row r="214" spans="1:11" customFormat="1" ht="15.75">
      <c r="B214" s="2"/>
      <c r="C214" s="95" t="s">
        <v>131</v>
      </c>
      <c r="E214" s="60"/>
      <c r="F214" s="60"/>
      <c r="K214" s="60"/>
    </row>
    <row r="215" spans="1:11" customFormat="1">
      <c r="E215" s="60"/>
      <c r="F215" s="60"/>
    </row>
    <row r="216" spans="1:11" customFormat="1">
      <c r="E216" s="60"/>
      <c r="F216" s="60"/>
    </row>
    <row r="217" spans="1:11" customFormat="1">
      <c r="E217" s="60"/>
      <c r="F217" s="60"/>
    </row>
    <row r="218" spans="1:11" customFormat="1">
      <c r="E218" s="60"/>
      <c r="F218" s="60"/>
    </row>
    <row r="219" spans="1:11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197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97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97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6"/>
  <sheetViews>
    <sheetView showGridLines="0" view="pageBreakPreview" zoomScale="70" zoomScaleSheetLayoutView="70" workbookViewId="0">
      <selection activeCell="A46" sqref="A46:XFD4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08" t="s">
        <v>432</v>
      </c>
      <c r="B1" s="110"/>
      <c r="C1" s="110"/>
      <c r="D1" s="110"/>
      <c r="E1" s="110"/>
      <c r="F1" s="110"/>
      <c r="G1" s="110"/>
      <c r="H1" s="110"/>
      <c r="I1" s="720" t="s">
        <v>101</v>
      </c>
      <c r="J1" s="720"/>
      <c r="K1" s="154"/>
    </row>
    <row r="2" spans="1:11">
      <c r="A2" s="110" t="s">
        <v>132</v>
      </c>
      <c r="B2" s="110"/>
      <c r="C2" s="110"/>
      <c r="D2" s="110"/>
      <c r="E2" s="110"/>
      <c r="F2" s="110"/>
      <c r="G2" s="110"/>
      <c r="H2" s="110"/>
      <c r="I2" s="718" t="s">
        <v>450</v>
      </c>
      <c r="J2" s="719"/>
      <c r="K2" s="154"/>
    </row>
    <row r="3" spans="1:11">
      <c r="A3" s="110"/>
      <c r="B3" s="110"/>
      <c r="C3" s="110"/>
      <c r="D3" s="110"/>
      <c r="E3" s="110"/>
      <c r="F3" s="110"/>
      <c r="G3" s="110"/>
      <c r="H3" s="110"/>
      <c r="I3" s="109"/>
      <c r="J3" s="109"/>
      <c r="K3" s="154"/>
    </row>
    <row r="4" spans="1:11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0"/>
      <c r="F4" s="175"/>
      <c r="G4" s="110"/>
      <c r="H4" s="110"/>
      <c r="I4" s="110"/>
      <c r="J4" s="110"/>
      <c r="K4" s="154"/>
    </row>
    <row r="5" spans="1:11">
      <c r="A5" s="137" t="s">
        <v>1600</v>
      </c>
      <c r="B5" s="299"/>
      <c r="C5" s="299"/>
      <c r="D5" s="299"/>
      <c r="E5" s="299"/>
      <c r="F5" s="300"/>
      <c r="G5" s="299"/>
      <c r="H5" s="299"/>
      <c r="I5" s="299"/>
      <c r="J5" s="299"/>
      <c r="K5" s="154"/>
    </row>
    <row r="6" spans="1:11">
      <c r="A6" s="111"/>
      <c r="B6" s="111"/>
      <c r="C6" s="110"/>
      <c r="D6" s="110"/>
      <c r="E6" s="110"/>
      <c r="F6" s="175"/>
      <c r="G6" s="110"/>
      <c r="H6" s="110"/>
      <c r="I6" s="110"/>
      <c r="J6" s="110"/>
      <c r="K6" s="154"/>
    </row>
    <row r="7" spans="1:11">
      <c r="A7" s="176"/>
      <c r="B7" s="173"/>
      <c r="C7" s="173"/>
      <c r="D7" s="173"/>
      <c r="E7" s="173"/>
      <c r="F7" s="173"/>
      <c r="G7" s="173"/>
      <c r="H7" s="173"/>
      <c r="I7" s="173"/>
      <c r="J7" s="173"/>
      <c r="K7" s="154"/>
    </row>
    <row r="8" spans="1:11" s="25" customFormat="1" ht="45">
      <c r="A8" s="178" t="s">
        <v>64</v>
      </c>
      <c r="B8" s="178" t="s">
        <v>103</v>
      </c>
      <c r="C8" s="179" t="s">
        <v>105</v>
      </c>
      <c r="D8" s="179" t="s">
        <v>269</v>
      </c>
      <c r="E8" s="179" t="s">
        <v>104</v>
      </c>
      <c r="F8" s="177" t="s">
        <v>250</v>
      </c>
      <c r="G8" s="177" t="s">
        <v>291</v>
      </c>
      <c r="H8" s="177" t="s">
        <v>292</v>
      </c>
      <c r="I8" s="177" t="s">
        <v>251</v>
      </c>
      <c r="J8" s="180" t="s">
        <v>106</v>
      </c>
      <c r="K8" s="154"/>
    </row>
    <row r="9" spans="1:11" s="25" customFormat="1">
      <c r="A9" s="219">
        <v>1</v>
      </c>
      <c r="B9" s="219">
        <v>2</v>
      </c>
      <c r="C9" s="220">
        <v>3</v>
      </c>
      <c r="D9" s="220">
        <v>4</v>
      </c>
      <c r="E9" s="220">
        <v>5</v>
      </c>
      <c r="F9" s="220">
        <v>6</v>
      </c>
      <c r="G9" s="220">
        <v>7</v>
      </c>
      <c r="H9" s="220">
        <v>8</v>
      </c>
      <c r="I9" s="220">
        <v>9</v>
      </c>
      <c r="J9" s="220">
        <v>10</v>
      </c>
      <c r="K9" s="154"/>
    </row>
    <row r="10" spans="1:11" s="25" customFormat="1" ht="30">
      <c r="A10" s="219">
        <v>1</v>
      </c>
      <c r="B10" s="349" t="s">
        <v>469</v>
      </c>
      <c r="C10" s="350" t="s">
        <v>1004</v>
      </c>
      <c r="D10" s="351" t="s">
        <v>1005</v>
      </c>
      <c r="E10" s="352" t="s">
        <v>1006</v>
      </c>
      <c r="F10" s="681">
        <v>263324.90000000002</v>
      </c>
      <c r="G10" s="681">
        <v>1805237</v>
      </c>
      <c r="H10" s="681">
        <v>1462495.74</v>
      </c>
      <c r="I10" s="681">
        <f>F10+G10-H10</f>
        <v>606066.15999999992</v>
      </c>
      <c r="J10" s="357"/>
      <c r="K10" s="154"/>
    </row>
    <row r="11" spans="1:11" s="25" customFormat="1" ht="30">
      <c r="A11" s="219">
        <v>2</v>
      </c>
      <c r="B11" s="353" t="s">
        <v>469</v>
      </c>
      <c r="C11" s="347" t="s">
        <v>1007</v>
      </c>
      <c r="D11" s="354" t="s">
        <v>1008</v>
      </c>
      <c r="E11" s="355" t="s">
        <v>1006</v>
      </c>
      <c r="F11" s="681">
        <v>0</v>
      </c>
      <c r="G11" s="681">
        <v>0</v>
      </c>
      <c r="H11" s="681">
        <v>0</v>
      </c>
      <c r="I11" s="681">
        <v>0</v>
      </c>
      <c r="J11" s="357"/>
      <c r="K11" s="154"/>
    </row>
    <row r="12" spans="1:11" s="25" customFormat="1" ht="30">
      <c r="A12" s="219">
        <v>3</v>
      </c>
      <c r="B12" s="353" t="s">
        <v>469</v>
      </c>
      <c r="C12" s="347" t="s">
        <v>1007</v>
      </c>
      <c r="D12" s="354" t="s">
        <v>1009</v>
      </c>
      <c r="E12" s="356" t="s">
        <v>1006</v>
      </c>
      <c r="F12" s="681">
        <v>0</v>
      </c>
      <c r="G12" s="681">
        <v>0</v>
      </c>
      <c r="H12" s="681">
        <v>0</v>
      </c>
      <c r="I12" s="681">
        <v>0</v>
      </c>
      <c r="J12" s="357"/>
      <c r="K12" s="154"/>
    </row>
    <row r="13" spans="1:11" s="25" customFormat="1" ht="30">
      <c r="A13" s="219">
        <v>4</v>
      </c>
      <c r="B13" s="70" t="s">
        <v>469</v>
      </c>
      <c r="C13" s="418" t="s">
        <v>1749</v>
      </c>
      <c r="D13" s="419" t="s">
        <v>213</v>
      </c>
      <c r="E13" s="420">
        <v>40462</v>
      </c>
      <c r="F13" s="682">
        <v>0</v>
      </c>
      <c r="G13" s="682">
        <v>0</v>
      </c>
      <c r="H13" s="682">
        <v>0</v>
      </c>
      <c r="I13" s="683">
        <v>0</v>
      </c>
      <c r="J13" s="357"/>
      <c r="K13" s="154"/>
    </row>
    <row r="14" spans="1:11" s="25" customFormat="1" ht="30">
      <c r="A14" s="219">
        <v>5</v>
      </c>
      <c r="B14" s="70" t="s">
        <v>1750</v>
      </c>
      <c r="C14" s="418" t="s">
        <v>1751</v>
      </c>
      <c r="D14" s="419" t="s">
        <v>213</v>
      </c>
      <c r="E14" s="206">
        <v>38512</v>
      </c>
      <c r="F14" s="684">
        <v>144269.20000000001</v>
      </c>
      <c r="G14" s="684">
        <v>53537</v>
      </c>
      <c r="H14" s="684">
        <v>66848.800000000003</v>
      </c>
      <c r="I14" s="684">
        <v>130957.4</v>
      </c>
      <c r="J14" s="357"/>
      <c r="K14" s="154"/>
    </row>
    <row r="15" spans="1:11" s="25" customFormat="1" ht="60">
      <c r="A15" s="219">
        <v>6</v>
      </c>
      <c r="B15" s="70" t="s">
        <v>1750</v>
      </c>
      <c r="C15" s="418" t="s">
        <v>5185</v>
      </c>
      <c r="D15" s="351" t="s">
        <v>1752</v>
      </c>
      <c r="E15" s="206">
        <v>38512</v>
      </c>
      <c r="F15" s="685">
        <v>0</v>
      </c>
      <c r="G15" s="686">
        <v>19418.3</v>
      </c>
      <c r="H15" s="686">
        <v>6466.18</v>
      </c>
      <c r="I15" s="686">
        <v>12952.12</v>
      </c>
      <c r="J15" s="357"/>
      <c r="K15" s="154"/>
    </row>
    <row r="16" spans="1:11" s="25" customFormat="1" ht="30">
      <c r="A16" s="219">
        <v>7</v>
      </c>
      <c r="B16" s="70" t="s">
        <v>1750</v>
      </c>
      <c r="C16" s="418" t="s">
        <v>5187</v>
      </c>
      <c r="D16" s="431" t="s">
        <v>1762</v>
      </c>
      <c r="E16" s="206"/>
      <c r="F16" s="687">
        <v>0</v>
      </c>
      <c r="G16" s="348">
        <v>0</v>
      </c>
      <c r="H16" s="348">
        <v>0</v>
      </c>
      <c r="I16" s="348">
        <v>0</v>
      </c>
      <c r="J16" s="357"/>
      <c r="K16" s="154"/>
    </row>
    <row r="17" spans="1:11" s="25" customFormat="1" ht="45">
      <c r="A17" s="219">
        <v>8</v>
      </c>
      <c r="B17" s="70" t="s">
        <v>1750</v>
      </c>
      <c r="C17" s="418" t="s">
        <v>5187</v>
      </c>
      <c r="D17" s="431" t="s">
        <v>1760</v>
      </c>
      <c r="E17" s="206"/>
      <c r="F17" s="687">
        <v>0</v>
      </c>
      <c r="G17" s="348">
        <v>0</v>
      </c>
      <c r="H17" s="348">
        <v>0</v>
      </c>
      <c r="I17" s="348">
        <v>0</v>
      </c>
      <c r="J17" s="357"/>
      <c r="K17" s="154"/>
    </row>
    <row r="18" spans="1:11" s="25" customFormat="1" ht="30">
      <c r="A18" s="219">
        <v>9</v>
      </c>
      <c r="B18" s="76" t="s">
        <v>1750</v>
      </c>
      <c r="C18" s="347" t="s">
        <v>5186</v>
      </c>
      <c r="D18" s="347" t="s">
        <v>213</v>
      </c>
      <c r="E18" s="344" t="s">
        <v>1753</v>
      </c>
      <c r="F18" s="348">
        <v>69019.27</v>
      </c>
      <c r="G18" s="348">
        <v>53537</v>
      </c>
      <c r="H18" s="348">
        <v>19298.919999999998</v>
      </c>
      <c r="I18" s="348">
        <f>F18+G18-H18</f>
        <v>103257.35</v>
      </c>
      <c r="J18" s="357"/>
      <c r="K18" s="154"/>
    </row>
    <row r="19" spans="1:11" s="25" customFormat="1" ht="30">
      <c r="A19" s="219">
        <v>10</v>
      </c>
      <c r="B19" s="421" t="s">
        <v>1750</v>
      </c>
      <c r="C19" s="347" t="s">
        <v>1754</v>
      </c>
      <c r="D19" s="422" t="s">
        <v>213</v>
      </c>
      <c r="E19" s="423">
        <v>5954.39</v>
      </c>
      <c r="F19" s="688">
        <v>5954.39</v>
      </c>
      <c r="G19" s="688"/>
      <c r="H19" s="688">
        <v>1953.21</v>
      </c>
      <c r="I19" s="348">
        <f>F19+G19-H19</f>
        <v>4001.1800000000003</v>
      </c>
      <c r="J19" s="357"/>
      <c r="K19" s="154"/>
    </row>
    <row r="20" spans="1:11" s="25" customFormat="1" ht="30">
      <c r="A20" s="219">
        <v>11</v>
      </c>
      <c r="B20" s="439" t="s">
        <v>1755</v>
      </c>
      <c r="C20" s="424" t="s">
        <v>1756</v>
      </c>
      <c r="D20" s="425" t="s">
        <v>213</v>
      </c>
      <c r="E20" s="426" t="s">
        <v>1757</v>
      </c>
      <c r="F20" s="427">
        <v>34198.21</v>
      </c>
      <c r="G20" s="427">
        <v>53537</v>
      </c>
      <c r="H20" s="427">
        <v>87180.34</v>
      </c>
      <c r="I20" s="427">
        <v>554.87</v>
      </c>
      <c r="J20" s="357"/>
      <c r="K20" s="154"/>
    </row>
    <row r="21" spans="1:11" s="25" customFormat="1" ht="30">
      <c r="A21" s="219">
        <v>12</v>
      </c>
      <c r="B21" s="235" t="s">
        <v>199</v>
      </c>
      <c r="C21" s="236" t="s">
        <v>1758</v>
      </c>
      <c r="D21" s="428" t="s">
        <v>213</v>
      </c>
      <c r="E21" s="429">
        <v>40087</v>
      </c>
      <c r="F21" s="689">
        <v>55196.98</v>
      </c>
      <c r="G21" s="690">
        <v>53537</v>
      </c>
      <c r="H21" s="690">
        <v>46093.9</v>
      </c>
      <c r="I21" s="690">
        <f>F21+G21-H21</f>
        <v>62640.080000000009</v>
      </c>
      <c r="J21" s="430"/>
      <c r="K21" s="154"/>
    </row>
    <row r="22" spans="1:11" s="25" customFormat="1" ht="45">
      <c r="A22" s="219">
        <v>13</v>
      </c>
      <c r="B22" s="235" t="s">
        <v>199</v>
      </c>
      <c r="C22" s="236" t="s">
        <v>1759</v>
      </c>
      <c r="D22" s="431" t="s">
        <v>1760</v>
      </c>
      <c r="E22" s="429">
        <v>40087</v>
      </c>
      <c r="F22" s="432">
        <v>66.069999999999993</v>
      </c>
      <c r="G22" s="690">
        <v>0</v>
      </c>
      <c r="H22" s="690">
        <v>0</v>
      </c>
      <c r="I22" s="690">
        <f t="shared" ref="I22:I25" si="0">F22+G22-H22</f>
        <v>66.069999999999993</v>
      </c>
      <c r="J22" s="430"/>
      <c r="K22" s="154"/>
    </row>
    <row r="23" spans="1:11" s="25" customFormat="1" ht="30">
      <c r="A23" s="219">
        <v>14</v>
      </c>
      <c r="B23" s="235" t="s">
        <v>199</v>
      </c>
      <c r="C23" s="236" t="s">
        <v>1761</v>
      </c>
      <c r="D23" s="431" t="s">
        <v>1762</v>
      </c>
      <c r="E23" s="429">
        <v>40087</v>
      </c>
      <c r="F23" s="432">
        <v>102</v>
      </c>
      <c r="G23" s="690">
        <v>7600</v>
      </c>
      <c r="H23" s="690">
        <v>7398</v>
      </c>
      <c r="I23" s="690">
        <f t="shared" si="0"/>
        <v>304</v>
      </c>
      <c r="J23" s="430"/>
      <c r="K23" s="154"/>
    </row>
    <row r="24" spans="1:11" s="25" customFormat="1" ht="45">
      <c r="A24" s="219">
        <v>15</v>
      </c>
      <c r="B24" s="235" t="s">
        <v>199</v>
      </c>
      <c r="C24" s="236" t="s">
        <v>1763</v>
      </c>
      <c r="D24" s="431" t="s">
        <v>1764</v>
      </c>
      <c r="E24" s="429">
        <v>40087</v>
      </c>
      <c r="F24" s="432">
        <v>0</v>
      </c>
      <c r="G24" s="690"/>
      <c r="H24" s="690"/>
      <c r="I24" s="690">
        <v>0</v>
      </c>
      <c r="J24" s="430"/>
      <c r="K24" s="154"/>
    </row>
    <row r="25" spans="1:11" s="25" customFormat="1" ht="30">
      <c r="A25" s="219">
        <v>16</v>
      </c>
      <c r="B25" s="235" t="s">
        <v>202</v>
      </c>
      <c r="C25" s="236" t="s">
        <v>1765</v>
      </c>
      <c r="D25" s="428" t="s">
        <v>213</v>
      </c>
      <c r="E25" s="429">
        <v>40074</v>
      </c>
      <c r="F25" s="691">
        <v>0</v>
      </c>
      <c r="G25" s="690"/>
      <c r="H25" s="690"/>
      <c r="I25" s="690">
        <f t="shared" si="0"/>
        <v>0</v>
      </c>
      <c r="J25" s="430"/>
      <c r="K25" s="154"/>
    </row>
    <row r="26" spans="1:11" s="25" customFormat="1" ht="45">
      <c r="A26" s="219">
        <v>17</v>
      </c>
      <c r="B26" s="325" t="s">
        <v>202</v>
      </c>
      <c r="C26" s="236" t="s">
        <v>1766</v>
      </c>
      <c r="D26" s="431" t="s">
        <v>1760</v>
      </c>
      <c r="E26" s="429">
        <v>40074</v>
      </c>
      <c r="F26" s="691">
        <v>0</v>
      </c>
      <c r="G26" s="690"/>
      <c r="H26" s="690"/>
      <c r="I26" s="690">
        <v>0</v>
      </c>
      <c r="J26" s="430"/>
      <c r="K26" s="154"/>
    </row>
    <row r="27" spans="1:11" s="25" customFormat="1" ht="30">
      <c r="A27" s="219">
        <v>18</v>
      </c>
      <c r="B27" s="325" t="s">
        <v>202</v>
      </c>
      <c r="C27" s="433" t="s">
        <v>1767</v>
      </c>
      <c r="D27" s="434" t="s">
        <v>1762</v>
      </c>
      <c r="E27" s="435">
        <v>40074</v>
      </c>
      <c r="F27" s="691">
        <v>0</v>
      </c>
      <c r="G27" s="690"/>
      <c r="H27" s="690"/>
      <c r="I27" s="690">
        <v>0</v>
      </c>
      <c r="J27" s="430"/>
      <c r="K27" s="154"/>
    </row>
    <row r="28" spans="1:11" s="25" customFormat="1" ht="45">
      <c r="A28" s="219">
        <v>19</v>
      </c>
      <c r="B28" s="436" t="s">
        <v>202</v>
      </c>
      <c r="C28" s="347" t="s">
        <v>1768</v>
      </c>
      <c r="D28" s="437" t="s">
        <v>1764</v>
      </c>
      <c r="E28" s="438">
        <v>40074</v>
      </c>
      <c r="F28" s="348">
        <v>0</v>
      </c>
      <c r="G28" s="690"/>
      <c r="H28" s="690"/>
      <c r="I28" s="690">
        <v>0</v>
      </c>
      <c r="J28" s="430"/>
      <c r="K28" s="154"/>
    </row>
    <row r="29" spans="1:11" s="25" customFormat="1" ht="30">
      <c r="A29" s="219">
        <v>20</v>
      </c>
      <c r="B29" s="70" t="s">
        <v>1750</v>
      </c>
      <c r="C29" s="418" t="s">
        <v>3198</v>
      </c>
      <c r="D29" s="419" t="s">
        <v>213</v>
      </c>
      <c r="E29" s="206" t="s">
        <v>3199</v>
      </c>
      <c r="F29" s="432">
        <v>29852.04</v>
      </c>
      <c r="G29" s="432">
        <v>53537</v>
      </c>
      <c r="H29" s="432">
        <v>74619.549999999988</v>
      </c>
      <c r="I29" s="692">
        <f>F29+G29-H29</f>
        <v>8769.4900000000198</v>
      </c>
      <c r="J29" s="357"/>
      <c r="K29" s="154"/>
    </row>
    <row r="30" spans="1:11" s="25" customFormat="1" ht="45">
      <c r="A30" s="219">
        <v>21</v>
      </c>
      <c r="B30" s="70" t="s">
        <v>1750</v>
      </c>
      <c r="C30" s="347" t="s">
        <v>3200</v>
      </c>
      <c r="D30" s="422" t="s">
        <v>1760</v>
      </c>
      <c r="E30" s="206" t="s">
        <v>3201</v>
      </c>
      <c r="F30" s="432">
        <v>0</v>
      </c>
      <c r="G30" s="432">
        <v>0</v>
      </c>
      <c r="H30" s="432">
        <v>0</v>
      </c>
      <c r="I30" s="692">
        <f>F30+G30-H30</f>
        <v>0</v>
      </c>
      <c r="J30" s="357"/>
      <c r="K30" s="154"/>
    </row>
    <row r="31" spans="1:11" s="25" customFormat="1" ht="30">
      <c r="A31" s="219">
        <v>22</v>
      </c>
      <c r="B31" s="70" t="s">
        <v>1750</v>
      </c>
      <c r="C31" s="347" t="s">
        <v>3200</v>
      </c>
      <c r="D31" s="422" t="s">
        <v>3202</v>
      </c>
      <c r="E31" s="206" t="s">
        <v>3203</v>
      </c>
      <c r="F31" s="432">
        <v>0</v>
      </c>
      <c r="G31" s="432">
        <v>0</v>
      </c>
      <c r="H31" s="432">
        <v>0</v>
      </c>
      <c r="I31" s="692">
        <f t="shared" ref="I31:I43" si="1">F31+G31-H31</f>
        <v>0</v>
      </c>
      <c r="J31" s="357"/>
      <c r="K31" s="154"/>
    </row>
    <row r="32" spans="1:11" s="25" customFormat="1" ht="30">
      <c r="A32" s="219">
        <v>23</v>
      </c>
      <c r="B32" s="70" t="s">
        <v>1750</v>
      </c>
      <c r="C32" s="347" t="s">
        <v>3200</v>
      </c>
      <c r="D32" s="422" t="s">
        <v>1762</v>
      </c>
      <c r="E32" s="206" t="s">
        <v>3204</v>
      </c>
      <c r="F32" s="432">
        <v>0</v>
      </c>
      <c r="G32" s="432">
        <v>0</v>
      </c>
      <c r="H32" s="432">
        <v>0</v>
      </c>
      <c r="I32" s="692">
        <f t="shared" si="1"/>
        <v>0</v>
      </c>
      <c r="J32" s="357"/>
      <c r="K32" s="154"/>
    </row>
    <row r="33" spans="1:11" s="25" customFormat="1" ht="30">
      <c r="A33" s="219">
        <v>24</v>
      </c>
      <c r="B33" s="70" t="s">
        <v>1750</v>
      </c>
      <c r="C33" s="347" t="s">
        <v>3205</v>
      </c>
      <c r="D33" s="543" t="s">
        <v>213</v>
      </c>
      <c r="E33" s="206" t="s">
        <v>3206</v>
      </c>
      <c r="F33" s="432">
        <v>0</v>
      </c>
      <c r="G33" s="432">
        <v>0</v>
      </c>
      <c r="H33" s="432">
        <v>0</v>
      </c>
      <c r="I33" s="692">
        <f t="shared" si="1"/>
        <v>0</v>
      </c>
      <c r="J33" s="357"/>
      <c r="K33" s="154"/>
    </row>
    <row r="34" spans="1:11" s="25" customFormat="1" ht="45">
      <c r="A34" s="219">
        <v>25</v>
      </c>
      <c r="B34" s="70" t="s">
        <v>1750</v>
      </c>
      <c r="C34" s="347" t="s">
        <v>3205</v>
      </c>
      <c r="D34" s="422" t="s">
        <v>1760</v>
      </c>
      <c r="E34" s="206" t="s">
        <v>3206</v>
      </c>
      <c r="F34" s="432">
        <v>0</v>
      </c>
      <c r="G34" s="432">
        <v>0</v>
      </c>
      <c r="H34" s="432">
        <v>0</v>
      </c>
      <c r="I34" s="692">
        <f t="shared" si="1"/>
        <v>0</v>
      </c>
      <c r="J34" s="357"/>
      <c r="K34" s="154"/>
    </row>
    <row r="35" spans="1:11" s="25" customFormat="1" ht="30">
      <c r="A35" s="219">
        <v>26</v>
      </c>
      <c r="B35" s="544" t="s">
        <v>1750</v>
      </c>
      <c r="C35" s="347" t="s">
        <v>3207</v>
      </c>
      <c r="D35" s="543" t="s">
        <v>213</v>
      </c>
      <c r="E35" s="545" t="s">
        <v>3206</v>
      </c>
      <c r="F35" s="432">
        <v>0</v>
      </c>
      <c r="G35" s="432">
        <v>0</v>
      </c>
      <c r="H35" s="432">
        <v>0</v>
      </c>
      <c r="I35" s="692">
        <f t="shared" si="1"/>
        <v>0</v>
      </c>
      <c r="J35" s="357"/>
      <c r="K35" s="154"/>
    </row>
    <row r="36" spans="1:11" s="25" customFormat="1" ht="45">
      <c r="A36" s="219">
        <v>27</v>
      </c>
      <c r="B36" s="544" t="s">
        <v>1750</v>
      </c>
      <c r="C36" s="347" t="s">
        <v>3207</v>
      </c>
      <c r="D36" s="422" t="s">
        <v>1760</v>
      </c>
      <c r="E36" s="545" t="s">
        <v>3206</v>
      </c>
      <c r="F36" s="432">
        <v>914.41</v>
      </c>
      <c r="G36" s="432">
        <v>6.73</v>
      </c>
      <c r="H36" s="432">
        <v>0</v>
      </c>
      <c r="I36" s="692">
        <f t="shared" si="1"/>
        <v>921.14</v>
      </c>
      <c r="J36" s="357"/>
      <c r="K36" s="154"/>
    </row>
    <row r="37" spans="1:11" s="25" customFormat="1" ht="30">
      <c r="A37" s="219">
        <v>28</v>
      </c>
      <c r="B37" s="544" t="s">
        <v>1750</v>
      </c>
      <c r="C37" s="347" t="s">
        <v>3207</v>
      </c>
      <c r="D37" s="546" t="s">
        <v>1762</v>
      </c>
      <c r="E37" s="545" t="s">
        <v>3206</v>
      </c>
      <c r="F37" s="432">
        <v>0</v>
      </c>
      <c r="G37" s="432">
        <v>0</v>
      </c>
      <c r="H37" s="432">
        <v>0</v>
      </c>
      <c r="I37" s="692">
        <f t="shared" si="1"/>
        <v>0</v>
      </c>
      <c r="J37" s="357"/>
      <c r="K37" s="154"/>
    </row>
    <row r="38" spans="1:11" s="25" customFormat="1" ht="30">
      <c r="A38" s="219">
        <v>29</v>
      </c>
      <c r="B38" s="70" t="s">
        <v>1750</v>
      </c>
      <c r="C38" s="347" t="s">
        <v>3208</v>
      </c>
      <c r="D38" s="543" t="s">
        <v>213</v>
      </c>
      <c r="E38" s="206" t="s">
        <v>3206</v>
      </c>
      <c r="F38" s="432">
        <v>0</v>
      </c>
      <c r="G38" s="432">
        <v>0</v>
      </c>
      <c r="H38" s="432">
        <v>0</v>
      </c>
      <c r="I38" s="692">
        <f t="shared" si="1"/>
        <v>0</v>
      </c>
      <c r="J38" s="357"/>
      <c r="K38" s="154"/>
    </row>
    <row r="39" spans="1:11" s="25" customFormat="1" ht="45">
      <c r="A39" s="219">
        <v>30</v>
      </c>
      <c r="B39" s="547" t="s">
        <v>1750</v>
      </c>
      <c r="C39" s="548" t="s">
        <v>3208</v>
      </c>
      <c r="D39" s="543" t="s">
        <v>1760</v>
      </c>
      <c r="E39" s="549" t="s">
        <v>3206</v>
      </c>
      <c r="F39" s="691">
        <v>0</v>
      </c>
      <c r="G39" s="691">
        <v>0</v>
      </c>
      <c r="H39" s="691">
        <v>0</v>
      </c>
      <c r="I39" s="693">
        <f t="shared" si="1"/>
        <v>0</v>
      </c>
      <c r="J39" s="357"/>
      <c r="K39" s="154"/>
    </row>
    <row r="40" spans="1:11" s="25" customFormat="1" ht="30">
      <c r="A40" s="219">
        <v>31</v>
      </c>
      <c r="B40" s="76" t="s">
        <v>1750</v>
      </c>
      <c r="C40" s="347" t="s">
        <v>3208</v>
      </c>
      <c r="D40" s="347" t="s">
        <v>1762</v>
      </c>
      <c r="E40" s="344" t="s">
        <v>3206</v>
      </c>
      <c r="F40" s="348">
        <v>0</v>
      </c>
      <c r="G40" s="348">
        <v>0</v>
      </c>
      <c r="H40" s="348">
        <v>0</v>
      </c>
      <c r="I40" s="687">
        <f t="shared" si="1"/>
        <v>0</v>
      </c>
      <c r="J40" s="357"/>
      <c r="K40" s="154"/>
    </row>
    <row r="41" spans="1:11" s="25" customFormat="1" ht="30">
      <c r="A41" s="219">
        <v>32</v>
      </c>
      <c r="B41" s="76" t="s">
        <v>1750</v>
      </c>
      <c r="C41" s="347" t="s">
        <v>3209</v>
      </c>
      <c r="D41" s="347" t="s">
        <v>213</v>
      </c>
      <c r="E41" s="344"/>
      <c r="F41" s="348">
        <v>691.5</v>
      </c>
      <c r="G41" s="348">
        <v>0</v>
      </c>
      <c r="H41" s="348">
        <v>0</v>
      </c>
      <c r="I41" s="348">
        <f t="shared" si="1"/>
        <v>691.5</v>
      </c>
      <c r="J41" s="357"/>
      <c r="K41" s="154"/>
    </row>
    <row r="42" spans="1:11" s="25" customFormat="1" ht="45">
      <c r="A42" s="219">
        <v>33</v>
      </c>
      <c r="B42" s="76" t="s">
        <v>1750</v>
      </c>
      <c r="C42" s="347" t="s">
        <v>3209</v>
      </c>
      <c r="D42" s="347" t="s">
        <v>1760</v>
      </c>
      <c r="E42" s="344"/>
      <c r="F42" s="348">
        <v>0</v>
      </c>
      <c r="G42" s="348">
        <v>0</v>
      </c>
      <c r="H42" s="348">
        <v>0</v>
      </c>
      <c r="I42" s="348">
        <f t="shared" si="1"/>
        <v>0</v>
      </c>
      <c r="J42" s="357"/>
      <c r="K42" s="154"/>
    </row>
    <row r="43" spans="1:11" s="25" customFormat="1" ht="30">
      <c r="A43" s="219">
        <v>34</v>
      </c>
      <c r="B43" s="76" t="s">
        <v>1750</v>
      </c>
      <c r="C43" s="347" t="s">
        <v>3209</v>
      </c>
      <c r="D43" s="347" t="s">
        <v>1762</v>
      </c>
      <c r="E43" s="344"/>
      <c r="F43" s="348">
        <v>0</v>
      </c>
      <c r="G43" s="348">
        <v>0</v>
      </c>
      <c r="H43" s="348">
        <v>0</v>
      </c>
      <c r="I43" s="348">
        <f t="shared" si="1"/>
        <v>0</v>
      </c>
      <c r="J43" s="357"/>
      <c r="K43" s="154"/>
    </row>
    <row r="44" spans="1:11" s="25" customFormat="1" ht="30">
      <c r="A44" s="219">
        <v>35</v>
      </c>
      <c r="B44" s="76" t="s">
        <v>1750</v>
      </c>
      <c r="C44" s="347" t="s">
        <v>5256</v>
      </c>
      <c r="D44" s="347" t="s">
        <v>213</v>
      </c>
      <c r="E44" s="220"/>
      <c r="F44" s="681">
        <v>0</v>
      </c>
      <c r="G44" s="681">
        <v>0</v>
      </c>
      <c r="H44" s="681">
        <v>0</v>
      </c>
      <c r="I44" s="681">
        <v>0</v>
      </c>
      <c r="J44" s="357"/>
      <c r="K44" s="154"/>
    </row>
    <row r="45" spans="1:11" s="25" customFormat="1">
      <c r="A45" s="219"/>
      <c r="B45" s="219"/>
      <c r="C45" s="220"/>
      <c r="D45" s="220"/>
      <c r="E45" s="220"/>
      <c r="F45" s="220"/>
      <c r="G45" s="220"/>
      <c r="H45" s="220"/>
      <c r="I45" s="220"/>
      <c r="J45" s="220"/>
      <c r="K45" s="154"/>
    </row>
    <row r="46" spans="1:11">
      <c r="A46" s="153"/>
      <c r="B46" s="295" t="s">
        <v>99</v>
      </c>
      <c r="C46" s="153"/>
      <c r="D46" s="153"/>
      <c r="E46" s="153"/>
      <c r="F46" s="296"/>
      <c r="G46" s="153"/>
      <c r="H46" s="153"/>
      <c r="I46" s="153"/>
      <c r="J46" s="153"/>
    </row>
    <row r="47" spans="1:11">
      <c r="A47" s="153"/>
      <c r="B47" s="153"/>
      <c r="C47" s="153"/>
      <c r="D47" s="153"/>
      <c r="E47" s="153"/>
      <c r="F47" s="150"/>
      <c r="G47" s="150"/>
      <c r="H47" s="150"/>
      <c r="I47" s="150"/>
      <c r="J47" s="150"/>
    </row>
    <row r="48" spans="1:11">
      <c r="A48" s="153"/>
      <c r="B48" s="153"/>
      <c r="C48" s="337"/>
      <c r="D48" s="153"/>
      <c r="E48" s="153"/>
      <c r="F48" s="337"/>
      <c r="G48" s="338"/>
      <c r="H48" s="338"/>
      <c r="I48" s="150"/>
      <c r="J48" s="150"/>
    </row>
    <row r="49" spans="1:10">
      <c r="A49" s="150"/>
      <c r="B49" s="153"/>
      <c r="C49" s="297" t="s">
        <v>262</v>
      </c>
      <c r="D49" s="297"/>
      <c r="E49" s="153"/>
      <c r="F49" s="153" t="s">
        <v>267</v>
      </c>
      <c r="G49" s="150"/>
      <c r="H49" s="150"/>
      <c r="I49" s="150"/>
      <c r="J49" s="150"/>
    </row>
    <row r="50" spans="1:10">
      <c r="A50" s="150"/>
      <c r="B50" s="153"/>
      <c r="C50" s="298" t="s">
        <v>131</v>
      </c>
      <c r="D50" s="153"/>
      <c r="E50" s="153"/>
      <c r="F50" s="153" t="s">
        <v>263</v>
      </c>
      <c r="G50" s="150"/>
      <c r="H50" s="150"/>
      <c r="I50" s="150"/>
      <c r="J50" s="150"/>
    </row>
    <row r="51" spans="1:10" customFormat="1">
      <c r="A51" s="150"/>
      <c r="B51" s="153"/>
      <c r="C51" s="153"/>
      <c r="D51" s="298"/>
      <c r="E51" s="150"/>
      <c r="F51" s="150"/>
      <c r="G51" s="150"/>
      <c r="H51" s="150"/>
      <c r="I51" s="150"/>
      <c r="J51" s="150"/>
    </row>
    <row r="52" spans="1:10" customFormat="1" ht="12.75">
      <c r="A52" s="150"/>
      <c r="B52" s="150"/>
      <c r="C52" s="150"/>
      <c r="D52" s="150"/>
      <c r="E52" s="150"/>
      <c r="F52" s="150"/>
      <c r="G52" s="150"/>
      <c r="H52" s="150"/>
      <c r="I52" s="150"/>
      <c r="J52" s="150"/>
    </row>
    <row r="53" spans="1:10" customFormat="1" ht="12.75"/>
    <row r="54" spans="1:10" customFormat="1" ht="12.75"/>
    <row r="55" spans="1:10" customFormat="1" ht="12.75"/>
    <row r="56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9:E43 E20 E10:E18"/>
    <dataValidation allowBlank="1" showInputMessage="1" showErrorMessage="1" prompt="დღე/თვე/წელი" sqref="E19"/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21:E28">
      <formula1>41639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9:B44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37" header="0.3" footer="0.3"/>
  <pageSetup paperSize="9" scale="9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ბანკის დასახელების შევსების წესი" error="აირჩიეთ სიიდან ერთ-ერთი ბანკი">
          <x14:formula1>
            <xm:f>[1]Validation!#REF!</xm:f>
          </x14:formula1>
          <xm:sqref>B21:B28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70" zoomScaleSheetLayoutView="70" workbookViewId="0">
      <selection activeCell="M26" sqref="M26"/>
    </sheetView>
  </sheetViews>
  <sheetFormatPr defaultRowHeight="15"/>
  <cols>
    <col min="1" max="1" width="12" style="246" customWidth="1"/>
    <col min="2" max="2" width="13.28515625" style="246" customWidth="1"/>
    <col min="3" max="3" width="21.42578125" style="246" customWidth="1"/>
    <col min="4" max="4" width="17.85546875" style="246" customWidth="1"/>
    <col min="5" max="5" width="12.7109375" style="246" customWidth="1"/>
    <col min="6" max="6" width="36.85546875" style="246" customWidth="1"/>
    <col min="7" max="7" width="22.28515625" style="246" customWidth="1"/>
    <col min="8" max="8" width="0.5703125" style="246" customWidth="1"/>
    <col min="9" max="16384" width="9.140625" style="246"/>
  </cols>
  <sheetData>
    <row r="1" spans="1:8">
      <c r="A1" s="108" t="s">
        <v>360</v>
      </c>
      <c r="B1" s="110"/>
      <c r="C1" s="110"/>
      <c r="D1" s="110"/>
      <c r="E1" s="110"/>
      <c r="F1" s="110"/>
      <c r="G1" s="226" t="s">
        <v>101</v>
      </c>
      <c r="H1" s="227"/>
    </row>
    <row r="2" spans="1:8">
      <c r="A2" s="110" t="s">
        <v>132</v>
      </c>
      <c r="B2" s="110"/>
      <c r="C2" s="110"/>
      <c r="D2" s="110"/>
      <c r="E2" s="110"/>
      <c r="F2" s="110"/>
      <c r="G2" s="334" t="s">
        <v>450</v>
      </c>
      <c r="H2" s="227"/>
    </row>
    <row r="3" spans="1:8">
      <c r="A3" s="110"/>
      <c r="B3" s="110"/>
      <c r="C3" s="110"/>
      <c r="D3" s="110"/>
      <c r="E3" s="110"/>
      <c r="F3" s="110"/>
      <c r="G3" s="151"/>
      <c r="H3" s="227"/>
    </row>
    <row r="4" spans="1:8">
      <c r="A4" s="111" t="str">
        <f>'[2]ფორმა N2'!A4</f>
        <v>ანგარიშვალდებული პირის დასახელება:</v>
      </c>
      <c r="B4" s="110"/>
      <c r="C4" s="110"/>
      <c r="D4" s="110"/>
      <c r="E4" s="110"/>
      <c r="F4" s="110"/>
      <c r="G4" s="110"/>
      <c r="H4" s="153"/>
    </row>
    <row r="5" spans="1:8">
      <c r="A5" s="137" t="s">
        <v>1600</v>
      </c>
      <c r="B5" s="284"/>
      <c r="C5" s="284"/>
      <c r="D5" s="284"/>
      <c r="E5" s="284"/>
      <c r="F5" s="284"/>
      <c r="G5" s="284"/>
      <c r="H5" s="153"/>
    </row>
    <row r="6" spans="1:8">
      <c r="A6" s="111"/>
      <c r="B6" s="110"/>
      <c r="C6" s="110"/>
      <c r="D6" s="110"/>
      <c r="E6" s="110"/>
      <c r="F6" s="110"/>
      <c r="G6" s="110"/>
      <c r="H6" s="153"/>
    </row>
    <row r="7" spans="1:8">
      <c r="A7" s="110"/>
      <c r="B7" s="110"/>
      <c r="C7" s="110"/>
      <c r="D7" s="110"/>
      <c r="E7" s="110"/>
      <c r="F7" s="110"/>
      <c r="G7" s="110"/>
      <c r="H7" s="154"/>
    </row>
    <row r="8" spans="1:8" ht="45.75" customHeight="1">
      <c r="A8" s="228" t="s">
        <v>310</v>
      </c>
      <c r="B8" s="228" t="s">
        <v>133</v>
      </c>
      <c r="C8" s="229" t="s">
        <v>358</v>
      </c>
      <c r="D8" s="229" t="s">
        <v>359</v>
      </c>
      <c r="E8" s="229" t="s">
        <v>269</v>
      </c>
      <c r="F8" s="228" t="s">
        <v>317</v>
      </c>
      <c r="G8" s="229" t="s">
        <v>311</v>
      </c>
      <c r="H8" s="154"/>
    </row>
    <row r="9" spans="1:8">
      <c r="A9" s="230" t="s">
        <v>312</v>
      </c>
      <c r="B9" s="231"/>
      <c r="C9" s="232"/>
      <c r="D9" s="233"/>
      <c r="E9" s="233"/>
      <c r="F9" s="233"/>
      <c r="G9" s="234">
        <f>835+418.19</f>
        <v>1253.19</v>
      </c>
      <c r="H9" s="154"/>
    </row>
    <row r="10" spans="1:8" ht="15.75">
      <c r="A10" s="231">
        <v>1</v>
      </c>
      <c r="B10" s="440" t="s">
        <v>467</v>
      </c>
      <c r="C10" s="231">
        <v>2000</v>
      </c>
      <c r="D10" s="441">
        <v>2000</v>
      </c>
      <c r="E10" s="441" t="s">
        <v>213</v>
      </c>
      <c r="F10" s="442" t="s">
        <v>1769</v>
      </c>
      <c r="G10" s="237">
        <f>IF(ISBLANK(B10),"",G9+C10-D10)</f>
        <v>1253.19</v>
      </c>
      <c r="H10" s="154"/>
    </row>
    <row r="11" spans="1:8" ht="15.75">
      <c r="A11" s="231">
        <v>2</v>
      </c>
      <c r="B11" s="440" t="s">
        <v>1770</v>
      </c>
      <c r="C11" s="231">
        <v>5000</v>
      </c>
      <c r="D11" s="441">
        <v>5000</v>
      </c>
      <c r="E11" s="441" t="s">
        <v>213</v>
      </c>
      <c r="F11" s="442" t="s">
        <v>70</v>
      </c>
      <c r="G11" s="237">
        <f t="shared" ref="G11" si="0">IF(ISBLANK(B11),"",G10+C11-D11)</f>
        <v>1253.1900000000005</v>
      </c>
      <c r="H11" s="154"/>
    </row>
    <row r="12" spans="1:8" ht="15.75">
      <c r="A12" s="231">
        <v>3</v>
      </c>
      <c r="B12" s="443" t="s">
        <v>467</v>
      </c>
      <c r="C12" s="444">
        <v>1800</v>
      </c>
      <c r="D12" s="445"/>
      <c r="E12" s="236" t="s">
        <v>213</v>
      </c>
      <c r="F12" s="235" t="s">
        <v>1771</v>
      </c>
      <c r="G12" s="446">
        <f>G11+C12-D12</f>
        <v>3053.1900000000005</v>
      </c>
      <c r="H12" s="154"/>
    </row>
    <row r="13" spans="1:8" ht="15.75">
      <c r="A13" s="231">
        <v>4</v>
      </c>
      <c r="B13" s="443" t="s">
        <v>467</v>
      </c>
      <c r="C13" s="444">
        <v>1575</v>
      </c>
      <c r="D13" s="445"/>
      <c r="E13" s="236" t="s">
        <v>213</v>
      </c>
      <c r="F13" s="235" t="s">
        <v>1771</v>
      </c>
      <c r="G13" s="446">
        <f t="shared" ref="G13:G18" si="1">G12+C13-D13</f>
        <v>4628.1900000000005</v>
      </c>
      <c r="H13" s="154"/>
    </row>
    <row r="14" spans="1:8" ht="15.75">
      <c r="A14" s="231">
        <v>5</v>
      </c>
      <c r="B14" s="443" t="s">
        <v>467</v>
      </c>
      <c r="C14" s="444"/>
      <c r="D14" s="445">
        <v>1575</v>
      </c>
      <c r="E14" s="236" t="s">
        <v>213</v>
      </c>
      <c r="F14" s="236" t="s">
        <v>1772</v>
      </c>
      <c r="G14" s="446">
        <f t="shared" si="1"/>
        <v>3053.1900000000005</v>
      </c>
      <c r="H14" s="154"/>
    </row>
    <row r="15" spans="1:8" ht="15.75">
      <c r="A15" s="231">
        <v>6</v>
      </c>
      <c r="B15" s="443" t="s">
        <v>1770</v>
      </c>
      <c r="C15" s="444">
        <v>3200</v>
      </c>
      <c r="D15" s="445"/>
      <c r="E15" s="236" t="s">
        <v>213</v>
      </c>
      <c r="F15" s="235" t="s">
        <v>1771</v>
      </c>
      <c r="G15" s="446">
        <f t="shared" si="1"/>
        <v>6253.1900000000005</v>
      </c>
      <c r="H15" s="154"/>
    </row>
    <row r="16" spans="1:8" ht="15.75">
      <c r="A16" s="231">
        <v>7</v>
      </c>
      <c r="B16" s="443" t="s">
        <v>1773</v>
      </c>
      <c r="C16" s="444"/>
      <c r="D16" s="445">
        <v>3200</v>
      </c>
      <c r="E16" s="236" t="s">
        <v>213</v>
      </c>
      <c r="F16" s="236" t="s">
        <v>342</v>
      </c>
      <c r="G16" s="446">
        <f t="shared" si="1"/>
        <v>3053.1900000000005</v>
      </c>
      <c r="H16" s="154"/>
    </row>
    <row r="17" spans="1:10" ht="15.75">
      <c r="A17" s="231">
        <v>8</v>
      </c>
      <c r="B17" s="443" t="s">
        <v>1774</v>
      </c>
      <c r="C17" s="444">
        <v>6025</v>
      </c>
      <c r="D17" s="445"/>
      <c r="E17" s="236" t="s">
        <v>213</v>
      </c>
      <c r="F17" s="235" t="s">
        <v>1771</v>
      </c>
      <c r="G17" s="446">
        <f t="shared" si="1"/>
        <v>9078.19</v>
      </c>
      <c r="H17" s="154"/>
    </row>
    <row r="18" spans="1:10" ht="15.75">
      <c r="A18" s="231">
        <v>9</v>
      </c>
      <c r="B18" s="447" t="s">
        <v>1773</v>
      </c>
      <c r="C18" s="448"/>
      <c r="D18" s="449">
        <v>6025</v>
      </c>
      <c r="E18" s="433" t="s">
        <v>213</v>
      </c>
      <c r="F18" s="433" t="s">
        <v>342</v>
      </c>
      <c r="G18" s="446">
        <f t="shared" si="1"/>
        <v>3053.1900000000005</v>
      </c>
      <c r="H18" s="154"/>
    </row>
    <row r="19" spans="1:10">
      <c r="A19" s="231">
        <v>10</v>
      </c>
      <c r="B19" s="416"/>
      <c r="C19" s="416"/>
      <c r="D19" s="416"/>
      <c r="E19" s="416"/>
      <c r="F19" s="416"/>
      <c r="G19" s="450"/>
      <c r="H19" s="154"/>
    </row>
    <row r="20" spans="1:10" ht="15.75">
      <c r="A20" s="231" t="s">
        <v>275</v>
      </c>
      <c r="B20" s="206"/>
      <c r="C20" s="238"/>
      <c r="D20" s="239"/>
      <c r="E20" s="239"/>
      <c r="F20" s="239"/>
      <c r="G20" s="237" t="str">
        <f>IF(ISBLANK(B20),"",#REF!+C20-D20)</f>
        <v/>
      </c>
      <c r="H20" s="154"/>
    </row>
    <row r="21" spans="1:10">
      <c r="A21" s="240" t="s">
        <v>313</v>
      </c>
      <c r="B21" s="241"/>
      <c r="C21" s="242"/>
      <c r="D21" s="243"/>
      <c r="E21" s="243"/>
      <c r="F21" s="244"/>
      <c r="G21" s="245">
        <f>2635+418.19</f>
        <v>3053.19</v>
      </c>
      <c r="H21" s="154"/>
    </row>
    <row r="25" spans="1:10">
      <c r="B25" s="248" t="s">
        <v>99</v>
      </c>
      <c r="F25" s="249"/>
    </row>
    <row r="26" spans="1:10">
      <c r="F26" s="247"/>
      <c r="G26" s="247"/>
      <c r="H26" s="247"/>
      <c r="I26" s="247"/>
      <c r="J26" s="247"/>
    </row>
    <row r="27" spans="1:10">
      <c r="C27" s="250"/>
      <c r="F27" s="250"/>
      <c r="G27" s="251"/>
      <c r="H27" s="247"/>
      <c r="I27" s="247"/>
      <c r="J27" s="247"/>
    </row>
    <row r="28" spans="1:10">
      <c r="A28" s="247"/>
      <c r="C28" s="252" t="s">
        <v>262</v>
      </c>
      <c r="F28" s="253" t="s">
        <v>267</v>
      </c>
      <c r="G28" s="251"/>
      <c r="H28" s="247"/>
      <c r="I28" s="247"/>
      <c r="J28" s="247"/>
    </row>
    <row r="29" spans="1:10">
      <c r="A29" s="247"/>
      <c r="C29" s="254" t="s">
        <v>131</v>
      </c>
      <c r="F29" s="246" t="s">
        <v>263</v>
      </c>
      <c r="G29" s="247"/>
      <c r="H29" s="247"/>
      <c r="I29" s="247"/>
      <c r="J29" s="247"/>
    </row>
    <row r="30" spans="1:10" s="247" customFormat="1">
      <c r="B30" s="246"/>
    </row>
    <row r="31" spans="1:10" s="247" customFormat="1" ht="12.75"/>
    <row r="32" spans="1:10" s="247" customFormat="1" ht="12.75"/>
    <row r="33" s="247" customFormat="1" ht="12.75"/>
    <row r="34" s="247" customFormat="1" ht="12.75"/>
  </sheetData>
  <dataValidations count="1">
    <dataValidation allowBlank="1" showInputMessage="1" showErrorMessage="1" prompt="თვე/დღე/წელი" sqref="B10:B18 B20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J24" activeCellId="1" sqref="J9 J24"/>
    </sheetView>
  </sheetViews>
  <sheetFormatPr defaultRowHeight="12.75"/>
  <cols>
    <col min="1" max="1" width="53.5703125" style="23" customWidth="1"/>
    <col min="2" max="2" width="10.7109375" style="23" customWidth="1"/>
    <col min="3" max="3" width="12.42578125" style="23" customWidth="1"/>
    <col min="4" max="4" width="10.42578125" style="23" customWidth="1"/>
    <col min="5" max="5" width="13.140625" style="23" customWidth="1"/>
    <col min="6" max="6" width="10.42578125" style="23" customWidth="1"/>
    <col min="7" max="8" width="10.5703125" style="23" customWidth="1"/>
    <col min="9" max="9" width="9.85546875" style="23" customWidth="1"/>
    <col min="10" max="10" width="12.7109375" style="23" customWidth="1"/>
    <col min="11" max="11" width="0.7109375" style="23" customWidth="1"/>
    <col min="12" max="16384" width="9.140625" style="23"/>
  </cols>
  <sheetData>
    <row r="1" spans="1:12" s="21" customFormat="1" ht="15">
      <c r="A1" s="186" t="s">
        <v>301</v>
      </c>
      <c r="B1" s="187"/>
      <c r="C1" s="187"/>
      <c r="D1" s="187"/>
      <c r="E1" s="187"/>
      <c r="F1" s="112"/>
      <c r="G1" s="112"/>
      <c r="H1" s="112"/>
      <c r="I1" s="725" t="s">
        <v>101</v>
      </c>
      <c r="J1" s="725"/>
      <c r="K1" s="193"/>
    </row>
    <row r="2" spans="1:12" s="21" customFormat="1" ht="15">
      <c r="A2" s="154" t="s">
        <v>132</v>
      </c>
      <c r="B2" s="187"/>
      <c r="C2" s="187"/>
      <c r="D2" s="187"/>
      <c r="E2" s="187"/>
      <c r="F2" s="188"/>
      <c r="G2" s="189"/>
      <c r="H2" s="189"/>
      <c r="I2" s="718" t="s">
        <v>450</v>
      </c>
      <c r="J2" s="719"/>
      <c r="K2" s="193"/>
    </row>
    <row r="3" spans="1:12" s="21" customFormat="1" ht="15">
      <c r="A3" s="187"/>
      <c r="B3" s="187"/>
      <c r="C3" s="187"/>
      <c r="D3" s="187"/>
      <c r="E3" s="187"/>
      <c r="F3" s="188"/>
      <c r="G3" s="189"/>
      <c r="H3" s="189"/>
      <c r="I3" s="190"/>
      <c r="J3" s="109"/>
      <c r="K3" s="193"/>
    </row>
    <row r="4" spans="1:12" s="2" customFormat="1" ht="15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0"/>
      <c r="F4" s="111"/>
      <c r="G4" s="111"/>
      <c r="H4" s="111"/>
      <c r="I4" s="175"/>
      <c r="J4" s="110"/>
      <c r="K4" s="154"/>
      <c r="L4" s="21"/>
    </row>
    <row r="5" spans="1:12" s="2" customFormat="1" ht="15">
      <c r="A5" s="137" t="s">
        <v>1600</v>
      </c>
      <c r="B5" s="170"/>
      <c r="C5" s="170"/>
      <c r="D5" s="170"/>
      <c r="E5" s="170"/>
      <c r="F5" s="55"/>
      <c r="G5" s="55"/>
      <c r="H5" s="55"/>
      <c r="I5" s="181"/>
      <c r="J5" s="55"/>
      <c r="K5" s="154"/>
    </row>
    <row r="6" spans="1:12" s="21" customFormat="1" ht="13.5">
      <c r="A6" s="191"/>
      <c r="B6" s="192"/>
      <c r="C6" s="192"/>
      <c r="D6" s="187"/>
      <c r="E6" s="187"/>
      <c r="F6" s="187"/>
      <c r="G6" s="187"/>
      <c r="H6" s="187"/>
      <c r="I6" s="187"/>
      <c r="J6" s="187"/>
      <c r="K6" s="193"/>
    </row>
    <row r="7" spans="1:12" ht="45">
      <c r="A7" s="182"/>
      <c r="B7" s="724" t="s">
        <v>212</v>
      </c>
      <c r="C7" s="724"/>
      <c r="D7" s="724" t="s">
        <v>289</v>
      </c>
      <c r="E7" s="724"/>
      <c r="F7" s="724" t="s">
        <v>290</v>
      </c>
      <c r="G7" s="724"/>
      <c r="H7" s="205" t="s">
        <v>276</v>
      </c>
      <c r="I7" s="724" t="s">
        <v>215</v>
      </c>
      <c r="J7" s="724"/>
      <c r="K7" s="194"/>
    </row>
    <row r="8" spans="1:12" ht="15">
      <c r="A8" s="183" t="s">
        <v>107</v>
      </c>
      <c r="B8" s="184" t="s">
        <v>214</v>
      </c>
      <c r="C8" s="185" t="s">
        <v>213</v>
      </c>
      <c r="D8" s="184" t="s">
        <v>214</v>
      </c>
      <c r="E8" s="185" t="s">
        <v>213</v>
      </c>
      <c r="F8" s="184" t="s">
        <v>214</v>
      </c>
      <c r="G8" s="185" t="s">
        <v>213</v>
      </c>
      <c r="H8" s="185" t="s">
        <v>213</v>
      </c>
      <c r="I8" s="184" t="s">
        <v>214</v>
      </c>
      <c r="J8" s="185" t="s">
        <v>213</v>
      </c>
      <c r="K8" s="194"/>
    </row>
    <row r="9" spans="1:12" ht="15">
      <c r="A9" s="56" t="s">
        <v>108</v>
      </c>
      <c r="B9" s="116">
        <f>SUM(B10,B14,B17)</f>
        <v>2627</v>
      </c>
      <c r="C9" s="116">
        <f>SUM(C10,C14,C17)</f>
        <v>1434644.76</v>
      </c>
      <c r="D9" s="116">
        <f t="shared" ref="D9:J9" si="0">SUM(D10,D14,D17)</f>
        <v>5</v>
      </c>
      <c r="E9" s="116">
        <f>SUM(E10,E14,E17)</f>
        <v>8298.5</v>
      </c>
      <c r="F9" s="116">
        <f t="shared" si="0"/>
        <v>0</v>
      </c>
      <c r="G9" s="116">
        <f>SUM(G10,G14,G17)</f>
        <v>0</v>
      </c>
      <c r="H9" s="116">
        <f>SUM(H10,H14,H17)</f>
        <v>0</v>
      </c>
      <c r="I9" s="116">
        <f>SUM(I10,I14,I17)</f>
        <v>2632</v>
      </c>
      <c r="J9" s="116">
        <f t="shared" si="0"/>
        <v>1442943.26</v>
      </c>
      <c r="K9" s="194"/>
    </row>
    <row r="10" spans="1:12" ht="15">
      <c r="A10" s="57" t="s">
        <v>109</v>
      </c>
      <c r="B10" s="182">
        <f>SUM(B11:B13)</f>
        <v>2</v>
      </c>
      <c r="C10" s="182">
        <f>SUM(C11:C13)</f>
        <v>939817.45000000007</v>
      </c>
      <c r="D10" s="182">
        <f t="shared" ref="D10:J10" si="1">SUM(D11:D13)</f>
        <v>0</v>
      </c>
      <c r="E10" s="182">
        <f>SUM(E11:E13)</f>
        <v>0</v>
      </c>
      <c r="F10" s="182">
        <f t="shared" si="1"/>
        <v>0</v>
      </c>
      <c r="G10" s="182">
        <f>SUM(G11:G13)</f>
        <v>0</v>
      </c>
      <c r="H10" s="182">
        <f>SUM(H11:H13)</f>
        <v>0</v>
      </c>
      <c r="I10" s="182">
        <f>SUM(I11:I13)</f>
        <v>2</v>
      </c>
      <c r="J10" s="182">
        <f t="shared" si="1"/>
        <v>939817.45000000007</v>
      </c>
      <c r="K10" s="194"/>
    </row>
    <row r="11" spans="1:12" ht="15">
      <c r="A11" s="57" t="s">
        <v>110</v>
      </c>
      <c r="B11" s="24"/>
      <c r="C11" s="24"/>
      <c r="D11" s="24"/>
      <c r="E11" s="24"/>
      <c r="F11" s="24"/>
      <c r="G11" s="24"/>
      <c r="H11" s="24"/>
      <c r="I11" s="24"/>
      <c r="J11" s="24"/>
      <c r="K11" s="194"/>
    </row>
    <row r="12" spans="1:12" ht="15">
      <c r="A12" s="57" t="s">
        <v>111</v>
      </c>
      <c r="B12" s="24">
        <f>1+1</f>
        <v>2</v>
      </c>
      <c r="C12" s="24">
        <f>292754.15+647063.3</f>
        <v>939817.45000000007</v>
      </c>
      <c r="D12" s="24"/>
      <c r="E12" s="24"/>
      <c r="F12" s="24"/>
      <c r="G12" s="24"/>
      <c r="H12" s="24"/>
      <c r="I12" s="24">
        <f>B12+D12-F12</f>
        <v>2</v>
      </c>
      <c r="J12" s="24">
        <f>C12+E12-G12-H12</f>
        <v>939817.45000000007</v>
      </c>
      <c r="K12" s="194"/>
    </row>
    <row r="13" spans="1:12" ht="15">
      <c r="A13" s="57" t="s">
        <v>112</v>
      </c>
      <c r="B13" s="24">
        <v>0</v>
      </c>
      <c r="C13" s="24">
        <v>0</v>
      </c>
      <c r="D13" s="24"/>
      <c r="E13" s="24"/>
      <c r="F13" s="24"/>
      <c r="G13" s="24"/>
      <c r="H13" s="24"/>
      <c r="I13" s="24">
        <f>B13+D13-F13</f>
        <v>0</v>
      </c>
      <c r="J13" s="24">
        <f>C13+E13-G13-H13</f>
        <v>0</v>
      </c>
      <c r="K13" s="194"/>
    </row>
    <row r="14" spans="1:12" ht="15">
      <c r="A14" s="57" t="s">
        <v>113</v>
      </c>
      <c r="B14" s="182">
        <f>SUM(B15:B16)</f>
        <v>2621</v>
      </c>
      <c r="C14" s="182">
        <f>SUM(C15:C16)</f>
        <v>491033.33999999997</v>
      </c>
      <c r="D14" s="182">
        <f t="shared" ref="D14:J14" si="2">SUM(D15:D16)</f>
        <v>5</v>
      </c>
      <c r="E14" s="182">
        <f>SUM(E15:E16)</f>
        <v>8298.5</v>
      </c>
      <c r="F14" s="182">
        <f t="shared" si="2"/>
        <v>0</v>
      </c>
      <c r="G14" s="182">
        <f>SUM(G15:G16)</f>
        <v>0</v>
      </c>
      <c r="H14" s="182">
        <f>SUM(H15:H16)</f>
        <v>0</v>
      </c>
      <c r="I14" s="182">
        <f>SUM(I15:I16)</f>
        <v>2626</v>
      </c>
      <c r="J14" s="182">
        <f t="shared" si="2"/>
        <v>499331.83999999997</v>
      </c>
      <c r="K14" s="194"/>
    </row>
    <row r="15" spans="1:12" ht="15">
      <c r="A15" s="57" t="s">
        <v>114</v>
      </c>
      <c r="B15" s="24">
        <f>1+2</f>
        <v>3</v>
      </c>
      <c r="C15" s="24">
        <f>52852.9+42569</f>
        <v>95421.9</v>
      </c>
      <c r="D15" s="24"/>
      <c r="E15" s="24"/>
      <c r="F15" s="24"/>
      <c r="G15" s="24"/>
      <c r="H15" s="24"/>
      <c r="I15" s="24">
        <f>B15+D15-F15</f>
        <v>3</v>
      </c>
      <c r="J15" s="24">
        <f>C15+E15-G15-H15</f>
        <v>95421.9</v>
      </c>
      <c r="K15" s="194"/>
    </row>
    <row r="16" spans="1:12" ht="15">
      <c r="A16" s="57" t="s">
        <v>115</v>
      </c>
      <c r="B16" s="24">
        <f>1632+26+5+305+650</f>
        <v>2618</v>
      </c>
      <c r="C16" s="24">
        <f>84771.19+14724.95+23163+3714+68319+200919.3</f>
        <v>395611.44</v>
      </c>
      <c r="D16" s="24">
        <f>3+2</f>
        <v>5</v>
      </c>
      <c r="E16" s="24">
        <f>5417.5+2881</f>
        <v>8298.5</v>
      </c>
      <c r="F16" s="24"/>
      <c r="G16" s="24"/>
      <c r="H16" s="24"/>
      <c r="I16" s="24">
        <f>B16+D16-F16</f>
        <v>2623</v>
      </c>
      <c r="J16" s="24">
        <f>C16+E16-G16-H16</f>
        <v>403909.94</v>
      </c>
      <c r="K16" s="194"/>
    </row>
    <row r="17" spans="1:11" ht="15">
      <c r="A17" s="57" t="s">
        <v>116</v>
      </c>
      <c r="B17" s="182">
        <f>SUM(B18:B19,B22,B23)</f>
        <v>4</v>
      </c>
      <c r="C17" s="182">
        <f>SUM(C18:C19,C22,C23)</f>
        <v>3793.9700000000003</v>
      </c>
      <c r="D17" s="182">
        <f t="shared" ref="D17:J17" si="3">SUM(D18:D19,D22,D23)</f>
        <v>0</v>
      </c>
      <c r="E17" s="182">
        <f>SUM(E18:E19,E22,E23)</f>
        <v>0</v>
      </c>
      <c r="F17" s="182">
        <f t="shared" si="3"/>
        <v>0</v>
      </c>
      <c r="G17" s="182">
        <f>SUM(G18:G19,G22,G23)</f>
        <v>0</v>
      </c>
      <c r="H17" s="182">
        <f>SUM(H18:H19,H22,H23)</f>
        <v>0</v>
      </c>
      <c r="I17" s="182">
        <f>SUM(I18:I19,I22,I23)</f>
        <v>4</v>
      </c>
      <c r="J17" s="182">
        <f t="shared" si="3"/>
        <v>3793.9700000000003</v>
      </c>
      <c r="K17" s="194"/>
    </row>
    <row r="18" spans="1:11" ht="15">
      <c r="A18" s="57" t="s">
        <v>117</v>
      </c>
      <c r="B18" s="24"/>
      <c r="C18" s="24"/>
      <c r="D18" s="24"/>
      <c r="E18" s="24"/>
      <c r="F18" s="24"/>
      <c r="G18" s="24"/>
      <c r="H18" s="24"/>
      <c r="I18" s="24"/>
      <c r="J18" s="24"/>
      <c r="K18" s="194"/>
    </row>
    <row r="19" spans="1:11" ht="15">
      <c r="A19" s="57" t="s">
        <v>118</v>
      </c>
      <c r="B19" s="182">
        <f>SUM(B20:B21)</f>
        <v>4</v>
      </c>
      <c r="C19" s="182">
        <f>SUM(C20:C21)</f>
        <v>3793.9700000000003</v>
      </c>
      <c r="D19" s="182">
        <f t="shared" ref="D19:J19" si="4">SUM(D20:D21)</f>
        <v>0</v>
      </c>
      <c r="E19" s="182">
        <f>SUM(E20:E21)</f>
        <v>0</v>
      </c>
      <c r="F19" s="182">
        <f t="shared" si="4"/>
        <v>0</v>
      </c>
      <c r="G19" s="182">
        <f>SUM(G20:G21)</f>
        <v>0</v>
      </c>
      <c r="H19" s="182">
        <f>SUM(H20:H21)</f>
        <v>0</v>
      </c>
      <c r="I19" s="182">
        <f>SUM(I20:I21)</f>
        <v>4</v>
      </c>
      <c r="J19" s="182">
        <f t="shared" si="4"/>
        <v>3793.9700000000003</v>
      </c>
      <c r="K19" s="194"/>
    </row>
    <row r="20" spans="1:11" ht="15">
      <c r="A20" s="57" t="s">
        <v>119</v>
      </c>
      <c r="B20" s="24"/>
      <c r="C20" s="24"/>
      <c r="D20" s="24"/>
      <c r="E20" s="24"/>
      <c r="F20" s="24"/>
      <c r="G20" s="24"/>
      <c r="H20" s="24"/>
      <c r="I20" s="24"/>
      <c r="J20" s="24"/>
      <c r="K20" s="194"/>
    </row>
    <row r="21" spans="1:11" ht="15">
      <c r="A21" s="57" t="s">
        <v>120</v>
      </c>
      <c r="B21" s="24">
        <f>1+1+2</f>
        <v>4</v>
      </c>
      <c r="C21" s="24">
        <f>1881.68+498.29+1414</f>
        <v>3793.9700000000003</v>
      </c>
      <c r="D21" s="24"/>
      <c r="E21" s="24"/>
      <c r="F21" s="24"/>
      <c r="G21" s="24"/>
      <c r="H21" s="24"/>
      <c r="I21" s="24">
        <f>B21+D21-F21</f>
        <v>4</v>
      </c>
      <c r="J21" s="24">
        <f>C21+E21-G21-H21</f>
        <v>3793.9700000000003</v>
      </c>
      <c r="K21" s="194"/>
    </row>
    <row r="22" spans="1:11" ht="15">
      <c r="A22" s="57" t="s">
        <v>121</v>
      </c>
      <c r="B22" s="24"/>
      <c r="C22" s="24"/>
      <c r="D22" s="24"/>
      <c r="E22" s="24"/>
      <c r="F22" s="24"/>
      <c r="G22" s="24"/>
      <c r="H22" s="24"/>
      <c r="I22" s="24"/>
      <c r="J22" s="24"/>
      <c r="K22" s="194"/>
    </row>
    <row r="23" spans="1:11" ht="15">
      <c r="A23" s="57" t="s">
        <v>122</v>
      </c>
      <c r="B23" s="24"/>
      <c r="C23" s="24"/>
      <c r="D23" s="24"/>
      <c r="E23" s="24"/>
      <c r="F23" s="24"/>
      <c r="G23" s="24"/>
      <c r="H23" s="24"/>
      <c r="I23" s="24"/>
      <c r="J23" s="24"/>
      <c r="K23" s="194"/>
    </row>
    <row r="24" spans="1:11" ht="15">
      <c r="A24" s="56" t="s">
        <v>123</v>
      </c>
      <c r="B24" s="116">
        <f>SUM(B25:B31)</f>
        <v>4610</v>
      </c>
      <c r="C24" s="116">
        <f t="shared" ref="C24:J24" si="5">SUM(C25:C31)</f>
        <v>72341.789999999994</v>
      </c>
      <c r="D24" s="116">
        <f t="shared" si="5"/>
        <v>4000</v>
      </c>
      <c r="E24" s="116">
        <f t="shared" si="5"/>
        <v>8750</v>
      </c>
      <c r="F24" s="116">
        <f t="shared" si="5"/>
        <v>1430</v>
      </c>
      <c r="G24" s="116">
        <f t="shared" si="5"/>
        <v>3203.62</v>
      </c>
      <c r="H24" s="116">
        <f t="shared" si="5"/>
        <v>0</v>
      </c>
      <c r="I24" s="116">
        <f t="shared" si="5"/>
        <v>7180</v>
      </c>
      <c r="J24" s="116">
        <f t="shared" si="5"/>
        <v>77888.17</v>
      </c>
      <c r="K24" s="194"/>
    </row>
    <row r="25" spans="1:11" ht="15">
      <c r="A25" s="57" t="s">
        <v>252</v>
      </c>
      <c r="B25" s="24"/>
      <c r="C25" s="24"/>
      <c r="D25" s="24"/>
      <c r="E25" s="24"/>
      <c r="F25" s="24"/>
      <c r="G25" s="24"/>
      <c r="H25" s="24"/>
      <c r="I25" s="24"/>
      <c r="J25" s="24"/>
      <c r="K25" s="194"/>
    </row>
    <row r="26" spans="1:11" ht="15">
      <c r="A26" s="57" t="s">
        <v>253</v>
      </c>
      <c r="B26" s="24"/>
      <c r="C26" s="24"/>
      <c r="D26" s="24"/>
      <c r="E26" s="24"/>
      <c r="F26" s="24"/>
      <c r="G26" s="24"/>
      <c r="H26" s="24"/>
      <c r="I26" s="24"/>
      <c r="J26" s="24"/>
      <c r="K26" s="194"/>
    </row>
    <row r="27" spans="1:11" ht="15">
      <c r="A27" s="57" t="s">
        <v>254</v>
      </c>
      <c r="B27" s="24"/>
      <c r="C27" s="24"/>
      <c r="D27" s="24"/>
      <c r="E27" s="24"/>
      <c r="F27" s="24"/>
      <c r="G27" s="24"/>
      <c r="H27" s="24"/>
      <c r="I27" s="24"/>
      <c r="J27" s="24"/>
      <c r="K27" s="194"/>
    </row>
    <row r="28" spans="1:11" ht="15">
      <c r="A28" s="57" t="s">
        <v>255</v>
      </c>
      <c r="B28" s="24"/>
      <c r="C28" s="24"/>
      <c r="D28" s="24"/>
      <c r="E28" s="24"/>
      <c r="F28" s="24"/>
      <c r="G28" s="24"/>
      <c r="H28" s="24"/>
      <c r="I28" s="24"/>
      <c r="J28" s="24"/>
      <c r="K28" s="194"/>
    </row>
    <row r="29" spans="1:11" ht="15">
      <c r="A29" s="57" t="s">
        <v>256</v>
      </c>
      <c r="B29" s="24"/>
      <c r="C29" s="24"/>
      <c r="D29" s="24"/>
      <c r="E29" s="24"/>
      <c r="F29" s="24"/>
      <c r="G29" s="24"/>
      <c r="H29" s="24"/>
      <c r="I29" s="24"/>
      <c r="J29" s="24"/>
      <c r="K29" s="194"/>
    </row>
    <row r="30" spans="1:11" ht="15">
      <c r="A30" s="57" t="s">
        <v>257</v>
      </c>
      <c r="B30" s="24"/>
      <c r="C30" s="24"/>
      <c r="D30" s="24"/>
      <c r="E30" s="24"/>
      <c r="F30" s="24"/>
      <c r="G30" s="24"/>
      <c r="H30" s="24"/>
      <c r="I30" s="24"/>
      <c r="J30" s="24"/>
      <c r="K30" s="194"/>
    </row>
    <row r="31" spans="1:11" ht="15">
      <c r="A31" s="57" t="s">
        <v>258</v>
      </c>
      <c r="B31" s="24">
        <f>2488+730+1392</f>
        <v>4610</v>
      </c>
      <c r="C31" s="24">
        <f>5123+1635.79+65583</f>
        <v>72341.789999999994</v>
      </c>
      <c r="D31" s="24">
        <f>1000+3000</f>
        <v>4000</v>
      </c>
      <c r="E31" s="24">
        <f>2030+6720</f>
        <v>8750</v>
      </c>
      <c r="F31" s="24">
        <v>1430</v>
      </c>
      <c r="G31" s="24">
        <v>3203.62</v>
      </c>
      <c r="H31" s="24"/>
      <c r="I31" s="24">
        <f>B31+D31-F31</f>
        <v>7180</v>
      </c>
      <c r="J31" s="24">
        <f>C31+E31-G31-H31</f>
        <v>77888.17</v>
      </c>
      <c r="K31" s="194"/>
    </row>
    <row r="32" spans="1:11" ht="15">
      <c r="A32" s="56" t="s">
        <v>124</v>
      </c>
      <c r="B32" s="116">
        <f>SUM(B33:B35)</f>
        <v>0</v>
      </c>
      <c r="C32" s="116">
        <f>SUM(C33:C35)</f>
        <v>0</v>
      </c>
      <c r="D32" s="116">
        <f t="shared" ref="D32:J32" si="6">SUM(D33:D35)</f>
        <v>0</v>
      </c>
      <c r="E32" s="116">
        <f>SUM(E33:E35)</f>
        <v>0</v>
      </c>
      <c r="F32" s="116">
        <f t="shared" si="6"/>
        <v>0</v>
      </c>
      <c r="G32" s="116">
        <f>SUM(G33:G35)</f>
        <v>0</v>
      </c>
      <c r="H32" s="116">
        <f>SUM(H33:H35)</f>
        <v>0</v>
      </c>
      <c r="I32" s="116">
        <f>SUM(I33:I35)</f>
        <v>0</v>
      </c>
      <c r="J32" s="116">
        <f t="shared" si="6"/>
        <v>0</v>
      </c>
      <c r="K32" s="194"/>
    </row>
    <row r="33" spans="1:11" ht="15">
      <c r="A33" s="57" t="s">
        <v>259</v>
      </c>
      <c r="B33" s="24"/>
      <c r="C33" s="24"/>
      <c r="D33" s="24"/>
      <c r="E33" s="24"/>
      <c r="F33" s="24"/>
      <c r="G33" s="24"/>
      <c r="H33" s="24"/>
      <c r="I33" s="24"/>
      <c r="J33" s="24"/>
      <c r="K33" s="194"/>
    </row>
    <row r="34" spans="1:11" ht="15">
      <c r="A34" s="57" t="s">
        <v>260</v>
      </c>
      <c r="B34" s="24"/>
      <c r="C34" s="24"/>
      <c r="D34" s="24"/>
      <c r="E34" s="24"/>
      <c r="F34" s="24"/>
      <c r="G34" s="24"/>
      <c r="H34" s="24"/>
      <c r="I34" s="24"/>
      <c r="J34" s="24"/>
      <c r="K34" s="194"/>
    </row>
    <row r="35" spans="1:11" ht="15">
      <c r="A35" s="57" t="s">
        <v>261</v>
      </c>
      <c r="B35" s="24"/>
      <c r="C35" s="24"/>
      <c r="D35" s="24"/>
      <c r="E35" s="24"/>
      <c r="F35" s="24"/>
      <c r="G35" s="24"/>
      <c r="H35" s="24"/>
      <c r="I35" s="24"/>
      <c r="J35" s="24"/>
      <c r="K35" s="194"/>
    </row>
    <row r="36" spans="1:11" ht="15">
      <c r="A36" s="56" t="s">
        <v>125</v>
      </c>
      <c r="B36" s="116">
        <f t="shared" ref="B36:J36" si="7">SUM(B37:B39,B42)</f>
        <v>0</v>
      </c>
      <c r="C36" s="116">
        <f t="shared" si="7"/>
        <v>0</v>
      </c>
      <c r="D36" s="116">
        <f t="shared" si="7"/>
        <v>0</v>
      </c>
      <c r="E36" s="116">
        <f t="shared" si="7"/>
        <v>0</v>
      </c>
      <c r="F36" s="116">
        <f t="shared" si="7"/>
        <v>0</v>
      </c>
      <c r="G36" s="116">
        <f t="shared" si="7"/>
        <v>0</v>
      </c>
      <c r="H36" s="116">
        <f t="shared" si="7"/>
        <v>0</v>
      </c>
      <c r="I36" s="116">
        <f t="shared" si="7"/>
        <v>0</v>
      </c>
      <c r="J36" s="116">
        <f t="shared" si="7"/>
        <v>0</v>
      </c>
      <c r="K36" s="194"/>
    </row>
    <row r="37" spans="1:11" ht="15">
      <c r="A37" s="57" t="s">
        <v>126</v>
      </c>
      <c r="B37" s="24"/>
      <c r="C37" s="24"/>
      <c r="D37" s="24"/>
      <c r="E37" s="24"/>
      <c r="F37" s="24"/>
      <c r="G37" s="24"/>
      <c r="H37" s="24"/>
      <c r="I37" s="24"/>
      <c r="J37" s="24"/>
      <c r="K37" s="194"/>
    </row>
    <row r="38" spans="1:11" ht="15">
      <c r="A38" s="57" t="s">
        <v>127</v>
      </c>
      <c r="B38" s="24"/>
      <c r="C38" s="24"/>
      <c r="D38" s="24"/>
      <c r="E38" s="24"/>
      <c r="F38" s="24"/>
      <c r="G38" s="24"/>
      <c r="H38" s="24"/>
      <c r="I38" s="24"/>
      <c r="J38" s="24"/>
      <c r="K38" s="194"/>
    </row>
    <row r="39" spans="1:11" ht="15">
      <c r="A39" s="57" t="s">
        <v>128</v>
      </c>
      <c r="B39" s="182">
        <f t="shared" ref="B39:J39" si="8">SUM(B40:B41)</f>
        <v>0</v>
      </c>
      <c r="C39" s="182">
        <f t="shared" si="8"/>
        <v>0</v>
      </c>
      <c r="D39" s="182">
        <f t="shared" si="8"/>
        <v>0</v>
      </c>
      <c r="E39" s="182">
        <f t="shared" si="8"/>
        <v>0</v>
      </c>
      <c r="F39" s="182">
        <f t="shared" si="8"/>
        <v>0</v>
      </c>
      <c r="G39" s="182">
        <f t="shared" si="8"/>
        <v>0</v>
      </c>
      <c r="H39" s="182">
        <f t="shared" si="8"/>
        <v>0</v>
      </c>
      <c r="I39" s="182">
        <f t="shared" si="8"/>
        <v>0</v>
      </c>
      <c r="J39" s="182">
        <f t="shared" si="8"/>
        <v>0</v>
      </c>
      <c r="K39" s="194"/>
    </row>
    <row r="40" spans="1:11" ht="30">
      <c r="A40" s="57" t="s">
        <v>416</v>
      </c>
      <c r="B40" s="24"/>
      <c r="C40" s="24"/>
      <c r="D40" s="24"/>
      <c r="E40" s="24"/>
      <c r="F40" s="24"/>
      <c r="G40" s="24"/>
      <c r="H40" s="24"/>
      <c r="I40" s="24"/>
      <c r="J40" s="24"/>
      <c r="K40" s="194"/>
    </row>
    <row r="41" spans="1:11" ht="15">
      <c r="A41" s="57" t="s">
        <v>129</v>
      </c>
      <c r="B41" s="24"/>
      <c r="C41" s="24"/>
      <c r="D41" s="24"/>
      <c r="E41" s="24"/>
      <c r="F41" s="24"/>
      <c r="G41" s="24"/>
      <c r="H41" s="24"/>
      <c r="I41" s="24"/>
      <c r="J41" s="24"/>
      <c r="K41" s="194"/>
    </row>
    <row r="42" spans="1:11" ht="15">
      <c r="A42" s="57" t="s">
        <v>130</v>
      </c>
      <c r="B42" s="24"/>
      <c r="C42" s="24"/>
      <c r="D42" s="24"/>
      <c r="E42" s="24"/>
      <c r="F42" s="24"/>
      <c r="G42" s="24"/>
      <c r="H42" s="24"/>
      <c r="I42" s="24"/>
      <c r="J42" s="24"/>
      <c r="K42" s="194"/>
    </row>
    <row r="43" spans="1:11" ht="15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11" s="21" customFormat="1"/>
    <row r="45" spans="1:11" s="21" customFormat="1">
      <c r="A45" s="23"/>
    </row>
    <row r="46" spans="1:11" s="2" customFormat="1" ht="15">
      <c r="A46" s="102" t="s">
        <v>99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101"/>
      <c r="C48" s="101"/>
      <c r="F48" s="101"/>
      <c r="G48" s="104"/>
      <c r="H48" s="101"/>
      <c r="I48"/>
      <c r="J48"/>
    </row>
    <row r="49" spans="1:10" s="2" customFormat="1" ht="15">
      <c r="B49" s="100" t="s">
        <v>262</v>
      </c>
      <c r="F49" s="12" t="s">
        <v>267</v>
      </c>
      <c r="G49" s="103"/>
      <c r="I49"/>
      <c r="J49"/>
    </row>
    <row r="50" spans="1:10" s="2" customFormat="1" ht="15">
      <c r="B50" s="95" t="s">
        <v>131</v>
      </c>
      <c r="F50" s="2" t="s">
        <v>263</v>
      </c>
      <c r="G50"/>
      <c r="I50"/>
      <c r="J50"/>
    </row>
    <row r="51" spans="1:10" customFormat="1" ht="15">
      <c r="A51" s="2"/>
      <c r="B51" s="23"/>
      <c r="H51" s="23"/>
    </row>
    <row r="52" spans="1:10" s="2" customFormat="1" ht="15">
      <c r="A52" s="11"/>
      <c r="B52" s="11"/>
      <c r="C52" s="11"/>
    </row>
    <row r="53" spans="1:10" ht="15">
      <c r="A53" s="22"/>
      <c r="B53" s="22"/>
      <c r="C53" s="22"/>
      <c r="D53" s="22"/>
      <c r="E53" s="22"/>
      <c r="F53" s="22"/>
      <c r="G53" s="22"/>
      <c r="H53" s="22"/>
      <c r="I53" s="22"/>
      <c r="J53" s="22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27"/>
  <sheetViews>
    <sheetView showGridLines="0" view="pageBreakPreview" zoomScale="70" zoomScaleSheetLayoutView="70" workbookViewId="0">
      <selection activeCell="D15" sqref="D15"/>
    </sheetView>
  </sheetViews>
  <sheetFormatPr defaultRowHeight="12.75"/>
  <cols>
    <col min="1" max="1" width="4.7109375" style="23" customWidth="1"/>
    <col min="2" max="2" width="24.28515625" style="23" customWidth="1"/>
    <col min="3" max="3" width="25.28515625" style="23" customWidth="1"/>
    <col min="4" max="4" width="20" style="23" customWidth="1"/>
    <col min="5" max="5" width="14.140625" style="21" customWidth="1"/>
    <col min="6" max="6" width="23.7109375" style="21" customWidth="1"/>
    <col min="7" max="7" width="19" style="21" customWidth="1"/>
    <col min="8" max="8" width="28" style="21" customWidth="1"/>
    <col min="9" max="9" width="1" style="21" customWidth="1"/>
    <col min="10" max="10" width="9.85546875" style="93" customWidth="1"/>
    <col min="11" max="11" width="12.7109375" style="93" customWidth="1"/>
    <col min="12" max="12" width="9.140625" style="94"/>
    <col min="13" max="16384" width="9.140625" style="23"/>
  </cols>
  <sheetData>
    <row r="1" spans="1:12" s="21" customFormat="1" ht="15">
      <c r="A1" s="186" t="s">
        <v>302</v>
      </c>
      <c r="B1" s="187"/>
      <c r="C1" s="187"/>
      <c r="D1" s="187"/>
      <c r="E1" s="187"/>
      <c r="F1" s="187"/>
      <c r="G1" s="193"/>
      <c r="H1" s="134" t="s">
        <v>190</v>
      </c>
      <c r="I1" s="193"/>
      <c r="J1" s="97"/>
      <c r="K1" s="97"/>
      <c r="L1" s="97"/>
    </row>
    <row r="2" spans="1:12" s="21" customFormat="1" ht="15">
      <c r="A2" s="154" t="s">
        <v>132</v>
      </c>
      <c r="B2" s="187"/>
      <c r="C2" s="187"/>
      <c r="D2" s="187"/>
      <c r="E2" s="187"/>
      <c r="F2" s="187"/>
      <c r="G2" s="195"/>
      <c r="H2" s="334" t="s">
        <v>450</v>
      </c>
      <c r="I2" s="195"/>
      <c r="J2" s="97"/>
      <c r="K2" s="97"/>
      <c r="L2" s="97"/>
    </row>
    <row r="3" spans="1:12" s="21" customFormat="1" ht="15">
      <c r="A3" s="187"/>
      <c r="B3" s="187"/>
      <c r="C3" s="187"/>
      <c r="D3" s="187"/>
      <c r="E3" s="187"/>
      <c r="F3" s="187"/>
      <c r="G3" s="195"/>
      <c r="H3" s="190"/>
      <c r="I3" s="195"/>
      <c r="J3" s="97"/>
      <c r="K3" s="97"/>
      <c r="L3" s="97"/>
    </row>
    <row r="4" spans="1:12" s="2" customFormat="1" ht="15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87"/>
      <c r="F4" s="187"/>
      <c r="G4" s="187"/>
      <c r="H4" s="187"/>
      <c r="I4" s="193"/>
      <c r="J4" s="93"/>
      <c r="K4" s="93"/>
      <c r="L4" s="21"/>
    </row>
    <row r="5" spans="1:12" s="2" customFormat="1" ht="15">
      <c r="A5" s="137" t="s">
        <v>1600</v>
      </c>
      <c r="B5" s="170"/>
      <c r="C5" s="170"/>
      <c r="D5" s="170"/>
      <c r="E5" s="197"/>
      <c r="F5" s="198"/>
      <c r="G5" s="198"/>
      <c r="H5" s="198"/>
      <c r="I5" s="193"/>
      <c r="J5" s="93"/>
      <c r="K5" s="93"/>
      <c r="L5" s="12"/>
    </row>
    <row r="6" spans="1:12" s="21" customFormat="1" ht="13.5">
      <c r="A6" s="191"/>
      <c r="B6" s="192"/>
      <c r="C6" s="192"/>
      <c r="D6" s="192"/>
      <c r="E6" s="187"/>
      <c r="F6" s="187"/>
      <c r="G6" s="187"/>
      <c r="H6" s="187"/>
      <c r="I6" s="193"/>
      <c r="J6" s="93"/>
      <c r="K6" s="93"/>
      <c r="L6" s="93"/>
    </row>
    <row r="7" spans="1:12" ht="30">
      <c r="A7" s="183" t="s">
        <v>64</v>
      </c>
      <c r="B7" s="183" t="s">
        <v>369</v>
      </c>
      <c r="C7" s="185" t="s">
        <v>370</v>
      </c>
      <c r="D7" s="185" t="s">
        <v>229</v>
      </c>
      <c r="E7" s="185" t="s">
        <v>234</v>
      </c>
      <c r="F7" s="185" t="s">
        <v>235</v>
      </c>
      <c r="G7" s="185" t="s">
        <v>236</v>
      </c>
      <c r="H7" s="185" t="s">
        <v>237</v>
      </c>
      <c r="I7" s="193"/>
    </row>
    <row r="8" spans="1:12" ht="15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5">
        <v>8</v>
      </c>
      <c r="I8" s="193"/>
    </row>
    <row r="9" spans="1:12" ht="60">
      <c r="A9" s="98">
        <v>1</v>
      </c>
      <c r="B9" s="24" t="s">
        <v>1775</v>
      </c>
      <c r="C9" s="24" t="s">
        <v>1776</v>
      </c>
      <c r="D9" s="24" t="s">
        <v>1777</v>
      </c>
      <c r="E9" s="24">
        <v>220</v>
      </c>
      <c r="F9" s="24">
        <v>292754.15000000002</v>
      </c>
      <c r="G9" s="451">
        <v>41409</v>
      </c>
      <c r="H9" s="24" t="s">
        <v>1778</v>
      </c>
      <c r="I9" s="193"/>
    </row>
    <row r="10" spans="1:12" ht="30">
      <c r="A10" s="98">
        <v>2</v>
      </c>
      <c r="B10" s="24" t="s">
        <v>232</v>
      </c>
      <c r="C10" s="24" t="s">
        <v>5178</v>
      </c>
      <c r="D10" s="24" t="s">
        <v>5179</v>
      </c>
      <c r="E10" s="24">
        <v>232</v>
      </c>
      <c r="F10" s="541">
        <v>647063.30000000005</v>
      </c>
      <c r="G10" s="206">
        <v>41725</v>
      </c>
      <c r="H10" s="24" t="s">
        <v>5180</v>
      </c>
      <c r="I10" s="193"/>
    </row>
    <row r="11" spans="1:12" ht="15">
      <c r="A11" s="98">
        <v>3</v>
      </c>
      <c r="B11" s="24"/>
      <c r="C11" s="24"/>
      <c r="D11" s="24"/>
      <c r="E11" s="24"/>
      <c r="F11" s="24"/>
      <c r="G11" s="206"/>
      <c r="H11" s="24"/>
      <c r="I11" s="193"/>
    </row>
    <row r="12" spans="1:12" ht="15">
      <c r="A12" s="98">
        <v>4</v>
      </c>
      <c r="B12" s="24"/>
      <c r="C12" s="24"/>
      <c r="D12" s="24"/>
      <c r="E12" s="24"/>
      <c r="F12" s="24"/>
      <c r="G12" s="206"/>
      <c r="H12" s="24"/>
      <c r="I12" s="193"/>
    </row>
    <row r="13" spans="1:12" ht="15">
      <c r="A13" s="98">
        <v>5</v>
      </c>
      <c r="B13" s="24"/>
      <c r="C13" s="24"/>
      <c r="D13" s="24"/>
      <c r="E13" s="24"/>
      <c r="F13" s="24"/>
      <c r="G13" s="206"/>
      <c r="H13" s="24"/>
      <c r="I13" s="193"/>
    </row>
    <row r="14" spans="1:12" ht="15">
      <c r="A14" s="98">
        <v>6</v>
      </c>
      <c r="B14" s="24"/>
      <c r="C14" s="24"/>
      <c r="D14" s="24"/>
      <c r="E14" s="24"/>
      <c r="F14" s="24"/>
      <c r="G14" s="206"/>
      <c r="H14" s="24"/>
      <c r="I14" s="193"/>
    </row>
    <row r="15" spans="1:12" s="21" customFormat="1" ht="15">
      <c r="A15" s="98">
        <v>7</v>
      </c>
      <c r="B15" s="24"/>
      <c r="C15" s="24"/>
      <c r="D15" s="24"/>
      <c r="E15" s="24"/>
      <c r="F15" s="24"/>
      <c r="G15" s="206"/>
      <c r="H15" s="24"/>
      <c r="I15" s="193"/>
      <c r="J15" s="93"/>
      <c r="K15" s="93"/>
      <c r="L15" s="93"/>
    </row>
    <row r="16" spans="1:12" s="21" customFormat="1" ht="15">
      <c r="A16" s="98">
        <v>8</v>
      </c>
      <c r="B16" s="24"/>
      <c r="C16" s="24"/>
      <c r="D16" s="24"/>
      <c r="E16" s="24"/>
      <c r="F16" s="24"/>
      <c r="G16" s="206"/>
      <c r="H16" s="24"/>
      <c r="I16" s="193"/>
      <c r="J16" s="93"/>
      <c r="K16" s="93"/>
      <c r="L16" s="93"/>
    </row>
    <row r="17" spans="1:12" s="21" customFormat="1" ht="15">
      <c r="A17" s="98">
        <v>9</v>
      </c>
      <c r="B17" s="24"/>
      <c r="C17" s="24"/>
      <c r="D17" s="24"/>
      <c r="E17" s="24"/>
      <c r="F17" s="24"/>
      <c r="G17" s="206"/>
      <c r="H17" s="24"/>
      <c r="I17" s="193"/>
      <c r="J17" s="93"/>
      <c r="K17" s="93"/>
      <c r="L17" s="93"/>
    </row>
    <row r="18" spans="1:12" s="21" customFormat="1" ht="15">
      <c r="A18" s="98">
        <v>10</v>
      </c>
      <c r="B18" s="24"/>
      <c r="C18" s="24"/>
      <c r="D18" s="24"/>
      <c r="E18" s="24"/>
      <c r="F18" s="24"/>
      <c r="G18" s="206"/>
      <c r="H18" s="24"/>
      <c r="I18" s="193"/>
      <c r="J18" s="93"/>
      <c r="K18" s="93"/>
      <c r="L18" s="93"/>
    </row>
    <row r="19" spans="1:12" s="21" customFormat="1" ht="15">
      <c r="A19" s="98" t="s">
        <v>275</v>
      </c>
      <c r="B19" s="24"/>
      <c r="C19" s="24"/>
      <c r="D19" s="24"/>
      <c r="E19" s="24"/>
      <c r="F19" s="24"/>
      <c r="G19" s="206"/>
      <c r="H19" s="24"/>
      <c r="I19" s="193"/>
      <c r="J19" s="93"/>
      <c r="K19" s="93"/>
      <c r="L19" s="93"/>
    </row>
    <row r="20" spans="1:12" s="21" customFormat="1">
      <c r="J20" s="93"/>
      <c r="K20" s="93"/>
      <c r="L20" s="93"/>
    </row>
    <row r="21" spans="1:12" s="21" customFormat="1"/>
    <row r="22" spans="1:12" s="21" customFormat="1">
      <c r="A22" s="23"/>
    </row>
    <row r="23" spans="1:12" s="2" customFormat="1" ht="15">
      <c r="B23" s="102" t="s">
        <v>99</v>
      </c>
      <c r="E23" s="5"/>
    </row>
    <row r="24" spans="1:12" s="2" customFormat="1" ht="15">
      <c r="C24" s="101"/>
      <c r="E24" s="101"/>
      <c r="F24" s="104"/>
      <c r="G24"/>
      <c r="H24"/>
      <c r="I24"/>
    </row>
    <row r="25" spans="1:12" s="2" customFormat="1" ht="15">
      <c r="A25"/>
      <c r="C25" s="100" t="s">
        <v>262</v>
      </c>
      <c r="E25" s="12" t="s">
        <v>267</v>
      </c>
      <c r="F25" s="103"/>
      <c r="G25"/>
      <c r="H25"/>
      <c r="I25"/>
    </row>
    <row r="26" spans="1:12" s="2" customFormat="1" ht="15">
      <c r="A26"/>
      <c r="C26" s="95" t="s">
        <v>131</v>
      </c>
      <c r="E26" s="2" t="s">
        <v>263</v>
      </c>
      <c r="F26"/>
      <c r="G26"/>
      <c r="H26"/>
      <c r="I26"/>
    </row>
    <row r="27" spans="1:12" customFormat="1" ht="15">
      <c r="B27" s="2"/>
      <c r="C27" s="23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9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9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46"/>
  <sheetViews>
    <sheetView showGridLines="0" view="pageBreakPreview" zoomScale="70" zoomScaleSheetLayoutView="70" workbookViewId="0">
      <selection activeCell="C17" sqref="C17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1" customWidth="1"/>
    <col min="7" max="7" width="20.42578125" style="21" customWidth="1"/>
    <col min="8" max="8" width="23.7109375" style="21" customWidth="1"/>
    <col min="9" max="9" width="21.42578125" style="21" customWidth="1"/>
    <col min="10" max="10" width="1" style="94" customWidth="1"/>
    <col min="11" max="16384" width="9.140625" style="23"/>
  </cols>
  <sheetData>
    <row r="1" spans="1:12" s="21" customFormat="1" ht="15">
      <c r="A1" s="186" t="s">
        <v>303</v>
      </c>
      <c r="B1" s="187"/>
      <c r="C1" s="187"/>
      <c r="D1" s="187"/>
      <c r="E1" s="187"/>
      <c r="F1" s="187"/>
      <c r="G1" s="187"/>
      <c r="H1" s="193"/>
      <c r="I1" s="112" t="s">
        <v>190</v>
      </c>
      <c r="J1" s="200"/>
    </row>
    <row r="2" spans="1:12" s="21" customFormat="1" ht="15">
      <c r="A2" s="154" t="s">
        <v>132</v>
      </c>
      <c r="B2" s="187"/>
      <c r="C2" s="187"/>
      <c r="D2" s="187"/>
      <c r="E2" s="187"/>
      <c r="F2" s="187"/>
      <c r="G2" s="187"/>
      <c r="H2" s="193"/>
      <c r="I2" s="334" t="s">
        <v>450</v>
      </c>
      <c r="J2" s="200"/>
    </row>
    <row r="3" spans="1:12" s="21" customFormat="1" ht="15">
      <c r="A3" s="187"/>
      <c r="B3" s="187"/>
      <c r="C3" s="187"/>
      <c r="D3" s="187"/>
      <c r="E3" s="187"/>
      <c r="F3" s="187"/>
      <c r="G3" s="187"/>
      <c r="H3" s="190"/>
      <c r="I3" s="190"/>
      <c r="J3" s="200"/>
    </row>
    <row r="4" spans="1:12" s="2" customFormat="1" ht="15">
      <c r="A4" s="110" t="str">
        <f>'ფორმა N2'!A4</f>
        <v>ანგარიშვალდებული პირის დასახელება:</v>
      </c>
      <c r="B4" s="110"/>
      <c r="C4" s="110"/>
      <c r="D4" s="111"/>
      <c r="E4" s="196"/>
      <c r="F4" s="187"/>
      <c r="G4" s="187"/>
      <c r="H4" s="187"/>
      <c r="I4" s="196"/>
      <c r="J4" s="153"/>
      <c r="L4" s="21"/>
    </row>
    <row r="5" spans="1:12" s="2" customFormat="1" ht="15">
      <c r="A5" s="137" t="s">
        <v>1600</v>
      </c>
      <c r="B5" s="170"/>
      <c r="C5" s="170"/>
      <c r="D5" s="170"/>
      <c r="E5" s="197"/>
      <c r="F5" s="198"/>
      <c r="G5" s="198"/>
      <c r="H5" s="198"/>
      <c r="I5" s="197"/>
      <c r="J5" s="153"/>
    </row>
    <row r="6" spans="1:12" s="21" customFormat="1" ht="13.5">
      <c r="A6" s="191"/>
      <c r="B6" s="192"/>
      <c r="C6" s="192"/>
      <c r="D6" s="192"/>
      <c r="E6" s="187"/>
      <c r="F6" s="187"/>
      <c r="G6" s="187"/>
      <c r="H6" s="187"/>
      <c r="I6" s="187"/>
      <c r="J6" s="195"/>
    </row>
    <row r="7" spans="1:12" ht="30">
      <c r="A7" s="199" t="s">
        <v>64</v>
      </c>
      <c r="B7" s="183" t="s">
        <v>242</v>
      </c>
      <c r="C7" s="185" t="s">
        <v>238</v>
      </c>
      <c r="D7" s="185" t="s">
        <v>239</v>
      </c>
      <c r="E7" s="185" t="s">
        <v>240</v>
      </c>
      <c r="F7" s="185" t="s">
        <v>241</v>
      </c>
      <c r="G7" s="185" t="s">
        <v>235</v>
      </c>
      <c r="H7" s="185" t="s">
        <v>236</v>
      </c>
      <c r="I7" s="185" t="s">
        <v>237</v>
      </c>
      <c r="J7" s="201"/>
    </row>
    <row r="8" spans="1:12" ht="15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3">
        <v>8</v>
      </c>
      <c r="I8" s="185">
        <v>9</v>
      </c>
      <c r="J8" s="201"/>
    </row>
    <row r="9" spans="1:12" ht="28.5">
      <c r="A9" s="98">
        <v>1</v>
      </c>
      <c r="B9" s="362" t="s">
        <v>1120</v>
      </c>
      <c r="C9" s="363" t="s">
        <v>1121</v>
      </c>
      <c r="D9" s="364" t="s">
        <v>1122</v>
      </c>
      <c r="E9" s="364">
        <v>2012</v>
      </c>
      <c r="F9" s="364" t="s">
        <v>1123</v>
      </c>
      <c r="G9" s="364">
        <v>66066.13</v>
      </c>
      <c r="H9" s="365" t="s">
        <v>1124</v>
      </c>
      <c r="I9" s="366"/>
      <c r="J9" s="201"/>
    </row>
    <row r="10" spans="1:12" ht="30">
      <c r="A10" s="98">
        <v>2</v>
      </c>
      <c r="B10" s="452" t="s">
        <v>1120</v>
      </c>
      <c r="C10" s="453" t="s">
        <v>1121</v>
      </c>
      <c r="D10" s="453" t="s">
        <v>1779</v>
      </c>
      <c r="E10" s="453">
        <v>2007</v>
      </c>
      <c r="F10" s="453" t="s">
        <v>1780</v>
      </c>
      <c r="G10" s="453">
        <v>50448</v>
      </c>
      <c r="H10" s="454">
        <v>40907</v>
      </c>
      <c r="I10" s="453" t="s">
        <v>1781</v>
      </c>
      <c r="J10" s="201"/>
    </row>
    <row r="11" spans="1:12" ht="30">
      <c r="A11" s="98">
        <v>3</v>
      </c>
      <c r="B11" s="452" t="s">
        <v>1120</v>
      </c>
      <c r="C11" s="453" t="s">
        <v>1782</v>
      </c>
      <c r="D11" s="98" t="s">
        <v>1783</v>
      </c>
      <c r="E11" s="98">
        <v>2004</v>
      </c>
      <c r="F11" s="98" t="s">
        <v>1784</v>
      </c>
      <c r="G11" s="98">
        <v>15376</v>
      </c>
      <c r="H11" s="455">
        <v>41583</v>
      </c>
      <c r="I11" s="453" t="s">
        <v>1781</v>
      </c>
      <c r="J11" s="201"/>
    </row>
    <row r="12" spans="1:12" ht="15">
      <c r="A12" s="98">
        <v>4</v>
      </c>
      <c r="B12" s="24"/>
      <c r="C12" s="24"/>
      <c r="D12" s="24"/>
      <c r="E12" s="24"/>
      <c r="F12" s="24"/>
      <c r="G12" s="24"/>
      <c r="H12" s="206"/>
      <c r="I12" s="24"/>
      <c r="J12" s="201"/>
    </row>
    <row r="13" spans="1:12" ht="15">
      <c r="A13" s="98">
        <v>5</v>
      </c>
      <c r="B13" s="24"/>
      <c r="C13" s="24"/>
      <c r="D13" s="24"/>
      <c r="E13" s="24"/>
      <c r="F13" s="24"/>
      <c r="G13" s="24"/>
      <c r="H13" s="206"/>
      <c r="I13" s="24"/>
      <c r="J13" s="201"/>
    </row>
    <row r="14" spans="1:12" ht="15">
      <c r="A14" s="98">
        <v>6</v>
      </c>
      <c r="B14" s="24"/>
      <c r="C14" s="24"/>
      <c r="D14" s="24"/>
      <c r="E14" s="24"/>
      <c r="F14" s="24"/>
      <c r="G14" s="24"/>
      <c r="H14" s="206"/>
      <c r="I14" s="24"/>
      <c r="J14" s="201"/>
    </row>
    <row r="15" spans="1:12" s="21" customFormat="1" ht="15">
      <c r="A15" s="98">
        <v>7</v>
      </c>
      <c r="B15" s="24"/>
      <c r="C15" s="24"/>
      <c r="D15" s="24"/>
      <c r="E15" s="24"/>
      <c r="F15" s="24"/>
      <c r="G15" s="24"/>
      <c r="H15" s="206"/>
      <c r="I15" s="24"/>
      <c r="J15" s="195"/>
    </row>
    <row r="16" spans="1:12" s="21" customFormat="1" ht="15">
      <c r="A16" s="98">
        <v>8</v>
      </c>
      <c r="B16" s="24"/>
      <c r="C16" s="24"/>
      <c r="D16" s="24"/>
      <c r="E16" s="24"/>
      <c r="F16" s="24"/>
      <c r="G16" s="24"/>
      <c r="H16" s="206"/>
      <c r="I16" s="24"/>
      <c r="J16" s="195"/>
    </row>
    <row r="17" spans="1:10" s="21" customFormat="1" ht="15">
      <c r="A17" s="98">
        <v>9</v>
      </c>
      <c r="B17" s="24"/>
      <c r="C17" s="24"/>
      <c r="D17" s="24"/>
      <c r="E17" s="24"/>
      <c r="F17" s="24"/>
      <c r="G17" s="24"/>
      <c r="H17" s="206"/>
      <c r="I17" s="24"/>
      <c r="J17" s="195"/>
    </row>
    <row r="18" spans="1:10" s="21" customFormat="1" ht="15">
      <c r="A18" s="98">
        <v>10</v>
      </c>
      <c r="B18" s="24"/>
      <c r="C18" s="24"/>
      <c r="D18" s="24"/>
      <c r="E18" s="24"/>
      <c r="F18" s="24"/>
      <c r="G18" s="24"/>
      <c r="H18" s="206"/>
      <c r="I18" s="24"/>
      <c r="J18" s="195"/>
    </row>
    <row r="19" spans="1:10" s="21" customFormat="1" ht="15">
      <c r="A19" s="98" t="s">
        <v>275</v>
      </c>
      <c r="B19" s="24"/>
      <c r="C19" s="24"/>
      <c r="D19" s="24"/>
      <c r="E19" s="24"/>
      <c r="F19" s="24"/>
      <c r="G19" s="24"/>
      <c r="H19" s="206"/>
      <c r="I19" s="24"/>
      <c r="J19" s="195"/>
    </row>
    <row r="20" spans="1:10" s="21" customFormat="1">
      <c r="J20" s="93"/>
    </row>
    <row r="21" spans="1:10" s="21" customFormat="1"/>
    <row r="22" spans="1:10" s="21" customFormat="1">
      <c r="A22" s="23"/>
    </row>
    <row r="23" spans="1:10" s="2" customFormat="1" ht="15">
      <c r="B23" s="102" t="s">
        <v>99</v>
      </c>
      <c r="E23" s="5"/>
    </row>
    <row r="24" spans="1:10" s="2" customFormat="1" ht="15">
      <c r="C24" s="101"/>
      <c r="E24" s="101"/>
      <c r="F24" s="104"/>
      <c r="G24" s="104"/>
      <c r="H24"/>
      <c r="I24"/>
    </row>
    <row r="25" spans="1:10" s="2" customFormat="1" ht="15">
      <c r="A25"/>
      <c r="C25" s="100" t="s">
        <v>262</v>
      </c>
      <c r="E25" s="12" t="s">
        <v>267</v>
      </c>
      <c r="F25" s="103"/>
      <c r="G25"/>
      <c r="H25"/>
      <c r="I25"/>
    </row>
    <row r="26" spans="1:10" s="2" customFormat="1" ht="15">
      <c r="A26"/>
      <c r="C26" s="95" t="s">
        <v>131</v>
      </c>
      <c r="E26" s="2" t="s">
        <v>263</v>
      </c>
      <c r="F26"/>
      <c r="G26"/>
      <c r="H26"/>
      <c r="I26"/>
    </row>
    <row r="27" spans="1:10" customFormat="1" ht="15">
      <c r="B27" s="2"/>
      <c r="C27" s="23"/>
    </row>
    <row r="28" spans="1:10" customFormat="1"/>
    <row r="29" spans="1:10" s="21" customFormat="1">
      <c r="J29" s="93"/>
    </row>
    <row r="30" spans="1:10" s="21" customFormat="1">
      <c r="J30" s="93"/>
    </row>
    <row r="31" spans="1:10" s="21" customFormat="1">
      <c r="J31" s="93"/>
    </row>
    <row r="32" spans="1:10" s="21" customFormat="1">
      <c r="J32" s="93"/>
    </row>
    <row r="33" spans="10:10" s="21" customFormat="1">
      <c r="J33" s="93"/>
    </row>
    <row r="34" spans="10:10" s="21" customFormat="1">
      <c r="J34" s="93"/>
    </row>
    <row r="35" spans="10:10" s="21" customFormat="1">
      <c r="J35" s="93"/>
    </row>
    <row r="36" spans="10:10" s="21" customFormat="1">
      <c r="J36" s="93"/>
    </row>
    <row r="37" spans="10:10" s="21" customFormat="1">
      <c r="J37" s="93"/>
    </row>
    <row r="38" spans="10:10" s="21" customFormat="1">
      <c r="J38" s="93"/>
    </row>
    <row r="39" spans="10:10" s="21" customFormat="1">
      <c r="J39" s="93"/>
    </row>
    <row r="40" spans="10:10" s="21" customFormat="1">
      <c r="J40" s="93"/>
    </row>
    <row r="41" spans="10:10" s="21" customFormat="1">
      <c r="J41" s="93"/>
    </row>
    <row r="42" spans="10:10" s="21" customFormat="1">
      <c r="J42" s="93"/>
    </row>
    <row r="43" spans="10:10" s="21" customFormat="1">
      <c r="J43" s="93"/>
    </row>
    <row r="44" spans="10:10" s="21" customFormat="1">
      <c r="J44" s="93"/>
    </row>
    <row r="45" spans="10:10" s="21" customFormat="1">
      <c r="J45" s="93"/>
    </row>
    <row r="46" spans="10:10" s="21" customFormat="1">
      <c r="J46" s="93"/>
    </row>
  </sheetData>
  <dataValidations count="1">
    <dataValidation allowBlank="1" showInputMessage="1" showErrorMessage="1" error="თვე/დღე/წელი" prompt="თვე/დღე/წელი" sqref="H9:H19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"/>
    </sheetView>
  </sheetViews>
  <sheetFormatPr defaultRowHeight="12.75"/>
  <cols>
    <col min="1" max="1" width="4.85546875" style="274" customWidth="1"/>
    <col min="2" max="2" width="37.42578125" style="274" customWidth="1"/>
    <col min="3" max="3" width="21.5703125" style="274" customWidth="1"/>
    <col min="4" max="4" width="20" style="274" customWidth="1"/>
    <col min="5" max="5" width="18.7109375" style="274" customWidth="1"/>
    <col min="6" max="6" width="24.140625" style="274" customWidth="1"/>
    <col min="7" max="7" width="27.140625" style="274" customWidth="1"/>
    <col min="8" max="8" width="0.7109375" style="274" customWidth="1"/>
    <col min="9" max="16384" width="9.140625" style="274"/>
  </cols>
  <sheetData>
    <row r="1" spans="1:8" s="258" customFormat="1" ht="15">
      <c r="A1" s="255" t="s">
        <v>323</v>
      </c>
      <c r="B1" s="256"/>
      <c r="C1" s="256"/>
      <c r="D1" s="256"/>
      <c r="E1" s="256"/>
      <c r="F1" s="112"/>
      <c r="G1" s="112" t="s">
        <v>101</v>
      </c>
      <c r="H1" s="259"/>
    </row>
    <row r="2" spans="1:8" s="258" customFormat="1" ht="15">
      <c r="A2" s="259" t="s">
        <v>314</v>
      </c>
      <c r="B2" s="256"/>
      <c r="C2" s="256"/>
      <c r="D2" s="256"/>
      <c r="E2" s="257"/>
      <c r="F2" s="257"/>
      <c r="G2" s="334" t="s">
        <v>450</v>
      </c>
      <c r="H2" s="259"/>
    </row>
    <row r="3" spans="1:8" s="258" customFormat="1">
      <c r="A3" s="259"/>
      <c r="B3" s="256"/>
      <c r="C3" s="256"/>
      <c r="D3" s="256"/>
      <c r="E3" s="257"/>
      <c r="F3" s="257"/>
      <c r="G3" s="257"/>
      <c r="H3" s="259"/>
    </row>
    <row r="4" spans="1:8" s="258" customFormat="1" ht="15">
      <c r="A4" s="165" t="s">
        <v>268</v>
      </c>
      <c r="B4" s="256"/>
      <c r="C4" s="256"/>
      <c r="D4" s="256"/>
      <c r="E4" s="260"/>
      <c r="F4" s="260"/>
      <c r="G4" s="257"/>
      <c r="H4" s="259"/>
    </row>
    <row r="5" spans="1:8" s="258" customFormat="1">
      <c r="A5" s="137" t="s">
        <v>1600</v>
      </c>
      <c r="B5" s="261"/>
      <c r="C5" s="261"/>
      <c r="D5" s="261"/>
      <c r="E5" s="261"/>
      <c r="F5" s="261"/>
      <c r="G5" s="262"/>
      <c r="H5" s="259"/>
    </row>
    <row r="6" spans="1:8" s="275" customFormat="1">
      <c r="A6" s="263"/>
      <c r="B6" s="263"/>
      <c r="C6" s="263"/>
      <c r="D6" s="263"/>
      <c r="E6" s="263"/>
      <c r="F6" s="263"/>
      <c r="G6" s="263"/>
      <c r="H6" s="260"/>
    </row>
    <row r="7" spans="1:8" s="258" customFormat="1" ht="51">
      <c r="A7" s="294" t="s">
        <v>64</v>
      </c>
      <c r="B7" s="266" t="s">
        <v>318</v>
      </c>
      <c r="C7" s="266" t="s">
        <v>319</v>
      </c>
      <c r="D7" s="266" t="s">
        <v>320</v>
      </c>
      <c r="E7" s="266" t="s">
        <v>321</v>
      </c>
      <c r="F7" s="266" t="s">
        <v>322</v>
      </c>
      <c r="G7" s="266" t="s">
        <v>315</v>
      </c>
      <c r="H7" s="259"/>
    </row>
    <row r="8" spans="1:8" s="258" customFormat="1">
      <c r="A8" s="264">
        <v>1</v>
      </c>
      <c r="B8" s="265">
        <v>2</v>
      </c>
      <c r="C8" s="265">
        <v>3</v>
      </c>
      <c r="D8" s="265">
        <v>4</v>
      </c>
      <c r="E8" s="266">
        <v>5</v>
      </c>
      <c r="F8" s="266">
        <v>6</v>
      </c>
      <c r="G8" s="266">
        <v>7</v>
      </c>
      <c r="H8" s="259"/>
    </row>
    <row r="9" spans="1:8" s="258" customFormat="1">
      <c r="A9" s="276">
        <v>1</v>
      </c>
      <c r="B9" s="267"/>
      <c r="C9" s="267"/>
      <c r="D9" s="268"/>
      <c r="E9" s="267"/>
      <c r="F9" s="267"/>
      <c r="G9" s="267"/>
      <c r="H9" s="259"/>
    </row>
    <row r="10" spans="1:8" s="258" customFormat="1">
      <c r="A10" s="276">
        <v>2</v>
      </c>
      <c r="B10" s="267"/>
      <c r="C10" s="267"/>
      <c r="D10" s="268"/>
      <c r="E10" s="267"/>
      <c r="F10" s="267"/>
      <c r="G10" s="267"/>
      <c r="H10" s="259"/>
    </row>
    <row r="11" spans="1:8" s="258" customFormat="1">
      <c r="A11" s="276">
        <v>3</v>
      </c>
      <c r="B11" s="267"/>
      <c r="C11" s="267"/>
      <c r="D11" s="268"/>
      <c r="E11" s="267"/>
      <c r="F11" s="267"/>
      <c r="G11" s="267"/>
      <c r="H11" s="259"/>
    </row>
    <row r="12" spans="1:8" s="258" customFormat="1">
      <c r="A12" s="276">
        <v>4</v>
      </c>
      <c r="B12" s="267"/>
      <c r="C12" s="267"/>
      <c r="D12" s="268"/>
      <c r="E12" s="267"/>
      <c r="F12" s="267"/>
      <c r="G12" s="267"/>
      <c r="H12" s="259"/>
    </row>
    <row r="13" spans="1:8" s="258" customFormat="1">
      <c r="A13" s="276">
        <v>5</v>
      </c>
      <c r="B13" s="267"/>
      <c r="C13" s="267"/>
      <c r="D13" s="268"/>
      <c r="E13" s="267"/>
      <c r="F13" s="267"/>
      <c r="G13" s="267"/>
      <c r="H13" s="259"/>
    </row>
    <row r="14" spans="1:8" s="258" customFormat="1">
      <c r="A14" s="276">
        <v>6</v>
      </c>
      <c r="B14" s="267"/>
      <c r="C14" s="267"/>
      <c r="D14" s="268"/>
      <c r="E14" s="267"/>
      <c r="F14" s="267"/>
      <c r="G14" s="267"/>
      <c r="H14" s="259"/>
    </row>
    <row r="15" spans="1:8" s="258" customFormat="1">
      <c r="A15" s="276">
        <v>7</v>
      </c>
      <c r="B15" s="267"/>
      <c r="C15" s="267"/>
      <c r="D15" s="268"/>
      <c r="E15" s="267"/>
      <c r="F15" s="267"/>
      <c r="G15" s="267"/>
      <c r="H15" s="259"/>
    </row>
    <row r="16" spans="1:8" s="258" customFormat="1">
      <c r="A16" s="276">
        <v>8</v>
      </c>
      <c r="B16" s="267"/>
      <c r="C16" s="267"/>
      <c r="D16" s="268"/>
      <c r="E16" s="267"/>
      <c r="F16" s="267"/>
      <c r="G16" s="267"/>
      <c r="H16" s="259"/>
    </row>
    <row r="17" spans="1:11" s="258" customFormat="1">
      <c r="A17" s="276">
        <v>9</v>
      </c>
      <c r="B17" s="267"/>
      <c r="C17" s="267"/>
      <c r="D17" s="268"/>
      <c r="E17" s="267"/>
      <c r="F17" s="267"/>
      <c r="G17" s="267"/>
      <c r="H17" s="259"/>
    </row>
    <row r="18" spans="1:11" s="258" customFormat="1">
      <c r="A18" s="276">
        <v>10</v>
      </c>
      <c r="B18" s="267"/>
      <c r="C18" s="267"/>
      <c r="D18" s="268"/>
      <c r="E18" s="267"/>
      <c r="F18" s="267"/>
      <c r="G18" s="267"/>
      <c r="H18" s="259"/>
    </row>
    <row r="19" spans="1:11" s="258" customFormat="1">
      <c r="A19" s="276" t="s">
        <v>272</v>
      </c>
      <c r="B19" s="267"/>
      <c r="C19" s="267"/>
      <c r="D19" s="268"/>
      <c r="E19" s="267"/>
      <c r="F19" s="267"/>
      <c r="G19" s="267"/>
      <c r="H19" s="259"/>
    </row>
    <row r="22" spans="1:11" s="258" customFormat="1"/>
    <row r="23" spans="1:11" s="258" customFormat="1"/>
    <row r="24" spans="1:11" s="20" customFormat="1" ht="15">
      <c r="B24" s="269" t="s">
        <v>99</v>
      </c>
      <c r="C24" s="269"/>
    </row>
    <row r="25" spans="1:11" s="20" customFormat="1" ht="15">
      <c r="B25" s="269"/>
      <c r="C25" s="269"/>
    </row>
    <row r="26" spans="1:11" s="20" customFormat="1" ht="15">
      <c r="C26" s="271"/>
      <c r="F26" s="271"/>
      <c r="G26" s="271"/>
      <c r="H26" s="270"/>
    </row>
    <row r="27" spans="1:11" s="20" customFormat="1" ht="15">
      <c r="C27" s="272" t="s">
        <v>262</v>
      </c>
      <c r="F27" s="269" t="s">
        <v>316</v>
      </c>
      <c r="J27" s="270"/>
      <c r="K27" s="270"/>
    </row>
    <row r="28" spans="1:11" s="20" customFormat="1" ht="15">
      <c r="C28" s="272" t="s">
        <v>131</v>
      </c>
      <c r="F28" s="273" t="s">
        <v>263</v>
      </c>
      <c r="J28" s="270"/>
      <c r="K28" s="270"/>
    </row>
    <row r="29" spans="1:11" s="258" customFormat="1" ht="15">
      <c r="C29" s="272"/>
      <c r="J29" s="275"/>
      <c r="K29" s="27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view="pageBreakPreview" topLeftCell="A13" zoomScale="70" zoomScaleNormal="80" zoomScaleSheetLayoutView="70" workbookViewId="0">
      <selection activeCell="J143" sqref="J14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86" t="s">
        <v>438</v>
      </c>
      <c r="B1" s="187"/>
      <c r="C1" s="187"/>
      <c r="D1" s="187"/>
      <c r="E1" s="187"/>
      <c r="F1" s="187"/>
      <c r="G1" s="187"/>
      <c r="H1" s="187"/>
      <c r="I1" s="187"/>
      <c r="J1" s="187"/>
      <c r="K1" s="112" t="s">
        <v>101</v>
      </c>
    </row>
    <row r="2" spans="1:11" ht="15">
      <c r="A2" s="154" t="s">
        <v>132</v>
      </c>
      <c r="B2" s="187"/>
      <c r="C2" s="187"/>
      <c r="D2" s="187"/>
      <c r="E2" s="187"/>
      <c r="F2" s="187"/>
      <c r="G2" s="187"/>
      <c r="H2" s="187"/>
      <c r="I2" s="187"/>
      <c r="J2" s="187"/>
      <c r="K2" s="334" t="s">
        <v>450</v>
      </c>
    </row>
    <row r="3" spans="1:11" ht="1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90"/>
    </row>
    <row r="4" spans="1:11" ht="15">
      <c r="A4" s="110" t="str">
        <f>'ფორმა N2'!A4</f>
        <v>ანგარიშვალდებული პირის დასახელება:</v>
      </c>
      <c r="B4" s="110"/>
      <c r="C4" s="110"/>
      <c r="D4" s="111"/>
      <c r="E4" s="196"/>
      <c r="F4" s="187"/>
      <c r="G4" s="187"/>
      <c r="H4" s="187"/>
      <c r="I4" s="187"/>
      <c r="J4" s="187"/>
      <c r="K4" s="196"/>
    </row>
    <row r="5" spans="1:11" s="247" customFormat="1" ht="15">
      <c r="A5" s="137" t="s">
        <v>1600</v>
      </c>
      <c r="B5" s="114"/>
      <c r="C5" s="114"/>
      <c r="D5" s="114"/>
      <c r="E5" s="285"/>
      <c r="F5" s="286"/>
      <c r="G5" s="286"/>
      <c r="H5" s="286"/>
      <c r="I5" s="286"/>
      <c r="J5" s="286"/>
      <c r="K5" s="285"/>
    </row>
    <row r="6" spans="1:11" ht="13.5">
      <c r="A6" s="191"/>
      <c r="B6" s="192"/>
      <c r="C6" s="192"/>
      <c r="D6" s="192"/>
      <c r="E6" s="187"/>
      <c r="F6" s="187"/>
      <c r="G6" s="187"/>
      <c r="H6" s="187"/>
      <c r="I6" s="187"/>
      <c r="J6" s="187"/>
      <c r="K6" s="187"/>
    </row>
    <row r="7" spans="1:11" ht="60">
      <c r="A7" s="199" t="s">
        <v>64</v>
      </c>
      <c r="B7" s="185" t="s">
        <v>371</v>
      </c>
      <c r="C7" s="185" t="s">
        <v>372</v>
      </c>
      <c r="D7" s="185" t="s">
        <v>374</v>
      </c>
      <c r="E7" s="185" t="s">
        <v>373</v>
      </c>
      <c r="F7" s="185" t="s">
        <v>382</v>
      </c>
      <c r="G7" s="185" t="s">
        <v>383</v>
      </c>
      <c r="H7" s="185" t="s">
        <v>377</v>
      </c>
      <c r="I7" s="185" t="s">
        <v>378</v>
      </c>
      <c r="J7" s="185" t="s">
        <v>390</v>
      </c>
      <c r="K7" s="185" t="s">
        <v>379</v>
      </c>
    </row>
    <row r="8" spans="1:11" ht="15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3">
        <v>8</v>
      </c>
      <c r="I8" s="185">
        <v>9</v>
      </c>
      <c r="J8" s="183">
        <v>10</v>
      </c>
      <c r="K8" s="185">
        <v>11</v>
      </c>
    </row>
    <row r="9" spans="1:11" ht="30">
      <c r="A9" s="388">
        <v>1</v>
      </c>
      <c r="B9" s="377" t="s">
        <v>1319</v>
      </c>
      <c r="C9" s="377" t="s">
        <v>1320</v>
      </c>
      <c r="D9" s="378" t="s">
        <v>1321</v>
      </c>
      <c r="E9" s="378">
        <v>152.69999999999999</v>
      </c>
      <c r="F9" s="378">
        <v>1000</v>
      </c>
      <c r="G9" s="378">
        <v>61001007859</v>
      </c>
      <c r="H9" s="377" t="s">
        <v>757</v>
      </c>
      <c r="I9" s="377" t="s">
        <v>1322</v>
      </c>
      <c r="J9" s="379"/>
      <c r="K9" s="380"/>
    </row>
    <row r="10" spans="1:11" ht="30">
      <c r="A10" s="388">
        <v>2</v>
      </c>
      <c r="B10" s="377" t="s">
        <v>1323</v>
      </c>
      <c r="C10" s="377" t="s">
        <v>1320</v>
      </c>
      <c r="D10" s="378" t="s">
        <v>1324</v>
      </c>
      <c r="E10" s="378">
        <v>372.05</v>
      </c>
      <c r="F10" s="378">
        <v>1750</v>
      </c>
      <c r="G10" s="378">
        <v>61001025501</v>
      </c>
      <c r="H10" s="377" t="s">
        <v>539</v>
      </c>
      <c r="I10" s="377" t="s">
        <v>1325</v>
      </c>
      <c r="J10" s="379"/>
      <c r="K10" s="380"/>
    </row>
    <row r="11" spans="1:11" ht="45">
      <c r="A11" s="388">
        <v>3</v>
      </c>
      <c r="B11" s="377" t="s">
        <v>1326</v>
      </c>
      <c r="C11" s="377" t="s">
        <v>1320</v>
      </c>
      <c r="D11" s="378" t="s">
        <v>1327</v>
      </c>
      <c r="E11" s="378">
        <v>54</v>
      </c>
      <c r="F11" s="378">
        <v>1589.85</v>
      </c>
      <c r="G11" s="381" t="s">
        <v>1328</v>
      </c>
      <c r="H11" s="377" t="s">
        <v>1329</v>
      </c>
      <c r="I11" s="377" t="s">
        <v>1330</v>
      </c>
      <c r="J11" s="379"/>
      <c r="K11" s="380"/>
    </row>
    <row r="12" spans="1:11" ht="30">
      <c r="A12" s="388">
        <v>4</v>
      </c>
      <c r="B12" s="377" t="s">
        <v>1331</v>
      </c>
      <c r="C12" s="377" t="s">
        <v>1320</v>
      </c>
      <c r="D12" s="378" t="s">
        <v>1321</v>
      </c>
      <c r="E12" s="378">
        <v>93.1</v>
      </c>
      <c r="F12" s="378">
        <v>500</v>
      </c>
      <c r="G12" s="378">
        <v>36001032311</v>
      </c>
      <c r="H12" s="377" t="s">
        <v>539</v>
      </c>
      <c r="I12" s="377" t="s">
        <v>1332</v>
      </c>
      <c r="J12" s="379"/>
      <c r="K12" s="380"/>
    </row>
    <row r="13" spans="1:11" ht="30">
      <c r="A13" s="388">
        <v>5</v>
      </c>
      <c r="B13" s="377" t="s">
        <v>1333</v>
      </c>
      <c r="C13" s="377" t="s">
        <v>1320</v>
      </c>
      <c r="D13" s="378" t="s">
        <v>1334</v>
      </c>
      <c r="E13" s="378">
        <v>112.8</v>
      </c>
      <c r="F13" s="378">
        <v>1766.5</v>
      </c>
      <c r="G13" s="378" t="s">
        <v>1335</v>
      </c>
      <c r="H13" s="377" t="s">
        <v>791</v>
      </c>
      <c r="I13" s="377" t="s">
        <v>522</v>
      </c>
      <c r="J13" s="379"/>
      <c r="K13" s="380"/>
    </row>
    <row r="14" spans="1:11" ht="30">
      <c r="A14" s="388">
        <v>6</v>
      </c>
      <c r="B14" s="377" t="s">
        <v>1336</v>
      </c>
      <c r="C14" s="377" t="s">
        <v>1320</v>
      </c>
      <c r="D14" s="378" t="s">
        <v>1337</v>
      </c>
      <c r="E14" s="378">
        <v>41.25</v>
      </c>
      <c r="F14" s="378">
        <v>625</v>
      </c>
      <c r="G14" s="378">
        <v>60001129329</v>
      </c>
      <c r="H14" s="377" t="s">
        <v>532</v>
      </c>
      <c r="I14" s="377" t="s">
        <v>1338</v>
      </c>
      <c r="J14" s="379"/>
      <c r="K14" s="380"/>
    </row>
    <row r="15" spans="1:11" ht="30">
      <c r="A15" s="731">
        <v>7</v>
      </c>
      <c r="B15" s="734" t="s">
        <v>1339</v>
      </c>
      <c r="C15" s="377" t="s">
        <v>1320</v>
      </c>
      <c r="D15" s="728" t="s">
        <v>1340</v>
      </c>
      <c r="E15" s="726">
        <v>130</v>
      </c>
      <c r="F15" s="378">
        <v>3179.7</v>
      </c>
      <c r="G15" s="381" t="s">
        <v>1341</v>
      </c>
      <c r="H15" s="377" t="s">
        <v>1342</v>
      </c>
      <c r="I15" s="377" t="s">
        <v>490</v>
      </c>
      <c r="J15" s="379"/>
      <c r="K15" s="380"/>
    </row>
    <row r="16" spans="1:11" ht="30">
      <c r="A16" s="732"/>
      <c r="B16" s="734"/>
      <c r="C16" s="377" t="s">
        <v>1320</v>
      </c>
      <c r="D16" s="729"/>
      <c r="E16" s="726"/>
      <c r="F16" s="378">
        <v>706.6</v>
      </c>
      <c r="G16" s="381" t="s">
        <v>1343</v>
      </c>
      <c r="H16" s="377" t="s">
        <v>742</v>
      </c>
      <c r="I16" s="377" t="s">
        <v>490</v>
      </c>
      <c r="J16" s="379"/>
      <c r="K16" s="380"/>
    </row>
    <row r="17" spans="1:11" ht="30">
      <c r="A17" s="388">
        <v>8</v>
      </c>
      <c r="B17" s="377" t="s">
        <v>1344</v>
      </c>
      <c r="C17" s="377" t="s">
        <v>1320</v>
      </c>
      <c r="D17" s="378" t="s">
        <v>1340</v>
      </c>
      <c r="E17" s="382">
        <v>82.9</v>
      </c>
      <c r="F17" s="382">
        <v>375</v>
      </c>
      <c r="G17" s="383" t="s">
        <v>1345</v>
      </c>
      <c r="H17" s="377" t="s">
        <v>550</v>
      </c>
      <c r="I17" s="377" t="s">
        <v>1346</v>
      </c>
      <c r="J17" s="379"/>
      <c r="K17" s="380"/>
    </row>
    <row r="18" spans="1:11" ht="45">
      <c r="A18" s="388">
        <v>9</v>
      </c>
      <c r="B18" s="377" t="s">
        <v>1347</v>
      </c>
      <c r="C18" s="377" t="s">
        <v>1320</v>
      </c>
      <c r="D18" s="378" t="s">
        <v>1337</v>
      </c>
      <c r="E18" s="382">
        <v>130.9</v>
      </c>
      <c r="F18" s="382">
        <v>1059.9000000000001</v>
      </c>
      <c r="G18" s="383" t="s">
        <v>1348</v>
      </c>
      <c r="H18" s="377" t="s">
        <v>1349</v>
      </c>
      <c r="I18" s="377" t="s">
        <v>1350</v>
      </c>
      <c r="J18" s="379"/>
      <c r="K18" s="380"/>
    </row>
    <row r="19" spans="1:11" ht="30">
      <c r="A19" s="388">
        <v>10</v>
      </c>
      <c r="B19" s="377" t="s">
        <v>1351</v>
      </c>
      <c r="C19" s="377" t="s">
        <v>1320</v>
      </c>
      <c r="D19" s="378" t="s">
        <v>1340</v>
      </c>
      <c r="E19" s="382">
        <v>65</v>
      </c>
      <c r="F19" s="382">
        <v>625</v>
      </c>
      <c r="G19" s="383" t="s">
        <v>1352</v>
      </c>
      <c r="H19" s="377" t="s">
        <v>539</v>
      </c>
      <c r="I19" s="377" t="s">
        <v>1353</v>
      </c>
      <c r="J19" s="379"/>
      <c r="K19" s="380"/>
    </row>
    <row r="20" spans="1:11" ht="30">
      <c r="A20" s="388">
        <v>11</v>
      </c>
      <c r="B20" s="377" t="s">
        <v>1354</v>
      </c>
      <c r="C20" s="377" t="s">
        <v>1320</v>
      </c>
      <c r="D20" s="378" t="s">
        <v>1340</v>
      </c>
      <c r="E20" s="382">
        <v>81.55</v>
      </c>
      <c r="F20" s="382">
        <v>500</v>
      </c>
      <c r="G20" s="382">
        <v>24001004130</v>
      </c>
      <c r="H20" s="377" t="s">
        <v>457</v>
      </c>
      <c r="I20" s="377" t="s">
        <v>1355</v>
      </c>
      <c r="J20" s="379"/>
      <c r="K20" s="380"/>
    </row>
    <row r="21" spans="1:11" ht="30">
      <c r="A21" s="388">
        <v>12</v>
      </c>
      <c r="B21" s="377" t="s">
        <v>1356</v>
      </c>
      <c r="C21" s="377" t="s">
        <v>1320</v>
      </c>
      <c r="D21" s="378" t="s">
        <v>1340</v>
      </c>
      <c r="E21" s="382">
        <v>75.48</v>
      </c>
      <c r="F21" s="382">
        <v>500</v>
      </c>
      <c r="G21" s="383" t="s">
        <v>1357</v>
      </c>
      <c r="H21" s="377" t="s">
        <v>1358</v>
      </c>
      <c r="I21" s="377" t="s">
        <v>1359</v>
      </c>
      <c r="J21" s="379"/>
      <c r="K21" s="380"/>
    </row>
    <row r="22" spans="1:11" ht="30">
      <c r="A22" s="388">
        <v>13</v>
      </c>
      <c r="B22" s="377" t="s">
        <v>1360</v>
      </c>
      <c r="C22" s="377" t="s">
        <v>1320</v>
      </c>
      <c r="D22" s="378" t="s">
        <v>1340</v>
      </c>
      <c r="E22" s="382">
        <v>60.8</v>
      </c>
      <c r="F22" s="382">
        <v>375</v>
      </c>
      <c r="G22" s="383" t="s">
        <v>1361</v>
      </c>
      <c r="H22" s="377" t="s">
        <v>536</v>
      </c>
      <c r="I22" s="377" t="s">
        <v>1362</v>
      </c>
      <c r="J22" s="379"/>
      <c r="K22" s="380"/>
    </row>
    <row r="23" spans="1:11" ht="30">
      <c r="A23" s="388">
        <v>14</v>
      </c>
      <c r="B23" s="377" t="s">
        <v>1363</v>
      </c>
      <c r="C23" s="377" t="s">
        <v>1320</v>
      </c>
      <c r="D23" s="378" t="s">
        <v>1340</v>
      </c>
      <c r="E23" s="382">
        <v>107</v>
      </c>
      <c r="F23" s="382">
        <v>750</v>
      </c>
      <c r="G23" s="382">
        <v>62005023736</v>
      </c>
      <c r="H23" s="377" t="s">
        <v>1364</v>
      </c>
      <c r="I23" s="377" t="s">
        <v>708</v>
      </c>
      <c r="J23" s="379"/>
      <c r="K23" s="380"/>
    </row>
    <row r="24" spans="1:11" ht="30">
      <c r="A24" s="388">
        <v>15</v>
      </c>
      <c r="B24" s="377" t="s">
        <v>1365</v>
      </c>
      <c r="C24" s="377" t="s">
        <v>1320</v>
      </c>
      <c r="D24" s="378" t="s">
        <v>1340</v>
      </c>
      <c r="E24" s="382">
        <v>84</v>
      </c>
      <c r="F24" s="382">
        <v>875</v>
      </c>
      <c r="G24" s="383" t="s">
        <v>1366</v>
      </c>
      <c r="H24" s="377" t="s">
        <v>1367</v>
      </c>
      <c r="I24" s="377" t="s">
        <v>1368</v>
      </c>
      <c r="J24" s="379"/>
      <c r="K24" s="380"/>
    </row>
    <row r="25" spans="1:11" ht="30">
      <c r="A25" s="388">
        <v>16</v>
      </c>
      <c r="B25" s="377" t="s">
        <v>1369</v>
      </c>
      <c r="C25" s="377" t="s">
        <v>1320</v>
      </c>
      <c r="D25" s="378" t="s">
        <v>1321</v>
      </c>
      <c r="E25" s="378">
        <v>126.77</v>
      </c>
      <c r="F25" s="378">
        <v>2649.75</v>
      </c>
      <c r="G25" s="381" t="s">
        <v>1370</v>
      </c>
      <c r="H25" s="377" t="s">
        <v>758</v>
      </c>
      <c r="I25" s="377" t="s">
        <v>1371</v>
      </c>
      <c r="J25" s="379"/>
      <c r="K25" s="380"/>
    </row>
    <row r="26" spans="1:11" ht="30">
      <c r="A26" s="388">
        <v>17</v>
      </c>
      <c r="B26" s="377" t="s">
        <v>1372</v>
      </c>
      <c r="C26" s="377" t="s">
        <v>1320</v>
      </c>
      <c r="D26" s="378" t="s">
        <v>1340</v>
      </c>
      <c r="E26" s="382">
        <v>223</v>
      </c>
      <c r="F26" s="382">
        <v>450</v>
      </c>
      <c r="G26" s="383" t="s">
        <v>1373</v>
      </c>
      <c r="H26" s="377" t="s">
        <v>1374</v>
      </c>
      <c r="I26" s="377" t="s">
        <v>1375</v>
      </c>
      <c r="J26" s="379"/>
      <c r="K26" s="380"/>
    </row>
    <row r="27" spans="1:11" ht="30">
      <c r="A27" s="388">
        <v>18</v>
      </c>
      <c r="B27" s="377" t="s">
        <v>1376</v>
      </c>
      <c r="C27" s="377" t="s">
        <v>1320</v>
      </c>
      <c r="D27" s="378" t="s">
        <v>1340</v>
      </c>
      <c r="E27" s="382">
        <v>46</v>
      </c>
      <c r="F27" s="382">
        <v>375</v>
      </c>
      <c r="G27" s="383" t="s">
        <v>1377</v>
      </c>
      <c r="H27" s="377" t="s">
        <v>557</v>
      </c>
      <c r="I27" s="377" t="s">
        <v>1378</v>
      </c>
      <c r="J27" s="379"/>
      <c r="K27" s="380"/>
    </row>
    <row r="28" spans="1:11" ht="30">
      <c r="A28" s="388">
        <v>19</v>
      </c>
      <c r="B28" s="377" t="s">
        <v>1379</v>
      </c>
      <c r="C28" s="377" t="s">
        <v>1320</v>
      </c>
      <c r="D28" s="378" t="s">
        <v>1340</v>
      </c>
      <c r="E28" s="382">
        <v>63</v>
      </c>
      <c r="F28" s="382">
        <v>1413.2</v>
      </c>
      <c r="G28" s="382">
        <v>62001003330</v>
      </c>
      <c r="H28" s="377" t="s">
        <v>461</v>
      </c>
      <c r="I28" s="377" t="s">
        <v>1380</v>
      </c>
      <c r="J28" s="379"/>
      <c r="K28" s="380"/>
    </row>
    <row r="29" spans="1:11" ht="30">
      <c r="A29" s="388">
        <v>20</v>
      </c>
      <c r="B29" s="377" t="s">
        <v>1381</v>
      </c>
      <c r="C29" s="377" t="s">
        <v>1320</v>
      </c>
      <c r="D29" s="378" t="s">
        <v>1340</v>
      </c>
      <c r="E29" s="378">
        <v>90</v>
      </c>
      <c r="F29" s="378">
        <v>437.5</v>
      </c>
      <c r="G29" s="381" t="s">
        <v>1382</v>
      </c>
      <c r="H29" s="377" t="s">
        <v>757</v>
      </c>
      <c r="I29" s="377" t="s">
        <v>715</v>
      </c>
      <c r="J29" s="379"/>
      <c r="K29" s="380"/>
    </row>
    <row r="30" spans="1:11" ht="30">
      <c r="A30" s="388">
        <v>21</v>
      </c>
      <c r="B30" s="377" t="s">
        <v>1383</v>
      </c>
      <c r="C30" s="377" t="s">
        <v>1320</v>
      </c>
      <c r="D30" s="378" t="s">
        <v>1340</v>
      </c>
      <c r="E30" s="382">
        <v>155</v>
      </c>
      <c r="F30" s="382">
        <v>350</v>
      </c>
      <c r="G30" s="382">
        <v>25001049879</v>
      </c>
      <c r="H30" s="377" t="s">
        <v>539</v>
      </c>
      <c r="I30" s="377" t="s">
        <v>524</v>
      </c>
      <c r="J30" s="379"/>
      <c r="K30" s="380"/>
    </row>
    <row r="31" spans="1:11" ht="30">
      <c r="A31" s="388">
        <v>22</v>
      </c>
      <c r="B31" s="377" t="s">
        <v>1384</v>
      </c>
      <c r="C31" s="377" t="s">
        <v>1320</v>
      </c>
      <c r="D31" s="378" t="s">
        <v>1340</v>
      </c>
      <c r="E31" s="382">
        <v>99</v>
      </c>
      <c r="F31" s="382">
        <v>625</v>
      </c>
      <c r="G31" s="378">
        <v>1019022016</v>
      </c>
      <c r="H31" s="377" t="s">
        <v>759</v>
      </c>
      <c r="I31" s="377" t="s">
        <v>1385</v>
      </c>
      <c r="J31" s="379"/>
      <c r="K31" s="380"/>
    </row>
    <row r="32" spans="1:11" ht="30">
      <c r="A32" s="388">
        <v>23</v>
      </c>
      <c r="B32" s="377" t="s">
        <v>1386</v>
      </c>
      <c r="C32" s="377" t="s">
        <v>1320</v>
      </c>
      <c r="D32" s="378" t="s">
        <v>1340</v>
      </c>
      <c r="E32" s="382">
        <v>112.5</v>
      </c>
      <c r="F32" s="382">
        <v>625</v>
      </c>
      <c r="G32" s="382">
        <v>61002004053</v>
      </c>
      <c r="H32" s="377" t="s">
        <v>532</v>
      </c>
      <c r="I32" s="377" t="s">
        <v>1387</v>
      </c>
      <c r="J32" s="379"/>
      <c r="K32" s="380"/>
    </row>
    <row r="33" spans="1:11" ht="30">
      <c r="A33" s="388">
        <v>24</v>
      </c>
      <c r="B33" s="377" t="s">
        <v>1388</v>
      </c>
      <c r="C33" s="377" t="s">
        <v>1320</v>
      </c>
      <c r="D33" s="378" t="s">
        <v>1340</v>
      </c>
      <c r="E33" s="382">
        <v>55</v>
      </c>
      <c r="F33" s="382">
        <v>400</v>
      </c>
      <c r="G33" s="382">
        <v>47001003904</v>
      </c>
      <c r="H33" s="377" t="s">
        <v>1389</v>
      </c>
      <c r="I33" s="377" t="s">
        <v>1390</v>
      </c>
      <c r="J33" s="379"/>
      <c r="K33" s="380"/>
    </row>
    <row r="34" spans="1:11" ht="30">
      <c r="A34" s="388">
        <v>25</v>
      </c>
      <c r="B34" s="377" t="s">
        <v>1391</v>
      </c>
      <c r="C34" s="377" t="s">
        <v>1320</v>
      </c>
      <c r="D34" s="378" t="s">
        <v>1340</v>
      </c>
      <c r="E34" s="382">
        <v>60</v>
      </c>
      <c r="F34" s="382">
        <v>250</v>
      </c>
      <c r="G34" s="382">
        <v>14001022774</v>
      </c>
      <c r="H34" s="377" t="s">
        <v>1392</v>
      </c>
      <c r="I34" s="377" t="s">
        <v>1393</v>
      </c>
      <c r="J34" s="379"/>
      <c r="K34" s="380"/>
    </row>
    <row r="35" spans="1:11" ht="30">
      <c r="A35" s="388">
        <v>26</v>
      </c>
      <c r="B35" s="377" t="s">
        <v>1394</v>
      </c>
      <c r="C35" s="377" t="s">
        <v>1320</v>
      </c>
      <c r="D35" s="378" t="s">
        <v>1340</v>
      </c>
      <c r="E35" s="382">
        <v>136</v>
      </c>
      <c r="F35" s="382">
        <v>525</v>
      </c>
      <c r="G35" s="378">
        <v>38001047179</v>
      </c>
      <c r="H35" s="377" t="s">
        <v>1042</v>
      </c>
      <c r="I35" s="377" t="s">
        <v>1395</v>
      </c>
      <c r="J35" s="379"/>
      <c r="K35" s="380"/>
    </row>
    <row r="36" spans="1:11" ht="30">
      <c r="A36" s="388">
        <v>27</v>
      </c>
      <c r="B36" s="377" t="s">
        <v>1396</v>
      </c>
      <c r="C36" s="377" t="s">
        <v>1320</v>
      </c>
      <c r="D36" s="378" t="s">
        <v>1340</v>
      </c>
      <c r="E36" s="382">
        <v>94.1</v>
      </c>
      <c r="F36" s="382">
        <v>500</v>
      </c>
      <c r="G36" s="382">
        <v>54001031206</v>
      </c>
      <c r="H36" s="377" t="s">
        <v>1397</v>
      </c>
      <c r="I36" s="377" t="s">
        <v>1398</v>
      </c>
      <c r="J36" s="379"/>
      <c r="K36" s="380"/>
    </row>
    <row r="37" spans="1:11" ht="30">
      <c r="A37" s="388">
        <v>28</v>
      </c>
      <c r="B37" s="377" t="s">
        <v>1399</v>
      </c>
      <c r="C37" s="377" t="s">
        <v>1320</v>
      </c>
      <c r="D37" s="378" t="s">
        <v>1340</v>
      </c>
      <c r="E37" s="382">
        <v>63.5</v>
      </c>
      <c r="F37" s="382">
        <v>500</v>
      </c>
      <c r="G37" s="382">
        <v>21001006430</v>
      </c>
      <c r="H37" s="377" t="s">
        <v>1400</v>
      </c>
      <c r="I37" s="377" t="s">
        <v>1401</v>
      </c>
      <c r="J37" s="379"/>
      <c r="K37" s="380"/>
    </row>
    <row r="38" spans="1:11" ht="30">
      <c r="A38" s="388">
        <v>29</v>
      </c>
      <c r="B38" s="377" t="s">
        <v>1402</v>
      </c>
      <c r="C38" s="377" t="s">
        <v>1320</v>
      </c>
      <c r="D38" s="378" t="s">
        <v>1340</v>
      </c>
      <c r="E38" s="382">
        <v>84.1</v>
      </c>
      <c r="F38" s="382">
        <v>625</v>
      </c>
      <c r="G38" s="383" t="s">
        <v>1403</v>
      </c>
      <c r="H38" s="377" t="s">
        <v>744</v>
      </c>
      <c r="I38" s="377" t="s">
        <v>1404</v>
      </c>
      <c r="J38" s="379"/>
      <c r="K38" s="380"/>
    </row>
    <row r="39" spans="1:11" ht="30">
      <c r="A39" s="388">
        <v>30</v>
      </c>
      <c r="B39" s="377" t="s">
        <v>1405</v>
      </c>
      <c r="C39" s="377" t="s">
        <v>1320</v>
      </c>
      <c r="D39" s="378" t="s">
        <v>1340</v>
      </c>
      <c r="E39" s="382">
        <v>90</v>
      </c>
      <c r="F39" s="382">
        <v>700</v>
      </c>
      <c r="G39" s="383" t="s">
        <v>1406</v>
      </c>
      <c r="H39" s="377" t="s">
        <v>1407</v>
      </c>
      <c r="I39" s="377" t="s">
        <v>1408</v>
      </c>
      <c r="J39" s="379"/>
      <c r="K39" s="380"/>
    </row>
    <row r="40" spans="1:11" ht="30">
      <c r="A40" s="388">
        <v>31</v>
      </c>
      <c r="B40" s="377" t="s">
        <v>1409</v>
      </c>
      <c r="C40" s="377" t="s">
        <v>1320</v>
      </c>
      <c r="D40" s="378" t="s">
        <v>1340</v>
      </c>
      <c r="E40" s="382">
        <v>100</v>
      </c>
      <c r="F40" s="382">
        <v>350</v>
      </c>
      <c r="G40" s="381" t="s">
        <v>1410</v>
      </c>
      <c r="H40" s="377" t="s">
        <v>1316</v>
      </c>
      <c r="I40" s="377" t="s">
        <v>1411</v>
      </c>
      <c r="J40" s="379"/>
      <c r="K40" s="380"/>
    </row>
    <row r="41" spans="1:11" ht="30">
      <c r="A41" s="388">
        <v>32</v>
      </c>
      <c r="B41" s="377" t="s">
        <v>1412</v>
      </c>
      <c r="C41" s="377" t="s">
        <v>1320</v>
      </c>
      <c r="D41" s="378" t="s">
        <v>1340</v>
      </c>
      <c r="E41" s="382">
        <v>110</v>
      </c>
      <c r="F41" s="382">
        <v>500</v>
      </c>
      <c r="G41" s="382">
        <v>3760818</v>
      </c>
      <c r="H41" s="377" t="s">
        <v>1413</v>
      </c>
      <c r="I41" s="377" t="s">
        <v>455</v>
      </c>
      <c r="J41" s="379"/>
      <c r="K41" s="380"/>
    </row>
    <row r="42" spans="1:11" ht="30">
      <c r="A42" s="388">
        <v>33</v>
      </c>
      <c r="B42" s="377" t="s">
        <v>1414</v>
      </c>
      <c r="C42" s="377" t="s">
        <v>1320</v>
      </c>
      <c r="D42" s="378" t="s">
        <v>1340</v>
      </c>
      <c r="E42" s="382">
        <v>130</v>
      </c>
      <c r="F42" s="382">
        <v>500</v>
      </c>
      <c r="G42" s="381" t="s">
        <v>1415</v>
      </c>
      <c r="H42" s="377" t="s">
        <v>1416</v>
      </c>
      <c r="I42" s="377" t="s">
        <v>1417</v>
      </c>
      <c r="J42" s="379"/>
      <c r="K42" s="380"/>
    </row>
    <row r="43" spans="1:11" ht="30">
      <c r="A43" s="388">
        <v>34</v>
      </c>
      <c r="B43" s="377" t="s">
        <v>1418</v>
      </c>
      <c r="C43" s="377" t="s">
        <v>1320</v>
      </c>
      <c r="D43" s="378" t="s">
        <v>1340</v>
      </c>
      <c r="E43" s="382">
        <v>54</v>
      </c>
      <c r="F43" s="382">
        <v>313</v>
      </c>
      <c r="G43" s="382">
        <v>49001006224</v>
      </c>
      <c r="H43" s="377" t="s">
        <v>1419</v>
      </c>
      <c r="I43" s="377" t="s">
        <v>1420</v>
      </c>
      <c r="J43" s="379"/>
      <c r="K43" s="380"/>
    </row>
    <row r="44" spans="1:11" ht="30">
      <c r="A44" s="388">
        <v>35</v>
      </c>
      <c r="B44" s="377" t="s">
        <v>1421</v>
      </c>
      <c r="C44" s="377" t="s">
        <v>1320</v>
      </c>
      <c r="D44" s="378" t="s">
        <v>1340</v>
      </c>
      <c r="E44" s="382">
        <v>80.3</v>
      </c>
      <c r="F44" s="382">
        <v>625</v>
      </c>
      <c r="G44" s="382">
        <v>33001022458</v>
      </c>
      <c r="H44" s="377" t="s">
        <v>1422</v>
      </c>
      <c r="I44" s="377" t="s">
        <v>1423</v>
      </c>
      <c r="J44" s="379"/>
      <c r="K44" s="380"/>
    </row>
    <row r="45" spans="1:11" ht="45">
      <c r="A45" s="388">
        <v>36</v>
      </c>
      <c r="B45" s="377" t="s">
        <v>1424</v>
      </c>
      <c r="C45" s="377" t="s">
        <v>1320</v>
      </c>
      <c r="D45" s="378" t="s">
        <v>1340</v>
      </c>
      <c r="E45" s="382">
        <v>60</v>
      </c>
      <c r="F45" s="382">
        <v>500</v>
      </c>
      <c r="G45" s="382">
        <v>29001003140</v>
      </c>
      <c r="H45" s="377" t="s">
        <v>1425</v>
      </c>
      <c r="I45" s="377" t="s">
        <v>1426</v>
      </c>
      <c r="J45" s="379"/>
      <c r="K45" s="380"/>
    </row>
    <row r="46" spans="1:11" ht="45">
      <c r="A46" s="388">
        <v>37</v>
      </c>
      <c r="B46" s="377" t="s">
        <v>1427</v>
      </c>
      <c r="C46" s="377" t="s">
        <v>1320</v>
      </c>
      <c r="D46" s="378" t="s">
        <v>1428</v>
      </c>
      <c r="E46" s="382">
        <v>82</v>
      </c>
      <c r="F46" s="382">
        <v>1000</v>
      </c>
      <c r="G46" s="381" t="s">
        <v>1429</v>
      </c>
      <c r="H46" s="377" t="s">
        <v>1430</v>
      </c>
      <c r="I46" s="377" t="s">
        <v>1431</v>
      </c>
      <c r="J46" s="379"/>
      <c r="K46" s="380"/>
    </row>
    <row r="47" spans="1:11" ht="45">
      <c r="A47" s="388">
        <v>38</v>
      </c>
      <c r="B47" s="377" t="s">
        <v>1432</v>
      </c>
      <c r="C47" s="377" t="s">
        <v>1320</v>
      </c>
      <c r="D47" s="378" t="s">
        <v>1433</v>
      </c>
      <c r="E47" s="382">
        <v>92.85</v>
      </c>
      <c r="F47" s="382">
        <v>600</v>
      </c>
      <c r="G47" s="381" t="s">
        <v>1434</v>
      </c>
      <c r="H47" s="377" t="s">
        <v>1435</v>
      </c>
      <c r="I47" s="377" t="s">
        <v>1436</v>
      </c>
      <c r="J47" s="379"/>
      <c r="K47" s="380"/>
    </row>
    <row r="48" spans="1:11" ht="60">
      <c r="A48" s="388">
        <v>39</v>
      </c>
      <c r="B48" s="377" t="s">
        <v>1437</v>
      </c>
      <c r="C48" s="377" t="s">
        <v>1320</v>
      </c>
      <c r="D48" s="378" t="s">
        <v>1428</v>
      </c>
      <c r="E48" s="382">
        <v>58.7</v>
      </c>
      <c r="F48" s="382">
        <v>1750</v>
      </c>
      <c r="G48" s="381" t="s">
        <v>1438</v>
      </c>
      <c r="H48" s="377" t="s">
        <v>1439</v>
      </c>
      <c r="I48" s="377" t="s">
        <v>1440</v>
      </c>
      <c r="J48" s="379"/>
      <c r="K48" s="380"/>
    </row>
    <row r="49" spans="1:11" ht="30">
      <c r="A49" s="388">
        <v>40</v>
      </c>
      <c r="B49" s="377" t="s">
        <v>1441</v>
      </c>
      <c r="C49" s="377" t="s">
        <v>1320</v>
      </c>
      <c r="D49" s="378" t="s">
        <v>1321</v>
      </c>
      <c r="E49" s="382">
        <v>50</v>
      </c>
      <c r="F49" s="382">
        <v>350</v>
      </c>
      <c r="G49" s="381" t="s">
        <v>1442</v>
      </c>
      <c r="H49" s="377" t="s">
        <v>1443</v>
      </c>
      <c r="I49" s="377" t="s">
        <v>1444</v>
      </c>
      <c r="J49" s="379"/>
      <c r="K49" s="380"/>
    </row>
    <row r="50" spans="1:11" ht="30">
      <c r="A50" s="388">
        <v>41</v>
      </c>
      <c r="B50" s="377" t="s">
        <v>1445</v>
      </c>
      <c r="C50" s="377" t="s">
        <v>1320</v>
      </c>
      <c r="D50" s="378" t="s">
        <v>1428</v>
      </c>
      <c r="E50" s="382">
        <v>112.85</v>
      </c>
      <c r="F50" s="382">
        <v>1000</v>
      </c>
      <c r="G50" s="381" t="s">
        <v>1446</v>
      </c>
      <c r="H50" s="377" t="s">
        <v>461</v>
      </c>
      <c r="I50" s="377" t="s">
        <v>1447</v>
      </c>
      <c r="J50" s="379"/>
      <c r="K50" s="380"/>
    </row>
    <row r="51" spans="1:11" ht="45">
      <c r="A51" s="388">
        <v>42</v>
      </c>
      <c r="B51" s="377" t="s">
        <v>1448</v>
      </c>
      <c r="C51" s="377" t="s">
        <v>1320</v>
      </c>
      <c r="D51" s="378" t="s">
        <v>1449</v>
      </c>
      <c r="E51" s="382">
        <v>236.39</v>
      </c>
      <c r="F51" s="382">
        <v>875</v>
      </c>
      <c r="G51" s="381" t="s">
        <v>1450</v>
      </c>
      <c r="H51" s="377" t="s">
        <v>774</v>
      </c>
      <c r="I51" s="377" t="s">
        <v>1451</v>
      </c>
      <c r="J51" s="379"/>
      <c r="K51" s="380"/>
    </row>
    <row r="52" spans="1:11" ht="30">
      <c r="A52" s="388">
        <v>43</v>
      </c>
      <c r="B52" s="377" t="s">
        <v>1452</v>
      </c>
      <c r="C52" s="377" t="s">
        <v>1320</v>
      </c>
      <c r="D52" s="378" t="s">
        <v>1340</v>
      </c>
      <c r="E52" s="382">
        <v>73</v>
      </c>
      <c r="F52" s="382">
        <v>500</v>
      </c>
      <c r="G52" s="383" t="s">
        <v>1453</v>
      </c>
      <c r="H52" s="377" t="s">
        <v>1044</v>
      </c>
      <c r="I52" s="377" t="s">
        <v>1454</v>
      </c>
      <c r="J52" s="379"/>
      <c r="K52" s="380"/>
    </row>
    <row r="53" spans="1:11" ht="30">
      <c r="A53" s="388">
        <v>44</v>
      </c>
      <c r="B53" s="377" t="s">
        <v>1455</v>
      </c>
      <c r="C53" s="377" t="s">
        <v>1320</v>
      </c>
      <c r="D53" s="378" t="s">
        <v>1340</v>
      </c>
      <c r="E53" s="382">
        <v>180</v>
      </c>
      <c r="F53" s="382">
        <v>562.5</v>
      </c>
      <c r="G53" s="382">
        <v>15001002399</v>
      </c>
      <c r="H53" s="377" t="s">
        <v>1456</v>
      </c>
      <c r="I53" s="377" t="s">
        <v>1457</v>
      </c>
      <c r="J53" s="379"/>
      <c r="K53" s="380"/>
    </row>
    <row r="54" spans="1:11" ht="30">
      <c r="A54" s="388">
        <v>45</v>
      </c>
      <c r="B54" s="377" t="s">
        <v>1458</v>
      </c>
      <c r="C54" s="377" t="s">
        <v>1320</v>
      </c>
      <c r="D54" s="378" t="s">
        <v>1428</v>
      </c>
      <c r="E54" s="382">
        <v>32</v>
      </c>
      <c r="F54" s="382">
        <v>500</v>
      </c>
      <c r="G54" s="381" t="s">
        <v>1459</v>
      </c>
      <c r="H54" s="377" t="s">
        <v>1460</v>
      </c>
      <c r="I54" s="377" t="s">
        <v>683</v>
      </c>
      <c r="J54" s="384"/>
      <c r="K54" s="380"/>
    </row>
    <row r="55" spans="1:11" ht="45">
      <c r="A55" s="388">
        <v>46</v>
      </c>
      <c r="B55" s="377" t="s">
        <v>1461</v>
      </c>
      <c r="C55" s="377" t="s">
        <v>1320</v>
      </c>
      <c r="D55" s="378" t="s">
        <v>1428</v>
      </c>
      <c r="E55" s="382">
        <v>69.319999999999993</v>
      </c>
      <c r="F55" s="382">
        <v>875</v>
      </c>
      <c r="G55" s="381" t="s">
        <v>1462</v>
      </c>
      <c r="H55" s="385" t="s">
        <v>1463</v>
      </c>
      <c r="I55" s="385" t="s">
        <v>1464</v>
      </c>
      <c r="J55" s="379"/>
      <c r="K55" s="380"/>
    </row>
    <row r="56" spans="1:11" ht="30">
      <c r="A56" s="388">
        <v>47</v>
      </c>
      <c r="B56" s="377" t="s">
        <v>1465</v>
      </c>
      <c r="C56" s="377" t="s">
        <v>1320</v>
      </c>
      <c r="D56" s="378" t="s">
        <v>1433</v>
      </c>
      <c r="E56" s="382">
        <v>169.7</v>
      </c>
      <c r="F56" s="382">
        <v>625</v>
      </c>
      <c r="G56" s="381" t="s">
        <v>1466</v>
      </c>
      <c r="H56" s="377" t="s">
        <v>536</v>
      </c>
      <c r="I56" s="377" t="s">
        <v>1467</v>
      </c>
      <c r="J56" s="379"/>
      <c r="K56" s="380"/>
    </row>
    <row r="57" spans="1:11" ht="45">
      <c r="A57" s="388">
        <v>48</v>
      </c>
      <c r="B57" s="377" t="s">
        <v>1468</v>
      </c>
      <c r="C57" s="377" t="s">
        <v>1320</v>
      </c>
      <c r="D57" s="378" t="s">
        <v>1428</v>
      </c>
      <c r="E57" s="382">
        <v>54.28</v>
      </c>
      <c r="F57" s="382">
        <v>550</v>
      </c>
      <c r="G57" s="381" t="s">
        <v>1469</v>
      </c>
      <c r="H57" s="377" t="s">
        <v>532</v>
      </c>
      <c r="I57" s="377" t="s">
        <v>1470</v>
      </c>
      <c r="J57" s="379"/>
      <c r="K57" s="380"/>
    </row>
    <row r="58" spans="1:11" ht="45">
      <c r="A58" s="388">
        <v>49</v>
      </c>
      <c r="B58" s="377" t="s">
        <v>1471</v>
      </c>
      <c r="C58" s="377" t="s">
        <v>1320</v>
      </c>
      <c r="D58" s="378" t="s">
        <v>1428</v>
      </c>
      <c r="E58" s="382">
        <v>194</v>
      </c>
      <c r="F58" s="382">
        <v>937.5</v>
      </c>
      <c r="G58" s="381" t="s">
        <v>1472</v>
      </c>
      <c r="H58" s="377" t="s">
        <v>536</v>
      </c>
      <c r="I58" s="377" t="s">
        <v>1473</v>
      </c>
      <c r="J58" s="379"/>
      <c r="K58" s="380"/>
    </row>
    <row r="59" spans="1:11" ht="30">
      <c r="A59" s="388">
        <v>50</v>
      </c>
      <c r="B59" s="377" t="s">
        <v>1474</v>
      </c>
      <c r="C59" s="377" t="s">
        <v>1320</v>
      </c>
      <c r="D59" s="378" t="s">
        <v>1475</v>
      </c>
      <c r="E59" s="382">
        <v>109.86</v>
      </c>
      <c r="F59" s="382"/>
      <c r="G59" s="381" t="s">
        <v>1476</v>
      </c>
      <c r="H59" s="377" t="s">
        <v>537</v>
      </c>
      <c r="I59" s="377" t="s">
        <v>1477</v>
      </c>
      <c r="J59" s="377"/>
      <c r="K59" s="380"/>
    </row>
    <row r="60" spans="1:11" ht="30">
      <c r="A60" s="388">
        <v>51</v>
      </c>
      <c r="B60" s="386" t="s">
        <v>1478</v>
      </c>
      <c r="C60" s="377" t="s">
        <v>1320</v>
      </c>
      <c r="D60" s="378" t="s">
        <v>1479</v>
      </c>
      <c r="E60" s="378">
        <v>668</v>
      </c>
      <c r="F60" s="378">
        <v>17700.330000000002</v>
      </c>
      <c r="G60" s="378"/>
      <c r="H60" s="378"/>
      <c r="I60" s="378"/>
      <c r="J60" s="378">
        <v>205283637</v>
      </c>
      <c r="K60" s="377" t="s">
        <v>1480</v>
      </c>
    </row>
    <row r="61" spans="1:11" ht="30">
      <c r="A61" s="388">
        <v>52</v>
      </c>
      <c r="B61" s="386" t="s">
        <v>1481</v>
      </c>
      <c r="C61" s="377" t="s">
        <v>1320</v>
      </c>
      <c r="D61" s="378" t="s">
        <v>1482</v>
      </c>
      <c r="E61" s="378">
        <v>90</v>
      </c>
      <c r="F61" s="378">
        <v>562.5</v>
      </c>
      <c r="G61" s="378"/>
      <c r="H61" s="378"/>
      <c r="I61" s="378"/>
      <c r="J61" s="378">
        <v>17001000134</v>
      </c>
      <c r="K61" s="377" t="s">
        <v>1483</v>
      </c>
    </row>
    <row r="62" spans="1:11" ht="30">
      <c r="A62" s="388">
        <v>53</v>
      </c>
      <c r="B62" s="386" t="s">
        <v>1484</v>
      </c>
      <c r="C62" s="377" t="s">
        <v>1320</v>
      </c>
      <c r="D62" s="378" t="s">
        <v>1482</v>
      </c>
      <c r="E62" s="378">
        <v>156.80000000000001</v>
      </c>
      <c r="F62" s="378">
        <v>800</v>
      </c>
      <c r="G62" s="378"/>
      <c r="H62" s="378"/>
      <c r="I62" s="378"/>
      <c r="J62" s="378" t="s">
        <v>1485</v>
      </c>
      <c r="K62" s="377" t="s">
        <v>1486</v>
      </c>
    </row>
    <row r="63" spans="1:11" ht="30">
      <c r="A63" s="388">
        <v>54</v>
      </c>
      <c r="B63" s="386" t="s">
        <v>1487</v>
      </c>
      <c r="C63" s="377" t="s">
        <v>1320</v>
      </c>
      <c r="D63" s="531" t="s">
        <v>3144</v>
      </c>
      <c r="E63" s="378">
        <v>45</v>
      </c>
      <c r="F63" s="378">
        <v>625</v>
      </c>
      <c r="G63" s="378"/>
      <c r="H63" s="378"/>
      <c r="I63" s="378"/>
      <c r="J63" s="378" t="s">
        <v>1488</v>
      </c>
      <c r="K63" s="377" t="s">
        <v>1489</v>
      </c>
    </row>
    <row r="64" spans="1:11" ht="30">
      <c r="A64" s="388">
        <v>55</v>
      </c>
      <c r="B64" s="386" t="s">
        <v>1490</v>
      </c>
      <c r="C64" s="377" t="s">
        <v>1320</v>
      </c>
      <c r="D64" s="378" t="s">
        <v>1340</v>
      </c>
      <c r="E64" s="382">
        <v>88.89</v>
      </c>
      <c r="F64" s="382">
        <v>883.25</v>
      </c>
      <c r="G64" s="382"/>
      <c r="H64" s="382"/>
      <c r="I64" s="382"/>
      <c r="J64" s="383" t="s">
        <v>1491</v>
      </c>
      <c r="K64" s="377" t="s">
        <v>1492</v>
      </c>
    </row>
    <row r="65" spans="1:11" ht="30">
      <c r="A65" s="388">
        <v>56</v>
      </c>
      <c r="B65" s="386" t="s">
        <v>1493</v>
      </c>
      <c r="C65" s="377" t="s">
        <v>1320</v>
      </c>
      <c r="D65" s="378" t="s">
        <v>1340</v>
      </c>
      <c r="E65" s="382">
        <v>70</v>
      </c>
      <c r="F65" s="382">
        <v>1200</v>
      </c>
      <c r="G65" s="382"/>
      <c r="H65" s="382"/>
      <c r="I65" s="382"/>
      <c r="J65" s="383" t="s">
        <v>1494</v>
      </c>
      <c r="K65" s="377" t="s">
        <v>1495</v>
      </c>
    </row>
    <row r="66" spans="1:11" ht="45">
      <c r="A66" s="388">
        <v>57</v>
      </c>
      <c r="B66" s="386" t="s">
        <v>1496</v>
      </c>
      <c r="C66" s="377" t="s">
        <v>1320</v>
      </c>
      <c r="D66" s="378" t="s">
        <v>1321</v>
      </c>
      <c r="E66" s="378">
        <v>106</v>
      </c>
      <c r="F66" s="378">
        <v>1000</v>
      </c>
      <c r="G66" s="378"/>
      <c r="H66" s="378"/>
      <c r="I66" s="378"/>
      <c r="J66" s="381" t="s">
        <v>1497</v>
      </c>
      <c r="K66" s="377" t="s">
        <v>1498</v>
      </c>
    </row>
    <row r="67" spans="1:11" ht="30">
      <c r="A67" s="388">
        <v>58</v>
      </c>
      <c r="B67" s="386" t="s">
        <v>1499</v>
      </c>
      <c r="C67" s="377" t="s">
        <v>1320</v>
      </c>
      <c r="D67" s="378" t="s">
        <v>1334</v>
      </c>
      <c r="E67" s="382">
        <v>135.69999999999999</v>
      </c>
      <c r="F67" s="382">
        <v>625</v>
      </c>
      <c r="G67" s="382"/>
      <c r="H67" s="382"/>
      <c r="I67" s="382"/>
      <c r="J67" s="378">
        <v>26001002376</v>
      </c>
      <c r="K67" s="377" t="s">
        <v>1500</v>
      </c>
    </row>
    <row r="68" spans="1:11" ht="30">
      <c r="A68" s="388">
        <v>59</v>
      </c>
      <c r="B68" s="386" t="s">
        <v>1501</v>
      </c>
      <c r="C68" s="377" t="s">
        <v>1320</v>
      </c>
      <c r="D68" s="378" t="s">
        <v>1340</v>
      </c>
      <c r="E68" s="382">
        <v>60</v>
      </c>
      <c r="F68" s="382">
        <v>625</v>
      </c>
      <c r="G68" s="382"/>
      <c r="H68" s="382"/>
      <c r="I68" s="382"/>
      <c r="J68" s="383" t="s">
        <v>1502</v>
      </c>
      <c r="K68" s="377" t="s">
        <v>1503</v>
      </c>
    </row>
    <row r="69" spans="1:11" ht="30">
      <c r="A69" s="388">
        <v>60</v>
      </c>
      <c r="B69" s="386" t="s">
        <v>1504</v>
      </c>
      <c r="C69" s="377" t="s">
        <v>1320</v>
      </c>
      <c r="D69" s="378" t="s">
        <v>1340</v>
      </c>
      <c r="E69" s="382">
        <v>70</v>
      </c>
      <c r="F69" s="382">
        <v>500</v>
      </c>
      <c r="G69" s="382"/>
      <c r="H69" s="382"/>
      <c r="I69" s="382"/>
      <c r="J69" s="382">
        <v>225063123</v>
      </c>
      <c r="K69" s="377" t="s">
        <v>1505</v>
      </c>
    </row>
    <row r="70" spans="1:11" ht="30">
      <c r="A70" s="388">
        <v>61</v>
      </c>
      <c r="B70" s="386" t="s">
        <v>1506</v>
      </c>
      <c r="C70" s="377" t="s">
        <v>1320</v>
      </c>
      <c r="D70" s="378" t="s">
        <v>1340</v>
      </c>
      <c r="E70" s="378">
        <v>219</v>
      </c>
      <c r="F70" s="378">
        <v>800</v>
      </c>
      <c r="G70" s="378"/>
      <c r="H70" s="378"/>
      <c r="I70" s="378"/>
      <c r="J70" s="381" t="s">
        <v>1507</v>
      </c>
      <c r="K70" s="377" t="s">
        <v>1508</v>
      </c>
    </row>
    <row r="71" spans="1:11" ht="30">
      <c r="A71" s="388">
        <v>62</v>
      </c>
      <c r="B71" s="386" t="s">
        <v>1509</v>
      </c>
      <c r="C71" s="377" t="s">
        <v>1320</v>
      </c>
      <c r="D71" s="378" t="s">
        <v>1340</v>
      </c>
      <c r="E71" s="382">
        <v>100.2</v>
      </c>
      <c r="F71" s="382">
        <v>625</v>
      </c>
      <c r="G71" s="382"/>
      <c r="H71" s="382"/>
      <c r="I71" s="382"/>
      <c r="J71" s="383" t="s">
        <v>1510</v>
      </c>
      <c r="K71" s="377" t="s">
        <v>1511</v>
      </c>
    </row>
    <row r="72" spans="1:11" ht="30">
      <c r="A72" s="388">
        <v>63</v>
      </c>
      <c r="B72" s="386" t="s">
        <v>1512</v>
      </c>
      <c r="C72" s="377" t="s">
        <v>1320</v>
      </c>
      <c r="D72" s="378" t="s">
        <v>1340</v>
      </c>
      <c r="E72" s="382">
        <v>75</v>
      </c>
      <c r="F72" s="382">
        <v>500</v>
      </c>
      <c r="G72" s="382"/>
      <c r="H72" s="382"/>
      <c r="I72" s="382"/>
      <c r="J72" s="383" t="s">
        <v>1513</v>
      </c>
      <c r="K72" s="377" t="s">
        <v>1514</v>
      </c>
    </row>
    <row r="73" spans="1:11" ht="30">
      <c r="A73" s="731">
        <v>64</v>
      </c>
      <c r="B73" s="727" t="s">
        <v>1515</v>
      </c>
      <c r="C73" s="377" t="s">
        <v>1320</v>
      </c>
      <c r="D73" s="728" t="s">
        <v>1340</v>
      </c>
      <c r="E73" s="730">
        <v>87</v>
      </c>
      <c r="F73" s="382">
        <v>400</v>
      </c>
      <c r="G73" s="382"/>
      <c r="H73" s="382"/>
      <c r="I73" s="382"/>
      <c r="J73" s="383" t="s">
        <v>1516</v>
      </c>
      <c r="K73" s="377" t="s">
        <v>1517</v>
      </c>
    </row>
    <row r="74" spans="1:11" ht="30">
      <c r="A74" s="732"/>
      <c r="B74" s="727"/>
      <c r="C74" s="377" t="s">
        <v>1320</v>
      </c>
      <c r="D74" s="729"/>
      <c r="E74" s="730"/>
      <c r="F74" s="382">
        <v>400</v>
      </c>
      <c r="G74" s="382"/>
      <c r="H74" s="382"/>
      <c r="I74" s="382"/>
      <c r="J74" s="383" t="s">
        <v>1518</v>
      </c>
      <c r="K74" s="377" t="s">
        <v>1519</v>
      </c>
    </row>
    <row r="75" spans="1:11" ht="30">
      <c r="A75" s="388">
        <v>65</v>
      </c>
      <c r="B75" s="386" t="s">
        <v>1520</v>
      </c>
      <c r="C75" s="377" t="s">
        <v>1320</v>
      </c>
      <c r="D75" s="378" t="s">
        <v>1340</v>
      </c>
      <c r="E75" s="382">
        <v>110</v>
      </c>
      <c r="F75" s="382">
        <v>800</v>
      </c>
      <c r="G75" s="382"/>
      <c r="H75" s="382"/>
      <c r="I75" s="382"/>
      <c r="J75" s="382">
        <v>47001000294</v>
      </c>
      <c r="K75" s="377" t="s">
        <v>1521</v>
      </c>
    </row>
    <row r="76" spans="1:11" ht="30">
      <c r="A76" s="388">
        <v>66</v>
      </c>
      <c r="B76" s="386" t="s">
        <v>1522</v>
      </c>
      <c r="C76" s="377" t="s">
        <v>1320</v>
      </c>
      <c r="D76" s="378" t="s">
        <v>1321</v>
      </c>
      <c r="E76" s="382">
        <v>800</v>
      </c>
      <c r="F76" s="382">
        <v>800</v>
      </c>
      <c r="G76" s="382"/>
      <c r="H76" s="382"/>
      <c r="I76" s="382"/>
      <c r="J76" s="382">
        <v>204439170</v>
      </c>
      <c r="K76" s="377" t="s">
        <v>1523</v>
      </c>
    </row>
    <row r="77" spans="1:11" ht="30">
      <c r="A77" s="731">
        <v>67</v>
      </c>
      <c r="B77" s="727" t="s">
        <v>1524</v>
      </c>
      <c r="C77" s="377" t="s">
        <v>1320</v>
      </c>
      <c r="D77" s="728" t="s">
        <v>1340</v>
      </c>
      <c r="E77" s="730">
        <v>140.9</v>
      </c>
      <c r="F77" s="382">
        <v>250</v>
      </c>
      <c r="G77" s="382"/>
      <c r="H77" s="382"/>
      <c r="I77" s="382"/>
      <c r="J77" s="382">
        <v>62007000585</v>
      </c>
      <c r="K77" s="377" t="s">
        <v>1525</v>
      </c>
    </row>
    <row r="78" spans="1:11" ht="30">
      <c r="A78" s="732"/>
      <c r="B78" s="727"/>
      <c r="C78" s="377" t="s">
        <v>1320</v>
      </c>
      <c r="D78" s="729"/>
      <c r="E78" s="730"/>
      <c r="F78" s="382">
        <v>250</v>
      </c>
      <c r="G78" s="382"/>
      <c r="H78" s="382"/>
      <c r="I78" s="382"/>
      <c r="J78" s="383" t="s">
        <v>1526</v>
      </c>
      <c r="K78" s="377" t="s">
        <v>1527</v>
      </c>
    </row>
    <row r="79" spans="1:11" ht="30">
      <c r="A79" s="388">
        <v>68</v>
      </c>
      <c r="B79" s="386" t="s">
        <v>1528</v>
      </c>
      <c r="C79" s="377" t="s">
        <v>1320</v>
      </c>
      <c r="D79" s="378" t="s">
        <v>1340</v>
      </c>
      <c r="E79" s="382">
        <v>100</v>
      </c>
      <c r="F79" s="382">
        <v>625</v>
      </c>
      <c r="G79" s="382"/>
      <c r="H79" s="382"/>
      <c r="I79" s="382"/>
      <c r="J79" s="382">
        <v>230030613</v>
      </c>
      <c r="K79" s="377" t="s">
        <v>1529</v>
      </c>
    </row>
    <row r="80" spans="1:11" ht="45">
      <c r="A80" s="388">
        <v>69</v>
      </c>
      <c r="B80" s="386" t="s">
        <v>1530</v>
      </c>
      <c r="C80" s="377" t="s">
        <v>1320</v>
      </c>
      <c r="D80" s="378" t="s">
        <v>1449</v>
      </c>
      <c r="E80" s="378">
        <v>190</v>
      </c>
      <c r="F80" s="382">
        <v>2685.08</v>
      </c>
      <c r="G80" s="387"/>
      <c r="H80" s="387"/>
      <c r="I80" s="387"/>
      <c r="J80" s="381" t="s">
        <v>1271</v>
      </c>
      <c r="K80" s="377" t="s">
        <v>1270</v>
      </c>
    </row>
    <row r="81" spans="1:11" ht="30">
      <c r="A81" s="388">
        <v>70</v>
      </c>
      <c r="B81" s="386" t="s">
        <v>1531</v>
      </c>
      <c r="C81" s="377" t="s">
        <v>1320</v>
      </c>
      <c r="D81" s="378" t="s">
        <v>1340</v>
      </c>
      <c r="E81" s="382">
        <v>90</v>
      </c>
      <c r="F81" s="382">
        <v>500</v>
      </c>
      <c r="G81" s="382"/>
      <c r="H81" s="382"/>
      <c r="I81" s="382"/>
      <c r="J81" s="378">
        <v>53001007238</v>
      </c>
      <c r="K81" s="377" t="s">
        <v>1532</v>
      </c>
    </row>
    <row r="82" spans="1:11" ht="30">
      <c r="A82" s="388">
        <v>71</v>
      </c>
      <c r="B82" s="386" t="s">
        <v>1533</v>
      </c>
      <c r="C82" s="377" t="s">
        <v>1320</v>
      </c>
      <c r="D82" s="378" t="s">
        <v>1340</v>
      </c>
      <c r="E82" s="382">
        <v>225</v>
      </c>
      <c r="F82" s="382">
        <v>840</v>
      </c>
      <c r="G82" s="382"/>
      <c r="H82" s="382"/>
      <c r="I82" s="382"/>
      <c r="J82" s="382">
        <v>231171166</v>
      </c>
      <c r="K82" s="377" t="s">
        <v>1534</v>
      </c>
    </row>
    <row r="83" spans="1:11" ht="30">
      <c r="A83" s="388">
        <v>72</v>
      </c>
      <c r="B83" s="386" t="s">
        <v>1535</v>
      </c>
      <c r="C83" s="377" t="s">
        <v>1320</v>
      </c>
      <c r="D83" s="378" t="s">
        <v>1340</v>
      </c>
      <c r="E83" s="382">
        <v>200.5</v>
      </c>
      <c r="F83" s="382">
        <v>550</v>
      </c>
      <c r="G83" s="382"/>
      <c r="H83" s="382"/>
      <c r="I83" s="382"/>
      <c r="J83" s="383" t="s">
        <v>1536</v>
      </c>
      <c r="K83" s="377" t="s">
        <v>1537</v>
      </c>
    </row>
    <row r="84" spans="1:11" ht="30">
      <c r="A84" s="388">
        <v>73</v>
      </c>
      <c r="B84" s="386" t="s">
        <v>1538</v>
      </c>
      <c r="C84" s="377" t="s">
        <v>1320</v>
      </c>
      <c r="D84" s="378" t="s">
        <v>1340</v>
      </c>
      <c r="E84" s="382">
        <v>161</v>
      </c>
      <c r="F84" s="382">
        <v>625</v>
      </c>
      <c r="G84" s="382"/>
      <c r="H84" s="382"/>
      <c r="I84" s="382"/>
      <c r="J84" s="378">
        <v>61008000273</v>
      </c>
      <c r="K84" s="377" t="s">
        <v>1539</v>
      </c>
    </row>
    <row r="85" spans="1:11" ht="30">
      <c r="A85" s="388">
        <v>74</v>
      </c>
      <c r="B85" s="386" t="s">
        <v>1540</v>
      </c>
      <c r="C85" s="377" t="s">
        <v>1320</v>
      </c>
      <c r="D85" s="378" t="s">
        <v>1340</v>
      </c>
      <c r="E85" s="382">
        <v>60</v>
      </c>
      <c r="F85" s="382">
        <v>300</v>
      </c>
      <c r="G85" s="382"/>
      <c r="H85" s="382"/>
      <c r="I85" s="382"/>
      <c r="J85" s="383" t="s">
        <v>1541</v>
      </c>
      <c r="K85" s="377" t="s">
        <v>1542</v>
      </c>
    </row>
    <row r="86" spans="1:11" ht="30">
      <c r="A86" s="388">
        <v>75</v>
      </c>
      <c r="B86" s="386" t="s">
        <v>1543</v>
      </c>
      <c r="C86" s="377" t="s">
        <v>1320</v>
      </c>
      <c r="D86" s="378" t="s">
        <v>1340</v>
      </c>
      <c r="E86" s="382">
        <v>144.4</v>
      </c>
      <c r="F86" s="382">
        <v>1000</v>
      </c>
      <c r="G86" s="382"/>
      <c r="H86" s="382"/>
      <c r="I86" s="382"/>
      <c r="J86" s="383" t="s">
        <v>1544</v>
      </c>
      <c r="K86" s="377" t="s">
        <v>1545</v>
      </c>
    </row>
    <row r="87" spans="1:11" ht="30">
      <c r="A87" s="388">
        <v>76</v>
      </c>
      <c r="B87" s="386" t="s">
        <v>1546</v>
      </c>
      <c r="C87" s="377" t="s">
        <v>1320</v>
      </c>
      <c r="D87" s="378" t="s">
        <v>1340</v>
      </c>
      <c r="E87" s="382">
        <v>72</v>
      </c>
      <c r="F87" s="382">
        <v>625</v>
      </c>
      <c r="G87" s="382"/>
      <c r="H87" s="382"/>
      <c r="I87" s="382"/>
      <c r="J87" s="383" t="s">
        <v>1547</v>
      </c>
      <c r="K87" s="377" t="s">
        <v>1548</v>
      </c>
    </row>
    <row r="88" spans="1:11" ht="60">
      <c r="A88" s="388">
        <v>77</v>
      </c>
      <c r="B88" s="386" t="s">
        <v>1549</v>
      </c>
      <c r="C88" s="377" t="s">
        <v>1320</v>
      </c>
      <c r="D88" s="378" t="s">
        <v>1428</v>
      </c>
      <c r="E88" s="382">
        <v>50</v>
      </c>
      <c r="F88" s="382">
        <v>500</v>
      </c>
      <c r="G88" s="382"/>
      <c r="H88" s="382"/>
      <c r="I88" s="382"/>
      <c r="J88" s="382">
        <v>61006012731</v>
      </c>
      <c r="K88" s="377" t="s">
        <v>1550</v>
      </c>
    </row>
    <row r="89" spans="1:11" ht="30">
      <c r="A89" s="388">
        <v>78</v>
      </c>
      <c r="B89" s="386" t="s">
        <v>1551</v>
      </c>
      <c r="C89" s="377" t="s">
        <v>1320</v>
      </c>
      <c r="D89" s="378" t="s">
        <v>1340</v>
      </c>
      <c r="E89" s="382">
        <v>80</v>
      </c>
      <c r="F89" s="382">
        <v>650</v>
      </c>
      <c r="G89" s="382"/>
      <c r="H89" s="382"/>
      <c r="I89" s="382"/>
      <c r="J89" s="381" t="s">
        <v>1552</v>
      </c>
      <c r="K89" s="377" t="s">
        <v>1553</v>
      </c>
    </row>
    <row r="90" spans="1:11" ht="30">
      <c r="A90" s="388">
        <v>79</v>
      </c>
      <c r="B90" s="386" t="s">
        <v>1554</v>
      </c>
      <c r="C90" s="377" t="s">
        <v>1320</v>
      </c>
      <c r="D90" s="378" t="s">
        <v>1428</v>
      </c>
      <c r="E90" s="382">
        <v>68</v>
      </c>
      <c r="F90" s="382">
        <v>985</v>
      </c>
      <c r="G90" s="382"/>
      <c r="H90" s="382"/>
      <c r="I90" s="382"/>
      <c r="J90" s="381" t="s">
        <v>1555</v>
      </c>
      <c r="K90" s="377" t="s">
        <v>1556</v>
      </c>
    </row>
    <row r="91" spans="1:11" ht="45">
      <c r="A91" s="388">
        <v>80</v>
      </c>
      <c r="B91" s="386" t="s">
        <v>1557</v>
      </c>
      <c r="C91" s="377" t="s">
        <v>1320</v>
      </c>
      <c r="D91" s="378" t="s">
        <v>1428</v>
      </c>
      <c r="E91" s="382">
        <v>60</v>
      </c>
      <c r="F91" s="382">
        <v>1500</v>
      </c>
      <c r="G91" s="382"/>
      <c r="H91" s="382"/>
      <c r="I91" s="382"/>
      <c r="J91" s="381" t="s">
        <v>1558</v>
      </c>
      <c r="K91" s="377" t="s">
        <v>1559</v>
      </c>
    </row>
    <row r="92" spans="1:11" ht="30">
      <c r="A92" s="391">
        <v>81</v>
      </c>
      <c r="B92" s="386" t="s">
        <v>1560</v>
      </c>
      <c r="C92" s="377" t="s">
        <v>1320</v>
      </c>
      <c r="D92" s="378" t="s">
        <v>1428</v>
      </c>
      <c r="E92" s="382">
        <v>184</v>
      </c>
      <c r="F92" s="382">
        <v>400</v>
      </c>
      <c r="G92" s="382"/>
      <c r="H92" s="382"/>
      <c r="I92" s="382"/>
      <c r="J92" s="381" t="s">
        <v>1561</v>
      </c>
      <c r="K92" s="377" t="s">
        <v>1562</v>
      </c>
    </row>
    <row r="93" spans="1:11" ht="30">
      <c r="A93" s="391">
        <v>82</v>
      </c>
      <c r="B93" s="386" t="s">
        <v>1563</v>
      </c>
      <c r="C93" s="377" t="s">
        <v>1320</v>
      </c>
      <c r="D93" s="378" t="s">
        <v>1428</v>
      </c>
      <c r="E93" s="382">
        <v>100</v>
      </c>
      <c r="F93" s="378">
        <v>883.25</v>
      </c>
      <c r="G93" s="382"/>
      <c r="H93" s="382"/>
      <c r="I93" s="382"/>
      <c r="J93" s="381" t="s">
        <v>1564</v>
      </c>
      <c r="K93" s="377" t="s">
        <v>1565</v>
      </c>
    </row>
    <row r="94" spans="1:11" ht="30">
      <c r="A94" s="391">
        <v>83</v>
      </c>
      <c r="B94" s="386" t="s">
        <v>1566</v>
      </c>
      <c r="C94" s="377" t="s">
        <v>1320</v>
      </c>
      <c r="D94" s="378" t="s">
        <v>1428</v>
      </c>
      <c r="E94" s="382">
        <v>70.3</v>
      </c>
      <c r="F94" s="382">
        <v>1000</v>
      </c>
      <c r="G94" s="382"/>
      <c r="H94" s="382"/>
      <c r="I94" s="382"/>
      <c r="J94" s="381" t="s">
        <v>1567</v>
      </c>
      <c r="K94" s="377" t="s">
        <v>1568</v>
      </c>
    </row>
    <row r="95" spans="1:11" ht="45">
      <c r="A95" s="391">
        <v>84</v>
      </c>
      <c r="B95" s="386" t="s">
        <v>1569</v>
      </c>
      <c r="C95" s="377" t="s">
        <v>1320</v>
      </c>
      <c r="D95" s="378" t="s">
        <v>1428</v>
      </c>
      <c r="E95" s="382">
        <v>156.94999999999999</v>
      </c>
      <c r="F95" s="382">
        <v>1766.5</v>
      </c>
      <c r="G95" s="382"/>
      <c r="H95" s="382"/>
      <c r="I95" s="382"/>
      <c r="J95" s="381" t="s">
        <v>1570</v>
      </c>
      <c r="K95" s="377" t="s">
        <v>1571</v>
      </c>
    </row>
    <row r="96" spans="1:11" ht="60">
      <c r="A96" s="391">
        <v>85</v>
      </c>
      <c r="B96" s="386" t="s">
        <v>1572</v>
      </c>
      <c r="C96" s="377" t="s">
        <v>1320</v>
      </c>
      <c r="D96" s="378" t="s">
        <v>1428</v>
      </c>
      <c r="E96" s="382">
        <v>48</v>
      </c>
      <c r="F96" s="382">
        <v>500</v>
      </c>
      <c r="G96" s="382"/>
      <c r="H96" s="382"/>
      <c r="I96" s="382"/>
      <c r="J96" s="381" t="s">
        <v>1573</v>
      </c>
      <c r="K96" s="377" t="s">
        <v>1574</v>
      </c>
    </row>
    <row r="97" spans="1:11" ht="45">
      <c r="A97" s="391">
        <v>86</v>
      </c>
      <c r="B97" s="386" t="s">
        <v>1575</v>
      </c>
      <c r="C97" s="377" t="s">
        <v>1320</v>
      </c>
      <c r="D97" s="378" t="s">
        <v>1428</v>
      </c>
      <c r="E97" s="382">
        <v>25</v>
      </c>
      <c r="F97" s="382">
        <v>200</v>
      </c>
      <c r="G97" s="382"/>
      <c r="H97" s="382"/>
      <c r="I97" s="382"/>
      <c r="J97" s="381" t="s">
        <v>1576</v>
      </c>
      <c r="K97" s="377" t="s">
        <v>1577</v>
      </c>
    </row>
    <row r="98" spans="1:11" ht="75">
      <c r="A98" s="391">
        <v>87</v>
      </c>
      <c r="B98" s="386" t="s">
        <v>1578</v>
      </c>
      <c r="C98" s="377" t="s">
        <v>1320</v>
      </c>
      <c r="D98" s="378" t="s">
        <v>1475</v>
      </c>
      <c r="E98" s="382">
        <v>24.3</v>
      </c>
      <c r="F98" s="382">
        <v>180</v>
      </c>
      <c r="G98" s="382"/>
      <c r="H98" s="382"/>
      <c r="I98" s="382"/>
      <c r="J98" s="381" t="s">
        <v>1579</v>
      </c>
      <c r="K98" s="377" t="s">
        <v>1580</v>
      </c>
    </row>
    <row r="99" spans="1:11" ht="30">
      <c r="A99" s="391">
        <v>88</v>
      </c>
      <c r="B99" s="380" t="s">
        <v>1581</v>
      </c>
      <c r="C99" s="377" t="s">
        <v>1320</v>
      </c>
      <c r="D99" s="388" t="s">
        <v>1428</v>
      </c>
      <c r="E99" s="382">
        <v>40</v>
      </c>
      <c r="F99" s="382">
        <v>662.44</v>
      </c>
      <c r="G99" s="389"/>
      <c r="H99" s="379"/>
      <c r="I99" s="379"/>
      <c r="J99" s="381" t="s">
        <v>1582</v>
      </c>
      <c r="K99" s="380" t="s">
        <v>1583</v>
      </c>
    </row>
    <row r="100" spans="1:11" ht="60">
      <c r="A100" s="391">
        <v>89</v>
      </c>
      <c r="B100" s="380" t="s">
        <v>1584</v>
      </c>
      <c r="C100" s="377" t="s">
        <v>1320</v>
      </c>
      <c r="D100" s="388" t="s">
        <v>1428</v>
      </c>
      <c r="E100" s="382">
        <v>74.86</v>
      </c>
      <c r="F100" s="388">
        <v>1413.2</v>
      </c>
      <c r="G100" s="380"/>
      <c r="H100" s="379"/>
      <c r="I100" s="379"/>
      <c r="J100" s="381" t="s">
        <v>1585</v>
      </c>
      <c r="K100" s="380" t="s">
        <v>1586</v>
      </c>
    </row>
    <row r="101" spans="1:11" ht="30">
      <c r="A101" s="391">
        <v>90</v>
      </c>
      <c r="B101" s="390" t="s">
        <v>1587</v>
      </c>
      <c r="C101" s="377" t="s">
        <v>1320</v>
      </c>
      <c r="D101" s="391" t="s">
        <v>1337</v>
      </c>
      <c r="E101" s="391">
        <v>123.24</v>
      </c>
      <c r="F101" s="391">
        <v>835</v>
      </c>
      <c r="G101" s="391">
        <v>14001001035</v>
      </c>
      <c r="H101" s="392" t="s">
        <v>742</v>
      </c>
      <c r="I101" s="392" t="s">
        <v>1588</v>
      </c>
      <c r="J101" s="392"/>
      <c r="K101" s="390"/>
    </row>
    <row r="102" spans="1:11" ht="30">
      <c r="A102" s="391">
        <v>91</v>
      </c>
      <c r="B102" s="390" t="s">
        <v>1589</v>
      </c>
      <c r="C102" s="377" t="s">
        <v>1320</v>
      </c>
      <c r="D102" s="391" t="s">
        <v>1428</v>
      </c>
      <c r="E102" s="391">
        <v>93.9</v>
      </c>
      <c r="F102" s="391">
        <v>500</v>
      </c>
      <c r="G102" s="393" t="s">
        <v>484</v>
      </c>
      <c r="H102" s="392" t="s">
        <v>483</v>
      </c>
      <c r="I102" s="392" t="s">
        <v>482</v>
      </c>
      <c r="J102" s="392"/>
      <c r="K102" s="390"/>
    </row>
    <row r="103" spans="1:11" ht="30">
      <c r="A103" s="391">
        <v>92</v>
      </c>
      <c r="B103" s="390" t="s">
        <v>1590</v>
      </c>
      <c r="C103" s="377" t="s">
        <v>1320</v>
      </c>
      <c r="D103" s="391" t="s">
        <v>1428</v>
      </c>
      <c r="E103" s="391">
        <v>73.7</v>
      </c>
      <c r="F103" s="391">
        <v>1413.2</v>
      </c>
      <c r="G103" s="391"/>
      <c r="H103" s="394"/>
      <c r="I103" s="394"/>
      <c r="J103" s="394">
        <v>404385134</v>
      </c>
      <c r="K103" s="390" t="s">
        <v>1591</v>
      </c>
    </row>
    <row r="104" spans="1:11" ht="45">
      <c r="A104" s="391">
        <v>93</v>
      </c>
      <c r="B104" s="390" t="s">
        <v>1592</v>
      </c>
      <c r="C104" s="377" t="s">
        <v>1320</v>
      </c>
      <c r="D104" s="391" t="s">
        <v>1428</v>
      </c>
      <c r="E104" s="391">
        <v>600</v>
      </c>
      <c r="F104" s="391">
        <v>6182.75</v>
      </c>
      <c r="G104" s="391"/>
      <c r="H104" s="394"/>
      <c r="I104" s="394"/>
      <c r="J104" s="394">
        <v>404406166</v>
      </c>
      <c r="K104" s="390" t="s">
        <v>1593</v>
      </c>
    </row>
    <row r="105" spans="1:11" ht="45">
      <c r="A105" s="391">
        <v>94</v>
      </c>
      <c r="B105" s="390" t="s">
        <v>1594</v>
      </c>
      <c r="C105" s="377" t="s">
        <v>1320</v>
      </c>
      <c r="D105" s="391" t="s">
        <v>1428</v>
      </c>
      <c r="E105" s="391">
        <v>200</v>
      </c>
      <c r="F105" s="391">
        <v>1500</v>
      </c>
      <c r="G105" s="391"/>
      <c r="H105" s="394"/>
      <c r="I105" s="394"/>
      <c r="J105" s="394">
        <v>12001017899</v>
      </c>
      <c r="K105" s="390" t="s">
        <v>1595</v>
      </c>
    </row>
    <row r="106" spans="1:11" ht="60">
      <c r="A106" s="391">
        <v>95</v>
      </c>
      <c r="B106" s="24" t="s">
        <v>1596</v>
      </c>
      <c r="C106" s="24" t="s">
        <v>1597</v>
      </c>
      <c r="D106" s="98" t="s">
        <v>1598</v>
      </c>
      <c r="E106" s="98"/>
      <c r="F106" s="98">
        <v>21240</v>
      </c>
      <c r="G106" s="24"/>
      <c r="H106" s="282"/>
      <c r="I106" s="282"/>
      <c r="J106" s="395">
        <v>211360944</v>
      </c>
      <c r="K106" s="24" t="s">
        <v>1599</v>
      </c>
    </row>
    <row r="107" spans="1:11" ht="30">
      <c r="A107" s="533">
        <v>96</v>
      </c>
      <c r="B107" s="533" t="s">
        <v>3136</v>
      </c>
      <c r="C107" s="24" t="s">
        <v>1597</v>
      </c>
      <c r="D107" s="533" t="s">
        <v>3137</v>
      </c>
      <c r="E107" s="530">
        <v>46.05</v>
      </c>
      <c r="F107" s="533">
        <v>440</v>
      </c>
      <c r="G107" s="393" t="s">
        <v>3138</v>
      </c>
      <c r="H107" s="534" t="s">
        <v>556</v>
      </c>
      <c r="I107" s="535" t="s">
        <v>3139</v>
      </c>
      <c r="J107" s="376"/>
      <c r="K107" s="24"/>
    </row>
    <row r="108" spans="1:11" ht="30">
      <c r="A108" s="533">
        <v>97</v>
      </c>
      <c r="B108" s="533" t="s">
        <v>3140</v>
      </c>
      <c r="C108" s="24" t="s">
        <v>1597</v>
      </c>
      <c r="D108" s="533" t="s">
        <v>3137</v>
      </c>
      <c r="E108" s="530">
        <v>175.15</v>
      </c>
      <c r="F108" s="533">
        <v>1175</v>
      </c>
      <c r="G108" s="393" t="s">
        <v>3141</v>
      </c>
      <c r="H108" s="534" t="s">
        <v>3142</v>
      </c>
      <c r="I108" s="535" t="s">
        <v>3143</v>
      </c>
      <c r="J108" s="376"/>
      <c r="K108" s="24"/>
    </row>
    <row r="109" spans="1:11" ht="30">
      <c r="A109" s="533">
        <v>98</v>
      </c>
      <c r="B109" s="533" t="s">
        <v>3145</v>
      </c>
      <c r="C109" s="536" t="s">
        <v>1320</v>
      </c>
      <c r="D109" s="533" t="s">
        <v>3146</v>
      </c>
      <c r="E109" s="530">
        <v>100</v>
      </c>
      <c r="F109" s="533">
        <v>625</v>
      </c>
      <c r="G109" s="530">
        <v>31001006950</v>
      </c>
      <c r="H109" s="534" t="s">
        <v>458</v>
      </c>
      <c r="I109" s="535" t="s">
        <v>3147</v>
      </c>
      <c r="J109" s="532"/>
      <c r="K109" s="24"/>
    </row>
    <row r="110" spans="1:11" ht="30">
      <c r="A110" s="533">
        <v>99</v>
      </c>
      <c r="B110" s="533" t="s">
        <v>3148</v>
      </c>
      <c r="C110" s="536" t="s">
        <v>1320</v>
      </c>
      <c r="D110" s="533" t="s">
        <v>3149</v>
      </c>
      <c r="E110" s="530">
        <v>135</v>
      </c>
      <c r="F110" s="533">
        <v>825</v>
      </c>
      <c r="G110" s="530">
        <v>48001002277</v>
      </c>
      <c r="H110" s="534" t="s">
        <v>552</v>
      </c>
      <c r="I110" s="535" t="s">
        <v>3150</v>
      </c>
      <c r="J110" s="532"/>
      <c r="K110" s="24"/>
    </row>
    <row r="111" spans="1:11" ht="60">
      <c r="A111" s="533">
        <v>100</v>
      </c>
      <c r="B111" s="533" t="s">
        <v>3151</v>
      </c>
      <c r="C111" s="24" t="s">
        <v>1597</v>
      </c>
      <c r="D111" s="98" t="s">
        <v>1598</v>
      </c>
      <c r="E111" s="530"/>
      <c r="F111" s="533">
        <v>120</v>
      </c>
      <c r="G111" s="530"/>
      <c r="H111" s="534"/>
      <c r="I111" s="535"/>
      <c r="J111" s="534">
        <v>228544064</v>
      </c>
      <c r="K111" s="530" t="s">
        <v>3152</v>
      </c>
    </row>
    <row r="112" spans="1:11" ht="45">
      <c r="A112" s="533">
        <v>101</v>
      </c>
      <c r="B112" s="24" t="s">
        <v>1785</v>
      </c>
      <c r="C112" s="24" t="s">
        <v>1786</v>
      </c>
      <c r="D112" s="24" t="s">
        <v>1787</v>
      </c>
      <c r="E112" s="24">
        <v>80.599999999999994</v>
      </c>
      <c r="F112" s="24">
        <v>1400</v>
      </c>
      <c r="G112" s="24">
        <v>60001068733</v>
      </c>
      <c r="H112" s="24" t="s">
        <v>1788</v>
      </c>
      <c r="I112" s="24" t="s">
        <v>694</v>
      </c>
      <c r="J112" s="376"/>
      <c r="K112" s="185"/>
    </row>
    <row r="113" spans="1:11" ht="15">
      <c r="A113" s="533">
        <v>102</v>
      </c>
      <c r="B113" s="456" t="s">
        <v>1789</v>
      </c>
      <c r="C113" s="24" t="s">
        <v>1786</v>
      </c>
      <c r="D113" s="456" t="s">
        <v>1790</v>
      </c>
      <c r="E113" s="456">
        <v>150</v>
      </c>
      <c r="F113" s="456">
        <v>500</v>
      </c>
      <c r="G113" s="457" t="s">
        <v>1791</v>
      </c>
      <c r="H113" s="458" t="s">
        <v>540</v>
      </c>
      <c r="I113" s="458" t="s">
        <v>1792</v>
      </c>
      <c r="J113" s="376"/>
      <c r="K113" s="185"/>
    </row>
    <row r="114" spans="1:11" ht="30">
      <c r="A114" s="533">
        <v>103</v>
      </c>
      <c r="B114" s="363" t="s">
        <v>1793</v>
      </c>
      <c r="C114" s="363" t="s">
        <v>1794</v>
      </c>
      <c r="D114" s="363" t="s">
        <v>1795</v>
      </c>
      <c r="E114" s="363" t="s">
        <v>1796</v>
      </c>
      <c r="F114" s="459">
        <v>2000</v>
      </c>
      <c r="G114" s="460" t="s">
        <v>1797</v>
      </c>
      <c r="H114" s="461" t="s">
        <v>1798</v>
      </c>
      <c r="I114" s="461" t="s">
        <v>1799</v>
      </c>
      <c r="J114" s="462"/>
      <c r="K114" s="363"/>
    </row>
    <row r="115" spans="1:11" ht="30">
      <c r="A115" s="533">
        <v>104</v>
      </c>
      <c r="B115" s="363" t="s">
        <v>1800</v>
      </c>
      <c r="C115" s="363" t="s">
        <v>1794</v>
      </c>
      <c r="D115" s="363" t="s">
        <v>1801</v>
      </c>
      <c r="E115" s="363" t="s">
        <v>1802</v>
      </c>
      <c r="F115" s="459">
        <v>1094.69</v>
      </c>
      <c r="G115" s="460" t="s">
        <v>1803</v>
      </c>
      <c r="H115" s="461" t="s">
        <v>1804</v>
      </c>
      <c r="I115" s="461" t="s">
        <v>1805</v>
      </c>
      <c r="J115" s="462"/>
      <c r="K115" s="363"/>
    </row>
    <row r="116" spans="1:11" ht="30">
      <c r="A116" s="533">
        <v>105</v>
      </c>
      <c r="B116" s="363" t="s">
        <v>1806</v>
      </c>
      <c r="C116" s="363" t="s">
        <v>1794</v>
      </c>
      <c r="D116" s="363" t="s">
        <v>1807</v>
      </c>
      <c r="E116" s="363" t="s">
        <v>1808</v>
      </c>
      <c r="F116" s="459">
        <v>1000</v>
      </c>
      <c r="G116" s="459">
        <v>65002000521</v>
      </c>
      <c r="H116" s="461" t="s">
        <v>1809</v>
      </c>
      <c r="I116" s="461" t="s">
        <v>1810</v>
      </c>
      <c r="J116" s="462"/>
      <c r="K116" s="363"/>
    </row>
    <row r="117" spans="1:11" ht="30">
      <c r="A117" s="533">
        <v>106</v>
      </c>
      <c r="B117" s="363" t="s">
        <v>1811</v>
      </c>
      <c r="C117" s="363" t="s">
        <v>1794</v>
      </c>
      <c r="D117" s="363" t="s">
        <v>1812</v>
      </c>
      <c r="E117" s="363" t="s">
        <v>1813</v>
      </c>
      <c r="F117" s="459">
        <v>1094.69</v>
      </c>
      <c r="G117" s="463">
        <v>1024005145</v>
      </c>
      <c r="H117" s="363" t="s">
        <v>1814</v>
      </c>
      <c r="I117" s="363" t="s">
        <v>1815</v>
      </c>
      <c r="J117" s="462"/>
      <c r="K117" s="363"/>
    </row>
    <row r="118" spans="1:11" ht="30">
      <c r="A118" s="533">
        <v>107</v>
      </c>
      <c r="B118" s="363" t="s">
        <v>1816</v>
      </c>
      <c r="C118" s="363" t="s">
        <v>1794</v>
      </c>
      <c r="D118" s="464" t="s">
        <v>1817</v>
      </c>
      <c r="E118" s="363" t="s">
        <v>1818</v>
      </c>
      <c r="F118" s="459">
        <v>875.75</v>
      </c>
      <c r="G118" s="463">
        <v>1015012760</v>
      </c>
      <c r="H118" s="363" t="s">
        <v>1819</v>
      </c>
      <c r="I118" s="363" t="s">
        <v>1820</v>
      </c>
      <c r="J118" s="462"/>
      <c r="K118" s="363"/>
    </row>
    <row r="119" spans="1:11" ht="45">
      <c r="A119" s="533">
        <v>108</v>
      </c>
      <c r="B119" s="363" t="s">
        <v>1821</v>
      </c>
      <c r="C119" s="363" t="s">
        <v>1794</v>
      </c>
      <c r="D119" s="363" t="s">
        <v>1822</v>
      </c>
      <c r="E119" s="363" t="s">
        <v>1823</v>
      </c>
      <c r="F119" s="459">
        <v>1000</v>
      </c>
      <c r="G119" s="463">
        <v>62001000692</v>
      </c>
      <c r="H119" s="363" t="s">
        <v>791</v>
      </c>
      <c r="I119" s="363" t="s">
        <v>1824</v>
      </c>
      <c r="J119" s="462"/>
      <c r="K119" s="363"/>
    </row>
    <row r="120" spans="1:11" ht="45">
      <c r="A120" s="533">
        <v>109</v>
      </c>
      <c r="B120" s="363" t="s">
        <v>1825</v>
      </c>
      <c r="C120" s="363" t="s">
        <v>1794</v>
      </c>
      <c r="D120" s="363" t="s">
        <v>1826</v>
      </c>
      <c r="E120" s="363" t="s">
        <v>1827</v>
      </c>
      <c r="F120" s="459">
        <v>625</v>
      </c>
      <c r="G120" s="459">
        <v>19001093579</v>
      </c>
      <c r="H120" s="461" t="s">
        <v>1667</v>
      </c>
      <c r="I120" s="461" t="s">
        <v>1828</v>
      </c>
      <c r="J120" s="462"/>
      <c r="K120" s="363"/>
    </row>
    <row r="121" spans="1:11" ht="45">
      <c r="A121" s="533">
        <v>110</v>
      </c>
      <c r="B121" s="363" t="s">
        <v>1829</v>
      </c>
      <c r="C121" s="363" t="s">
        <v>1794</v>
      </c>
      <c r="D121" s="363" t="s">
        <v>1830</v>
      </c>
      <c r="E121" s="363" t="s">
        <v>1831</v>
      </c>
      <c r="F121" s="459">
        <v>766.29</v>
      </c>
      <c r="G121" s="459">
        <v>38001005158</v>
      </c>
      <c r="H121" s="461" t="s">
        <v>548</v>
      </c>
      <c r="I121" s="461" t="s">
        <v>1832</v>
      </c>
      <c r="J121" s="462"/>
      <c r="K121" s="363"/>
    </row>
    <row r="122" spans="1:11" ht="30">
      <c r="A122" s="533">
        <v>111</v>
      </c>
      <c r="B122" s="465" t="s">
        <v>1833</v>
      </c>
      <c r="C122" s="363" t="s">
        <v>1794</v>
      </c>
      <c r="D122" s="363" t="s">
        <v>1826</v>
      </c>
      <c r="E122" s="363" t="s">
        <v>1834</v>
      </c>
      <c r="F122" s="459">
        <v>875</v>
      </c>
      <c r="G122" s="459">
        <v>65002011766</v>
      </c>
      <c r="H122" s="461" t="s">
        <v>461</v>
      </c>
      <c r="I122" s="461" t="s">
        <v>1835</v>
      </c>
      <c r="J122" s="462"/>
      <c r="K122" s="363"/>
    </row>
    <row r="123" spans="1:11" ht="30">
      <c r="A123" s="533">
        <v>112</v>
      </c>
      <c r="B123" s="363" t="s">
        <v>1836</v>
      </c>
      <c r="C123" s="363" t="s">
        <v>1794</v>
      </c>
      <c r="D123" s="464" t="s">
        <v>1837</v>
      </c>
      <c r="E123" s="363" t="s">
        <v>1838</v>
      </c>
      <c r="F123" s="459">
        <v>1094.69</v>
      </c>
      <c r="G123" s="459">
        <v>1019068214</v>
      </c>
      <c r="H123" s="461" t="s">
        <v>1316</v>
      </c>
      <c r="I123" s="461" t="s">
        <v>736</v>
      </c>
      <c r="J123" s="462"/>
      <c r="K123" s="363"/>
    </row>
    <row r="124" spans="1:11" ht="45">
      <c r="A124" s="533">
        <v>113</v>
      </c>
      <c r="B124" s="363" t="s">
        <v>1839</v>
      </c>
      <c r="C124" s="363" t="s">
        <v>1794</v>
      </c>
      <c r="D124" s="363" t="s">
        <v>1837</v>
      </c>
      <c r="E124" s="363" t="s">
        <v>1840</v>
      </c>
      <c r="F124" s="459">
        <v>875</v>
      </c>
      <c r="G124" s="459">
        <v>1023007693</v>
      </c>
      <c r="H124" s="461" t="s">
        <v>752</v>
      </c>
      <c r="I124" s="461" t="s">
        <v>1716</v>
      </c>
      <c r="J124" s="462"/>
      <c r="K124" s="363"/>
    </row>
    <row r="125" spans="1:11" ht="30">
      <c r="A125" s="533">
        <v>114</v>
      </c>
      <c r="B125" s="363" t="s">
        <v>1841</v>
      </c>
      <c r="C125" s="363" t="s">
        <v>1794</v>
      </c>
      <c r="D125" s="363" t="s">
        <v>1826</v>
      </c>
      <c r="E125" s="363" t="s">
        <v>1842</v>
      </c>
      <c r="F125" s="459">
        <v>1050.9000000000001</v>
      </c>
      <c r="G125" s="459">
        <v>1019021695</v>
      </c>
      <c r="H125" s="461" t="s">
        <v>1843</v>
      </c>
      <c r="I125" s="461" t="s">
        <v>1844</v>
      </c>
      <c r="J125" s="462"/>
      <c r="K125" s="363"/>
    </row>
    <row r="126" spans="1:11" ht="30">
      <c r="A126" s="533">
        <v>115</v>
      </c>
      <c r="B126" s="363" t="s">
        <v>1845</v>
      </c>
      <c r="C126" s="363" t="s">
        <v>1794</v>
      </c>
      <c r="D126" s="363" t="s">
        <v>1826</v>
      </c>
      <c r="E126" s="363" t="s">
        <v>1846</v>
      </c>
      <c r="F126" s="459">
        <v>500</v>
      </c>
      <c r="G126" s="459">
        <v>60001032742</v>
      </c>
      <c r="H126" s="461" t="s">
        <v>1847</v>
      </c>
      <c r="I126" s="461" t="s">
        <v>1848</v>
      </c>
      <c r="J126" s="462"/>
      <c r="K126" s="363"/>
    </row>
    <row r="127" spans="1:11" ht="45">
      <c r="A127" s="533">
        <v>116</v>
      </c>
      <c r="B127" s="363" t="s">
        <v>1849</v>
      </c>
      <c r="C127" s="363" t="s">
        <v>1794</v>
      </c>
      <c r="D127" s="363" t="s">
        <v>1850</v>
      </c>
      <c r="E127" s="363" t="s">
        <v>1851</v>
      </c>
      <c r="F127" s="459">
        <v>1000</v>
      </c>
      <c r="G127" s="459">
        <v>35001014355</v>
      </c>
      <c r="H127" s="461" t="s">
        <v>1852</v>
      </c>
      <c r="I127" s="461" t="s">
        <v>1853</v>
      </c>
      <c r="J127" s="462"/>
      <c r="K127" s="363"/>
    </row>
    <row r="128" spans="1:11" ht="30">
      <c r="A128" s="533">
        <v>117</v>
      </c>
      <c r="B128" s="466" t="s">
        <v>1854</v>
      </c>
      <c r="C128" s="363" t="s">
        <v>1794</v>
      </c>
      <c r="D128" s="363" t="s">
        <v>1826</v>
      </c>
      <c r="E128" s="363" t="s">
        <v>1855</v>
      </c>
      <c r="F128" s="459">
        <v>312.5</v>
      </c>
      <c r="G128" s="459">
        <v>61010002637</v>
      </c>
      <c r="H128" s="461" t="s">
        <v>1856</v>
      </c>
      <c r="I128" s="461" t="s">
        <v>1648</v>
      </c>
      <c r="J128" s="363"/>
      <c r="K128" s="363"/>
    </row>
    <row r="129" spans="1:11" ht="30">
      <c r="A129" s="533">
        <v>118</v>
      </c>
      <c r="B129" s="467" t="s">
        <v>1857</v>
      </c>
      <c r="C129" s="363" t="s">
        <v>1794</v>
      </c>
      <c r="D129" s="363" t="s">
        <v>1858</v>
      </c>
      <c r="E129" s="363" t="s">
        <v>1859</v>
      </c>
      <c r="F129" s="459">
        <v>500</v>
      </c>
      <c r="G129" s="463">
        <v>57001039548</v>
      </c>
      <c r="H129" s="461" t="s">
        <v>1860</v>
      </c>
      <c r="I129" s="461" t="s">
        <v>1028</v>
      </c>
      <c r="J129" s="363"/>
      <c r="K129" s="363"/>
    </row>
    <row r="130" spans="1:11" ht="30">
      <c r="A130" s="533">
        <v>119</v>
      </c>
      <c r="B130" s="467" t="s">
        <v>1861</v>
      </c>
      <c r="C130" s="363" t="s">
        <v>1794</v>
      </c>
      <c r="D130" s="363" t="s">
        <v>1862</v>
      </c>
      <c r="E130" s="363" t="s">
        <v>1863</v>
      </c>
      <c r="F130" s="459">
        <v>81</v>
      </c>
      <c r="G130" s="161"/>
      <c r="H130" s="468"/>
      <c r="I130" s="461"/>
      <c r="J130" s="463">
        <v>227765022</v>
      </c>
      <c r="K130" s="461" t="s">
        <v>1864</v>
      </c>
    </row>
    <row r="131" spans="1:11" ht="38.25">
      <c r="A131" s="533">
        <v>120</v>
      </c>
      <c r="B131" s="469" t="s">
        <v>1865</v>
      </c>
      <c r="C131" s="363" t="s">
        <v>1794</v>
      </c>
      <c r="D131" s="363" t="s">
        <v>1866</v>
      </c>
      <c r="E131" s="363" t="s">
        <v>1867</v>
      </c>
      <c r="F131" s="459">
        <v>312.5</v>
      </c>
      <c r="G131" s="463">
        <v>51001019810</v>
      </c>
      <c r="H131" s="461" t="s">
        <v>1667</v>
      </c>
      <c r="I131" s="461" t="s">
        <v>455</v>
      </c>
      <c r="J131" s="462"/>
      <c r="K131" s="363"/>
    </row>
    <row r="132" spans="1:11" ht="30">
      <c r="A132" s="533">
        <v>121</v>
      </c>
      <c r="B132" s="469" t="s">
        <v>1868</v>
      </c>
      <c r="C132" s="363" t="s">
        <v>1794</v>
      </c>
      <c r="D132" s="363" t="s">
        <v>1858</v>
      </c>
      <c r="E132" s="363" t="s">
        <v>1869</v>
      </c>
      <c r="F132" s="459">
        <v>250</v>
      </c>
      <c r="G132" s="463">
        <v>227765022</v>
      </c>
      <c r="H132" s="461" t="s">
        <v>1036</v>
      </c>
      <c r="I132" s="461" t="s">
        <v>1870</v>
      </c>
      <c r="J132" s="462"/>
      <c r="K132" s="363"/>
    </row>
    <row r="133" spans="1:11" ht="30">
      <c r="A133" s="533">
        <v>122</v>
      </c>
      <c r="B133" s="469" t="s">
        <v>1871</v>
      </c>
      <c r="C133" s="363" t="s">
        <v>1794</v>
      </c>
      <c r="D133" s="363" t="s">
        <v>1807</v>
      </c>
      <c r="E133" s="363" t="s">
        <v>1872</v>
      </c>
      <c r="F133" s="459">
        <v>312.5</v>
      </c>
      <c r="G133" s="463">
        <v>61001003068</v>
      </c>
      <c r="H133" s="461" t="s">
        <v>1039</v>
      </c>
      <c r="I133" s="461" t="s">
        <v>1873</v>
      </c>
      <c r="J133" s="462"/>
      <c r="K133" s="363"/>
    </row>
    <row r="134" spans="1:11" ht="30">
      <c r="A134" s="533">
        <v>123</v>
      </c>
      <c r="B134" s="469" t="s">
        <v>1874</v>
      </c>
      <c r="C134" s="363" t="s">
        <v>1794</v>
      </c>
      <c r="D134" s="363" t="s">
        <v>1807</v>
      </c>
      <c r="E134" s="363" t="s">
        <v>1875</v>
      </c>
      <c r="F134" s="459">
        <v>546.85</v>
      </c>
      <c r="G134" s="463">
        <v>1012012578</v>
      </c>
      <c r="H134" s="470" t="s">
        <v>1852</v>
      </c>
      <c r="I134" s="470" t="s">
        <v>1876</v>
      </c>
      <c r="J134" s="462"/>
      <c r="K134" s="363"/>
    </row>
    <row r="135" spans="1:11" ht="30">
      <c r="A135" s="533">
        <v>124</v>
      </c>
      <c r="B135" s="469" t="s">
        <v>1877</v>
      </c>
      <c r="C135" s="363" t="s">
        <v>1794</v>
      </c>
      <c r="D135" s="363" t="s">
        <v>1878</v>
      </c>
      <c r="E135" s="363" t="s">
        <v>1879</v>
      </c>
      <c r="F135" s="459">
        <v>625</v>
      </c>
      <c r="G135" s="463">
        <v>6000102964</v>
      </c>
      <c r="H135" s="470" t="s">
        <v>540</v>
      </c>
      <c r="I135" s="470" t="s">
        <v>1880</v>
      </c>
      <c r="J135" s="462"/>
      <c r="K135" s="363"/>
    </row>
    <row r="136" spans="1:11" ht="30">
      <c r="A136" s="533">
        <v>125</v>
      </c>
      <c r="B136" s="471" t="s">
        <v>1881</v>
      </c>
      <c r="C136" s="471" t="s">
        <v>1786</v>
      </c>
      <c r="D136" s="471" t="s">
        <v>1882</v>
      </c>
      <c r="E136" s="472">
        <v>239</v>
      </c>
      <c r="F136" s="472">
        <v>8280</v>
      </c>
      <c r="G136" s="473"/>
      <c r="H136" s="474"/>
      <c r="I136" s="474"/>
      <c r="J136" s="475" t="s">
        <v>1883</v>
      </c>
      <c r="K136" s="471" t="s">
        <v>1884</v>
      </c>
    </row>
    <row r="137" spans="1:11" ht="45">
      <c r="A137" s="533">
        <v>126</v>
      </c>
      <c r="B137" s="471" t="s">
        <v>1885</v>
      </c>
      <c r="C137" s="471" t="s">
        <v>1786</v>
      </c>
      <c r="D137" s="471" t="s">
        <v>1886</v>
      </c>
      <c r="E137" s="472">
        <v>48</v>
      </c>
      <c r="F137" s="472">
        <v>240</v>
      </c>
      <c r="G137" s="473"/>
      <c r="H137" s="474"/>
      <c r="I137" s="474"/>
      <c r="J137" s="475" t="s">
        <v>1887</v>
      </c>
      <c r="K137" s="471" t="s">
        <v>1888</v>
      </c>
    </row>
    <row r="138" spans="1:11" ht="30">
      <c r="A138" s="533">
        <v>127</v>
      </c>
      <c r="B138" s="550" t="s">
        <v>3210</v>
      </c>
      <c r="C138" s="550" t="s">
        <v>3211</v>
      </c>
      <c r="D138" s="550" t="s">
        <v>3212</v>
      </c>
      <c r="E138" s="551" t="s">
        <v>3213</v>
      </c>
      <c r="F138" s="551">
        <v>500</v>
      </c>
      <c r="G138" s="552" t="s">
        <v>3214</v>
      </c>
      <c r="H138" s="553" t="s">
        <v>3215</v>
      </c>
      <c r="I138" s="553" t="s">
        <v>3216</v>
      </c>
      <c r="J138" s="552"/>
      <c r="K138" s="550"/>
    </row>
    <row r="139" spans="1:11" ht="30">
      <c r="A139" s="533">
        <v>128</v>
      </c>
      <c r="B139" s="550" t="s">
        <v>3217</v>
      </c>
      <c r="C139" s="550" t="s">
        <v>3211</v>
      </c>
      <c r="D139" s="550" t="s">
        <v>3212</v>
      </c>
      <c r="E139" s="551" t="s">
        <v>3218</v>
      </c>
      <c r="F139" s="551">
        <v>400</v>
      </c>
      <c r="G139" s="552" t="s">
        <v>3219</v>
      </c>
      <c r="H139" s="553" t="s">
        <v>3220</v>
      </c>
      <c r="I139" s="553" t="s">
        <v>3221</v>
      </c>
      <c r="J139" s="552"/>
      <c r="K139" s="550"/>
    </row>
    <row r="140" spans="1:11" ht="30">
      <c r="A140" s="533">
        <v>129</v>
      </c>
      <c r="B140" s="550" t="s">
        <v>3222</v>
      </c>
      <c r="C140" s="550" t="s">
        <v>3211</v>
      </c>
      <c r="D140" s="550" t="s">
        <v>3212</v>
      </c>
      <c r="E140" s="551" t="s">
        <v>3223</v>
      </c>
      <c r="F140" s="551">
        <v>600</v>
      </c>
      <c r="G140" s="552" t="s">
        <v>3110</v>
      </c>
      <c r="H140" s="553" t="s">
        <v>3224</v>
      </c>
      <c r="I140" s="553" t="s">
        <v>3225</v>
      </c>
      <c r="J140" s="552" t="s">
        <v>3110</v>
      </c>
      <c r="K140" s="550" t="s">
        <v>3226</v>
      </c>
    </row>
    <row r="141" spans="1:11" ht="45">
      <c r="A141" s="533">
        <v>130</v>
      </c>
      <c r="B141" s="550" t="s">
        <v>3227</v>
      </c>
      <c r="C141" s="550" t="s">
        <v>3211</v>
      </c>
      <c r="D141" s="550" t="s">
        <v>3212</v>
      </c>
      <c r="E141" s="551" t="s">
        <v>3228</v>
      </c>
      <c r="F141" s="551">
        <v>929.32</v>
      </c>
      <c r="G141" s="552" t="s">
        <v>3229</v>
      </c>
      <c r="H141" s="553" t="s">
        <v>539</v>
      </c>
      <c r="I141" s="553" t="s">
        <v>3230</v>
      </c>
      <c r="J141" s="552" t="s">
        <v>3231</v>
      </c>
      <c r="K141" s="550" t="s">
        <v>3232</v>
      </c>
    </row>
    <row r="142" spans="1:11" ht="45">
      <c r="A142" s="533">
        <v>131</v>
      </c>
      <c r="B142" s="550" t="s">
        <v>3233</v>
      </c>
      <c r="C142" s="550" t="s">
        <v>3211</v>
      </c>
      <c r="D142" s="550" t="s">
        <v>3212</v>
      </c>
      <c r="E142" s="551" t="s">
        <v>3228</v>
      </c>
      <c r="F142" s="551">
        <v>625</v>
      </c>
      <c r="G142" s="552" t="s">
        <v>3234</v>
      </c>
      <c r="H142" s="553" t="s">
        <v>746</v>
      </c>
      <c r="I142" s="553" t="s">
        <v>3235</v>
      </c>
      <c r="J142" s="552"/>
      <c r="K142" s="550"/>
    </row>
    <row r="143" spans="1:11" ht="45">
      <c r="A143" s="533">
        <v>132</v>
      </c>
      <c r="B143" s="550" t="s">
        <v>3236</v>
      </c>
      <c r="C143" s="550" t="s">
        <v>3211</v>
      </c>
      <c r="D143" s="550" t="s">
        <v>3212</v>
      </c>
      <c r="E143" s="551" t="s">
        <v>3237</v>
      </c>
      <c r="F143" s="551">
        <v>1000</v>
      </c>
      <c r="G143" s="554" t="s">
        <v>3238</v>
      </c>
      <c r="H143" s="553" t="s">
        <v>3239</v>
      </c>
      <c r="I143" s="553" t="s">
        <v>3240</v>
      </c>
      <c r="J143" s="552"/>
      <c r="K143" s="550"/>
    </row>
    <row r="144" spans="1:11" ht="30">
      <c r="A144" s="533">
        <v>133</v>
      </c>
      <c r="B144" s="550" t="s">
        <v>3241</v>
      </c>
      <c r="C144" s="550" t="s">
        <v>3211</v>
      </c>
      <c r="D144" s="550" t="s">
        <v>3242</v>
      </c>
      <c r="E144" s="551" t="s">
        <v>3243</v>
      </c>
      <c r="F144" s="551">
        <v>2887.5</v>
      </c>
      <c r="G144" s="552" t="s">
        <v>3244</v>
      </c>
      <c r="H144" s="553" t="s">
        <v>536</v>
      </c>
      <c r="I144" s="553" t="s">
        <v>3245</v>
      </c>
      <c r="J144" s="552"/>
      <c r="K144" s="550"/>
    </row>
    <row r="145" spans="1:11" ht="30">
      <c r="A145" s="533">
        <v>134</v>
      </c>
      <c r="B145" s="555" t="s">
        <v>3246</v>
      </c>
      <c r="C145" s="555" t="s">
        <v>3211</v>
      </c>
      <c r="D145" s="550" t="s">
        <v>3212</v>
      </c>
      <c r="E145" s="556" t="s">
        <v>3247</v>
      </c>
      <c r="F145" s="556">
        <v>500</v>
      </c>
      <c r="G145" s="554" t="s">
        <v>3248</v>
      </c>
      <c r="H145" s="557" t="s">
        <v>535</v>
      </c>
      <c r="I145" s="557" t="s">
        <v>3249</v>
      </c>
      <c r="J145" s="558"/>
      <c r="K145" s="555"/>
    </row>
    <row r="146" spans="1:11" ht="30">
      <c r="A146" s="533">
        <v>135</v>
      </c>
      <c r="B146" s="555" t="s">
        <v>3250</v>
      </c>
      <c r="C146" s="555" t="s">
        <v>3211</v>
      </c>
      <c r="D146" s="555" t="s">
        <v>3251</v>
      </c>
      <c r="E146" s="556" t="s">
        <v>3252</v>
      </c>
      <c r="F146" s="556">
        <v>437.5</v>
      </c>
      <c r="G146" s="554" t="s">
        <v>3253</v>
      </c>
      <c r="H146" s="557" t="s">
        <v>3254</v>
      </c>
      <c r="I146" s="557" t="s">
        <v>1470</v>
      </c>
      <c r="J146" s="558"/>
      <c r="K146" s="555"/>
    </row>
    <row r="147" spans="1:11" ht="30">
      <c r="A147" s="533">
        <v>136</v>
      </c>
      <c r="B147" s="559" t="s">
        <v>3255</v>
      </c>
      <c r="C147" s="555" t="s">
        <v>3211</v>
      </c>
      <c r="D147" s="550" t="s">
        <v>3212</v>
      </c>
      <c r="E147" s="556" t="s">
        <v>3256</v>
      </c>
      <c r="F147" s="560">
        <f>625*1.7</f>
        <v>1062.5</v>
      </c>
      <c r="G147" s="554" t="s">
        <v>3257</v>
      </c>
      <c r="H147" s="561" t="s">
        <v>3258</v>
      </c>
      <c r="I147" s="561" t="s">
        <v>3259</v>
      </c>
      <c r="J147" s="562"/>
      <c r="K147" s="559"/>
    </row>
    <row r="148" spans="1:11" ht="15">
      <c r="A148" s="98"/>
      <c r="B148" s="24"/>
      <c r="C148" s="24"/>
      <c r="D148" s="24"/>
      <c r="E148" s="24"/>
      <c r="F148" s="24"/>
      <c r="G148" s="24"/>
      <c r="H148" s="282"/>
      <c r="I148" s="282"/>
      <c r="J148" s="282"/>
      <c r="K148" s="24"/>
    </row>
    <row r="149" spans="1:1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</row>
    <row r="150" spans="1:1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</row>
    <row r="151" spans="1:11">
      <c r="A151" s="23"/>
      <c r="B151" s="21"/>
      <c r="C151" s="21"/>
      <c r="D151" s="21"/>
      <c r="E151" s="21"/>
      <c r="F151" s="21"/>
      <c r="G151" s="21"/>
      <c r="H151" s="21"/>
      <c r="I151" s="21"/>
      <c r="J151" s="21"/>
      <c r="K151" s="21"/>
    </row>
    <row r="152" spans="1:11" ht="15">
      <c r="A152" s="2"/>
      <c r="B152" s="102" t="s">
        <v>99</v>
      </c>
      <c r="C152" s="2"/>
      <c r="D152" s="2"/>
      <c r="E152" s="5"/>
      <c r="F152" s="2"/>
      <c r="G152" s="2"/>
      <c r="H152" s="2"/>
      <c r="I152" s="2"/>
      <c r="J152" s="2"/>
      <c r="K152" s="2"/>
    </row>
    <row r="153" spans="1:11" ht="15">
      <c r="A153" s="2"/>
      <c r="B153" s="2"/>
      <c r="C153" s="733"/>
      <c r="D153" s="733"/>
      <c r="F153" s="101"/>
      <c r="G153" s="104"/>
    </row>
    <row r="154" spans="1:11" ht="15">
      <c r="B154" s="2"/>
      <c r="C154" s="100" t="s">
        <v>262</v>
      </c>
      <c r="D154" s="2"/>
      <c r="F154" s="12" t="s">
        <v>267</v>
      </c>
    </row>
    <row r="155" spans="1:11" ht="15">
      <c r="B155" s="2"/>
      <c r="C155" s="2"/>
      <c r="D155" s="2"/>
      <c r="F155" s="2" t="s">
        <v>263</v>
      </c>
    </row>
    <row r="156" spans="1:11" ht="15">
      <c r="B156" s="2"/>
      <c r="C156" s="95" t="s">
        <v>131</v>
      </c>
    </row>
  </sheetData>
  <mergeCells count="13">
    <mergeCell ref="A15:A16"/>
    <mergeCell ref="A73:A74"/>
    <mergeCell ref="A77:A78"/>
    <mergeCell ref="C153:D153"/>
    <mergeCell ref="B15:B16"/>
    <mergeCell ref="D15:D16"/>
    <mergeCell ref="E15:E16"/>
    <mergeCell ref="B73:B74"/>
    <mergeCell ref="D73:D74"/>
    <mergeCell ref="E73:E74"/>
    <mergeCell ref="B77:B78"/>
    <mergeCell ref="D77:D78"/>
    <mergeCell ref="E77:E78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"/>
  <sheetViews>
    <sheetView view="pageBreakPreview" topLeftCell="A76" zoomScale="70" zoomScaleSheetLayoutView="70" workbookViewId="0">
      <selection activeCell="I94" sqref="I94"/>
    </sheetView>
  </sheetViews>
  <sheetFormatPr defaultRowHeight="12.75"/>
  <cols>
    <col min="1" max="1" width="11.7109375" style="247" customWidth="1"/>
    <col min="2" max="2" width="21.140625" style="247" customWidth="1"/>
    <col min="3" max="3" width="21.5703125" style="247" customWidth="1"/>
    <col min="4" max="4" width="19.140625" style="247" customWidth="1"/>
    <col min="5" max="5" width="15.140625" style="247" customWidth="1"/>
    <col min="6" max="6" width="20.85546875" style="247" customWidth="1"/>
    <col min="7" max="7" width="23.85546875" style="247" customWidth="1"/>
    <col min="8" max="8" width="19" style="247" customWidth="1"/>
    <col min="9" max="9" width="21.140625" style="247" customWidth="1"/>
    <col min="10" max="10" width="17" style="247" customWidth="1"/>
    <col min="11" max="11" width="21.5703125" style="247" customWidth="1"/>
    <col min="12" max="12" width="24.42578125" style="247" customWidth="1"/>
    <col min="13" max="16384" width="9.140625" style="247"/>
  </cols>
  <sheetData>
    <row r="1" spans="1:13" customFormat="1" ht="15">
      <c r="A1" s="186" t="s">
        <v>439</v>
      </c>
      <c r="B1" s="186"/>
      <c r="C1" s="187"/>
      <c r="D1" s="187"/>
      <c r="E1" s="187"/>
      <c r="F1" s="187"/>
      <c r="G1" s="187"/>
      <c r="H1" s="187"/>
      <c r="I1" s="187"/>
      <c r="J1" s="187"/>
      <c r="K1" s="193"/>
      <c r="L1" s="112" t="s">
        <v>101</v>
      </c>
    </row>
    <row r="2" spans="1:13" customFormat="1" ht="15">
      <c r="A2" s="154" t="s">
        <v>132</v>
      </c>
      <c r="B2" s="154"/>
      <c r="C2" s="187"/>
      <c r="D2" s="187"/>
      <c r="E2" s="187"/>
      <c r="F2" s="187"/>
      <c r="G2" s="187"/>
      <c r="H2" s="187"/>
      <c r="I2" s="187"/>
      <c r="J2" s="187"/>
      <c r="K2" s="193"/>
      <c r="L2" s="334" t="s">
        <v>450</v>
      </c>
    </row>
    <row r="3" spans="1:13" customFormat="1" ht="1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90"/>
      <c r="L3" s="190"/>
      <c r="M3" s="247"/>
    </row>
    <row r="4" spans="1:13" customFormat="1" ht="15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1"/>
      <c r="F4" s="196"/>
      <c r="G4" s="187"/>
      <c r="H4" s="187"/>
      <c r="I4" s="187"/>
      <c r="J4" s="187"/>
      <c r="K4" s="187"/>
      <c r="L4" s="187"/>
    </row>
    <row r="5" spans="1:13" ht="15">
      <c r="A5" s="137" t="s">
        <v>1600</v>
      </c>
      <c r="B5" s="284"/>
      <c r="C5" s="114"/>
      <c r="D5" s="114"/>
      <c r="E5" s="114"/>
      <c r="F5" s="285"/>
      <c r="G5" s="286"/>
      <c r="H5" s="286"/>
      <c r="I5" s="286"/>
      <c r="J5" s="286"/>
      <c r="K5" s="286"/>
      <c r="L5" s="285"/>
    </row>
    <row r="6" spans="1:13" ht="15">
      <c r="A6" s="137"/>
      <c r="B6" s="284"/>
      <c r="C6" s="114"/>
      <c r="D6" s="114"/>
      <c r="E6" s="114"/>
      <c r="F6" s="285"/>
      <c r="G6" s="286"/>
      <c r="H6" s="286"/>
      <c r="I6" s="286"/>
      <c r="J6" s="286"/>
      <c r="K6" s="286"/>
      <c r="L6" s="285"/>
    </row>
    <row r="7" spans="1:13" customFormat="1" ht="13.5">
      <c r="A7" s="191"/>
      <c r="B7" s="191"/>
      <c r="C7" s="192"/>
      <c r="D7" s="192"/>
      <c r="E7" s="192"/>
      <c r="F7" s="187"/>
      <c r="G7" s="187"/>
      <c r="H7" s="187"/>
      <c r="I7" s="187"/>
      <c r="J7" s="187"/>
      <c r="K7" s="187"/>
      <c r="L7" s="187"/>
    </row>
    <row r="8" spans="1:13" customFormat="1" ht="60">
      <c r="A8" s="199" t="s">
        <v>64</v>
      </c>
      <c r="B8" s="183" t="s">
        <v>242</v>
      </c>
      <c r="C8" s="185" t="s">
        <v>238</v>
      </c>
      <c r="D8" s="185" t="s">
        <v>239</v>
      </c>
      <c r="E8" s="185" t="s">
        <v>345</v>
      </c>
      <c r="F8" s="185" t="s">
        <v>241</v>
      </c>
      <c r="G8" s="185" t="s">
        <v>381</v>
      </c>
      <c r="H8" s="185" t="s">
        <v>383</v>
      </c>
      <c r="I8" s="185" t="s">
        <v>377</v>
      </c>
      <c r="J8" s="185" t="s">
        <v>378</v>
      </c>
      <c r="K8" s="185" t="s">
        <v>390</v>
      </c>
      <c r="L8" s="185" t="s">
        <v>379</v>
      </c>
    </row>
    <row r="9" spans="1:13" customFormat="1" ht="15">
      <c r="A9" s="183">
        <v>1</v>
      </c>
      <c r="B9" s="183">
        <v>2</v>
      </c>
      <c r="C9" s="185">
        <v>3</v>
      </c>
      <c r="D9" s="183">
        <v>4</v>
      </c>
      <c r="E9" s="185">
        <v>5</v>
      </c>
      <c r="F9" s="183">
        <v>6</v>
      </c>
      <c r="G9" s="185">
        <v>7</v>
      </c>
      <c r="H9" s="183">
        <v>8</v>
      </c>
      <c r="I9" s="183">
        <v>9</v>
      </c>
      <c r="J9" s="183">
        <v>10</v>
      </c>
      <c r="K9" s="185">
        <v>11</v>
      </c>
      <c r="L9" s="185">
        <v>12</v>
      </c>
    </row>
    <row r="10" spans="1:13" customFormat="1" ht="15">
      <c r="A10" s="98">
        <v>1</v>
      </c>
      <c r="B10" s="476" t="s">
        <v>1889</v>
      </c>
      <c r="C10" s="366" t="s">
        <v>1890</v>
      </c>
      <c r="D10" s="366" t="s">
        <v>1890</v>
      </c>
      <c r="E10" s="477">
        <v>2003</v>
      </c>
      <c r="F10" s="477" t="s">
        <v>1891</v>
      </c>
      <c r="G10" s="477">
        <v>400</v>
      </c>
      <c r="H10" s="478" t="s">
        <v>1652</v>
      </c>
      <c r="I10" s="582" t="s">
        <v>1892</v>
      </c>
      <c r="J10" s="584" t="s">
        <v>1651</v>
      </c>
      <c r="K10" s="282"/>
      <c r="L10" s="24"/>
    </row>
    <row r="11" spans="1:13" customFormat="1" ht="30">
      <c r="A11" s="98">
        <v>2</v>
      </c>
      <c r="B11" s="476" t="s">
        <v>1120</v>
      </c>
      <c r="C11" s="366" t="s">
        <v>1893</v>
      </c>
      <c r="D11" s="366" t="s">
        <v>1893</v>
      </c>
      <c r="E11" s="477">
        <v>2006</v>
      </c>
      <c r="F11" s="477" t="s">
        <v>1894</v>
      </c>
      <c r="G11" s="477">
        <v>400</v>
      </c>
      <c r="H11" s="478" t="s">
        <v>1662</v>
      </c>
      <c r="I11" s="583" t="s">
        <v>1895</v>
      </c>
      <c r="J11" s="584" t="s">
        <v>1661</v>
      </c>
      <c r="K11" s="282"/>
      <c r="L11" s="24"/>
    </row>
    <row r="12" spans="1:13" customFormat="1" ht="15">
      <c r="A12" s="98">
        <v>3</v>
      </c>
      <c r="B12" s="476" t="s">
        <v>1889</v>
      </c>
      <c r="C12" s="366" t="s">
        <v>1896</v>
      </c>
      <c r="D12" s="366" t="s">
        <v>1896</v>
      </c>
      <c r="E12" s="477">
        <v>1998</v>
      </c>
      <c r="F12" s="477" t="s">
        <v>1897</v>
      </c>
      <c r="G12" s="477">
        <v>300</v>
      </c>
      <c r="H12" s="477">
        <v>10001009482</v>
      </c>
      <c r="I12" s="584" t="s">
        <v>741</v>
      </c>
      <c r="J12" s="584" t="s">
        <v>1685</v>
      </c>
      <c r="K12" s="282"/>
      <c r="L12" s="24"/>
    </row>
    <row r="13" spans="1:13" customFormat="1" ht="15">
      <c r="A13" s="98">
        <v>4</v>
      </c>
      <c r="B13" s="24" t="s">
        <v>5181</v>
      </c>
      <c r="C13" s="24" t="s">
        <v>5182</v>
      </c>
      <c r="D13" s="24" t="s">
        <v>5183</v>
      </c>
      <c r="E13" s="98">
        <v>2001</v>
      </c>
      <c r="F13" s="98" t="s">
        <v>5184</v>
      </c>
      <c r="G13" s="98">
        <v>250</v>
      </c>
      <c r="H13" s="24" t="s">
        <v>3171</v>
      </c>
      <c r="I13" s="24" t="s">
        <v>461</v>
      </c>
      <c r="J13" s="24" t="s">
        <v>3170</v>
      </c>
      <c r="K13" s="282"/>
      <c r="L13" s="24"/>
    </row>
    <row r="14" spans="1:13" customFormat="1" ht="15">
      <c r="A14" s="98">
        <v>5</v>
      </c>
      <c r="B14" s="570" t="s">
        <v>4924</v>
      </c>
      <c r="C14" s="571" t="s">
        <v>4925</v>
      </c>
      <c r="D14" s="572" t="s">
        <v>4926</v>
      </c>
      <c r="E14" s="572" t="s">
        <v>4927</v>
      </c>
      <c r="F14" s="573" t="s">
        <v>4928</v>
      </c>
      <c r="G14" s="574">
        <v>250</v>
      </c>
      <c r="H14" s="575" t="s">
        <v>4929</v>
      </c>
      <c r="I14" s="576" t="s">
        <v>4930</v>
      </c>
      <c r="J14" s="577" t="s">
        <v>4931</v>
      </c>
      <c r="K14" s="578"/>
      <c r="L14" s="579"/>
    </row>
    <row r="15" spans="1:13" customFormat="1" ht="15">
      <c r="A15" s="98">
        <v>6</v>
      </c>
      <c r="B15" s="570" t="s">
        <v>4932</v>
      </c>
      <c r="C15" s="571" t="s">
        <v>4933</v>
      </c>
      <c r="D15" s="572" t="s">
        <v>4934</v>
      </c>
      <c r="E15" s="572" t="s">
        <v>4935</v>
      </c>
      <c r="F15" s="573" t="s">
        <v>4936</v>
      </c>
      <c r="G15" s="574">
        <v>375</v>
      </c>
      <c r="H15" s="575" t="s">
        <v>4937</v>
      </c>
      <c r="I15" s="576" t="s">
        <v>4938</v>
      </c>
      <c r="J15" s="580" t="s">
        <v>4939</v>
      </c>
      <c r="K15" s="578"/>
      <c r="L15" s="579"/>
    </row>
    <row r="16" spans="1:13" customFormat="1" ht="15">
      <c r="A16" s="98">
        <v>7</v>
      </c>
      <c r="B16" s="570" t="s">
        <v>4924</v>
      </c>
      <c r="C16" s="571" t="s">
        <v>4925</v>
      </c>
      <c r="D16" s="572" t="s">
        <v>4940</v>
      </c>
      <c r="E16" s="572" t="s">
        <v>4941</v>
      </c>
      <c r="F16" s="573" t="s">
        <v>4942</v>
      </c>
      <c r="G16" s="574">
        <v>312.5</v>
      </c>
      <c r="H16" s="575" t="s">
        <v>4943</v>
      </c>
      <c r="I16" s="576" t="s">
        <v>4944</v>
      </c>
      <c r="J16" s="577" t="s">
        <v>4945</v>
      </c>
      <c r="K16" s="578"/>
      <c r="L16" s="579"/>
    </row>
    <row r="17" spans="1:12" customFormat="1" ht="15">
      <c r="A17" s="98">
        <v>8</v>
      </c>
      <c r="B17" s="570" t="s">
        <v>4932</v>
      </c>
      <c r="C17" s="571" t="s">
        <v>4925</v>
      </c>
      <c r="D17" s="572" t="s">
        <v>4946</v>
      </c>
      <c r="E17" s="572" t="s">
        <v>4947</v>
      </c>
      <c r="F17" s="573" t="s">
        <v>4948</v>
      </c>
      <c r="G17" s="574">
        <v>437.5</v>
      </c>
      <c r="H17" s="575" t="s">
        <v>4949</v>
      </c>
      <c r="I17" s="576" t="s">
        <v>758</v>
      </c>
      <c r="J17" s="577" t="s">
        <v>4950</v>
      </c>
      <c r="K17" s="578"/>
      <c r="L17" s="579"/>
    </row>
    <row r="18" spans="1:12" customFormat="1" ht="15">
      <c r="A18" s="98">
        <v>9</v>
      </c>
      <c r="B18" s="570" t="s">
        <v>4924</v>
      </c>
      <c r="C18" s="571" t="s">
        <v>4925</v>
      </c>
      <c r="D18" s="572" t="s">
        <v>4951</v>
      </c>
      <c r="E18" s="572" t="s">
        <v>4952</v>
      </c>
      <c r="F18" s="573" t="s">
        <v>4953</v>
      </c>
      <c r="G18" s="574">
        <v>187.5</v>
      </c>
      <c r="H18" s="575" t="s">
        <v>4954</v>
      </c>
      <c r="I18" s="576" t="s">
        <v>4955</v>
      </c>
      <c r="J18" s="577" t="s">
        <v>4956</v>
      </c>
      <c r="K18" s="578"/>
      <c r="L18" s="579"/>
    </row>
    <row r="19" spans="1:12" customFormat="1" ht="15">
      <c r="A19" s="98">
        <v>10</v>
      </c>
      <c r="B19" s="570" t="s">
        <v>4924</v>
      </c>
      <c r="C19" s="571" t="s">
        <v>4933</v>
      </c>
      <c r="D19" s="572" t="s">
        <v>4957</v>
      </c>
      <c r="E19" s="572" t="s">
        <v>4941</v>
      </c>
      <c r="F19" s="573" t="s">
        <v>4958</v>
      </c>
      <c r="G19" s="574">
        <v>200</v>
      </c>
      <c r="H19" s="575" t="s">
        <v>4959</v>
      </c>
      <c r="I19" s="576" t="s">
        <v>788</v>
      </c>
      <c r="J19" s="577" t="s">
        <v>4960</v>
      </c>
      <c r="K19" s="578"/>
      <c r="L19" s="579"/>
    </row>
    <row r="20" spans="1:12" customFormat="1" ht="15">
      <c r="A20" s="98">
        <v>11</v>
      </c>
      <c r="B20" s="570" t="s">
        <v>4924</v>
      </c>
      <c r="C20" s="571" t="s">
        <v>4933</v>
      </c>
      <c r="D20" s="572" t="s">
        <v>4957</v>
      </c>
      <c r="E20" s="572" t="s">
        <v>4947</v>
      </c>
      <c r="F20" s="573" t="s">
        <v>4961</v>
      </c>
      <c r="G20" s="574">
        <v>625</v>
      </c>
      <c r="H20" s="575" t="s">
        <v>4962</v>
      </c>
      <c r="I20" s="576" t="s">
        <v>4963</v>
      </c>
      <c r="J20" s="577" t="s">
        <v>1648</v>
      </c>
      <c r="K20" s="578"/>
      <c r="L20" s="579"/>
    </row>
    <row r="21" spans="1:12" customFormat="1" ht="15">
      <c r="A21" s="98">
        <v>12</v>
      </c>
      <c r="B21" s="570" t="s">
        <v>4924</v>
      </c>
      <c r="C21" s="571" t="s">
        <v>4964</v>
      </c>
      <c r="D21" s="572" t="s">
        <v>4965</v>
      </c>
      <c r="E21" s="572" t="s">
        <v>4966</v>
      </c>
      <c r="F21" s="573" t="s">
        <v>4967</v>
      </c>
      <c r="G21" s="574">
        <v>750</v>
      </c>
      <c r="H21" s="575" t="s">
        <v>4968</v>
      </c>
      <c r="I21" s="576" t="s">
        <v>4969</v>
      </c>
      <c r="J21" s="577" t="s">
        <v>4970</v>
      </c>
      <c r="K21" s="578"/>
      <c r="L21" s="579"/>
    </row>
    <row r="22" spans="1:12" customFormat="1" ht="15">
      <c r="A22" s="98">
        <v>13</v>
      </c>
      <c r="B22" s="570" t="s">
        <v>4924</v>
      </c>
      <c r="C22" s="571" t="s">
        <v>4925</v>
      </c>
      <c r="D22" s="572" t="s">
        <v>4971</v>
      </c>
      <c r="E22" s="572" t="s">
        <v>4972</v>
      </c>
      <c r="F22" s="573" t="s">
        <v>4973</v>
      </c>
      <c r="G22" s="574">
        <v>500</v>
      </c>
      <c r="H22" s="575" t="s">
        <v>4974</v>
      </c>
      <c r="I22" s="576" t="s">
        <v>4975</v>
      </c>
      <c r="J22" s="580" t="s">
        <v>4976</v>
      </c>
      <c r="K22" s="578"/>
      <c r="L22" s="579"/>
    </row>
    <row r="23" spans="1:12" customFormat="1" ht="15">
      <c r="A23" s="98">
        <v>14</v>
      </c>
      <c r="B23" s="570" t="s">
        <v>4924</v>
      </c>
      <c r="C23" s="571" t="s">
        <v>4933</v>
      </c>
      <c r="D23" s="572" t="s">
        <v>4957</v>
      </c>
      <c r="E23" s="572" t="s">
        <v>4977</v>
      </c>
      <c r="F23" s="573" t="s">
        <v>4978</v>
      </c>
      <c r="G23" s="574">
        <v>225</v>
      </c>
      <c r="H23" s="575" t="s">
        <v>4979</v>
      </c>
      <c r="I23" s="576" t="s">
        <v>4980</v>
      </c>
      <c r="J23" s="580" t="s">
        <v>4981</v>
      </c>
      <c r="K23" s="578"/>
      <c r="L23" s="579"/>
    </row>
    <row r="24" spans="1:12" customFormat="1" ht="15">
      <c r="A24" s="98">
        <v>15</v>
      </c>
      <c r="B24" s="570" t="s">
        <v>4924</v>
      </c>
      <c r="C24" s="571" t="s">
        <v>4925</v>
      </c>
      <c r="D24" s="572" t="s">
        <v>4940</v>
      </c>
      <c r="E24" s="572" t="s">
        <v>4982</v>
      </c>
      <c r="F24" s="573" t="s">
        <v>4983</v>
      </c>
      <c r="G24" s="574">
        <v>187.5</v>
      </c>
      <c r="H24" s="575" t="s">
        <v>4984</v>
      </c>
      <c r="I24" s="576" t="s">
        <v>4985</v>
      </c>
      <c r="J24" s="580" t="s">
        <v>4986</v>
      </c>
      <c r="K24" s="578"/>
      <c r="L24" s="579"/>
    </row>
    <row r="25" spans="1:12" customFormat="1" ht="15">
      <c r="A25" s="98">
        <v>16</v>
      </c>
      <c r="B25" s="570" t="s">
        <v>4924</v>
      </c>
      <c r="C25" s="571" t="s">
        <v>4987</v>
      </c>
      <c r="D25" s="572"/>
      <c r="E25" s="572" t="s">
        <v>4982</v>
      </c>
      <c r="F25" s="573" t="s">
        <v>4988</v>
      </c>
      <c r="G25" s="574">
        <v>375</v>
      </c>
      <c r="H25" s="575" t="s">
        <v>4989</v>
      </c>
      <c r="I25" s="576" t="s">
        <v>554</v>
      </c>
      <c r="J25" s="577" t="s">
        <v>4990</v>
      </c>
      <c r="K25" s="578"/>
      <c r="L25" s="579"/>
    </row>
    <row r="26" spans="1:12" customFormat="1" ht="15">
      <c r="A26" s="98">
        <v>17</v>
      </c>
      <c r="B26" s="570" t="s">
        <v>4924</v>
      </c>
      <c r="C26" s="571" t="s">
        <v>4925</v>
      </c>
      <c r="D26" s="572" t="s">
        <v>4940</v>
      </c>
      <c r="E26" s="572" t="s">
        <v>4982</v>
      </c>
      <c r="F26" s="573" t="s">
        <v>4991</v>
      </c>
      <c r="G26" s="574">
        <v>187.5</v>
      </c>
      <c r="H26" s="575" t="s">
        <v>4992</v>
      </c>
      <c r="I26" s="576" t="s">
        <v>1463</v>
      </c>
      <c r="J26" s="577" t="s">
        <v>4993</v>
      </c>
      <c r="K26" s="578"/>
      <c r="L26" s="579"/>
    </row>
    <row r="27" spans="1:12" customFormat="1" ht="15">
      <c r="A27" s="98">
        <v>18</v>
      </c>
      <c r="B27" s="570" t="s">
        <v>4924</v>
      </c>
      <c r="C27" s="571" t="s">
        <v>4925</v>
      </c>
      <c r="D27" s="572" t="s">
        <v>4994</v>
      </c>
      <c r="E27" s="572" t="s">
        <v>4995</v>
      </c>
      <c r="F27" s="573" t="s">
        <v>4996</v>
      </c>
      <c r="G27" s="574">
        <v>437.5</v>
      </c>
      <c r="H27" s="575" t="s">
        <v>4997</v>
      </c>
      <c r="I27" s="576" t="s">
        <v>4998</v>
      </c>
      <c r="J27" s="577" t="s">
        <v>4999</v>
      </c>
      <c r="K27" s="579"/>
      <c r="L27" s="579"/>
    </row>
    <row r="28" spans="1:12" customFormat="1" ht="15">
      <c r="A28" s="98">
        <v>19</v>
      </c>
      <c r="B28" s="570" t="s">
        <v>4924</v>
      </c>
      <c r="C28" s="571" t="s">
        <v>4925</v>
      </c>
      <c r="D28" s="572" t="s">
        <v>5000</v>
      </c>
      <c r="E28" s="572" t="s">
        <v>4941</v>
      </c>
      <c r="F28" s="573" t="s">
        <v>5001</v>
      </c>
      <c r="G28" s="574">
        <v>312.5</v>
      </c>
      <c r="H28" s="575" t="s">
        <v>5002</v>
      </c>
      <c r="I28" s="576" t="s">
        <v>1678</v>
      </c>
      <c r="J28" s="577" t="s">
        <v>5003</v>
      </c>
      <c r="K28" s="579"/>
      <c r="L28" s="579"/>
    </row>
    <row r="29" spans="1:12" customFormat="1" ht="15">
      <c r="A29" s="98">
        <v>20</v>
      </c>
      <c r="B29" s="570" t="s">
        <v>4924</v>
      </c>
      <c r="C29" s="571" t="s">
        <v>4925</v>
      </c>
      <c r="D29" s="572" t="s">
        <v>5004</v>
      </c>
      <c r="E29" s="572" t="s">
        <v>4982</v>
      </c>
      <c r="F29" s="573" t="s">
        <v>5005</v>
      </c>
      <c r="G29" s="574">
        <v>500</v>
      </c>
      <c r="H29" s="575" t="s">
        <v>5006</v>
      </c>
      <c r="I29" s="576" t="s">
        <v>5007</v>
      </c>
      <c r="J29" s="580" t="s">
        <v>5008</v>
      </c>
      <c r="K29" s="581"/>
      <c r="L29" s="579"/>
    </row>
    <row r="30" spans="1:12" customFormat="1" ht="15">
      <c r="A30" s="98">
        <v>21</v>
      </c>
      <c r="B30" s="570" t="s">
        <v>4924</v>
      </c>
      <c r="C30" s="571" t="s">
        <v>5009</v>
      </c>
      <c r="D30" s="572" t="s">
        <v>5010</v>
      </c>
      <c r="E30" s="572" t="s">
        <v>4982</v>
      </c>
      <c r="F30" s="573" t="s">
        <v>5011</v>
      </c>
      <c r="G30" s="574">
        <v>250</v>
      </c>
      <c r="H30" s="575" t="s">
        <v>5012</v>
      </c>
      <c r="I30" s="576" t="s">
        <v>5013</v>
      </c>
      <c r="J30" s="580" t="s">
        <v>5014</v>
      </c>
      <c r="K30" s="581"/>
      <c r="L30" s="577"/>
    </row>
    <row r="31" spans="1:12" customFormat="1" ht="15">
      <c r="A31" s="98">
        <v>22</v>
      </c>
      <c r="B31" s="570" t="s">
        <v>4924</v>
      </c>
      <c r="C31" s="571" t="s">
        <v>5190</v>
      </c>
      <c r="D31" s="573" t="s">
        <v>5189</v>
      </c>
      <c r="E31" s="573">
        <v>1998</v>
      </c>
      <c r="F31" s="573" t="s">
        <v>5188</v>
      </c>
      <c r="G31" s="574">
        <v>600</v>
      </c>
      <c r="H31" s="573"/>
      <c r="I31" s="573"/>
      <c r="J31" s="573"/>
      <c r="K31" s="573">
        <v>212906024</v>
      </c>
      <c r="L31" s="384" t="s">
        <v>5015</v>
      </c>
    </row>
    <row r="32" spans="1:12" customFormat="1" ht="15">
      <c r="A32" s="98">
        <v>23</v>
      </c>
      <c r="B32" s="570" t="s">
        <v>4924</v>
      </c>
      <c r="C32" s="571" t="s">
        <v>5191</v>
      </c>
      <c r="D32" s="573" t="s">
        <v>5192</v>
      </c>
      <c r="E32" s="573">
        <v>1999</v>
      </c>
      <c r="F32" s="573" t="s">
        <v>5193</v>
      </c>
      <c r="G32" s="574">
        <v>125</v>
      </c>
      <c r="H32" s="573"/>
      <c r="I32" s="573"/>
      <c r="J32" s="573"/>
      <c r="K32" s="575">
        <v>434160070</v>
      </c>
      <c r="L32" s="384" t="s">
        <v>5016</v>
      </c>
    </row>
    <row r="33" spans="1:12" customFormat="1" ht="15">
      <c r="A33" s="98">
        <v>24</v>
      </c>
      <c r="B33" s="570" t="s">
        <v>4924</v>
      </c>
      <c r="C33" s="571" t="s">
        <v>5017</v>
      </c>
      <c r="D33" s="573" t="s">
        <v>5018</v>
      </c>
      <c r="E33" s="573">
        <v>2002</v>
      </c>
      <c r="F33" s="573" t="s">
        <v>5019</v>
      </c>
      <c r="G33" s="574">
        <v>312.5</v>
      </c>
      <c r="H33" s="573"/>
      <c r="I33" s="573"/>
      <c r="J33" s="573"/>
      <c r="K33" s="575" t="s">
        <v>5020</v>
      </c>
      <c r="L33" s="384" t="s">
        <v>5021</v>
      </c>
    </row>
    <row r="34" spans="1:12" customFormat="1" ht="15">
      <c r="A34" s="98">
        <v>25</v>
      </c>
      <c r="B34" s="570" t="s">
        <v>4924</v>
      </c>
      <c r="C34" s="571" t="s">
        <v>4925</v>
      </c>
      <c r="D34" s="573" t="s">
        <v>5022</v>
      </c>
      <c r="E34" s="573">
        <v>1996</v>
      </c>
      <c r="F34" s="573" t="s">
        <v>5023</v>
      </c>
      <c r="G34" s="574">
        <v>275</v>
      </c>
      <c r="H34" s="573"/>
      <c r="I34" s="573"/>
      <c r="J34" s="573"/>
      <c r="K34" s="575" t="s">
        <v>5024</v>
      </c>
      <c r="L34" s="384" t="s">
        <v>5025</v>
      </c>
    </row>
    <row r="35" spans="1:12" customFormat="1" ht="15">
      <c r="A35" s="98">
        <v>26</v>
      </c>
      <c r="B35" s="570" t="s">
        <v>4932</v>
      </c>
      <c r="C35" s="571" t="s">
        <v>4925</v>
      </c>
      <c r="D35" s="573" t="s">
        <v>5026</v>
      </c>
      <c r="E35" s="573">
        <v>2000</v>
      </c>
      <c r="F35" s="573" t="s">
        <v>5027</v>
      </c>
      <c r="G35" s="574">
        <v>337.5</v>
      </c>
      <c r="H35" s="573"/>
      <c r="I35" s="573"/>
      <c r="J35" s="573"/>
      <c r="K35" s="575" t="s">
        <v>5028</v>
      </c>
      <c r="L35" s="384" t="s">
        <v>5029</v>
      </c>
    </row>
    <row r="36" spans="1:12" customFormat="1" ht="15">
      <c r="A36" s="98">
        <v>27</v>
      </c>
      <c r="B36" s="570" t="s">
        <v>4924</v>
      </c>
      <c r="C36" s="571" t="s">
        <v>5017</v>
      </c>
      <c r="D36" s="573" t="s">
        <v>5030</v>
      </c>
      <c r="E36" s="573">
        <v>1999</v>
      </c>
      <c r="F36" s="573" t="s">
        <v>5031</v>
      </c>
      <c r="G36" s="574">
        <v>212.5</v>
      </c>
      <c r="H36" s="573"/>
      <c r="I36" s="573"/>
      <c r="J36" s="573"/>
      <c r="K36" s="575" t="s">
        <v>5032</v>
      </c>
      <c r="L36" s="384" t="s">
        <v>5033</v>
      </c>
    </row>
    <row r="37" spans="1:12" customFormat="1" ht="15">
      <c r="A37" s="98">
        <v>28</v>
      </c>
      <c r="B37" s="570" t="s">
        <v>4924</v>
      </c>
      <c r="C37" s="571" t="s">
        <v>5017</v>
      </c>
      <c r="D37" s="573">
        <v>150</v>
      </c>
      <c r="E37" s="573"/>
      <c r="F37" s="573" t="s">
        <v>5034</v>
      </c>
      <c r="G37" s="574">
        <v>437.5</v>
      </c>
      <c r="H37" s="573"/>
      <c r="I37" s="573"/>
      <c r="J37" s="573"/>
      <c r="K37" s="575" t="s">
        <v>5035</v>
      </c>
      <c r="L37" s="384" t="s">
        <v>5036</v>
      </c>
    </row>
    <row r="38" spans="1:12" customFormat="1" ht="15">
      <c r="A38" s="98">
        <v>29</v>
      </c>
      <c r="B38" s="570" t="s">
        <v>4924</v>
      </c>
      <c r="C38" s="571" t="s">
        <v>4925</v>
      </c>
      <c r="D38" s="573" t="s">
        <v>4940</v>
      </c>
      <c r="E38" s="573">
        <v>2001</v>
      </c>
      <c r="F38" s="573" t="s">
        <v>5037</v>
      </c>
      <c r="G38" s="574">
        <v>437.5</v>
      </c>
      <c r="H38" s="573"/>
      <c r="I38" s="573"/>
      <c r="J38" s="573"/>
      <c r="K38" s="575" t="s">
        <v>5038</v>
      </c>
      <c r="L38" s="384" t="s">
        <v>5039</v>
      </c>
    </row>
    <row r="39" spans="1:12" customFormat="1" ht="15">
      <c r="A39" s="98">
        <v>30</v>
      </c>
      <c r="B39" s="570" t="s">
        <v>4924</v>
      </c>
      <c r="C39" s="571" t="s">
        <v>5040</v>
      </c>
      <c r="D39" s="573" t="s">
        <v>4940</v>
      </c>
      <c r="E39" s="573">
        <v>2001</v>
      </c>
      <c r="F39" s="573" t="s">
        <v>5041</v>
      </c>
      <c r="G39" s="574">
        <v>475</v>
      </c>
      <c r="H39" s="573"/>
      <c r="I39" s="573"/>
      <c r="J39" s="573"/>
      <c r="K39" s="575" t="s">
        <v>5042</v>
      </c>
      <c r="L39" s="384" t="s">
        <v>5043</v>
      </c>
    </row>
    <row r="40" spans="1:12" customFormat="1" ht="15">
      <c r="A40" s="98">
        <v>31</v>
      </c>
      <c r="B40" s="570" t="s">
        <v>4924</v>
      </c>
      <c r="C40" s="571" t="s">
        <v>5017</v>
      </c>
      <c r="D40" s="573" t="s">
        <v>5044</v>
      </c>
      <c r="E40" s="573">
        <v>1996</v>
      </c>
      <c r="F40" s="573" t="s">
        <v>5045</v>
      </c>
      <c r="G40" s="574">
        <v>62.5</v>
      </c>
      <c r="H40" s="573"/>
      <c r="I40" s="573"/>
      <c r="J40" s="573"/>
      <c r="K40" s="575" t="s">
        <v>5046</v>
      </c>
      <c r="L40" s="384" t="s">
        <v>5047</v>
      </c>
    </row>
    <row r="41" spans="1:12" customFormat="1" ht="15">
      <c r="A41" s="98">
        <v>32</v>
      </c>
      <c r="B41" s="570" t="s">
        <v>4924</v>
      </c>
      <c r="C41" s="571" t="s">
        <v>5048</v>
      </c>
      <c r="D41" s="573" t="s">
        <v>5049</v>
      </c>
      <c r="E41" s="573">
        <v>1991</v>
      </c>
      <c r="F41" s="573" t="s">
        <v>5050</v>
      </c>
      <c r="G41" s="574">
        <v>1125</v>
      </c>
      <c r="H41" s="573"/>
      <c r="I41" s="573"/>
      <c r="J41" s="573"/>
      <c r="K41" s="575" t="s">
        <v>5051</v>
      </c>
      <c r="L41" s="384" t="s">
        <v>5052</v>
      </c>
    </row>
    <row r="42" spans="1:12" customFormat="1" ht="15">
      <c r="A42" s="98">
        <v>33</v>
      </c>
      <c r="B42" s="570" t="s">
        <v>4924</v>
      </c>
      <c r="C42" s="571" t="s">
        <v>4925</v>
      </c>
      <c r="D42" s="573" t="s">
        <v>5053</v>
      </c>
      <c r="E42" s="573">
        <v>1998</v>
      </c>
      <c r="F42" s="573" t="s">
        <v>5054</v>
      </c>
      <c r="G42" s="574">
        <v>412.5</v>
      </c>
      <c r="H42" s="573"/>
      <c r="I42" s="573"/>
      <c r="J42" s="573"/>
      <c r="K42" s="575" t="s">
        <v>5055</v>
      </c>
      <c r="L42" s="384" t="s">
        <v>5056</v>
      </c>
    </row>
    <row r="43" spans="1:12" customFormat="1" ht="15">
      <c r="A43" s="98">
        <v>34</v>
      </c>
      <c r="B43" s="570" t="s">
        <v>4924</v>
      </c>
      <c r="C43" s="571" t="s">
        <v>4925</v>
      </c>
      <c r="D43" s="573" t="s">
        <v>5057</v>
      </c>
      <c r="E43" s="573">
        <v>2002</v>
      </c>
      <c r="F43" s="573" t="s">
        <v>5058</v>
      </c>
      <c r="G43" s="574">
        <v>625</v>
      </c>
      <c r="H43" s="573"/>
      <c r="I43" s="573"/>
      <c r="J43" s="573"/>
      <c r="K43" s="575" t="s">
        <v>5059</v>
      </c>
      <c r="L43" s="384" t="s">
        <v>5060</v>
      </c>
    </row>
    <row r="44" spans="1:12" customFormat="1" ht="15">
      <c r="A44" s="98">
        <v>35</v>
      </c>
      <c r="B44" s="570" t="s">
        <v>4924</v>
      </c>
      <c r="C44" s="571" t="s">
        <v>4987</v>
      </c>
      <c r="D44" s="572" t="s">
        <v>5061</v>
      </c>
      <c r="E44" s="573">
        <v>1999</v>
      </c>
      <c r="F44" s="573" t="s">
        <v>5062</v>
      </c>
      <c r="G44" s="574">
        <v>187.5</v>
      </c>
      <c r="H44" s="573"/>
      <c r="I44" s="573"/>
      <c r="J44" s="573"/>
      <c r="K44" s="575" t="s">
        <v>5063</v>
      </c>
      <c r="L44" s="384" t="s">
        <v>5064</v>
      </c>
    </row>
    <row r="45" spans="1:12" customFormat="1" ht="15">
      <c r="A45" s="98">
        <v>36</v>
      </c>
      <c r="B45" s="570" t="s">
        <v>4924</v>
      </c>
      <c r="C45" s="571" t="s">
        <v>5065</v>
      </c>
      <c r="D45" s="573"/>
      <c r="E45" s="573">
        <v>2000</v>
      </c>
      <c r="F45" s="573" t="s">
        <v>5066</v>
      </c>
      <c r="G45" s="574">
        <v>125</v>
      </c>
      <c r="H45" s="573"/>
      <c r="I45" s="573"/>
      <c r="J45" s="573"/>
      <c r="K45" s="575" t="s">
        <v>5067</v>
      </c>
      <c r="L45" s="384" t="s">
        <v>5068</v>
      </c>
    </row>
    <row r="46" spans="1:12" customFormat="1" ht="15">
      <c r="A46" s="98">
        <v>37</v>
      </c>
      <c r="B46" s="570" t="s">
        <v>4924</v>
      </c>
      <c r="C46" s="571" t="s">
        <v>5017</v>
      </c>
      <c r="D46" s="573" t="s">
        <v>5030</v>
      </c>
      <c r="E46" s="573">
        <v>1996</v>
      </c>
      <c r="F46" s="573" t="s">
        <v>5069</v>
      </c>
      <c r="G46" s="574">
        <v>500</v>
      </c>
      <c r="H46" s="573"/>
      <c r="I46" s="573"/>
      <c r="J46" s="573"/>
      <c r="K46" s="575" t="s">
        <v>5070</v>
      </c>
      <c r="L46" s="384" t="s">
        <v>5071</v>
      </c>
    </row>
    <row r="47" spans="1:12" customFormat="1" ht="15">
      <c r="A47" s="98">
        <v>38</v>
      </c>
      <c r="B47" s="570" t="s">
        <v>4924</v>
      </c>
      <c r="C47" s="571" t="s">
        <v>4925</v>
      </c>
      <c r="D47" s="573" t="s">
        <v>4940</v>
      </c>
      <c r="E47" s="573">
        <v>2002</v>
      </c>
      <c r="F47" s="573" t="s">
        <v>5072</v>
      </c>
      <c r="G47" s="574">
        <v>312.5</v>
      </c>
      <c r="H47" s="573"/>
      <c r="I47" s="573"/>
      <c r="J47" s="573"/>
      <c r="K47" s="575" t="s">
        <v>5073</v>
      </c>
      <c r="L47" s="384" t="s">
        <v>5074</v>
      </c>
    </row>
    <row r="48" spans="1:12" customFormat="1" ht="15">
      <c r="A48" s="98">
        <v>39</v>
      </c>
      <c r="B48" s="570" t="s">
        <v>4924</v>
      </c>
      <c r="C48" s="571" t="s">
        <v>5017</v>
      </c>
      <c r="D48" s="573" t="s">
        <v>5075</v>
      </c>
      <c r="E48" s="573">
        <v>1996</v>
      </c>
      <c r="F48" s="573" t="s">
        <v>5076</v>
      </c>
      <c r="G48" s="574">
        <v>687.5</v>
      </c>
      <c r="H48" s="573"/>
      <c r="I48" s="573"/>
      <c r="J48" s="573"/>
      <c r="K48" s="575" t="s">
        <v>5077</v>
      </c>
      <c r="L48" s="384" t="s">
        <v>5078</v>
      </c>
    </row>
    <row r="49" spans="1:12" customFormat="1" ht="15">
      <c r="A49" s="98">
        <v>40</v>
      </c>
      <c r="B49" s="570" t="s">
        <v>4924</v>
      </c>
      <c r="C49" s="571" t="s">
        <v>4925</v>
      </c>
      <c r="D49" s="573" t="s">
        <v>5079</v>
      </c>
      <c r="E49" s="573">
        <v>1993</v>
      </c>
      <c r="F49" s="573" t="s">
        <v>5080</v>
      </c>
      <c r="G49" s="574">
        <v>187.5</v>
      </c>
      <c r="H49" s="573"/>
      <c r="I49" s="573"/>
      <c r="J49" s="573"/>
      <c r="K49" s="575" t="s">
        <v>5081</v>
      </c>
      <c r="L49" s="384" t="s">
        <v>5082</v>
      </c>
    </row>
    <row r="50" spans="1:12" customFormat="1" ht="15">
      <c r="A50" s="98">
        <v>41</v>
      </c>
      <c r="B50" s="570" t="s">
        <v>4932</v>
      </c>
      <c r="C50" s="571" t="s">
        <v>5065</v>
      </c>
      <c r="D50" s="573"/>
      <c r="E50" s="573">
        <v>1999</v>
      </c>
      <c r="F50" s="573" t="s">
        <v>5083</v>
      </c>
      <c r="G50" s="574">
        <v>125</v>
      </c>
      <c r="H50" s="573"/>
      <c r="I50" s="573"/>
      <c r="J50" s="573"/>
      <c r="K50" s="575" t="s">
        <v>5084</v>
      </c>
      <c r="L50" s="384" t="s">
        <v>5085</v>
      </c>
    </row>
    <row r="51" spans="1:12" customFormat="1" ht="15">
      <c r="A51" s="98">
        <v>42</v>
      </c>
      <c r="B51" s="570" t="s">
        <v>4924</v>
      </c>
      <c r="C51" s="571" t="s">
        <v>5086</v>
      </c>
      <c r="D51" s="573" t="s">
        <v>5087</v>
      </c>
      <c r="E51" s="573">
        <v>1992</v>
      </c>
      <c r="F51" s="573" t="s">
        <v>5088</v>
      </c>
      <c r="G51" s="574">
        <v>1125</v>
      </c>
      <c r="H51" s="573"/>
      <c r="I51" s="573"/>
      <c r="J51" s="573"/>
      <c r="K51" s="575" t="s">
        <v>5089</v>
      </c>
      <c r="L51" s="384" t="s">
        <v>5090</v>
      </c>
    </row>
    <row r="52" spans="1:12" customFormat="1" ht="15">
      <c r="A52" s="98">
        <v>43</v>
      </c>
      <c r="B52" s="570" t="s">
        <v>4924</v>
      </c>
      <c r="C52" s="571" t="s">
        <v>5091</v>
      </c>
      <c r="D52" s="573" t="s">
        <v>5092</v>
      </c>
      <c r="E52" s="573">
        <v>2002</v>
      </c>
      <c r="F52" s="573" t="s">
        <v>5093</v>
      </c>
      <c r="G52" s="574">
        <v>500</v>
      </c>
      <c r="H52" s="573"/>
      <c r="I52" s="573"/>
      <c r="J52" s="573"/>
      <c r="K52" s="575" t="s">
        <v>5094</v>
      </c>
      <c r="L52" s="577" t="s">
        <v>5095</v>
      </c>
    </row>
    <row r="53" spans="1:12" customFormat="1" ht="15">
      <c r="A53" s="98">
        <v>44</v>
      </c>
      <c r="B53" s="570" t="s">
        <v>4924</v>
      </c>
      <c r="C53" s="571" t="s">
        <v>4925</v>
      </c>
      <c r="D53" s="573">
        <v>303</v>
      </c>
      <c r="E53" s="573">
        <v>1981</v>
      </c>
      <c r="F53" s="573" t="s">
        <v>5096</v>
      </c>
      <c r="G53" s="574">
        <v>312.5</v>
      </c>
      <c r="H53" s="573"/>
      <c r="I53" s="573"/>
      <c r="J53" s="573"/>
      <c r="K53" s="575" t="s">
        <v>5097</v>
      </c>
      <c r="L53" s="384" t="s">
        <v>5098</v>
      </c>
    </row>
    <row r="54" spans="1:12" customFormat="1" ht="15">
      <c r="A54" s="98">
        <v>45</v>
      </c>
      <c r="B54" s="570" t="s">
        <v>4924</v>
      </c>
      <c r="C54" s="571" t="s">
        <v>4925</v>
      </c>
      <c r="D54" s="573" t="s">
        <v>5000</v>
      </c>
      <c r="E54" s="573">
        <v>1997</v>
      </c>
      <c r="F54" s="573" t="s">
        <v>5099</v>
      </c>
      <c r="G54" s="574">
        <v>312.5</v>
      </c>
      <c r="H54" s="573"/>
      <c r="I54" s="573"/>
      <c r="J54" s="573"/>
      <c r="K54" s="575" t="s">
        <v>5100</v>
      </c>
      <c r="L54" s="384" t="s">
        <v>5101</v>
      </c>
    </row>
    <row r="55" spans="1:12" customFormat="1" ht="15">
      <c r="A55" s="98">
        <v>46</v>
      </c>
      <c r="B55" s="570" t="s">
        <v>4924</v>
      </c>
      <c r="C55" s="571" t="s">
        <v>5017</v>
      </c>
      <c r="D55" s="573" t="s">
        <v>5102</v>
      </c>
      <c r="E55" s="573">
        <v>1999</v>
      </c>
      <c r="F55" s="573" t="s">
        <v>5103</v>
      </c>
      <c r="G55" s="574">
        <v>312.5</v>
      </c>
      <c r="H55" s="573"/>
      <c r="I55" s="573"/>
      <c r="J55" s="573"/>
      <c r="K55" s="575" t="s">
        <v>5104</v>
      </c>
      <c r="L55" s="384" t="s">
        <v>5105</v>
      </c>
    </row>
    <row r="56" spans="1:12" customFormat="1" ht="15">
      <c r="A56" s="98">
        <v>47</v>
      </c>
      <c r="B56" s="570" t="s">
        <v>4924</v>
      </c>
      <c r="C56" s="571" t="s">
        <v>4925</v>
      </c>
      <c r="D56" s="573" t="s">
        <v>5106</v>
      </c>
      <c r="E56" s="573">
        <v>2007</v>
      </c>
      <c r="F56" s="573" t="s">
        <v>5107</v>
      </c>
      <c r="G56" s="574">
        <v>312.5</v>
      </c>
      <c r="H56" s="573"/>
      <c r="I56" s="573"/>
      <c r="J56" s="573"/>
      <c r="K56" s="575" t="s">
        <v>5108</v>
      </c>
      <c r="L56" s="384" t="s">
        <v>5109</v>
      </c>
    </row>
    <row r="57" spans="1:12" customFormat="1" ht="15">
      <c r="A57" s="98">
        <v>48</v>
      </c>
      <c r="B57" s="570" t="s">
        <v>4924</v>
      </c>
      <c r="C57" s="571" t="s">
        <v>4925</v>
      </c>
      <c r="D57" s="573" t="s">
        <v>5110</v>
      </c>
      <c r="E57" s="573">
        <v>1996</v>
      </c>
      <c r="F57" s="573" t="s">
        <v>5111</v>
      </c>
      <c r="G57" s="574">
        <v>125</v>
      </c>
      <c r="H57" s="573"/>
      <c r="I57" s="573"/>
      <c r="J57" s="573"/>
      <c r="K57" s="575" t="s">
        <v>5112</v>
      </c>
      <c r="L57" s="384" t="s">
        <v>5113</v>
      </c>
    </row>
    <row r="58" spans="1:12" customFormat="1" ht="15">
      <c r="A58" s="98">
        <v>49</v>
      </c>
      <c r="B58" s="570" t="s">
        <v>4924</v>
      </c>
      <c r="C58" s="571" t="s">
        <v>4925</v>
      </c>
      <c r="D58" s="573">
        <v>303</v>
      </c>
      <c r="E58" s="573">
        <v>1992</v>
      </c>
      <c r="F58" s="573" t="s">
        <v>5114</v>
      </c>
      <c r="G58" s="574">
        <v>1000</v>
      </c>
      <c r="H58" s="573"/>
      <c r="I58" s="573"/>
      <c r="J58" s="573"/>
      <c r="K58" s="575" t="s">
        <v>5115</v>
      </c>
      <c r="L58" s="384" t="s">
        <v>5116</v>
      </c>
    </row>
    <row r="59" spans="1:12" customFormat="1" ht="15">
      <c r="A59" s="98">
        <v>50</v>
      </c>
      <c r="B59" s="570" t="s">
        <v>4924</v>
      </c>
      <c r="C59" s="571" t="s">
        <v>4925</v>
      </c>
      <c r="D59" s="573" t="s">
        <v>5117</v>
      </c>
      <c r="E59" s="573">
        <v>2001</v>
      </c>
      <c r="F59" s="573" t="s">
        <v>5118</v>
      </c>
      <c r="G59" s="574">
        <v>275</v>
      </c>
      <c r="H59" s="573"/>
      <c r="I59" s="573"/>
      <c r="J59" s="573"/>
      <c r="K59" s="575" t="s">
        <v>5119</v>
      </c>
      <c r="L59" s="384" t="s">
        <v>5120</v>
      </c>
    </row>
    <row r="60" spans="1:12" customFormat="1" ht="15">
      <c r="A60" s="98">
        <v>51</v>
      </c>
      <c r="B60" s="570" t="s">
        <v>4924</v>
      </c>
      <c r="C60" s="571" t="s">
        <v>4925</v>
      </c>
      <c r="D60" s="573" t="s">
        <v>5106</v>
      </c>
      <c r="E60" s="573">
        <v>2006</v>
      </c>
      <c r="F60" s="573" t="s">
        <v>5121</v>
      </c>
      <c r="G60" s="574">
        <v>375</v>
      </c>
      <c r="H60" s="573"/>
      <c r="I60" s="573"/>
      <c r="J60" s="573"/>
      <c r="K60" s="575" t="s">
        <v>5122</v>
      </c>
      <c r="L60" s="384" t="s">
        <v>5123</v>
      </c>
    </row>
    <row r="61" spans="1:12" customFormat="1" ht="15">
      <c r="A61" s="98">
        <v>52</v>
      </c>
      <c r="B61" s="570" t="s">
        <v>4924</v>
      </c>
      <c r="C61" s="571" t="s">
        <v>4925</v>
      </c>
      <c r="D61" s="573" t="s">
        <v>5124</v>
      </c>
      <c r="E61" s="573">
        <v>1995</v>
      </c>
      <c r="F61" s="573" t="s">
        <v>5125</v>
      </c>
      <c r="G61" s="574">
        <v>300</v>
      </c>
      <c r="H61" s="573"/>
      <c r="I61" s="573"/>
      <c r="J61" s="573"/>
      <c r="K61" s="575" t="s">
        <v>5126</v>
      </c>
      <c r="L61" s="384" t="s">
        <v>5127</v>
      </c>
    </row>
    <row r="62" spans="1:12" customFormat="1" ht="15">
      <c r="A62" s="98">
        <v>53</v>
      </c>
      <c r="B62" s="570" t="s">
        <v>5128</v>
      </c>
      <c r="C62" s="571" t="s">
        <v>5017</v>
      </c>
      <c r="D62" s="573" t="s">
        <v>5129</v>
      </c>
      <c r="E62" s="573">
        <v>1994</v>
      </c>
      <c r="F62" s="573" t="s">
        <v>5130</v>
      </c>
      <c r="G62" s="574">
        <v>150</v>
      </c>
      <c r="H62" s="573"/>
      <c r="I62" s="573"/>
      <c r="J62" s="573"/>
      <c r="K62" s="575" t="s">
        <v>5131</v>
      </c>
      <c r="L62" s="384" t="s">
        <v>5132</v>
      </c>
    </row>
    <row r="63" spans="1:12" customFormat="1" ht="15">
      <c r="A63" s="98">
        <v>54</v>
      </c>
      <c r="B63" s="570" t="s">
        <v>4924</v>
      </c>
      <c r="C63" s="571" t="s">
        <v>4925</v>
      </c>
      <c r="D63" s="573" t="s">
        <v>5053</v>
      </c>
      <c r="E63" s="573">
        <v>1999</v>
      </c>
      <c r="F63" s="573" t="s">
        <v>5133</v>
      </c>
      <c r="G63" s="574">
        <v>500</v>
      </c>
      <c r="H63" s="573"/>
      <c r="I63" s="573"/>
      <c r="J63" s="573"/>
      <c r="K63" s="575" t="s">
        <v>5134</v>
      </c>
      <c r="L63" s="384" t="s">
        <v>5135</v>
      </c>
    </row>
    <row r="64" spans="1:12" customFormat="1" ht="15">
      <c r="A64" s="98">
        <v>55</v>
      </c>
      <c r="B64" s="570" t="s">
        <v>4924</v>
      </c>
      <c r="C64" s="571" t="s">
        <v>4925</v>
      </c>
      <c r="D64" s="573" t="s">
        <v>5136</v>
      </c>
      <c r="E64" s="573">
        <v>1998</v>
      </c>
      <c r="F64" s="573" t="s">
        <v>5137</v>
      </c>
      <c r="G64" s="574">
        <v>312.5</v>
      </c>
      <c r="H64" s="573"/>
      <c r="I64" s="573"/>
      <c r="J64" s="573"/>
      <c r="K64" s="575" t="s">
        <v>5138</v>
      </c>
      <c r="L64" s="384" t="s">
        <v>5139</v>
      </c>
    </row>
    <row r="65" spans="1:12" customFormat="1" ht="15">
      <c r="A65" s="98">
        <v>56</v>
      </c>
      <c r="B65" s="570" t="s">
        <v>4924</v>
      </c>
      <c r="C65" s="571" t="s">
        <v>4925</v>
      </c>
      <c r="D65" s="573" t="s">
        <v>5140</v>
      </c>
      <c r="E65" s="573">
        <v>1996</v>
      </c>
      <c r="F65" s="573" t="s">
        <v>5141</v>
      </c>
      <c r="G65" s="574">
        <v>500</v>
      </c>
      <c r="H65" s="573"/>
      <c r="I65" s="573"/>
      <c r="J65" s="573"/>
      <c r="K65" s="575" t="s">
        <v>5142</v>
      </c>
      <c r="L65" s="384" t="s">
        <v>5143</v>
      </c>
    </row>
    <row r="66" spans="1:12" customFormat="1" ht="15">
      <c r="A66" s="98">
        <v>57</v>
      </c>
      <c r="B66" s="570" t="s">
        <v>4924</v>
      </c>
      <c r="C66" s="571" t="s">
        <v>4925</v>
      </c>
      <c r="D66" s="573" t="s">
        <v>4940</v>
      </c>
      <c r="E66" s="573">
        <v>2002</v>
      </c>
      <c r="F66" s="573" t="s">
        <v>5144</v>
      </c>
      <c r="G66" s="574">
        <v>500</v>
      </c>
      <c r="H66" s="573"/>
      <c r="I66" s="573"/>
      <c r="J66" s="573"/>
      <c r="K66" s="575" t="s">
        <v>5145</v>
      </c>
      <c r="L66" s="384" t="s">
        <v>5146</v>
      </c>
    </row>
    <row r="67" spans="1:12" customFormat="1" ht="15">
      <c r="A67" s="98">
        <v>58</v>
      </c>
      <c r="B67" s="570" t="s">
        <v>4924</v>
      </c>
      <c r="C67" s="571" t="s">
        <v>4925</v>
      </c>
      <c r="D67" s="573" t="s">
        <v>5140</v>
      </c>
      <c r="E67" s="573">
        <v>1997</v>
      </c>
      <c r="F67" s="573" t="s">
        <v>5147</v>
      </c>
      <c r="G67" s="574">
        <v>750</v>
      </c>
      <c r="H67" s="573"/>
      <c r="I67" s="573"/>
      <c r="J67" s="573"/>
      <c r="K67" s="575" t="s">
        <v>5148</v>
      </c>
      <c r="L67" s="384" t="s">
        <v>5149</v>
      </c>
    </row>
    <row r="68" spans="1:12" customFormat="1" ht="15">
      <c r="A68" s="98">
        <v>59</v>
      </c>
      <c r="B68" s="98" t="s">
        <v>4924</v>
      </c>
      <c r="C68" s="571" t="s">
        <v>4933</v>
      </c>
      <c r="D68" s="573" t="s">
        <v>5150</v>
      </c>
      <c r="E68" s="573">
        <v>1998</v>
      </c>
      <c r="F68" s="573" t="s">
        <v>5151</v>
      </c>
      <c r="G68" s="574">
        <v>437.5</v>
      </c>
      <c r="H68" s="573"/>
      <c r="I68" s="573"/>
      <c r="J68" s="573"/>
      <c r="K68" s="575" t="s">
        <v>5152</v>
      </c>
      <c r="L68" s="384" t="s">
        <v>5153</v>
      </c>
    </row>
    <row r="69" spans="1:12" customFormat="1" ht="15">
      <c r="A69" s="98">
        <v>60</v>
      </c>
      <c r="B69" s="98" t="s">
        <v>4924</v>
      </c>
      <c r="C69" s="571" t="s">
        <v>4925</v>
      </c>
      <c r="D69" s="573" t="s">
        <v>5154</v>
      </c>
      <c r="E69" s="573">
        <v>2002</v>
      </c>
      <c r="F69" s="573" t="s">
        <v>5155</v>
      </c>
      <c r="G69" s="574">
        <v>225</v>
      </c>
      <c r="H69" s="573"/>
      <c r="I69" s="573"/>
      <c r="J69" s="573"/>
      <c r="K69" s="575" t="s">
        <v>5156</v>
      </c>
      <c r="L69" s="384" t="s">
        <v>5157</v>
      </c>
    </row>
    <row r="70" spans="1:12" customFormat="1" ht="15">
      <c r="A70" s="98">
        <v>61</v>
      </c>
      <c r="B70" s="98" t="s">
        <v>4924</v>
      </c>
      <c r="C70" s="571" t="s">
        <v>4925</v>
      </c>
      <c r="D70" s="573" t="s">
        <v>5000</v>
      </c>
      <c r="E70" s="573">
        <v>1997</v>
      </c>
      <c r="F70" s="573" t="s">
        <v>5158</v>
      </c>
      <c r="G70" s="574">
        <v>625</v>
      </c>
      <c r="H70" s="573"/>
      <c r="I70" s="573"/>
      <c r="J70" s="573"/>
      <c r="K70" s="575" t="s">
        <v>5159</v>
      </c>
      <c r="L70" s="384" t="s">
        <v>5160</v>
      </c>
    </row>
    <row r="71" spans="1:12" customFormat="1" ht="15">
      <c r="A71" s="98">
        <v>62</v>
      </c>
      <c r="B71" s="98" t="s">
        <v>4924</v>
      </c>
      <c r="C71" s="571" t="s">
        <v>4933</v>
      </c>
      <c r="D71" s="573" t="s">
        <v>5161</v>
      </c>
      <c r="E71" s="573">
        <v>1997</v>
      </c>
      <c r="F71" s="573" t="s">
        <v>5162</v>
      </c>
      <c r="G71" s="574">
        <v>250</v>
      </c>
      <c r="H71" s="573"/>
      <c r="I71" s="573"/>
      <c r="J71" s="573"/>
      <c r="K71" s="575" t="s">
        <v>5163</v>
      </c>
      <c r="L71" s="384" t="s">
        <v>5164</v>
      </c>
    </row>
    <row r="72" spans="1:12" customFormat="1" ht="15">
      <c r="A72" s="98">
        <v>63</v>
      </c>
      <c r="B72" s="98" t="s">
        <v>4924</v>
      </c>
      <c r="C72" s="571" t="s">
        <v>4925</v>
      </c>
      <c r="D72" s="573" t="s">
        <v>5000</v>
      </c>
      <c r="E72" s="573">
        <v>1996</v>
      </c>
      <c r="F72" s="573" t="s">
        <v>5165</v>
      </c>
      <c r="G72" s="574">
        <v>250</v>
      </c>
      <c r="H72" s="573"/>
      <c r="I72" s="573"/>
      <c r="J72" s="573"/>
      <c r="K72" s="575" t="s">
        <v>5166</v>
      </c>
      <c r="L72" s="384" t="s">
        <v>5167</v>
      </c>
    </row>
    <row r="73" spans="1:12" customFormat="1" ht="15">
      <c r="A73" s="98">
        <v>64</v>
      </c>
      <c r="B73" s="98" t="s">
        <v>4924</v>
      </c>
      <c r="C73" s="571" t="s">
        <v>5086</v>
      </c>
      <c r="D73" s="573" t="s">
        <v>5168</v>
      </c>
      <c r="E73" s="573">
        <v>1991</v>
      </c>
      <c r="F73" s="573" t="s">
        <v>5169</v>
      </c>
      <c r="G73" s="574">
        <v>200</v>
      </c>
      <c r="H73" s="573"/>
      <c r="I73" s="573"/>
      <c r="J73" s="573"/>
      <c r="K73" s="575" t="s">
        <v>5170</v>
      </c>
      <c r="L73" s="384" t="s">
        <v>5171</v>
      </c>
    </row>
    <row r="74" spans="1:12" customFormat="1" ht="15">
      <c r="A74" s="98">
        <v>65</v>
      </c>
      <c r="B74" s="98" t="s">
        <v>5173</v>
      </c>
      <c r="C74" s="571" t="s">
        <v>4925</v>
      </c>
      <c r="D74" s="573" t="s">
        <v>5174</v>
      </c>
      <c r="E74" s="98">
        <v>1998</v>
      </c>
      <c r="F74" s="98" t="s">
        <v>5175</v>
      </c>
      <c r="G74" s="735">
        <v>846.97</v>
      </c>
      <c r="H74" s="24"/>
      <c r="I74" s="282"/>
      <c r="J74" s="282"/>
      <c r="K74" s="735">
        <v>204973742</v>
      </c>
      <c r="L74" s="735" t="s">
        <v>5176</v>
      </c>
    </row>
    <row r="75" spans="1:12" customFormat="1" ht="15">
      <c r="A75" s="98">
        <v>66</v>
      </c>
      <c r="B75" s="98" t="s">
        <v>5173</v>
      </c>
      <c r="C75" s="571" t="s">
        <v>4925</v>
      </c>
      <c r="D75" s="573" t="s">
        <v>5174</v>
      </c>
      <c r="E75" s="98">
        <v>1992</v>
      </c>
      <c r="F75" s="98" t="s">
        <v>5177</v>
      </c>
      <c r="G75" s="736"/>
      <c r="H75" s="24"/>
      <c r="I75" s="282"/>
      <c r="J75" s="282"/>
      <c r="K75" s="736"/>
      <c r="L75" s="736"/>
    </row>
    <row r="76" spans="1:12" customFormat="1" ht="30">
      <c r="A76" s="98">
        <v>67</v>
      </c>
      <c r="B76" s="98" t="s">
        <v>5128</v>
      </c>
      <c r="C76" s="571" t="s">
        <v>5337</v>
      </c>
      <c r="D76" s="573" t="s">
        <v>5338</v>
      </c>
      <c r="E76" s="98">
        <v>2001</v>
      </c>
      <c r="F76" s="98" t="s">
        <v>5346</v>
      </c>
      <c r="G76" s="744">
        <v>1250</v>
      </c>
      <c r="H76" s="24"/>
      <c r="I76" s="282"/>
      <c r="J76" s="282"/>
      <c r="K76" s="747">
        <v>212906024</v>
      </c>
      <c r="L76" s="750" t="s">
        <v>5015</v>
      </c>
    </row>
    <row r="77" spans="1:12" customFormat="1" ht="30">
      <c r="A77" s="98">
        <v>68</v>
      </c>
      <c r="B77" s="98" t="s">
        <v>5128</v>
      </c>
      <c r="C77" s="571" t="s">
        <v>5337</v>
      </c>
      <c r="D77" s="573" t="s">
        <v>5339</v>
      </c>
      <c r="E77" s="98">
        <v>2004</v>
      </c>
      <c r="F77" s="98" t="s">
        <v>5347</v>
      </c>
      <c r="G77" s="745"/>
      <c r="H77" s="24"/>
      <c r="I77" s="282"/>
      <c r="J77" s="282"/>
      <c r="K77" s="748"/>
      <c r="L77" s="751"/>
    </row>
    <row r="78" spans="1:12" customFormat="1" ht="15">
      <c r="A78" s="98">
        <v>69</v>
      </c>
      <c r="B78" s="98" t="s">
        <v>5128</v>
      </c>
      <c r="C78" s="571" t="s">
        <v>4925</v>
      </c>
      <c r="D78" s="573" t="s">
        <v>5340</v>
      </c>
      <c r="E78" s="98">
        <v>1996</v>
      </c>
      <c r="F78" s="98" t="s">
        <v>5348</v>
      </c>
      <c r="G78" s="745"/>
      <c r="H78" s="24"/>
      <c r="I78" s="282"/>
      <c r="J78" s="282"/>
      <c r="K78" s="748"/>
      <c r="L78" s="751"/>
    </row>
    <row r="79" spans="1:12" customFormat="1" ht="15">
      <c r="A79" s="98">
        <v>70</v>
      </c>
      <c r="B79" s="98" t="s">
        <v>5128</v>
      </c>
      <c r="C79" s="571" t="s">
        <v>4925</v>
      </c>
      <c r="D79" s="573" t="s">
        <v>5341</v>
      </c>
      <c r="E79" s="98">
        <v>1995</v>
      </c>
      <c r="F79" s="98" t="s">
        <v>5349</v>
      </c>
      <c r="G79" s="745"/>
      <c r="H79" s="24"/>
      <c r="I79" s="282"/>
      <c r="J79" s="282"/>
      <c r="K79" s="748"/>
      <c r="L79" s="751"/>
    </row>
    <row r="80" spans="1:12" customFormat="1" ht="15">
      <c r="A80" s="98">
        <v>71</v>
      </c>
      <c r="B80" s="98" t="s">
        <v>5128</v>
      </c>
      <c r="C80" s="571" t="s">
        <v>4925</v>
      </c>
      <c r="D80" s="573" t="s">
        <v>5342</v>
      </c>
      <c r="E80" s="98">
        <v>2000</v>
      </c>
      <c r="F80" s="98" t="s">
        <v>5350</v>
      </c>
      <c r="G80" s="745"/>
      <c r="H80" s="24"/>
      <c r="I80" s="282"/>
      <c r="J80" s="282"/>
      <c r="K80" s="748"/>
      <c r="L80" s="751"/>
    </row>
    <row r="81" spans="1:12" customFormat="1" ht="15">
      <c r="A81" s="98">
        <v>72</v>
      </c>
      <c r="B81" s="98" t="s">
        <v>5128</v>
      </c>
      <c r="C81" s="571" t="s">
        <v>4925</v>
      </c>
      <c r="D81" s="573" t="s">
        <v>5343</v>
      </c>
      <c r="E81" s="98">
        <v>2000</v>
      </c>
      <c r="F81" s="98" t="s">
        <v>5351</v>
      </c>
      <c r="G81" s="745"/>
      <c r="H81" s="24"/>
      <c r="I81" s="282"/>
      <c r="J81" s="282"/>
      <c r="K81" s="748"/>
      <c r="L81" s="751"/>
    </row>
    <row r="82" spans="1:12" customFormat="1" ht="15">
      <c r="A82" s="98">
        <v>73</v>
      </c>
      <c r="B82" s="98" t="s">
        <v>5128</v>
      </c>
      <c r="C82" s="571" t="s">
        <v>4925</v>
      </c>
      <c r="D82" s="573" t="s">
        <v>5344</v>
      </c>
      <c r="E82" s="98">
        <v>1997</v>
      </c>
      <c r="F82" s="98" t="s">
        <v>5352</v>
      </c>
      <c r="G82" s="745"/>
      <c r="H82" s="24"/>
      <c r="I82" s="282"/>
      <c r="J82" s="282"/>
      <c r="K82" s="748"/>
      <c r="L82" s="751"/>
    </row>
    <row r="83" spans="1:12" customFormat="1" ht="15">
      <c r="A83" s="98">
        <v>74</v>
      </c>
      <c r="B83" s="98" t="s">
        <v>5128</v>
      </c>
      <c r="C83" s="571" t="s">
        <v>4925</v>
      </c>
      <c r="D83" s="573" t="s">
        <v>5343</v>
      </c>
      <c r="E83" s="98">
        <v>2001</v>
      </c>
      <c r="F83" s="98" t="s">
        <v>5353</v>
      </c>
      <c r="G83" s="745"/>
      <c r="H83" s="24"/>
      <c r="I83" s="282"/>
      <c r="J83" s="282"/>
      <c r="K83" s="748"/>
      <c r="L83" s="751"/>
    </row>
    <row r="84" spans="1:12" customFormat="1" ht="15">
      <c r="A84" s="98">
        <v>75</v>
      </c>
      <c r="B84" s="98" t="s">
        <v>5128</v>
      </c>
      <c r="C84" s="571" t="s">
        <v>4925</v>
      </c>
      <c r="D84" s="573" t="s">
        <v>5345</v>
      </c>
      <c r="E84" s="98">
        <v>1997</v>
      </c>
      <c r="F84" s="98" t="s">
        <v>5354</v>
      </c>
      <c r="G84" s="745"/>
      <c r="H84" s="24"/>
      <c r="I84" s="282"/>
      <c r="J84" s="282"/>
      <c r="K84" s="748"/>
      <c r="L84" s="751"/>
    </row>
    <row r="85" spans="1:12" customFormat="1" ht="15">
      <c r="A85" s="98">
        <v>76</v>
      </c>
      <c r="B85" s="98" t="s">
        <v>5128</v>
      </c>
      <c r="C85" s="571" t="s">
        <v>4925</v>
      </c>
      <c r="D85" s="573" t="s">
        <v>5342</v>
      </c>
      <c r="E85" s="98">
        <v>2000</v>
      </c>
      <c r="F85" s="98" t="s">
        <v>5355</v>
      </c>
      <c r="G85" s="745"/>
      <c r="H85" s="24"/>
      <c r="I85" s="282"/>
      <c r="J85" s="282"/>
      <c r="K85" s="748"/>
      <c r="L85" s="751"/>
    </row>
    <row r="86" spans="1:12" customFormat="1" ht="15">
      <c r="A86" s="98">
        <v>77</v>
      </c>
      <c r="B86" s="98" t="s">
        <v>5128</v>
      </c>
      <c r="C86" s="571" t="s">
        <v>4925</v>
      </c>
      <c r="D86" s="573" t="s">
        <v>5342</v>
      </c>
      <c r="E86" s="98">
        <v>2002</v>
      </c>
      <c r="F86" s="98" t="s">
        <v>5356</v>
      </c>
      <c r="G86" s="745"/>
      <c r="H86" s="24"/>
      <c r="I86" s="282"/>
      <c r="J86" s="282"/>
      <c r="K86" s="748"/>
      <c r="L86" s="751"/>
    </row>
    <row r="87" spans="1:12" customFormat="1" ht="15">
      <c r="A87" s="98">
        <v>78</v>
      </c>
      <c r="B87" s="98" t="s">
        <v>5128</v>
      </c>
      <c r="C87" s="571" t="s">
        <v>4925</v>
      </c>
      <c r="D87" s="573" t="s">
        <v>5344</v>
      </c>
      <c r="E87" s="98">
        <v>1997</v>
      </c>
      <c r="F87" s="98" t="s">
        <v>5357</v>
      </c>
      <c r="G87" s="745"/>
      <c r="H87" s="24"/>
      <c r="I87" s="282"/>
      <c r="J87" s="282"/>
      <c r="K87" s="748"/>
      <c r="L87" s="751"/>
    </row>
    <row r="88" spans="1:12" customFormat="1" ht="15">
      <c r="A88" s="98">
        <v>79</v>
      </c>
      <c r="B88" s="98" t="s">
        <v>5128</v>
      </c>
      <c r="C88" s="571" t="s">
        <v>4925</v>
      </c>
      <c r="D88" s="573" t="s">
        <v>5344</v>
      </c>
      <c r="E88" s="98">
        <v>1999</v>
      </c>
      <c r="F88" s="98" t="s">
        <v>5358</v>
      </c>
      <c r="G88" s="745"/>
      <c r="H88" s="24"/>
      <c r="I88" s="282"/>
      <c r="J88" s="282"/>
      <c r="K88" s="748"/>
      <c r="L88" s="751"/>
    </row>
    <row r="89" spans="1:12" customFormat="1" ht="15">
      <c r="A89" s="98">
        <v>80</v>
      </c>
      <c r="B89" s="98" t="s">
        <v>5128</v>
      </c>
      <c r="C89" s="571" t="s">
        <v>4925</v>
      </c>
      <c r="D89" s="573" t="s">
        <v>5344</v>
      </c>
      <c r="E89" s="98">
        <v>1997</v>
      </c>
      <c r="F89" s="98" t="s">
        <v>5359</v>
      </c>
      <c r="G89" s="745"/>
      <c r="H89" s="24"/>
      <c r="I89" s="282"/>
      <c r="J89" s="282"/>
      <c r="K89" s="748"/>
      <c r="L89" s="751"/>
    </row>
    <row r="90" spans="1:12" customFormat="1" ht="30" customHeight="1">
      <c r="A90" s="98">
        <v>81</v>
      </c>
      <c r="B90" s="98" t="s">
        <v>5128</v>
      </c>
      <c r="C90" s="571" t="s">
        <v>5337</v>
      </c>
      <c r="D90" s="573" t="s">
        <v>5343</v>
      </c>
      <c r="E90" s="477">
        <v>2007</v>
      </c>
      <c r="F90" s="477" t="s">
        <v>5360</v>
      </c>
      <c r="G90" s="746"/>
      <c r="H90" s="459"/>
      <c r="I90" s="712"/>
      <c r="J90" s="712"/>
      <c r="K90" s="749"/>
      <c r="L90" s="752"/>
    </row>
    <row r="91" spans="1:12" customFormat="1" ht="30" customHeight="1">
      <c r="A91" s="98">
        <v>82</v>
      </c>
      <c r="B91" s="98" t="s">
        <v>5128</v>
      </c>
      <c r="C91" s="571" t="s">
        <v>4925</v>
      </c>
      <c r="D91" s="573" t="s">
        <v>5344</v>
      </c>
      <c r="E91" s="477">
        <v>1998</v>
      </c>
      <c r="F91" s="477" t="s">
        <v>5361</v>
      </c>
      <c r="G91" s="744">
        <v>3000</v>
      </c>
      <c r="H91" s="459"/>
      <c r="I91" s="712"/>
      <c r="J91" s="712"/>
      <c r="K91" s="747">
        <v>212906024</v>
      </c>
      <c r="L91" s="750" t="s">
        <v>5015</v>
      </c>
    </row>
    <row r="92" spans="1:12" customFormat="1" ht="30" customHeight="1">
      <c r="A92" s="98">
        <v>83</v>
      </c>
      <c r="B92" s="98" t="s">
        <v>5128</v>
      </c>
      <c r="C92" s="571" t="s">
        <v>4925</v>
      </c>
      <c r="D92" s="573" t="s">
        <v>5342</v>
      </c>
      <c r="E92" s="477">
        <v>1999</v>
      </c>
      <c r="F92" s="477" t="s">
        <v>5362</v>
      </c>
      <c r="G92" s="745"/>
      <c r="H92" s="459"/>
      <c r="I92" s="712"/>
      <c r="J92" s="712"/>
      <c r="K92" s="748"/>
      <c r="L92" s="751"/>
    </row>
    <row r="93" spans="1:12" customFormat="1" ht="30" customHeight="1">
      <c r="A93" s="98">
        <v>84</v>
      </c>
      <c r="B93" s="98" t="s">
        <v>5128</v>
      </c>
      <c r="C93" s="571" t="s">
        <v>4925</v>
      </c>
      <c r="D93" s="573" t="s">
        <v>5342</v>
      </c>
      <c r="E93" s="477">
        <v>2001</v>
      </c>
      <c r="F93" s="477" t="s">
        <v>5363</v>
      </c>
      <c r="G93" s="745"/>
      <c r="H93" s="459"/>
      <c r="I93" s="712"/>
      <c r="J93" s="712"/>
      <c r="K93" s="748"/>
      <c r="L93" s="751"/>
    </row>
    <row r="94" spans="1:12" customFormat="1" ht="30" customHeight="1">
      <c r="A94" s="98">
        <v>85</v>
      </c>
      <c r="B94" s="98" t="s">
        <v>5128</v>
      </c>
      <c r="C94" s="571" t="s">
        <v>4925</v>
      </c>
      <c r="D94" s="573" t="s">
        <v>5344</v>
      </c>
      <c r="E94" s="477">
        <v>1999</v>
      </c>
      <c r="F94" s="477" t="s">
        <v>5364</v>
      </c>
      <c r="G94" s="745"/>
      <c r="H94" s="459"/>
      <c r="I94" s="712"/>
      <c r="J94" s="712"/>
      <c r="K94" s="748"/>
      <c r="L94" s="751"/>
    </row>
    <row r="95" spans="1:12" customFormat="1" ht="30" customHeight="1">
      <c r="A95" s="98">
        <v>86</v>
      </c>
      <c r="B95" s="98" t="s">
        <v>4924</v>
      </c>
      <c r="C95" s="571" t="s">
        <v>5365</v>
      </c>
      <c r="D95" s="573" t="s">
        <v>5372</v>
      </c>
      <c r="E95" s="477">
        <v>1990</v>
      </c>
      <c r="F95" s="477" t="s">
        <v>5386</v>
      </c>
      <c r="G95" s="745"/>
      <c r="H95" s="459"/>
      <c r="I95" s="712"/>
      <c r="J95" s="712"/>
      <c r="K95" s="748"/>
      <c r="L95" s="751"/>
    </row>
    <row r="96" spans="1:12" customFormat="1" ht="30" customHeight="1">
      <c r="A96" s="98">
        <v>87</v>
      </c>
      <c r="B96" s="98" t="s">
        <v>4924</v>
      </c>
      <c r="C96" s="571" t="s">
        <v>5366</v>
      </c>
      <c r="D96" s="573">
        <v>260</v>
      </c>
      <c r="E96" s="477">
        <v>1990</v>
      </c>
      <c r="F96" s="477" t="s">
        <v>5387</v>
      </c>
      <c r="G96" s="745"/>
      <c r="H96" s="459"/>
      <c r="I96" s="712"/>
      <c r="J96" s="712"/>
      <c r="K96" s="748"/>
      <c r="L96" s="751"/>
    </row>
    <row r="97" spans="1:12" customFormat="1" ht="30" customHeight="1">
      <c r="A97" s="98">
        <v>88</v>
      </c>
      <c r="B97" s="98" t="s">
        <v>4924</v>
      </c>
      <c r="C97" s="571" t="s">
        <v>5365</v>
      </c>
      <c r="D97" s="573" t="s">
        <v>5372</v>
      </c>
      <c r="E97" s="477">
        <v>1992</v>
      </c>
      <c r="F97" s="477" t="s">
        <v>5388</v>
      </c>
      <c r="G97" s="745"/>
      <c r="H97" s="459"/>
      <c r="I97" s="712"/>
      <c r="J97" s="712"/>
      <c r="K97" s="748"/>
      <c r="L97" s="751"/>
    </row>
    <row r="98" spans="1:12" customFormat="1" ht="30" customHeight="1">
      <c r="A98" s="98">
        <v>89</v>
      </c>
      <c r="B98" s="98" t="s">
        <v>4924</v>
      </c>
      <c r="C98" s="571" t="s">
        <v>5367</v>
      </c>
      <c r="D98" s="573">
        <v>260</v>
      </c>
      <c r="E98" s="477">
        <v>1992</v>
      </c>
      <c r="F98" s="477" t="s">
        <v>5389</v>
      </c>
      <c r="G98" s="745"/>
      <c r="H98" s="459"/>
      <c r="I98" s="712"/>
      <c r="J98" s="712"/>
      <c r="K98" s="748"/>
      <c r="L98" s="751"/>
    </row>
    <row r="99" spans="1:12" customFormat="1" ht="30" customHeight="1">
      <c r="A99" s="98">
        <v>90</v>
      </c>
      <c r="B99" s="98" t="s">
        <v>4924</v>
      </c>
      <c r="C99" s="571" t="s">
        <v>5365</v>
      </c>
      <c r="D99" s="573" t="s">
        <v>5372</v>
      </c>
      <c r="E99" s="477">
        <v>1994</v>
      </c>
      <c r="F99" s="477" t="s">
        <v>5390</v>
      </c>
      <c r="G99" s="745"/>
      <c r="H99" s="459"/>
      <c r="I99" s="712"/>
      <c r="J99" s="712"/>
      <c r="K99" s="748"/>
      <c r="L99" s="751"/>
    </row>
    <row r="100" spans="1:12" customFormat="1" ht="30" customHeight="1">
      <c r="A100" s="98">
        <v>91</v>
      </c>
      <c r="B100" s="98" t="s">
        <v>4924</v>
      </c>
      <c r="C100" s="571" t="s">
        <v>5365</v>
      </c>
      <c r="D100" s="573" t="s">
        <v>5372</v>
      </c>
      <c r="E100" s="477">
        <v>1993</v>
      </c>
      <c r="F100" s="477" t="s">
        <v>5391</v>
      </c>
      <c r="G100" s="745"/>
      <c r="H100" s="459"/>
      <c r="I100" s="712"/>
      <c r="J100" s="712"/>
      <c r="K100" s="748"/>
      <c r="L100" s="751"/>
    </row>
    <row r="101" spans="1:12" customFormat="1" ht="30" customHeight="1">
      <c r="A101" s="98">
        <v>92</v>
      </c>
      <c r="B101" s="98" t="s">
        <v>4924</v>
      </c>
      <c r="C101" s="571" t="s">
        <v>5367</v>
      </c>
      <c r="D101" s="573">
        <v>260</v>
      </c>
      <c r="E101" s="477">
        <v>1991</v>
      </c>
      <c r="F101" s="477" t="s">
        <v>5392</v>
      </c>
      <c r="G101" s="745"/>
      <c r="H101" s="459"/>
      <c r="I101" s="712"/>
      <c r="J101" s="712"/>
      <c r="K101" s="748"/>
      <c r="L101" s="751"/>
    </row>
    <row r="102" spans="1:12" customFormat="1" ht="30" customHeight="1">
      <c r="A102" s="98">
        <v>93</v>
      </c>
      <c r="B102" s="98" t="s">
        <v>4924</v>
      </c>
      <c r="C102" s="571" t="s">
        <v>5365</v>
      </c>
      <c r="D102" s="573" t="s">
        <v>5372</v>
      </c>
      <c r="E102" s="477">
        <v>1994</v>
      </c>
      <c r="F102" s="477" t="s">
        <v>5393</v>
      </c>
      <c r="G102" s="745"/>
      <c r="H102" s="459"/>
      <c r="I102" s="712"/>
      <c r="J102" s="712"/>
      <c r="K102" s="748"/>
      <c r="L102" s="751"/>
    </row>
    <row r="103" spans="1:12" customFormat="1" ht="30" customHeight="1">
      <c r="A103" s="98">
        <v>94</v>
      </c>
      <c r="B103" s="98" t="s">
        <v>4924</v>
      </c>
      <c r="C103" s="571" t="s">
        <v>5368</v>
      </c>
      <c r="D103" s="572" t="s">
        <v>5373</v>
      </c>
      <c r="E103" s="477">
        <v>1989</v>
      </c>
      <c r="F103" s="477" t="s">
        <v>5394</v>
      </c>
      <c r="G103" s="745"/>
      <c r="H103" s="459"/>
      <c r="I103" s="712"/>
      <c r="J103" s="712"/>
      <c r="K103" s="748"/>
      <c r="L103" s="751"/>
    </row>
    <row r="104" spans="1:12" customFormat="1" ht="30" customHeight="1">
      <c r="A104" s="98">
        <v>95</v>
      </c>
      <c r="B104" s="98" t="s">
        <v>4924</v>
      </c>
      <c r="C104" s="571" t="s">
        <v>5367</v>
      </c>
      <c r="D104" s="573" t="s">
        <v>5374</v>
      </c>
      <c r="E104" s="477">
        <v>1988</v>
      </c>
      <c r="F104" s="477" t="s">
        <v>5395</v>
      </c>
      <c r="G104" s="745"/>
      <c r="H104" s="459"/>
      <c r="I104" s="712"/>
      <c r="J104" s="712"/>
      <c r="K104" s="748"/>
      <c r="L104" s="751"/>
    </row>
    <row r="105" spans="1:12" customFormat="1" ht="30" customHeight="1">
      <c r="A105" s="98">
        <v>96</v>
      </c>
      <c r="B105" s="98" t="s">
        <v>4924</v>
      </c>
      <c r="C105" s="571" t="s">
        <v>5369</v>
      </c>
      <c r="D105" s="573" t="s">
        <v>5375</v>
      </c>
      <c r="E105" s="477">
        <v>1994</v>
      </c>
      <c r="F105" s="477" t="s">
        <v>5396</v>
      </c>
      <c r="G105" s="745"/>
      <c r="H105" s="459"/>
      <c r="I105" s="712"/>
      <c r="J105" s="712"/>
      <c r="K105" s="748"/>
      <c r="L105" s="751"/>
    </row>
    <row r="106" spans="1:12" customFormat="1" ht="30" customHeight="1">
      <c r="A106" s="98">
        <v>97</v>
      </c>
      <c r="B106" s="98" t="s">
        <v>4924</v>
      </c>
      <c r="C106" s="571" t="s">
        <v>5369</v>
      </c>
      <c r="D106" s="573" t="s">
        <v>5376</v>
      </c>
      <c r="E106" s="477">
        <v>1995</v>
      </c>
      <c r="F106" s="477" t="s">
        <v>5397</v>
      </c>
      <c r="G106" s="745"/>
      <c r="H106" s="459"/>
      <c r="I106" s="712"/>
      <c r="J106" s="712"/>
      <c r="K106" s="748"/>
      <c r="L106" s="751"/>
    </row>
    <row r="107" spans="1:12" customFormat="1" ht="30" customHeight="1">
      <c r="A107" s="98">
        <v>98</v>
      </c>
      <c r="B107" s="98" t="s">
        <v>4924</v>
      </c>
      <c r="C107" s="571" t="s">
        <v>5368</v>
      </c>
      <c r="D107" s="573">
        <v>408</v>
      </c>
      <c r="E107" s="477">
        <v>1992</v>
      </c>
      <c r="F107" s="477" t="s">
        <v>5398</v>
      </c>
      <c r="G107" s="745"/>
      <c r="H107" s="459"/>
      <c r="I107" s="712"/>
      <c r="J107" s="712"/>
      <c r="K107" s="748"/>
      <c r="L107" s="751"/>
    </row>
    <row r="108" spans="1:12" customFormat="1" ht="30" customHeight="1">
      <c r="A108" s="98">
        <v>99</v>
      </c>
      <c r="B108" s="98" t="s">
        <v>4924</v>
      </c>
      <c r="C108" s="571" t="s">
        <v>5367</v>
      </c>
      <c r="D108" s="573" t="s">
        <v>5377</v>
      </c>
      <c r="E108" s="477">
        <v>1991</v>
      </c>
      <c r="F108" s="477" t="s">
        <v>5399</v>
      </c>
      <c r="G108" s="745"/>
      <c r="H108" s="459"/>
      <c r="I108" s="712"/>
      <c r="J108" s="712"/>
      <c r="K108" s="748"/>
      <c r="L108" s="751"/>
    </row>
    <row r="109" spans="1:12" customFormat="1" ht="30" customHeight="1">
      <c r="A109" s="98">
        <v>100</v>
      </c>
      <c r="B109" s="98" t="s">
        <v>4924</v>
      </c>
      <c r="C109" s="571" t="s">
        <v>5368</v>
      </c>
      <c r="D109" s="573">
        <v>405</v>
      </c>
      <c r="E109" s="477">
        <v>1992</v>
      </c>
      <c r="F109" s="477" t="s">
        <v>5400</v>
      </c>
      <c r="G109" s="745"/>
      <c r="H109" s="459"/>
      <c r="I109" s="712"/>
      <c r="J109" s="712"/>
      <c r="K109" s="748"/>
      <c r="L109" s="751"/>
    </row>
    <row r="110" spans="1:12" customFormat="1" ht="30" customHeight="1">
      <c r="A110" s="98">
        <v>101</v>
      </c>
      <c r="B110" s="98" t="s">
        <v>4924</v>
      </c>
      <c r="C110" s="571" t="s">
        <v>5367</v>
      </c>
      <c r="D110" s="573">
        <v>260</v>
      </c>
      <c r="E110" s="477">
        <v>1993</v>
      </c>
      <c r="F110" s="477" t="s">
        <v>5401</v>
      </c>
      <c r="G110" s="745"/>
      <c r="H110" s="459"/>
      <c r="I110" s="712"/>
      <c r="J110" s="712"/>
      <c r="K110" s="748"/>
      <c r="L110" s="751"/>
    </row>
    <row r="111" spans="1:12" customFormat="1" ht="30" customHeight="1">
      <c r="A111" s="98">
        <v>102</v>
      </c>
      <c r="B111" s="98" t="s">
        <v>4924</v>
      </c>
      <c r="C111" s="571" t="s">
        <v>5367</v>
      </c>
      <c r="D111" s="573" t="s">
        <v>5378</v>
      </c>
      <c r="E111" s="477">
        <v>1997</v>
      </c>
      <c r="F111" s="477" t="s">
        <v>5402</v>
      </c>
      <c r="G111" s="745"/>
      <c r="H111" s="459"/>
      <c r="I111" s="712"/>
      <c r="J111" s="712"/>
      <c r="K111" s="748"/>
      <c r="L111" s="751"/>
    </row>
    <row r="112" spans="1:12" customFormat="1" ht="30" customHeight="1">
      <c r="A112" s="98">
        <v>103</v>
      </c>
      <c r="B112" s="98" t="s">
        <v>4924</v>
      </c>
      <c r="C112" s="571" t="s">
        <v>5365</v>
      </c>
      <c r="D112" s="573" t="s">
        <v>5372</v>
      </c>
      <c r="E112" s="477">
        <v>1992</v>
      </c>
      <c r="F112" s="477" t="s">
        <v>5403</v>
      </c>
      <c r="G112" s="745"/>
      <c r="H112" s="459"/>
      <c r="I112" s="712"/>
      <c r="J112" s="712"/>
      <c r="K112" s="748"/>
      <c r="L112" s="751"/>
    </row>
    <row r="113" spans="1:12" customFormat="1" ht="30" customHeight="1">
      <c r="A113" s="98">
        <v>104</v>
      </c>
      <c r="B113" s="98" t="s">
        <v>4924</v>
      </c>
      <c r="C113" s="571" t="s">
        <v>5368</v>
      </c>
      <c r="D113" s="572" t="s">
        <v>5379</v>
      </c>
      <c r="E113" s="477">
        <v>1988</v>
      </c>
      <c r="F113" s="477" t="s">
        <v>5404</v>
      </c>
      <c r="G113" s="745"/>
      <c r="H113" s="459"/>
      <c r="I113" s="712"/>
      <c r="J113" s="712"/>
      <c r="K113" s="748"/>
      <c r="L113" s="751"/>
    </row>
    <row r="114" spans="1:12" customFormat="1" ht="30" customHeight="1">
      <c r="A114" s="98">
        <v>105</v>
      </c>
      <c r="B114" s="98" t="s">
        <v>4924</v>
      </c>
      <c r="C114" s="571" t="s">
        <v>5368</v>
      </c>
      <c r="D114" s="572" t="s">
        <v>5380</v>
      </c>
      <c r="E114" s="477">
        <v>1993</v>
      </c>
      <c r="F114" s="477" t="s">
        <v>5405</v>
      </c>
      <c r="G114" s="745"/>
      <c r="H114" s="459"/>
      <c r="I114" s="712"/>
      <c r="J114" s="712"/>
      <c r="K114" s="748"/>
      <c r="L114" s="751"/>
    </row>
    <row r="115" spans="1:12" customFormat="1" ht="30" customHeight="1">
      <c r="A115" s="98">
        <v>106</v>
      </c>
      <c r="B115" s="98" t="s">
        <v>4924</v>
      </c>
      <c r="C115" s="571" t="s">
        <v>5367</v>
      </c>
      <c r="D115" s="573" t="s">
        <v>5381</v>
      </c>
      <c r="E115" s="477">
        <v>1990</v>
      </c>
      <c r="F115" s="477" t="s">
        <v>5406</v>
      </c>
      <c r="G115" s="745"/>
      <c r="H115" s="459"/>
      <c r="I115" s="712"/>
      <c r="J115" s="712"/>
      <c r="K115" s="748"/>
      <c r="L115" s="751"/>
    </row>
    <row r="116" spans="1:12" customFormat="1" ht="30" customHeight="1">
      <c r="A116" s="98">
        <v>107</v>
      </c>
      <c r="B116" s="98" t="s">
        <v>4924</v>
      </c>
      <c r="C116" s="571" t="s">
        <v>5370</v>
      </c>
      <c r="D116" s="573" t="s">
        <v>5382</v>
      </c>
      <c r="E116" s="477">
        <v>1989</v>
      </c>
      <c r="F116" s="477" t="s">
        <v>5407</v>
      </c>
      <c r="G116" s="745"/>
      <c r="H116" s="459"/>
      <c r="I116" s="712"/>
      <c r="J116" s="712"/>
      <c r="K116" s="748"/>
      <c r="L116" s="751"/>
    </row>
    <row r="117" spans="1:12" customFormat="1" ht="30" customHeight="1">
      <c r="A117" s="98">
        <v>108</v>
      </c>
      <c r="B117" s="98" t="s">
        <v>4924</v>
      </c>
      <c r="C117" s="571" t="s">
        <v>5368</v>
      </c>
      <c r="D117" s="713">
        <v>304</v>
      </c>
      <c r="E117" s="477">
        <v>1990</v>
      </c>
      <c r="F117" s="477" t="s">
        <v>5408</v>
      </c>
      <c r="G117" s="745"/>
      <c r="H117" s="459"/>
      <c r="I117" s="712"/>
      <c r="J117" s="712"/>
      <c r="K117" s="748"/>
      <c r="L117" s="751"/>
    </row>
    <row r="118" spans="1:12" customFormat="1" ht="30" customHeight="1">
      <c r="A118" s="98">
        <v>109</v>
      </c>
      <c r="B118" s="98" t="s">
        <v>4924</v>
      </c>
      <c r="C118" s="571" t="s">
        <v>5385</v>
      </c>
      <c r="D118" s="714">
        <v>260</v>
      </c>
      <c r="E118" s="477">
        <v>1994</v>
      </c>
      <c r="F118" s="477" t="s">
        <v>5409</v>
      </c>
      <c r="G118" s="745"/>
      <c r="H118" s="459"/>
      <c r="I118" s="712"/>
      <c r="J118" s="712"/>
      <c r="K118" s="748"/>
      <c r="L118" s="751"/>
    </row>
    <row r="119" spans="1:12" customFormat="1" ht="30" customHeight="1">
      <c r="A119" s="98">
        <v>110</v>
      </c>
      <c r="B119" s="98" t="s">
        <v>4924</v>
      </c>
      <c r="C119" s="571" t="s">
        <v>5370</v>
      </c>
      <c r="D119" s="573" t="s">
        <v>5382</v>
      </c>
      <c r="E119" s="477">
        <v>1990</v>
      </c>
      <c r="F119" s="477" t="s">
        <v>5410</v>
      </c>
      <c r="G119" s="745"/>
      <c r="H119" s="459"/>
      <c r="I119" s="712"/>
      <c r="J119" s="712"/>
      <c r="K119" s="748"/>
      <c r="L119" s="751"/>
    </row>
    <row r="120" spans="1:12" customFormat="1" ht="30" customHeight="1">
      <c r="A120" s="98">
        <v>111</v>
      </c>
      <c r="B120" s="98" t="s">
        <v>4924</v>
      </c>
      <c r="C120" s="571" t="s">
        <v>5369</v>
      </c>
      <c r="D120" s="573" t="s">
        <v>5383</v>
      </c>
      <c r="E120" s="477">
        <v>1991</v>
      </c>
      <c r="F120" s="477" t="s">
        <v>5411</v>
      </c>
      <c r="G120" s="745"/>
      <c r="H120" s="459"/>
      <c r="I120" s="712"/>
      <c r="J120" s="712"/>
      <c r="K120" s="748"/>
      <c r="L120" s="751"/>
    </row>
    <row r="121" spans="1:12" customFormat="1" ht="15.75" customHeight="1">
      <c r="A121" s="98">
        <v>112</v>
      </c>
      <c r="B121" s="98" t="s">
        <v>4924</v>
      </c>
      <c r="C121" s="366" t="s">
        <v>5371</v>
      </c>
      <c r="D121" s="573" t="s">
        <v>5381</v>
      </c>
      <c r="E121" s="477">
        <v>1991</v>
      </c>
      <c r="F121" s="477" t="s">
        <v>5412</v>
      </c>
      <c r="G121" s="745"/>
      <c r="H121" s="459"/>
      <c r="I121" s="712"/>
      <c r="J121" s="712"/>
      <c r="K121" s="748"/>
      <c r="L121" s="751"/>
    </row>
    <row r="122" spans="1:12" customFormat="1" ht="15.75" customHeight="1">
      <c r="A122" s="98">
        <v>113</v>
      </c>
      <c r="B122" s="98" t="s">
        <v>4924</v>
      </c>
      <c r="C122" s="366" t="s">
        <v>5369</v>
      </c>
      <c r="D122" s="573" t="s">
        <v>5384</v>
      </c>
      <c r="E122" s="477">
        <v>1992</v>
      </c>
      <c r="F122" s="477" t="s">
        <v>5413</v>
      </c>
      <c r="G122" s="745"/>
      <c r="H122" s="459"/>
      <c r="I122" s="712"/>
      <c r="J122" s="712"/>
      <c r="K122" s="748"/>
      <c r="L122" s="751"/>
    </row>
    <row r="123" spans="1:12" customFormat="1" ht="15.75" customHeight="1">
      <c r="A123" s="98">
        <v>114</v>
      </c>
      <c r="B123" s="98" t="s">
        <v>4924</v>
      </c>
      <c r="C123" s="366" t="s">
        <v>5371</v>
      </c>
      <c r="D123" s="477" t="s">
        <v>5381</v>
      </c>
      <c r="E123" s="477">
        <v>1990</v>
      </c>
      <c r="F123" s="477" t="s">
        <v>5414</v>
      </c>
      <c r="G123" s="745"/>
      <c r="H123" s="459"/>
      <c r="I123" s="712"/>
      <c r="J123" s="712"/>
      <c r="K123" s="748"/>
      <c r="L123" s="751"/>
    </row>
    <row r="124" spans="1:12" customFormat="1" ht="26.25" customHeight="1">
      <c r="A124" s="98">
        <v>115</v>
      </c>
      <c r="B124" s="98" t="s">
        <v>4924</v>
      </c>
      <c r="C124" s="366" t="s">
        <v>5371</v>
      </c>
      <c r="D124" s="477" t="s">
        <v>5381</v>
      </c>
      <c r="E124" s="477">
        <v>1990</v>
      </c>
      <c r="F124" s="477" t="s">
        <v>5415</v>
      </c>
      <c r="G124" s="746"/>
      <c r="H124" s="459"/>
      <c r="I124" s="712"/>
      <c r="J124" s="712"/>
      <c r="K124" s="749"/>
      <c r="L124" s="752"/>
    </row>
    <row r="125" spans="1:12" customFormat="1" ht="15">
      <c r="A125" s="98">
        <v>116</v>
      </c>
      <c r="B125" s="573" t="s">
        <v>4924</v>
      </c>
      <c r="C125" s="571" t="s">
        <v>4925</v>
      </c>
      <c r="D125" s="573" t="s">
        <v>5263</v>
      </c>
      <c r="E125" s="573"/>
      <c r="F125" s="573" t="s">
        <v>5264</v>
      </c>
      <c r="G125" s="574">
        <v>150</v>
      </c>
      <c r="H125" s="572" t="s">
        <v>5221</v>
      </c>
      <c r="I125" s="617" t="s">
        <v>5265</v>
      </c>
      <c r="J125" s="618" t="s">
        <v>1027</v>
      </c>
      <c r="K125" s="619"/>
      <c r="L125" s="620"/>
    </row>
    <row r="126" spans="1:12" customFormat="1" ht="15">
      <c r="A126" s="98">
        <v>117</v>
      </c>
      <c r="B126" s="573" t="s">
        <v>4924</v>
      </c>
      <c r="C126" s="571" t="s">
        <v>4933</v>
      </c>
      <c r="D126" s="573"/>
      <c r="E126" s="573">
        <v>1999</v>
      </c>
      <c r="F126" s="573" t="s">
        <v>5266</v>
      </c>
      <c r="G126" s="574">
        <v>150</v>
      </c>
      <c r="H126" s="572" t="s">
        <v>5223</v>
      </c>
      <c r="I126" s="617" t="s">
        <v>1041</v>
      </c>
      <c r="J126" s="384" t="s">
        <v>5267</v>
      </c>
      <c r="K126" s="619"/>
      <c r="L126" s="620"/>
    </row>
    <row r="127" spans="1:12" customFormat="1" ht="15">
      <c r="A127" s="98">
        <v>118</v>
      </c>
      <c r="B127" s="573" t="s">
        <v>4924</v>
      </c>
      <c r="C127" s="571" t="s">
        <v>4933</v>
      </c>
      <c r="D127" s="573" t="s">
        <v>5268</v>
      </c>
      <c r="E127" s="573">
        <v>1993</v>
      </c>
      <c r="F127" s="573" t="s">
        <v>5269</v>
      </c>
      <c r="G127" s="574">
        <v>150</v>
      </c>
      <c r="H127" s="572" t="s">
        <v>5225</v>
      </c>
      <c r="I127" s="617" t="s">
        <v>5270</v>
      </c>
      <c r="J127" s="618" t="s">
        <v>5271</v>
      </c>
      <c r="K127" s="619"/>
      <c r="L127" s="620"/>
    </row>
    <row r="128" spans="1:12" customFormat="1" ht="15">
      <c r="A128" s="98">
        <v>119</v>
      </c>
      <c r="B128" s="573" t="s">
        <v>4924</v>
      </c>
      <c r="C128" s="571" t="s">
        <v>4933</v>
      </c>
      <c r="D128" s="573" t="s">
        <v>5272</v>
      </c>
      <c r="E128" s="573">
        <v>1996</v>
      </c>
      <c r="F128" s="573" t="s">
        <v>5273</v>
      </c>
      <c r="G128" s="574">
        <v>100</v>
      </c>
      <c r="H128" s="572" t="s">
        <v>5231</v>
      </c>
      <c r="I128" s="617" t="s">
        <v>461</v>
      </c>
      <c r="J128" s="618" t="s">
        <v>1346</v>
      </c>
      <c r="K128" s="619"/>
      <c r="L128" s="620"/>
    </row>
    <row r="129" spans="1:12" customFormat="1" ht="15">
      <c r="A129" s="98">
        <v>120</v>
      </c>
      <c r="B129" s="573" t="s">
        <v>4924</v>
      </c>
      <c r="C129" s="571" t="s">
        <v>4925</v>
      </c>
      <c r="D129" s="573" t="s">
        <v>4940</v>
      </c>
      <c r="E129" s="573">
        <v>1996</v>
      </c>
      <c r="F129" s="573" t="s">
        <v>5274</v>
      </c>
      <c r="G129" s="574">
        <v>162.5</v>
      </c>
      <c r="H129" s="576"/>
      <c r="I129" s="576"/>
      <c r="J129" s="576"/>
      <c r="K129" s="572" t="s">
        <v>5211</v>
      </c>
      <c r="L129" s="617" t="s">
        <v>5210</v>
      </c>
    </row>
    <row r="130" spans="1:12" customFormat="1" ht="15">
      <c r="A130" s="98">
        <v>121</v>
      </c>
      <c r="B130" s="573" t="s">
        <v>4924</v>
      </c>
      <c r="C130" s="571" t="s">
        <v>4925</v>
      </c>
      <c r="D130" s="573" t="s">
        <v>5275</v>
      </c>
      <c r="E130" s="573">
        <v>1994</v>
      </c>
      <c r="F130" s="573" t="s">
        <v>5276</v>
      </c>
      <c r="G130" s="574">
        <v>175</v>
      </c>
      <c r="H130" s="576"/>
      <c r="I130" s="576"/>
      <c r="J130" s="576"/>
      <c r="K130" s="572" t="s">
        <v>5213</v>
      </c>
      <c r="L130" s="617" t="s">
        <v>5212</v>
      </c>
    </row>
    <row r="131" spans="1:12" customFormat="1" ht="15">
      <c r="A131" s="98">
        <v>122</v>
      </c>
      <c r="B131" s="573" t="s">
        <v>4932</v>
      </c>
      <c r="C131" s="571" t="s">
        <v>4933</v>
      </c>
      <c r="D131" s="573" t="s">
        <v>5277</v>
      </c>
      <c r="E131" s="573">
        <v>1995</v>
      </c>
      <c r="F131" s="573" t="s">
        <v>5278</v>
      </c>
      <c r="G131" s="574">
        <v>150</v>
      </c>
      <c r="H131" s="576"/>
      <c r="I131" s="621"/>
      <c r="J131" s="621"/>
      <c r="K131" s="572" t="s">
        <v>5215</v>
      </c>
      <c r="L131" s="617" t="s">
        <v>5214</v>
      </c>
    </row>
    <row r="132" spans="1:12" customFormat="1" ht="15">
      <c r="A132" s="98">
        <v>123</v>
      </c>
      <c r="B132" s="573" t="s">
        <v>4924</v>
      </c>
      <c r="C132" s="571" t="s">
        <v>4925</v>
      </c>
      <c r="D132" s="573" t="s">
        <v>5279</v>
      </c>
      <c r="E132" s="573">
        <v>1990</v>
      </c>
      <c r="F132" s="573" t="s">
        <v>5280</v>
      </c>
      <c r="G132" s="574">
        <v>162.5</v>
      </c>
      <c r="H132" s="576"/>
      <c r="I132" s="621"/>
      <c r="J132" s="621"/>
      <c r="K132" s="572" t="s">
        <v>5217</v>
      </c>
      <c r="L132" s="617" t="s">
        <v>5216</v>
      </c>
    </row>
    <row r="133" spans="1:12" customFormat="1" ht="15">
      <c r="A133" s="98">
        <v>124</v>
      </c>
      <c r="B133" s="573" t="s">
        <v>4924</v>
      </c>
      <c r="C133" s="571" t="s">
        <v>4933</v>
      </c>
      <c r="D133" s="573" t="s">
        <v>5281</v>
      </c>
      <c r="E133" s="573">
        <v>1989</v>
      </c>
      <c r="F133" s="573" t="s">
        <v>5282</v>
      </c>
      <c r="G133" s="574">
        <v>162.5</v>
      </c>
      <c r="H133" s="576"/>
      <c r="I133" s="621"/>
      <c r="J133" s="621"/>
      <c r="K133" s="572" t="s">
        <v>5219</v>
      </c>
      <c r="L133" s="617" t="s">
        <v>5218</v>
      </c>
    </row>
    <row r="134" spans="1:12" customFormat="1" ht="15">
      <c r="A134" s="98">
        <v>125</v>
      </c>
      <c r="B134" s="573" t="s">
        <v>4932</v>
      </c>
      <c r="C134" s="571" t="s">
        <v>4925</v>
      </c>
      <c r="D134" s="573" t="s">
        <v>5283</v>
      </c>
      <c r="E134" s="573">
        <v>1997</v>
      </c>
      <c r="F134" s="573" t="s">
        <v>5284</v>
      </c>
      <c r="G134" s="574">
        <v>162.5</v>
      </c>
      <c r="H134" s="576"/>
      <c r="I134" s="621"/>
      <c r="J134" s="621"/>
      <c r="K134" s="572" t="s">
        <v>5227</v>
      </c>
      <c r="L134" s="617" t="s">
        <v>5226</v>
      </c>
    </row>
    <row r="135" spans="1:12" customFormat="1" ht="15">
      <c r="A135" s="98">
        <v>126</v>
      </c>
      <c r="B135" s="573" t="s">
        <v>4924</v>
      </c>
      <c r="C135" s="571" t="s">
        <v>4925</v>
      </c>
      <c r="D135" s="573" t="s">
        <v>5117</v>
      </c>
      <c r="E135" s="573">
        <v>2001</v>
      </c>
      <c r="F135" s="573" t="s">
        <v>5285</v>
      </c>
      <c r="G135" s="574">
        <v>112.5</v>
      </c>
      <c r="H135" s="576"/>
      <c r="I135" s="576"/>
      <c r="J135" s="576"/>
      <c r="K135" s="572" t="s">
        <v>5229</v>
      </c>
      <c r="L135" s="617" t="s">
        <v>5228</v>
      </c>
    </row>
    <row r="136" spans="1:12" customFormat="1" ht="15">
      <c r="A136" s="98">
        <v>127</v>
      </c>
      <c r="B136" s="573"/>
      <c r="C136" s="571" t="s">
        <v>4933</v>
      </c>
      <c r="D136" s="573" t="s">
        <v>5286</v>
      </c>
      <c r="E136" s="573"/>
      <c r="F136" s="573" t="s">
        <v>5287</v>
      </c>
      <c r="G136" s="574">
        <v>100</v>
      </c>
      <c r="H136" s="576"/>
      <c r="I136" s="576"/>
      <c r="J136" s="576"/>
      <c r="K136" s="622" t="s">
        <v>5233</v>
      </c>
      <c r="L136" s="617" t="s">
        <v>5232</v>
      </c>
    </row>
    <row r="137" spans="1:12" customFormat="1" ht="15">
      <c r="A137" s="98">
        <v>128</v>
      </c>
      <c r="B137" s="573" t="s">
        <v>4924</v>
      </c>
      <c r="C137" s="571" t="s">
        <v>4933</v>
      </c>
      <c r="D137" s="573" t="s">
        <v>5161</v>
      </c>
      <c r="E137" s="573">
        <v>1998</v>
      </c>
      <c r="F137" s="573" t="s">
        <v>5288</v>
      </c>
      <c r="G137" s="574">
        <v>100</v>
      </c>
      <c r="H137" s="576"/>
      <c r="I137" s="576"/>
      <c r="J137" s="576"/>
      <c r="K137" s="572" t="s">
        <v>5235</v>
      </c>
      <c r="L137" s="617" t="s">
        <v>5234</v>
      </c>
    </row>
    <row r="138" spans="1:12" customFormat="1" ht="15">
      <c r="A138" s="98">
        <v>129</v>
      </c>
      <c r="B138" s="573" t="s">
        <v>4924</v>
      </c>
      <c r="C138" s="571" t="s">
        <v>4933</v>
      </c>
      <c r="D138" s="573" t="s">
        <v>5289</v>
      </c>
      <c r="E138" s="573">
        <v>1997</v>
      </c>
      <c r="F138" s="573" t="s">
        <v>5162</v>
      </c>
      <c r="G138" s="574">
        <v>150</v>
      </c>
      <c r="H138" s="576"/>
      <c r="I138" s="576"/>
      <c r="J138" s="576"/>
      <c r="K138" s="572" t="s">
        <v>5163</v>
      </c>
      <c r="L138" s="617" t="s">
        <v>5164</v>
      </c>
    </row>
    <row r="139" spans="1:12" customFormat="1" ht="15">
      <c r="A139" s="98">
        <v>130</v>
      </c>
      <c r="B139" s="573" t="s">
        <v>4924</v>
      </c>
      <c r="C139" s="571" t="s">
        <v>4933</v>
      </c>
      <c r="D139" s="573" t="s">
        <v>5289</v>
      </c>
      <c r="E139" s="573">
        <v>1996</v>
      </c>
      <c r="F139" s="573" t="s">
        <v>5290</v>
      </c>
      <c r="G139" s="574">
        <v>150</v>
      </c>
      <c r="H139" s="576"/>
      <c r="I139" s="576"/>
      <c r="J139" s="576"/>
      <c r="K139" s="572" t="s">
        <v>5237</v>
      </c>
      <c r="L139" s="623" t="s">
        <v>5236</v>
      </c>
    </row>
    <row r="140" spans="1:12" customFormat="1" ht="15">
      <c r="A140" s="98">
        <v>131</v>
      </c>
      <c r="B140" s="573" t="s">
        <v>4924</v>
      </c>
      <c r="C140" s="571" t="s">
        <v>4925</v>
      </c>
      <c r="D140" s="573" t="s">
        <v>5291</v>
      </c>
      <c r="E140" s="573">
        <v>1990</v>
      </c>
      <c r="F140" s="573" t="s">
        <v>5292</v>
      </c>
      <c r="G140" s="574">
        <v>150</v>
      </c>
      <c r="H140" s="576"/>
      <c r="I140" s="576"/>
      <c r="J140" s="576"/>
      <c r="K140" s="572" t="s">
        <v>5239</v>
      </c>
      <c r="L140" s="617" t="s">
        <v>5238</v>
      </c>
    </row>
    <row r="141" spans="1:12" customFormat="1" ht="15">
      <c r="A141" s="98">
        <v>132</v>
      </c>
      <c r="B141" s="573" t="s">
        <v>4924</v>
      </c>
      <c r="C141" s="571" t="s">
        <v>4933</v>
      </c>
      <c r="D141" s="573"/>
      <c r="E141" s="573"/>
      <c r="F141" s="573" t="s">
        <v>5293</v>
      </c>
      <c r="G141" s="574">
        <v>150</v>
      </c>
      <c r="H141" s="576"/>
      <c r="I141" s="576"/>
      <c r="J141" s="576"/>
      <c r="K141" s="572" t="s">
        <v>5241</v>
      </c>
      <c r="L141" s="617" t="s">
        <v>5240</v>
      </c>
    </row>
    <row r="142" spans="1:12" customFormat="1" ht="15">
      <c r="A142" s="98">
        <v>133</v>
      </c>
      <c r="B142" s="573" t="s">
        <v>4924</v>
      </c>
      <c r="C142" s="571" t="s">
        <v>4933</v>
      </c>
      <c r="D142" s="573" t="s">
        <v>5161</v>
      </c>
      <c r="E142" s="573">
        <v>1998</v>
      </c>
      <c r="F142" s="573" t="s">
        <v>5294</v>
      </c>
      <c r="G142" s="574">
        <v>150</v>
      </c>
      <c r="H142" s="576"/>
      <c r="I142" s="576"/>
      <c r="J142" s="576"/>
      <c r="K142" s="572" t="s">
        <v>5243</v>
      </c>
      <c r="L142" s="617" t="s">
        <v>5242</v>
      </c>
    </row>
    <row r="143" spans="1:12" customFormat="1" ht="15">
      <c r="A143" s="98">
        <v>134</v>
      </c>
      <c r="B143" s="573" t="s">
        <v>4924</v>
      </c>
      <c r="C143" s="571" t="s">
        <v>4933</v>
      </c>
      <c r="D143" s="573" t="s">
        <v>5268</v>
      </c>
      <c r="E143" s="573">
        <v>1994</v>
      </c>
      <c r="F143" s="573" t="s">
        <v>5295</v>
      </c>
      <c r="G143" s="574">
        <v>150</v>
      </c>
      <c r="H143" s="577"/>
      <c r="I143" s="577"/>
      <c r="J143" s="577"/>
      <c r="K143" s="572" t="s">
        <v>5245</v>
      </c>
      <c r="L143" s="617" t="s">
        <v>5244</v>
      </c>
    </row>
    <row r="144" spans="1:12" customFormat="1" ht="15">
      <c r="A144" s="98">
        <v>135</v>
      </c>
      <c r="B144" s="573" t="s">
        <v>4924</v>
      </c>
      <c r="C144" s="571" t="s">
        <v>4925</v>
      </c>
      <c r="D144" s="573" t="s">
        <v>4940</v>
      </c>
      <c r="E144" s="573">
        <v>2002</v>
      </c>
      <c r="F144" s="573" t="s">
        <v>5072</v>
      </c>
      <c r="G144" s="574">
        <v>62.5</v>
      </c>
      <c r="H144" s="576"/>
      <c r="I144" s="576"/>
      <c r="J144" s="576"/>
      <c r="K144" s="572" t="s">
        <v>5073</v>
      </c>
      <c r="L144" s="624" t="s">
        <v>5074</v>
      </c>
    </row>
    <row r="145" spans="1:12" customFormat="1" ht="15">
      <c r="A145" s="98">
        <v>136</v>
      </c>
      <c r="B145" s="573" t="s">
        <v>4924</v>
      </c>
      <c r="C145" s="571" t="s">
        <v>4925</v>
      </c>
      <c r="D145" s="573" t="s">
        <v>5279</v>
      </c>
      <c r="E145" s="573">
        <v>1989</v>
      </c>
      <c r="F145" s="573" t="s">
        <v>5296</v>
      </c>
      <c r="G145" s="574">
        <v>87.5</v>
      </c>
      <c r="H145" s="576"/>
      <c r="I145" s="576"/>
      <c r="J145" s="576"/>
      <c r="K145" s="572" t="s">
        <v>5247</v>
      </c>
      <c r="L145" s="617" t="s">
        <v>5246</v>
      </c>
    </row>
    <row r="146" spans="1:12" customFormat="1" ht="15">
      <c r="A146" s="98">
        <v>137</v>
      </c>
      <c r="B146" s="573" t="s">
        <v>4924</v>
      </c>
      <c r="C146" s="576" t="s">
        <v>5297</v>
      </c>
      <c r="D146" s="573" t="s">
        <v>5298</v>
      </c>
      <c r="E146" s="573">
        <v>1999</v>
      </c>
      <c r="F146" s="573" t="s">
        <v>5299</v>
      </c>
      <c r="G146" s="574">
        <v>75</v>
      </c>
      <c r="H146" s="576"/>
      <c r="I146" s="576"/>
      <c r="J146" s="576"/>
      <c r="K146" s="572" t="s">
        <v>5249</v>
      </c>
      <c r="L146" s="617" t="s">
        <v>5248</v>
      </c>
    </row>
    <row r="147" spans="1:12" customFormat="1" ht="15">
      <c r="A147" s="98">
        <v>138</v>
      </c>
      <c r="B147" s="573" t="s">
        <v>4924</v>
      </c>
      <c r="C147" s="571" t="s">
        <v>4933</v>
      </c>
      <c r="D147" s="573" t="s">
        <v>5289</v>
      </c>
      <c r="E147" s="573"/>
      <c r="F147" s="573" t="s">
        <v>5300</v>
      </c>
      <c r="G147" s="574">
        <v>75</v>
      </c>
      <c r="H147" s="576"/>
      <c r="I147" s="576"/>
      <c r="J147" s="576"/>
      <c r="K147" s="572" t="s">
        <v>5251</v>
      </c>
      <c r="L147" s="617" t="s">
        <v>5250</v>
      </c>
    </row>
    <row r="148" spans="1:12" customFormat="1" ht="15">
      <c r="A148" s="98">
        <v>139</v>
      </c>
      <c r="B148" s="573" t="s">
        <v>4924</v>
      </c>
      <c r="C148" s="571" t="s">
        <v>4925</v>
      </c>
      <c r="D148" s="694"/>
      <c r="E148" s="694">
        <v>1996</v>
      </c>
      <c r="F148" s="573" t="s">
        <v>5308</v>
      </c>
      <c r="G148" s="737">
        <v>1500</v>
      </c>
      <c r="H148" s="695"/>
      <c r="I148" s="695"/>
      <c r="J148" s="695"/>
      <c r="K148" s="735">
        <v>431946406</v>
      </c>
      <c r="L148" s="741" t="s">
        <v>5253</v>
      </c>
    </row>
    <row r="149" spans="1:12" customFormat="1" ht="15">
      <c r="A149" s="98">
        <v>140</v>
      </c>
      <c r="B149" s="573" t="s">
        <v>4924</v>
      </c>
      <c r="C149" s="571" t="s">
        <v>4933</v>
      </c>
      <c r="D149" s="694"/>
      <c r="E149" s="694">
        <v>1984</v>
      </c>
      <c r="F149" s="573" t="s">
        <v>5309</v>
      </c>
      <c r="G149" s="738"/>
      <c r="H149" s="695"/>
      <c r="I149" s="695"/>
      <c r="J149" s="695"/>
      <c r="K149" s="740"/>
      <c r="L149" s="742"/>
    </row>
    <row r="150" spans="1:12" customFormat="1" ht="15">
      <c r="A150" s="98">
        <v>141</v>
      </c>
      <c r="B150" s="694" t="s">
        <v>5128</v>
      </c>
      <c r="C150" s="571" t="s">
        <v>4925</v>
      </c>
      <c r="D150" s="694" t="s">
        <v>5310</v>
      </c>
      <c r="E150" s="694">
        <v>1991</v>
      </c>
      <c r="F150" s="573" t="s">
        <v>5311</v>
      </c>
      <c r="G150" s="738"/>
      <c r="H150" s="695"/>
      <c r="I150" s="695"/>
      <c r="J150" s="695"/>
      <c r="K150" s="740"/>
      <c r="L150" s="742"/>
    </row>
    <row r="151" spans="1:12" customFormat="1" ht="15">
      <c r="A151" s="98">
        <v>142</v>
      </c>
      <c r="B151" s="573" t="s">
        <v>4924</v>
      </c>
      <c r="C151" s="571" t="s">
        <v>4933</v>
      </c>
      <c r="D151" s="694"/>
      <c r="E151" s="694">
        <v>1993</v>
      </c>
      <c r="F151" s="573" t="s">
        <v>5312</v>
      </c>
      <c r="G151" s="738"/>
      <c r="H151" s="695"/>
      <c r="I151" s="695"/>
      <c r="J151" s="695"/>
      <c r="K151" s="740"/>
      <c r="L151" s="742"/>
    </row>
    <row r="152" spans="1:12" customFormat="1" ht="15">
      <c r="A152" s="98">
        <v>143</v>
      </c>
      <c r="B152" s="573" t="s">
        <v>4924</v>
      </c>
      <c r="C152" s="571" t="s">
        <v>4933</v>
      </c>
      <c r="D152" s="694"/>
      <c r="E152" s="694">
        <v>1990</v>
      </c>
      <c r="F152" s="573" t="s">
        <v>5313</v>
      </c>
      <c r="G152" s="738"/>
      <c r="H152" s="695"/>
      <c r="I152" s="695"/>
      <c r="J152" s="695"/>
      <c r="K152" s="740"/>
      <c r="L152" s="742"/>
    </row>
    <row r="153" spans="1:12" customFormat="1" ht="15">
      <c r="A153" s="98">
        <v>144</v>
      </c>
      <c r="B153" s="573" t="s">
        <v>4924</v>
      </c>
      <c r="C153" s="571" t="s">
        <v>4925</v>
      </c>
      <c r="D153" s="694"/>
      <c r="E153" s="694">
        <v>1991</v>
      </c>
      <c r="F153" s="573" t="s">
        <v>5314</v>
      </c>
      <c r="G153" s="738"/>
      <c r="H153" s="695"/>
      <c r="I153" s="695"/>
      <c r="J153" s="695"/>
      <c r="K153" s="740"/>
      <c r="L153" s="742"/>
    </row>
    <row r="154" spans="1:12" customFormat="1" ht="15">
      <c r="A154" s="98">
        <v>145</v>
      </c>
      <c r="B154" s="573" t="s">
        <v>4924</v>
      </c>
      <c r="C154" s="571" t="s">
        <v>4925</v>
      </c>
      <c r="D154" s="694" t="s">
        <v>5316</v>
      </c>
      <c r="E154" s="694">
        <v>1994</v>
      </c>
      <c r="F154" s="573" t="s">
        <v>5315</v>
      </c>
      <c r="G154" s="738"/>
      <c r="H154" s="695"/>
      <c r="I154" s="695"/>
      <c r="J154" s="695"/>
      <c r="K154" s="740"/>
      <c r="L154" s="742"/>
    </row>
    <row r="155" spans="1:12" customFormat="1" ht="15">
      <c r="A155" s="98">
        <v>146</v>
      </c>
      <c r="B155" s="573" t="s">
        <v>4924</v>
      </c>
      <c r="C155" s="571" t="s">
        <v>4925</v>
      </c>
      <c r="D155" s="573" t="s">
        <v>5291</v>
      </c>
      <c r="E155" s="694">
        <v>1992</v>
      </c>
      <c r="F155" s="573" t="s">
        <v>5317</v>
      </c>
      <c r="G155" s="738"/>
      <c r="H155" s="695"/>
      <c r="I155" s="695"/>
      <c r="J155" s="695"/>
      <c r="K155" s="740"/>
      <c r="L155" s="742"/>
    </row>
    <row r="156" spans="1:12" customFormat="1" ht="15">
      <c r="A156" s="98">
        <v>147</v>
      </c>
      <c r="B156" s="573" t="s">
        <v>4924</v>
      </c>
      <c r="C156" s="571" t="s">
        <v>4925</v>
      </c>
      <c r="D156" s="694"/>
      <c r="E156" s="694">
        <v>1993</v>
      </c>
      <c r="F156" s="573" t="s">
        <v>5318</v>
      </c>
      <c r="G156" s="738"/>
      <c r="H156" s="695"/>
      <c r="I156" s="695"/>
      <c r="J156" s="695"/>
      <c r="K156" s="740"/>
      <c r="L156" s="742"/>
    </row>
    <row r="157" spans="1:12" customFormat="1" ht="15">
      <c r="A157" s="98">
        <v>148</v>
      </c>
      <c r="B157" s="573" t="s">
        <v>4924</v>
      </c>
      <c r="C157" s="571" t="s">
        <v>4925</v>
      </c>
      <c r="D157" s="694"/>
      <c r="E157" s="694">
        <v>1996</v>
      </c>
      <c r="F157" s="573" t="s">
        <v>5308</v>
      </c>
      <c r="G157" s="739"/>
      <c r="H157" s="626"/>
      <c r="I157" s="626"/>
      <c r="J157" s="626"/>
      <c r="K157" s="736"/>
      <c r="L157" s="743"/>
    </row>
    <row r="158" spans="1:12" customFormat="1" ht="15">
      <c r="A158" s="98">
        <v>149</v>
      </c>
      <c r="B158" s="570" t="s">
        <v>4924</v>
      </c>
      <c r="C158" s="571" t="s">
        <v>4925</v>
      </c>
      <c r="D158" s="573" t="s">
        <v>5117</v>
      </c>
      <c r="E158" s="573">
        <v>2001</v>
      </c>
      <c r="F158" s="573" t="s">
        <v>5118</v>
      </c>
      <c r="G158" s="574">
        <v>162.5</v>
      </c>
      <c r="H158" s="627"/>
      <c r="I158" s="625"/>
      <c r="J158" s="625"/>
      <c r="K158" s="572">
        <v>54001011131</v>
      </c>
      <c r="L158" s="627" t="s">
        <v>5120</v>
      </c>
    </row>
    <row r="159" spans="1:12" customFormat="1" ht="15">
      <c r="A159" s="98">
        <v>150</v>
      </c>
      <c r="B159" s="570" t="s">
        <v>4924</v>
      </c>
      <c r="C159" s="571" t="s">
        <v>4925</v>
      </c>
      <c r="D159" s="573" t="s">
        <v>5301</v>
      </c>
      <c r="E159" s="24"/>
      <c r="F159" s="98" t="s">
        <v>5303</v>
      </c>
      <c r="G159" s="574">
        <v>375</v>
      </c>
      <c r="H159" s="627">
        <v>61005003375</v>
      </c>
      <c r="I159" s="625" t="s">
        <v>742</v>
      </c>
      <c r="J159" s="625" t="s">
        <v>5302</v>
      </c>
      <c r="K159" s="625"/>
      <c r="L159" s="627"/>
    </row>
    <row r="160" spans="1:12" customFormat="1" ht="15">
      <c r="A160" s="98"/>
      <c r="B160" s="476"/>
      <c r="C160" s="366"/>
      <c r="D160" s="366"/>
      <c r="E160" s="477"/>
      <c r="F160" s="477"/>
      <c r="G160" s="477"/>
      <c r="H160" s="477"/>
      <c r="I160" s="479"/>
      <c r="J160" s="479"/>
      <c r="K160" s="282"/>
      <c r="L160" s="24"/>
    </row>
    <row r="161" spans="1:12" customFormat="1" ht="15">
      <c r="A161" s="98"/>
      <c r="B161" s="476"/>
      <c r="C161" s="366"/>
      <c r="D161" s="366"/>
      <c r="E161" s="477"/>
      <c r="F161" s="477"/>
      <c r="G161" s="477"/>
      <c r="H161" s="477"/>
      <c r="I161" s="479"/>
      <c r="J161" s="479"/>
      <c r="K161" s="282"/>
      <c r="L161" s="24"/>
    </row>
    <row r="162" spans="1:12" customFormat="1" ht="15">
      <c r="A162" s="98" t="s">
        <v>275</v>
      </c>
      <c r="B162" s="98"/>
      <c r="C162" s="24"/>
      <c r="D162" s="24"/>
      <c r="E162" s="24"/>
      <c r="F162" s="24"/>
      <c r="G162" s="24"/>
      <c r="H162" s="24"/>
      <c r="I162" s="282"/>
      <c r="J162" s="282"/>
      <c r="K162" s="282"/>
      <c r="L162" s="24"/>
    </row>
    <row r="163" spans="1:12">
      <c r="A163" s="287"/>
      <c r="B163" s="287"/>
      <c r="C163" s="287"/>
      <c r="D163" s="287"/>
      <c r="E163" s="287"/>
      <c r="F163" s="287"/>
      <c r="G163" s="287"/>
      <c r="H163" s="287"/>
      <c r="I163" s="287"/>
      <c r="J163" s="287"/>
      <c r="K163" s="287"/>
      <c r="L163" s="287"/>
    </row>
    <row r="164" spans="1:12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</row>
    <row r="165" spans="1:12">
      <c r="A165" s="288"/>
      <c r="B165" s="288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</row>
    <row r="166" spans="1:12" ht="15">
      <c r="A166" s="246"/>
      <c r="B166" s="246"/>
      <c r="C166" s="248" t="s">
        <v>99</v>
      </c>
      <c r="D166" s="246"/>
      <c r="E166" s="246"/>
      <c r="F166" s="249"/>
      <c r="G166" s="246"/>
      <c r="H166" s="246"/>
      <c r="I166" s="246"/>
      <c r="J166" s="246"/>
      <c r="K166" s="246"/>
      <c r="L166" s="246"/>
    </row>
    <row r="167" spans="1:12" ht="15">
      <c r="A167" s="246"/>
      <c r="B167" s="246"/>
      <c r="C167" s="246"/>
      <c r="D167" s="250"/>
      <c r="E167" s="246"/>
      <c r="G167" s="250"/>
      <c r="H167" s="293"/>
    </row>
    <row r="168" spans="1:12" ht="15">
      <c r="C168" s="246"/>
      <c r="D168" s="252" t="s">
        <v>262</v>
      </c>
      <c r="E168" s="246"/>
      <c r="G168" s="253" t="s">
        <v>267</v>
      </c>
    </row>
    <row r="169" spans="1:12" ht="15">
      <c r="C169" s="246"/>
      <c r="D169" s="254" t="s">
        <v>131</v>
      </c>
      <c r="E169" s="246"/>
      <c r="G169" s="246" t="s">
        <v>263</v>
      </c>
    </row>
    <row r="170" spans="1:12" ht="15">
      <c r="C170" s="246"/>
      <c r="D170" s="254"/>
    </row>
  </sheetData>
  <mergeCells count="12">
    <mergeCell ref="G74:G75"/>
    <mergeCell ref="K74:K75"/>
    <mergeCell ref="L74:L75"/>
    <mergeCell ref="G148:G157"/>
    <mergeCell ref="K148:K157"/>
    <mergeCell ref="L148:L157"/>
    <mergeCell ref="G76:G90"/>
    <mergeCell ref="K76:K90"/>
    <mergeCell ref="L76:L90"/>
    <mergeCell ref="G91:G124"/>
    <mergeCell ref="K91:K124"/>
    <mergeCell ref="L91:L124"/>
  </mergeCells>
  <pageMargins left="0.7" right="0.7" top="0.75" bottom="0.75" header="0.3" footer="0.3"/>
  <pageSetup scale="4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view="pageBreakPreview" topLeftCell="A19" zoomScale="70" zoomScaleSheetLayoutView="70" workbookViewId="0">
      <selection activeCell="A5" sqref="A5"/>
    </sheetView>
  </sheetViews>
  <sheetFormatPr defaultRowHeight="12.75"/>
  <cols>
    <col min="1" max="1" width="11.7109375" style="247" customWidth="1"/>
    <col min="2" max="2" width="21.5703125" style="247" customWidth="1"/>
    <col min="3" max="3" width="19.140625" style="247" customWidth="1"/>
    <col min="4" max="4" width="23.7109375" style="247" customWidth="1"/>
    <col min="5" max="6" width="16.5703125" style="247" bestFit="1" customWidth="1"/>
    <col min="7" max="7" width="17" style="247" customWidth="1"/>
    <col min="8" max="8" width="19" style="247" customWidth="1"/>
    <col min="9" max="9" width="24.42578125" style="247" customWidth="1"/>
    <col min="10" max="16384" width="9.140625" style="247"/>
  </cols>
  <sheetData>
    <row r="1" spans="1:13" customFormat="1" ht="15">
      <c r="A1" s="186" t="s">
        <v>440</v>
      </c>
      <c r="B1" s="187"/>
      <c r="C1" s="187"/>
      <c r="D1" s="187"/>
      <c r="E1" s="187"/>
      <c r="F1" s="187"/>
      <c r="G1" s="187"/>
      <c r="H1" s="193"/>
      <c r="I1" s="112" t="s">
        <v>101</v>
      </c>
    </row>
    <row r="2" spans="1:13" customFormat="1" ht="15">
      <c r="A2" s="154" t="s">
        <v>132</v>
      </c>
      <c r="B2" s="187"/>
      <c r="C2" s="187"/>
      <c r="D2" s="187"/>
      <c r="E2" s="187"/>
      <c r="F2" s="187"/>
      <c r="G2" s="187"/>
      <c r="H2" s="193"/>
      <c r="I2" s="334" t="s">
        <v>450</v>
      </c>
    </row>
    <row r="3" spans="1:13" customFormat="1" ht="15">
      <c r="A3" s="187"/>
      <c r="B3" s="187"/>
      <c r="C3" s="187"/>
      <c r="D3" s="187"/>
      <c r="E3" s="187"/>
      <c r="F3" s="187"/>
      <c r="G3" s="187"/>
      <c r="H3" s="190"/>
      <c r="I3" s="190"/>
      <c r="M3" s="247"/>
    </row>
    <row r="4" spans="1:13" customFormat="1" ht="15">
      <c r="A4" s="110" t="str">
        <f>'ფორმა N2'!A4</f>
        <v>ანგარიშვალდებული პირის დასახელება:</v>
      </c>
      <c r="B4" s="110"/>
      <c r="C4" s="110"/>
      <c r="D4" s="187"/>
      <c r="E4" s="187"/>
      <c r="F4" s="187"/>
      <c r="G4" s="187"/>
      <c r="H4" s="187"/>
      <c r="I4" s="196"/>
    </row>
    <row r="5" spans="1:13" ht="15">
      <c r="A5" s="137" t="s">
        <v>1600</v>
      </c>
      <c r="B5" s="114"/>
      <c r="C5" s="114"/>
      <c r="D5" s="286"/>
      <c r="E5" s="286"/>
      <c r="F5" s="286"/>
      <c r="G5" s="286"/>
      <c r="H5" s="286"/>
      <c r="I5" s="285"/>
    </row>
    <row r="6" spans="1:13" customFormat="1" ht="13.5">
      <c r="A6" s="191"/>
      <c r="B6" s="192"/>
      <c r="C6" s="192"/>
      <c r="D6" s="187"/>
      <c r="E6" s="187"/>
      <c r="F6" s="187"/>
      <c r="G6" s="187"/>
      <c r="H6" s="187"/>
      <c r="I6" s="187"/>
    </row>
    <row r="7" spans="1:13" customFormat="1" ht="60">
      <c r="A7" s="199" t="s">
        <v>64</v>
      </c>
      <c r="B7" s="185" t="s">
        <v>375</v>
      </c>
      <c r="C7" s="185" t="s">
        <v>376</v>
      </c>
      <c r="D7" s="185" t="s">
        <v>381</v>
      </c>
      <c r="E7" s="185" t="s">
        <v>383</v>
      </c>
      <c r="F7" s="185" t="s">
        <v>377</v>
      </c>
      <c r="G7" s="185" t="s">
        <v>378</v>
      </c>
      <c r="H7" s="185" t="s">
        <v>390</v>
      </c>
      <c r="I7" s="185" t="s">
        <v>379</v>
      </c>
    </row>
    <row r="8" spans="1:13" customFormat="1" ht="15">
      <c r="A8" s="183">
        <v>1</v>
      </c>
      <c r="B8" s="183">
        <v>2</v>
      </c>
      <c r="C8" s="185">
        <v>3</v>
      </c>
      <c r="D8" s="183">
        <v>6</v>
      </c>
      <c r="E8" s="185">
        <v>7</v>
      </c>
      <c r="F8" s="183">
        <v>8</v>
      </c>
      <c r="G8" s="183">
        <v>9</v>
      </c>
      <c r="H8" s="183">
        <v>10</v>
      </c>
      <c r="I8" s="185">
        <v>11</v>
      </c>
    </row>
    <row r="9" spans="1:13" customFormat="1" ht="15">
      <c r="A9" s="98">
        <v>1</v>
      </c>
      <c r="B9" s="367" t="s">
        <v>1125</v>
      </c>
      <c r="C9" s="368"/>
      <c r="D9" s="753">
        <v>8000</v>
      </c>
      <c r="E9" s="368"/>
      <c r="F9" s="369"/>
      <c r="G9" s="369"/>
      <c r="H9" s="370">
        <v>205177057</v>
      </c>
      <c r="I9" s="366" t="s">
        <v>1126</v>
      </c>
    </row>
    <row r="10" spans="1:13" customFormat="1" ht="15">
      <c r="A10" s="98">
        <v>2</v>
      </c>
      <c r="B10" s="367" t="s">
        <v>1127</v>
      </c>
      <c r="C10" s="368"/>
      <c r="D10" s="754"/>
      <c r="E10" s="368"/>
      <c r="F10" s="369"/>
      <c r="G10" s="369"/>
      <c r="H10" s="370">
        <v>205177057</v>
      </c>
      <c r="I10" s="366" t="s">
        <v>1126</v>
      </c>
    </row>
    <row r="11" spans="1:13" customFormat="1" ht="15">
      <c r="A11" s="98">
        <v>3</v>
      </c>
      <c r="B11" s="367" t="s">
        <v>1128</v>
      </c>
      <c r="C11" s="368"/>
      <c r="D11" s="754"/>
      <c r="E11" s="368"/>
      <c r="F11" s="369"/>
      <c r="G11" s="369"/>
      <c r="H11" s="370">
        <v>205177057</v>
      </c>
      <c r="I11" s="366" t="s">
        <v>1126</v>
      </c>
    </row>
    <row r="12" spans="1:13" customFormat="1" ht="15">
      <c r="A12" s="98">
        <v>4</v>
      </c>
      <c r="B12" s="367" t="s">
        <v>1129</v>
      </c>
      <c r="C12" s="368"/>
      <c r="D12" s="754"/>
      <c r="E12" s="368"/>
      <c r="F12" s="369"/>
      <c r="G12" s="369"/>
      <c r="H12" s="370">
        <v>205177057</v>
      </c>
      <c r="I12" s="366" t="s">
        <v>1126</v>
      </c>
    </row>
    <row r="13" spans="1:13" customFormat="1" ht="15">
      <c r="A13" s="98">
        <v>5</v>
      </c>
      <c r="B13" s="367" t="s">
        <v>1130</v>
      </c>
      <c r="C13" s="368"/>
      <c r="D13" s="754"/>
      <c r="E13" s="368"/>
      <c r="F13" s="369"/>
      <c r="G13" s="369"/>
      <c r="H13" s="370">
        <v>205177057</v>
      </c>
      <c r="I13" s="366" t="s">
        <v>1126</v>
      </c>
    </row>
    <row r="14" spans="1:13" customFormat="1" ht="15">
      <c r="A14" s="98">
        <v>6</v>
      </c>
      <c r="B14" s="367" t="s">
        <v>1131</v>
      </c>
      <c r="C14" s="368"/>
      <c r="D14" s="754"/>
      <c r="E14" s="368"/>
      <c r="F14" s="369"/>
      <c r="G14" s="369"/>
      <c r="H14" s="370">
        <v>205177057</v>
      </c>
      <c r="I14" s="366" t="s">
        <v>1126</v>
      </c>
    </row>
    <row r="15" spans="1:13" customFormat="1" ht="15">
      <c r="A15" s="98">
        <v>7</v>
      </c>
      <c r="B15" s="367" t="s">
        <v>1132</v>
      </c>
      <c r="C15" s="368"/>
      <c r="D15" s="754"/>
      <c r="E15" s="368"/>
      <c r="F15" s="369"/>
      <c r="G15" s="369"/>
      <c r="H15" s="370">
        <v>205177057</v>
      </c>
      <c r="I15" s="366" t="s">
        <v>1126</v>
      </c>
    </row>
    <row r="16" spans="1:13" customFormat="1" ht="15">
      <c r="A16" s="98">
        <v>8</v>
      </c>
      <c r="B16" s="367" t="s">
        <v>1133</v>
      </c>
      <c r="C16" s="368"/>
      <c r="D16" s="754"/>
      <c r="E16" s="368"/>
      <c r="F16" s="369"/>
      <c r="G16" s="369"/>
      <c r="H16" s="370">
        <v>205177057</v>
      </c>
      <c r="I16" s="366" t="s">
        <v>1126</v>
      </c>
    </row>
    <row r="17" spans="1:9" customFormat="1" ht="15">
      <c r="A17" s="98">
        <v>9</v>
      </c>
      <c r="B17" s="367" t="s">
        <v>1134</v>
      </c>
      <c r="C17" s="368"/>
      <c r="D17" s="754"/>
      <c r="E17" s="368"/>
      <c r="F17" s="369"/>
      <c r="G17" s="369"/>
      <c r="H17" s="370">
        <v>205177057</v>
      </c>
      <c r="I17" s="366" t="s">
        <v>1126</v>
      </c>
    </row>
    <row r="18" spans="1:9" customFormat="1" ht="15">
      <c r="A18" s="98">
        <v>10</v>
      </c>
      <c r="B18" s="367" t="s">
        <v>1135</v>
      </c>
      <c r="C18" s="368"/>
      <c r="D18" s="754"/>
      <c r="E18" s="368"/>
      <c r="F18" s="369"/>
      <c r="G18" s="369"/>
      <c r="H18" s="370">
        <v>205177057</v>
      </c>
      <c r="I18" s="366" t="s">
        <v>1126</v>
      </c>
    </row>
    <row r="19" spans="1:9" customFormat="1" ht="15">
      <c r="A19" s="98">
        <v>11</v>
      </c>
      <c r="B19" s="367" t="s">
        <v>1136</v>
      </c>
      <c r="C19" s="368"/>
      <c r="D19" s="754"/>
      <c r="E19" s="368"/>
      <c r="F19" s="369"/>
      <c r="G19" s="369"/>
      <c r="H19" s="370">
        <v>205177057</v>
      </c>
      <c r="I19" s="366" t="s">
        <v>1126</v>
      </c>
    </row>
    <row r="20" spans="1:9" customFormat="1" ht="15">
      <c r="A20" s="98">
        <v>12</v>
      </c>
      <c r="B20" s="367" t="s">
        <v>1137</v>
      </c>
      <c r="C20" s="368"/>
      <c r="D20" s="754"/>
      <c r="E20" s="368"/>
      <c r="F20" s="369"/>
      <c r="G20" s="369"/>
      <c r="H20" s="370">
        <v>205177057</v>
      </c>
      <c r="I20" s="366" t="s">
        <v>1126</v>
      </c>
    </row>
    <row r="21" spans="1:9" customFormat="1" ht="15">
      <c r="A21" s="98">
        <v>13</v>
      </c>
      <c r="B21" s="367" t="s">
        <v>1138</v>
      </c>
      <c r="C21" s="368"/>
      <c r="D21" s="754"/>
      <c r="E21" s="368"/>
      <c r="F21" s="369"/>
      <c r="G21" s="369"/>
      <c r="H21" s="370">
        <v>205177057</v>
      </c>
      <c r="I21" s="366" t="s">
        <v>1126</v>
      </c>
    </row>
    <row r="22" spans="1:9" customFormat="1" ht="15">
      <c r="A22" s="98">
        <v>14</v>
      </c>
      <c r="B22" s="367" t="s">
        <v>1139</v>
      </c>
      <c r="C22" s="368"/>
      <c r="D22" s="754"/>
      <c r="E22" s="368"/>
      <c r="F22" s="369"/>
      <c r="G22" s="369"/>
      <c r="H22" s="370">
        <v>205177057</v>
      </c>
      <c r="I22" s="366" t="s">
        <v>1126</v>
      </c>
    </row>
    <row r="23" spans="1:9" customFormat="1" ht="15">
      <c r="A23" s="98">
        <v>15</v>
      </c>
      <c r="B23" s="367" t="s">
        <v>1140</v>
      </c>
      <c r="C23" s="368"/>
      <c r="D23" s="754"/>
      <c r="E23" s="368"/>
      <c r="F23" s="369"/>
      <c r="G23" s="369"/>
      <c r="H23" s="370">
        <v>205177057</v>
      </c>
      <c r="I23" s="366" t="s">
        <v>1126</v>
      </c>
    </row>
    <row r="24" spans="1:9" customFormat="1" ht="15">
      <c r="A24" s="98">
        <v>16</v>
      </c>
      <c r="B24" s="367" t="s">
        <v>1141</v>
      </c>
      <c r="C24" s="368"/>
      <c r="D24" s="754"/>
      <c r="E24" s="368"/>
      <c r="F24" s="369"/>
      <c r="G24" s="369"/>
      <c r="H24" s="370">
        <v>205177057</v>
      </c>
      <c r="I24" s="366" t="s">
        <v>1126</v>
      </c>
    </row>
    <row r="25" spans="1:9" customFormat="1" ht="15">
      <c r="A25" s="98">
        <v>17</v>
      </c>
      <c r="B25" s="367" t="s">
        <v>1142</v>
      </c>
      <c r="C25" s="368"/>
      <c r="D25" s="754"/>
      <c r="E25" s="368"/>
      <c r="F25" s="369"/>
      <c r="G25" s="369"/>
      <c r="H25" s="370">
        <v>205177057</v>
      </c>
      <c r="I25" s="366" t="s">
        <v>1126</v>
      </c>
    </row>
    <row r="26" spans="1:9" customFormat="1" ht="15">
      <c r="A26" s="98">
        <v>18</v>
      </c>
      <c r="B26" s="367" t="s">
        <v>1143</v>
      </c>
      <c r="C26" s="368"/>
      <c r="D26" s="754"/>
      <c r="E26" s="368"/>
      <c r="F26" s="369"/>
      <c r="G26" s="369"/>
      <c r="H26" s="370">
        <v>205177057</v>
      </c>
      <c r="I26" s="366" t="s">
        <v>1126</v>
      </c>
    </row>
    <row r="27" spans="1:9" customFormat="1" ht="15">
      <c r="A27" s="98">
        <v>19</v>
      </c>
      <c r="B27" s="367" t="s">
        <v>1144</v>
      </c>
      <c r="C27" s="368"/>
      <c r="D27" s="754"/>
      <c r="E27" s="368"/>
      <c r="F27" s="369"/>
      <c r="G27" s="369"/>
      <c r="H27" s="370">
        <v>205177057</v>
      </c>
      <c r="I27" s="366" t="s">
        <v>1126</v>
      </c>
    </row>
    <row r="28" spans="1:9" customFormat="1" ht="15">
      <c r="A28" s="98">
        <v>20</v>
      </c>
      <c r="B28" s="367" t="s">
        <v>1145</v>
      </c>
      <c r="C28" s="368"/>
      <c r="D28" s="754"/>
      <c r="E28" s="368"/>
      <c r="F28" s="369"/>
      <c r="G28" s="369"/>
      <c r="H28" s="370">
        <v>205177057</v>
      </c>
      <c r="I28" s="366" t="s">
        <v>1126</v>
      </c>
    </row>
    <row r="29" spans="1:9" customFormat="1" ht="15">
      <c r="A29" s="98">
        <v>21</v>
      </c>
      <c r="B29" s="367" t="s">
        <v>1146</v>
      </c>
      <c r="C29" s="368"/>
      <c r="D29" s="754"/>
      <c r="E29" s="368"/>
      <c r="F29" s="369"/>
      <c r="G29" s="369"/>
      <c r="H29" s="370">
        <v>205177057</v>
      </c>
      <c r="I29" s="366" t="s">
        <v>1126</v>
      </c>
    </row>
    <row r="30" spans="1:9" customFormat="1" ht="15">
      <c r="A30" s="98">
        <v>22</v>
      </c>
      <c r="B30" s="367" t="s">
        <v>1147</v>
      </c>
      <c r="C30" s="368"/>
      <c r="D30" s="754"/>
      <c r="E30" s="368"/>
      <c r="F30" s="369"/>
      <c r="G30" s="369"/>
      <c r="H30" s="370">
        <v>205177057</v>
      </c>
      <c r="I30" s="366" t="s">
        <v>1126</v>
      </c>
    </row>
    <row r="31" spans="1:9" customFormat="1" ht="15">
      <c r="A31" s="98">
        <v>23</v>
      </c>
      <c r="B31" s="367" t="s">
        <v>1148</v>
      </c>
      <c r="C31" s="368"/>
      <c r="D31" s="754"/>
      <c r="E31" s="368"/>
      <c r="F31" s="369"/>
      <c r="G31" s="369"/>
      <c r="H31" s="370">
        <v>205177057</v>
      </c>
      <c r="I31" s="366" t="s">
        <v>1126</v>
      </c>
    </row>
    <row r="32" spans="1:9" customFormat="1" ht="15">
      <c r="A32" s="98">
        <v>24</v>
      </c>
      <c r="B32" s="367" t="s">
        <v>1149</v>
      </c>
      <c r="C32" s="368"/>
      <c r="D32" s="754"/>
      <c r="E32" s="368"/>
      <c r="F32" s="369"/>
      <c r="G32" s="369"/>
      <c r="H32" s="370">
        <v>205177057</v>
      </c>
      <c r="I32" s="366" t="s">
        <v>1126</v>
      </c>
    </row>
    <row r="33" spans="1:9" customFormat="1" ht="15">
      <c r="A33" s="98">
        <v>25</v>
      </c>
      <c r="B33" s="367" t="s">
        <v>1150</v>
      </c>
      <c r="C33" s="368"/>
      <c r="D33" s="754"/>
      <c r="E33" s="368"/>
      <c r="F33" s="369"/>
      <c r="G33" s="369"/>
      <c r="H33" s="370">
        <v>205177057</v>
      </c>
      <c r="I33" s="366" t="s">
        <v>1126</v>
      </c>
    </row>
    <row r="34" spans="1:9" customFormat="1" ht="15">
      <c r="A34" s="98">
        <v>26</v>
      </c>
      <c r="B34" s="367" t="s">
        <v>1151</v>
      </c>
      <c r="C34" s="368"/>
      <c r="D34" s="754"/>
      <c r="E34" s="368"/>
      <c r="F34" s="369"/>
      <c r="G34" s="369"/>
      <c r="H34" s="370">
        <v>205177057</v>
      </c>
      <c r="I34" s="366" t="s">
        <v>1126</v>
      </c>
    </row>
    <row r="35" spans="1:9" customFormat="1" ht="15">
      <c r="A35" s="98">
        <v>27</v>
      </c>
      <c r="B35" s="367" t="s">
        <v>1152</v>
      </c>
      <c r="C35" s="368"/>
      <c r="D35" s="754"/>
      <c r="E35" s="368"/>
      <c r="F35" s="369"/>
      <c r="G35" s="369"/>
      <c r="H35" s="370">
        <v>205177057</v>
      </c>
      <c r="I35" s="366" t="s">
        <v>1126</v>
      </c>
    </row>
    <row r="36" spans="1:9" customFormat="1" ht="15">
      <c r="A36" s="98">
        <v>28</v>
      </c>
      <c r="B36" s="367" t="s">
        <v>1153</v>
      </c>
      <c r="C36" s="368"/>
      <c r="D36" s="754"/>
      <c r="E36" s="368"/>
      <c r="F36" s="369"/>
      <c r="G36" s="369"/>
      <c r="H36" s="370">
        <v>205177057</v>
      </c>
      <c r="I36" s="366" t="s">
        <v>1126</v>
      </c>
    </row>
    <row r="37" spans="1:9" customFormat="1" ht="15">
      <c r="A37" s="98">
        <v>29</v>
      </c>
      <c r="B37" s="367" t="s">
        <v>1154</v>
      </c>
      <c r="C37" s="368"/>
      <c r="D37" s="754"/>
      <c r="E37" s="368"/>
      <c r="F37" s="369"/>
      <c r="G37" s="369"/>
      <c r="H37" s="370">
        <v>205177057</v>
      </c>
      <c r="I37" s="366" t="s">
        <v>1126</v>
      </c>
    </row>
    <row r="38" spans="1:9" customFormat="1" ht="15">
      <c r="A38" s="98">
        <v>30</v>
      </c>
      <c r="B38" s="367" t="s">
        <v>1155</v>
      </c>
      <c r="C38" s="368"/>
      <c r="D38" s="754"/>
      <c r="E38" s="368"/>
      <c r="F38" s="369"/>
      <c r="G38" s="369"/>
      <c r="H38" s="370">
        <v>205177057</v>
      </c>
      <c r="I38" s="366" t="s">
        <v>1126</v>
      </c>
    </row>
    <row r="39" spans="1:9" customFormat="1" ht="15">
      <c r="A39" s="98">
        <v>31</v>
      </c>
      <c r="B39" s="367" t="s">
        <v>1156</v>
      </c>
      <c r="C39" s="368"/>
      <c r="D39" s="754"/>
      <c r="E39" s="368"/>
      <c r="F39" s="369"/>
      <c r="G39" s="369"/>
      <c r="H39" s="370">
        <v>205177057</v>
      </c>
      <c r="I39" s="366" t="s">
        <v>1126</v>
      </c>
    </row>
    <row r="40" spans="1:9" customFormat="1" ht="15">
      <c r="A40" s="98">
        <v>32</v>
      </c>
      <c r="B40" s="367" t="s">
        <v>1157</v>
      </c>
      <c r="C40" s="368"/>
      <c r="D40" s="754"/>
      <c r="E40" s="368"/>
      <c r="F40" s="369"/>
      <c r="G40" s="369"/>
      <c r="H40" s="370">
        <v>205177057</v>
      </c>
      <c r="I40" s="366" t="s">
        <v>1126</v>
      </c>
    </row>
    <row r="41" spans="1:9" customFormat="1" ht="15">
      <c r="A41" s="98">
        <v>33</v>
      </c>
      <c r="B41" s="367" t="s">
        <v>1158</v>
      </c>
      <c r="C41" s="368"/>
      <c r="D41" s="754"/>
      <c r="E41" s="368"/>
      <c r="F41" s="369"/>
      <c r="G41" s="369"/>
      <c r="H41" s="370">
        <v>205177057</v>
      </c>
      <c r="I41" s="366" t="s">
        <v>1126</v>
      </c>
    </row>
    <row r="42" spans="1:9" customFormat="1" ht="15">
      <c r="A42" s="98">
        <v>34</v>
      </c>
      <c r="B42" s="367" t="s">
        <v>1159</v>
      </c>
      <c r="C42" s="368"/>
      <c r="D42" s="754"/>
      <c r="E42" s="368"/>
      <c r="F42" s="369"/>
      <c r="G42" s="369"/>
      <c r="H42" s="370">
        <v>205177057</v>
      </c>
      <c r="I42" s="366" t="s">
        <v>1126</v>
      </c>
    </row>
    <row r="43" spans="1:9" customFormat="1" ht="15">
      <c r="A43" s="98">
        <v>35</v>
      </c>
      <c r="B43" s="367" t="s">
        <v>1160</v>
      </c>
      <c r="C43" s="368"/>
      <c r="D43" s="755"/>
      <c r="E43" s="368"/>
      <c r="F43" s="369"/>
      <c r="G43" s="369"/>
      <c r="H43" s="370">
        <v>205177057</v>
      </c>
      <c r="I43" s="366" t="s">
        <v>1126</v>
      </c>
    </row>
    <row r="44" spans="1:9" customFormat="1" ht="15">
      <c r="A44" s="98" t="s">
        <v>275</v>
      </c>
      <c r="B44" s="24"/>
      <c r="C44" s="24"/>
      <c r="D44" s="24"/>
      <c r="E44" s="24"/>
      <c r="F44" s="282"/>
      <c r="G44" s="282"/>
      <c r="H44" s="282"/>
      <c r="I44" s="24"/>
    </row>
    <row r="45" spans="1:9">
      <c r="A45" s="287"/>
      <c r="B45" s="287"/>
      <c r="C45" s="287"/>
      <c r="D45" s="287"/>
      <c r="E45" s="287"/>
      <c r="F45" s="287"/>
      <c r="G45" s="287"/>
      <c r="H45" s="287"/>
      <c r="I45" s="287"/>
    </row>
    <row r="46" spans="1:9">
      <c r="A46" s="287"/>
      <c r="B46" s="287"/>
      <c r="C46" s="287"/>
      <c r="D46" s="287"/>
      <c r="E46" s="287"/>
      <c r="F46" s="287"/>
      <c r="G46" s="287"/>
      <c r="H46" s="287"/>
      <c r="I46" s="287"/>
    </row>
    <row r="47" spans="1:9">
      <c r="A47" s="288"/>
      <c r="B47" s="287"/>
      <c r="C47" s="287"/>
      <c r="D47" s="287"/>
      <c r="E47" s="287"/>
      <c r="F47" s="287"/>
      <c r="G47" s="287"/>
      <c r="H47" s="287"/>
      <c r="I47" s="287"/>
    </row>
    <row r="48" spans="1:9" ht="15">
      <c r="A48" s="246"/>
      <c r="B48" s="248" t="s">
        <v>99</v>
      </c>
      <c r="C48" s="246"/>
      <c r="D48" s="246"/>
      <c r="E48" s="249"/>
      <c r="F48" s="246"/>
      <c r="G48" s="246"/>
      <c r="H48" s="246"/>
      <c r="I48" s="246"/>
    </row>
    <row r="49" spans="1:7" ht="15">
      <c r="A49" s="246"/>
      <c r="B49" s="246"/>
      <c r="C49" s="250"/>
      <c r="D49" s="246"/>
      <c r="F49" s="250"/>
      <c r="G49" s="293"/>
    </row>
    <row r="50" spans="1:7" ht="15">
      <c r="B50" s="246"/>
      <c r="C50" s="252" t="s">
        <v>262</v>
      </c>
      <c r="D50" s="246"/>
      <c r="F50" s="253" t="s">
        <v>267</v>
      </c>
    </row>
    <row r="51" spans="1:7" ht="15">
      <c r="B51" s="246"/>
      <c r="C51" s="254" t="s">
        <v>131</v>
      </c>
      <c r="D51" s="246"/>
      <c r="F51" s="246" t="s">
        <v>263</v>
      </c>
    </row>
    <row r="52" spans="1:7" ht="15">
      <c r="B52" s="246"/>
      <c r="C52" s="254"/>
    </row>
  </sheetData>
  <mergeCells count="1">
    <mergeCell ref="D9:D43"/>
  </mergeCells>
  <pageMargins left="0.7" right="0.7" top="0.75" bottom="0.75" header="0.3" footer="0.3"/>
  <pageSetup scale="6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0"/>
  <sheetViews>
    <sheetView view="pageBreakPreview" topLeftCell="A84" zoomScale="70" zoomScaleSheetLayoutView="70" workbookViewId="0">
      <selection activeCell="I1635" sqref="I9:I1635"/>
    </sheetView>
  </sheetViews>
  <sheetFormatPr defaultRowHeight="15"/>
  <cols>
    <col min="1" max="1" width="10" style="246" customWidth="1"/>
    <col min="2" max="2" width="20.28515625" style="246" customWidth="1"/>
    <col min="3" max="3" width="30" style="246" customWidth="1"/>
    <col min="4" max="4" width="29" style="246" customWidth="1"/>
    <col min="5" max="5" width="22.5703125" style="246" customWidth="1"/>
    <col min="6" max="6" width="20" style="246" customWidth="1"/>
    <col min="7" max="7" width="29.28515625" style="246" customWidth="1"/>
    <col min="8" max="8" width="27.140625" style="246" customWidth="1"/>
    <col min="9" max="9" width="26.42578125" style="246" customWidth="1"/>
    <col min="10" max="10" width="0.5703125" style="246" customWidth="1"/>
    <col min="11" max="16384" width="9.140625" style="246"/>
  </cols>
  <sheetData>
    <row r="1" spans="1:10">
      <c r="A1" s="108" t="s">
        <v>391</v>
      </c>
      <c r="B1" s="110"/>
      <c r="C1" s="110"/>
      <c r="D1" s="110"/>
      <c r="E1" s="110"/>
      <c r="F1" s="110"/>
      <c r="G1" s="110"/>
      <c r="H1" s="110"/>
      <c r="I1" s="226" t="s">
        <v>190</v>
      </c>
      <c r="J1" s="227"/>
    </row>
    <row r="2" spans="1:10">
      <c r="A2" s="110" t="s">
        <v>132</v>
      </c>
      <c r="B2" s="110"/>
      <c r="C2" s="110"/>
      <c r="D2" s="110"/>
      <c r="E2" s="110"/>
      <c r="F2" s="110"/>
      <c r="G2" s="110"/>
      <c r="H2" s="110"/>
      <c r="I2" s="334" t="s">
        <v>450</v>
      </c>
      <c r="J2" s="227"/>
    </row>
    <row r="3" spans="1:10">
      <c r="A3" s="110"/>
      <c r="B3" s="110"/>
      <c r="C3" s="110"/>
      <c r="D3" s="110"/>
      <c r="E3" s="110"/>
      <c r="F3" s="110"/>
      <c r="G3" s="110"/>
      <c r="H3" s="110"/>
      <c r="I3" s="151"/>
      <c r="J3" s="227"/>
    </row>
    <row r="4" spans="1:10">
      <c r="A4" s="111" t="str">
        <f>'[2]ფორმა N2'!A4</f>
        <v>ანგარიშვალდებული პირის დასახელება:</v>
      </c>
      <c r="B4" s="110"/>
      <c r="C4" s="110"/>
      <c r="D4" s="110"/>
      <c r="E4" s="110"/>
      <c r="F4" s="110"/>
      <c r="G4" s="110"/>
      <c r="H4" s="110"/>
      <c r="I4" s="110"/>
      <c r="J4" s="153"/>
    </row>
    <row r="5" spans="1:10">
      <c r="A5" s="137" t="s">
        <v>1600</v>
      </c>
      <c r="B5" s="284"/>
      <c r="C5" s="284"/>
      <c r="D5" s="284"/>
      <c r="E5" s="284"/>
      <c r="F5" s="284"/>
      <c r="G5" s="284"/>
      <c r="H5" s="284"/>
      <c r="I5" s="284"/>
      <c r="J5" s="253"/>
    </row>
    <row r="6" spans="1:10">
      <c r="A6" s="111"/>
      <c r="B6" s="110"/>
      <c r="C6" s="110"/>
      <c r="D6" s="110"/>
      <c r="E6" s="110"/>
      <c r="F6" s="110"/>
      <c r="G6" s="110"/>
      <c r="H6" s="110"/>
      <c r="I6" s="110"/>
      <c r="J6" s="153"/>
    </row>
    <row r="7" spans="1:10">
      <c r="A7" s="110"/>
      <c r="B7" s="110"/>
      <c r="C7" s="110"/>
      <c r="D7" s="110"/>
      <c r="E7" s="110"/>
      <c r="F7" s="110"/>
      <c r="G7" s="110"/>
      <c r="H7" s="110"/>
      <c r="I7" s="110"/>
      <c r="J7" s="154"/>
    </row>
    <row r="8" spans="1:10" ht="63.75" customHeight="1">
      <c r="A8" s="228" t="s">
        <v>64</v>
      </c>
      <c r="B8" s="228" t="s">
        <v>367</v>
      </c>
      <c r="C8" s="229" t="s">
        <v>417</v>
      </c>
      <c r="D8" s="229" t="s">
        <v>418</v>
      </c>
      <c r="E8" s="229" t="s">
        <v>368</v>
      </c>
      <c r="F8" s="229" t="s">
        <v>387</v>
      </c>
      <c r="G8" s="229" t="s">
        <v>388</v>
      </c>
      <c r="H8" s="229" t="s">
        <v>420</v>
      </c>
      <c r="I8" s="229" t="s">
        <v>389</v>
      </c>
      <c r="J8" s="154"/>
    </row>
    <row r="9" spans="1:10">
      <c r="A9" s="585">
        <v>1</v>
      </c>
      <c r="B9" s="586">
        <v>41759</v>
      </c>
      <c r="C9" s="587" t="s">
        <v>1161</v>
      </c>
      <c r="D9" s="588">
        <v>204973742</v>
      </c>
      <c r="E9" s="589" t="s">
        <v>1162</v>
      </c>
      <c r="F9" s="590">
        <v>846.97</v>
      </c>
      <c r="G9" s="590">
        <v>846.97</v>
      </c>
      <c r="H9" s="591">
        <v>0</v>
      </c>
      <c r="I9" s="590">
        <v>846.97</v>
      </c>
      <c r="J9" s="154"/>
    </row>
    <row r="10" spans="1:10" ht="30">
      <c r="A10" s="585">
        <v>2</v>
      </c>
      <c r="B10" s="586">
        <v>41759</v>
      </c>
      <c r="C10" s="587" t="s">
        <v>1164</v>
      </c>
      <c r="D10" s="588">
        <v>205283637</v>
      </c>
      <c r="E10" s="589" t="s">
        <v>1165</v>
      </c>
      <c r="F10" s="590">
        <v>117860.9</v>
      </c>
      <c r="G10" s="590">
        <v>117860.9</v>
      </c>
      <c r="H10" s="590">
        <v>17700.330000000002</v>
      </c>
      <c r="I10" s="590">
        <v>100160.57</v>
      </c>
      <c r="J10" s="154"/>
    </row>
    <row r="11" spans="1:10" ht="30">
      <c r="A11" s="585">
        <v>3</v>
      </c>
      <c r="B11" s="586">
        <v>41131</v>
      </c>
      <c r="C11" s="587" t="s">
        <v>1166</v>
      </c>
      <c r="D11" s="588"/>
      <c r="E11" s="589" t="s">
        <v>1167</v>
      </c>
      <c r="F11" s="590">
        <v>41437.199999999997</v>
      </c>
      <c r="G11" s="590">
        <v>41437.199999999997</v>
      </c>
      <c r="H11" s="592">
        <f t="shared" ref="H11:H38" si="0">F11-I11</f>
        <v>0</v>
      </c>
      <c r="I11" s="590">
        <f>54913.9-13476.7</f>
        <v>41437.199999999997</v>
      </c>
      <c r="J11" s="154"/>
    </row>
    <row r="12" spans="1:10" ht="60">
      <c r="A12" s="585">
        <v>4</v>
      </c>
      <c r="B12" s="586">
        <v>41139</v>
      </c>
      <c r="C12" s="587" t="s">
        <v>1168</v>
      </c>
      <c r="D12" s="588">
        <v>205282905</v>
      </c>
      <c r="E12" s="593" t="s">
        <v>1169</v>
      </c>
      <c r="F12" s="590">
        <v>141390</v>
      </c>
      <c r="G12" s="590">
        <v>141390</v>
      </c>
      <c r="H12" s="592">
        <f t="shared" si="0"/>
        <v>0</v>
      </c>
      <c r="I12" s="590">
        <v>141390</v>
      </c>
      <c r="J12" s="154"/>
    </row>
    <row r="13" spans="1:10" ht="30">
      <c r="A13" s="585">
        <v>5</v>
      </c>
      <c r="B13" s="586">
        <v>41762</v>
      </c>
      <c r="C13" s="587" t="s">
        <v>1170</v>
      </c>
      <c r="D13" s="588">
        <v>400053838</v>
      </c>
      <c r="E13" s="589" t="s">
        <v>1171</v>
      </c>
      <c r="F13" s="594">
        <v>178510.18</v>
      </c>
      <c r="G13" s="594">
        <v>178510.18</v>
      </c>
      <c r="H13" s="594">
        <v>53981.53</v>
      </c>
      <c r="I13" s="594">
        <v>124528.65</v>
      </c>
      <c r="J13" s="154"/>
    </row>
    <row r="14" spans="1:10">
      <c r="A14" s="585">
        <v>6</v>
      </c>
      <c r="B14" s="586">
        <v>41084</v>
      </c>
      <c r="C14" s="587" t="s">
        <v>1172</v>
      </c>
      <c r="D14" s="588">
        <v>60001104537</v>
      </c>
      <c r="E14" s="589" t="s">
        <v>1173</v>
      </c>
      <c r="F14" s="595">
        <v>162.5</v>
      </c>
      <c r="G14" s="595">
        <v>162.5</v>
      </c>
      <c r="H14" s="592">
        <f t="shared" si="0"/>
        <v>0</v>
      </c>
      <c r="I14" s="595">
        <v>162.5</v>
      </c>
      <c r="J14" s="154"/>
    </row>
    <row r="15" spans="1:10">
      <c r="A15" s="585">
        <v>7</v>
      </c>
      <c r="B15" s="586">
        <v>41083</v>
      </c>
      <c r="C15" s="587" t="s">
        <v>1174</v>
      </c>
      <c r="D15" s="588">
        <v>16001002430</v>
      </c>
      <c r="E15" s="589" t="s">
        <v>1173</v>
      </c>
      <c r="F15" s="595">
        <v>100</v>
      </c>
      <c r="G15" s="595">
        <v>100</v>
      </c>
      <c r="H15" s="592">
        <f t="shared" si="0"/>
        <v>0</v>
      </c>
      <c r="I15" s="595">
        <v>100</v>
      </c>
      <c r="J15" s="154"/>
    </row>
    <row r="16" spans="1:10">
      <c r="A16" s="585">
        <v>8</v>
      </c>
      <c r="B16" s="586">
        <v>41083</v>
      </c>
      <c r="C16" s="587" t="s">
        <v>1175</v>
      </c>
      <c r="D16" s="588">
        <v>16201033680</v>
      </c>
      <c r="E16" s="589" t="s">
        <v>1173</v>
      </c>
      <c r="F16" s="595">
        <v>100</v>
      </c>
      <c r="G16" s="595">
        <v>100</v>
      </c>
      <c r="H16" s="592">
        <f t="shared" si="0"/>
        <v>0</v>
      </c>
      <c r="I16" s="595">
        <v>100</v>
      </c>
      <c r="J16" s="154"/>
    </row>
    <row r="17" spans="1:10">
      <c r="A17" s="585">
        <v>9</v>
      </c>
      <c r="B17" s="586">
        <v>41084</v>
      </c>
      <c r="C17" s="587" t="s">
        <v>1176</v>
      </c>
      <c r="D17" s="588">
        <v>61006053900</v>
      </c>
      <c r="E17" s="589" t="s">
        <v>1173</v>
      </c>
      <c r="F17" s="595">
        <v>162.5</v>
      </c>
      <c r="G17" s="595">
        <v>162.5</v>
      </c>
      <c r="H17" s="596">
        <f t="shared" si="0"/>
        <v>0</v>
      </c>
      <c r="I17" s="595">
        <v>162.5</v>
      </c>
      <c r="J17" s="154"/>
    </row>
    <row r="18" spans="1:10">
      <c r="A18" s="585">
        <v>10</v>
      </c>
      <c r="B18" s="586">
        <v>41083</v>
      </c>
      <c r="C18" s="587" t="s">
        <v>1177</v>
      </c>
      <c r="D18" s="588">
        <v>61008001136</v>
      </c>
      <c r="E18" s="589" t="s">
        <v>1173</v>
      </c>
      <c r="F18" s="595">
        <v>125</v>
      </c>
      <c r="G18" s="595">
        <v>125</v>
      </c>
      <c r="H18" s="592">
        <f t="shared" si="0"/>
        <v>0</v>
      </c>
      <c r="I18" s="595">
        <v>125</v>
      </c>
      <c r="J18" s="154"/>
    </row>
    <row r="19" spans="1:10">
      <c r="A19" s="585">
        <v>11</v>
      </c>
      <c r="B19" s="586">
        <v>41084</v>
      </c>
      <c r="C19" s="587" t="s">
        <v>1178</v>
      </c>
      <c r="D19" s="588">
        <v>61006068519</v>
      </c>
      <c r="E19" s="589" t="s">
        <v>1173</v>
      </c>
      <c r="F19" s="595">
        <v>162.5</v>
      </c>
      <c r="G19" s="595">
        <v>162.5</v>
      </c>
      <c r="H19" s="592">
        <f t="shared" si="0"/>
        <v>0</v>
      </c>
      <c r="I19" s="595">
        <v>162.5</v>
      </c>
      <c r="J19" s="154"/>
    </row>
    <row r="20" spans="1:10">
      <c r="A20" s="585">
        <v>12</v>
      </c>
      <c r="B20" s="586">
        <v>41083</v>
      </c>
      <c r="C20" s="587" t="s">
        <v>1179</v>
      </c>
      <c r="D20" s="588">
        <v>61008001937</v>
      </c>
      <c r="E20" s="589" t="s">
        <v>1173</v>
      </c>
      <c r="F20" s="595">
        <v>162.5</v>
      </c>
      <c r="G20" s="595">
        <v>162.5</v>
      </c>
      <c r="H20" s="596">
        <f t="shared" si="0"/>
        <v>0</v>
      </c>
      <c r="I20" s="595">
        <v>162.5</v>
      </c>
      <c r="J20" s="154"/>
    </row>
    <row r="21" spans="1:10">
      <c r="A21" s="585">
        <v>13</v>
      </c>
      <c r="B21" s="586">
        <v>41084</v>
      </c>
      <c r="C21" s="587" t="s">
        <v>1180</v>
      </c>
      <c r="D21" s="588">
        <v>61006047190</v>
      </c>
      <c r="E21" s="589" t="s">
        <v>1173</v>
      </c>
      <c r="F21" s="595">
        <v>162.5</v>
      </c>
      <c r="G21" s="595">
        <v>162.5</v>
      </c>
      <c r="H21" s="592">
        <f t="shared" si="0"/>
        <v>0</v>
      </c>
      <c r="I21" s="595">
        <v>162.5</v>
      </c>
      <c r="J21" s="154"/>
    </row>
    <row r="22" spans="1:10">
      <c r="A22" s="585">
        <v>14</v>
      </c>
      <c r="B22" s="586">
        <v>41083</v>
      </c>
      <c r="C22" s="587" t="s">
        <v>1181</v>
      </c>
      <c r="D22" s="588">
        <v>61006053166</v>
      </c>
      <c r="E22" s="589" t="s">
        <v>1173</v>
      </c>
      <c r="F22" s="595">
        <v>162.5</v>
      </c>
      <c r="G22" s="595">
        <v>162.5</v>
      </c>
      <c r="H22" s="592">
        <f t="shared" si="0"/>
        <v>0</v>
      </c>
      <c r="I22" s="595">
        <v>162.5</v>
      </c>
      <c r="J22" s="154"/>
    </row>
    <row r="23" spans="1:10">
      <c r="A23" s="585">
        <v>15</v>
      </c>
      <c r="B23" s="586">
        <v>41084</v>
      </c>
      <c r="C23" s="587" t="s">
        <v>1182</v>
      </c>
      <c r="D23" s="588" t="s">
        <v>1183</v>
      </c>
      <c r="E23" s="589" t="s">
        <v>1173</v>
      </c>
      <c r="F23" s="595">
        <v>125</v>
      </c>
      <c r="G23" s="595">
        <v>125</v>
      </c>
      <c r="H23" s="592">
        <f t="shared" si="0"/>
        <v>0</v>
      </c>
      <c r="I23" s="595">
        <v>125</v>
      </c>
      <c r="J23" s="154"/>
    </row>
    <row r="24" spans="1:10">
      <c r="A24" s="585">
        <v>16</v>
      </c>
      <c r="B24" s="586">
        <v>41084</v>
      </c>
      <c r="C24" s="587" t="s">
        <v>1184</v>
      </c>
      <c r="D24" s="588" t="s">
        <v>1185</v>
      </c>
      <c r="E24" s="589" t="s">
        <v>1173</v>
      </c>
      <c r="F24" s="595">
        <v>162.5</v>
      </c>
      <c r="G24" s="595">
        <v>162.5</v>
      </c>
      <c r="H24" s="592">
        <f t="shared" si="0"/>
        <v>0</v>
      </c>
      <c r="I24" s="595">
        <v>162.5</v>
      </c>
      <c r="J24" s="154"/>
    </row>
    <row r="25" spans="1:10">
      <c r="A25" s="585">
        <v>17</v>
      </c>
      <c r="B25" s="586">
        <v>41084</v>
      </c>
      <c r="C25" s="587" t="s">
        <v>1186</v>
      </c>
      <c r="D25" s="588" t="s">
        <v>1187</v>
      </c>
      <c r="E25" s="589" t="s">
        <v>1173</v>
      </c>
      <c r="F25" s="595">
        <v>162.5</v>
      </c>
      <c r="G25" s="595">
        <v>162.5</v>
      </c>
      <c r="H25" s="592">
        <f t="shared" si="0"/>
        <v>0</v>
      </c>
      <c r="I25" s="595">
        <v>162.5</v>
      </c>
      <c r="J25" s="154"/>
    </row>
    <row r="26" spans="1:10">
      <c r="A26" s="585">
        <v>18</v>
      </c>
      <c r="B26" s="586">
        <v>41083</v>
      </c>
      <c r="C26" s="587" t="s">
        <v>1188</v>
      </c>
      <c r="D26" s="588" t="s">
        <v>1189</v>
      </c>
      <c r="E26" s="589" t="s">
        <v>1173</v>
      </c>
      <c r="F26" s="595">
        <v>100</v>
      </c>
      <c r="G26" s="595">
        <v>100</v>
      </c>
      <c r="H26" s="592">
        <f t="shared" si="0"/>
        <v>0</v>
      </c>
      <c r="I26" s="595">
        <v>100</v>
      </c>
      <c r="J26" s="154"/>
    </row>
    <row r="27" spans="1:10">
      <c r="A27" s="585">
        <v>19</v>
      </c>
      <c r="B27" s="586">
        <v>41083</v>
      </c>
      <c r="C27" s="587" t="s">
        <v>1190</v>
      </c>
      <c r="D27" s="588" t="s">
        <v>1191</v>
      </c>
      <c r="E27" s="589" t="s">
        <v>1173</v>
      </c>
      <c r="F27" s="595">
        <v>162.5</v>
      </c>
      <c r="G27" s="595">
        <v>162.5</v>
      </c>
      <c r="H27" s="596">
        <f t="shared" si="0"/>
        <v>0</v>
      </c>
      <c r="I27" s="595">
        <v>162.5</v>
      </c>
      <c r="J27" s="154"/>
    </row>
    <row r="28" spans="1:10">
      <c r="A28" s="585">
        <v>20</v>
      </c>
      <c r="B28" s="586">
        <v>41085</v>
      </c>
      <c r="C28" s="587" t="s">
        <v>1192</v>
      </c>
      <c r="D28" s="588" t="s">
        <v>1193</v>
      </c>
      <c r="E28" s="589" t="s">
        <v>1173</v>
      </c>
      <c r="F28" s="595">
        <v>100</v>
      </c>
      <c r="G28" s="595">
        <v>100</v>
      </c>
      <c r="H28" s="596">
        <f t="shared" si="0"/>
        <v>0</v>
      </c>
      <c r="I28" s="595">
        <v>100</v>
      </c>
      <c r="J28" s="154"/>
    </row>
    <row r="29" spans="1:10">
      <c r="A29" s="585">
        <v>21</v>
      </c>
      <c r="B29" s="586">
        <v>41088</v>
      </c>
      <c r="C29" s="587" t="s">
        <v>1194</v>
      </c>
      <c r="D29" s="588" t="s">
        <v>1195</v>
      </c>
      <c r="E29" s="589" t="s">
        <v>1173</v>
      </c>
      <c r="F29" s="595">
        <v>100</v>
      </c>
      <c r="G29" s="595">
        <v>100</v>
      </c>
      <c r="H29" s="596">
        <f t="shared" si="0"/>
        <v>0</v>
      </c>
      <c r="I29" s="595">
        <v>100</v>
      </c>
      <c r="J29" s="154"/>
    </row>
    <row r="30" spans="1:10">
      <c r="A30" s="585">
        <v>22</v>
      </c>
      <c r="B30" s="586">
        <v>41083</v>
      </c>
      <c r="C30" s="587" t="s">
        <v>1196</v>
      </c>
      <c r="D30" s="588" t="s">
        <v>1197</v>
      </c>
      <c r="E30" s="589" t="s">
        <v>1173</v>
      </c>
      <c r="F30" s="595">
        <v>162.5</v>
      </c>
      <c r="G30" s="595">
        <v>162.5</v>
      </c>
      <c r="H30" s="592">
        <f t="shared" si="0"/>
        <v>0</v>
      </c>
      <c r="I30" s="595">
        <v>162.5</v>
      </c>
      <c r="J30" s="154"/>
    </row>
    <row r="31" spans="1:10">
      <c r="A31" s="585">
        <v>23</v>
      </c>
      <c r="B31" s="586">
        <v>41083</v>
      </c>
      <c r="C31" s="587" t="s">
        <v>1198</v>
      </c>
      <c r="D31" s="588" t="s">
        <v>1199</v>
      </c>
      <c r="E31" s="589" t="s">
        <v>1173</v>
      </c>
      <c r="F31" s="595">
        <v>125</v>
      </c>
      <c r="G31" s="595">
        <v>125</v>
      </c>
      <c r="H31" s="592">
        <f t="shared" si="0"/>
        <v>0</v>
      </c>
      <c r="I31" s="595">
        <v>125</v>
      </c>
      <c r="J31" s="154"/>
    </row>
    <row r="32" spans="1:10">
      <c r="A32" s="585">
        <v>24</v>
      </c>
      <c r="B32" s="586">
        <v>41083</v>
      </c>
      <c r="C32" s="587" t="s">
        <v>1200</v>
      </c>
      <c r="D32" s="588" t="s">
        <v>1201</v>
      </c>
      <c r="E32" s="589" t="s">
        <v>1173</v>
      </c>
      <c r="F32" s="595">
        <v>162.5</v>
      </c>
      <c r="G32" s="595">
        <v>162.5</v>
      </c>
      <c r="H32" s="592">
        <f t="shared" si="0"/>
        <v>0</v>
      </c>
      <c r="I32" s="595">
        <v>162.5</v>
      </c>
      <c r="J32" s="154"/>
    </row>
    <row r="33" spans="1:10">
      <c r="A33" s="585">
        <v>25</v>
      </c>
      <c r="B33" s="586">
        <v>41084</v>
      </c>
      <c r="C33" s="587" t="s">
        <v>1202</v>
      </c>
      <c r="D33" s="588" t="s">
        <v>1203</v>
      </c>
      <c r="E33" s="589" t="s">
        <v>1173</v>
      </c>
      <c r="F33" s="595">
        <v>162.5</v>
      </c>
      <c r="G33" s="595">
        <v>162.5</v>
      </c>
      <c r="H33" s="592">
        <f t="shared" si="0"/>
        <v>0</v>
      </c>
      <c r="I33" s="595">
        <v>162.5</v>
      </c>
      <c r="J33" s="154"/>
    </row>
    <row r="34" spans="1:10">
      <c r="A34" s="585">
        <v>26</v>
      </c>
      <c r="B34" s="586">
        <v>41084</v>
      </c>
      <c r="C34" s="587" t="s">
        <v>1204</v>
      </c>
      <c r="D34" s="588" t="s">
        <v>1205</v>
      </c>
      <c r="E34" s="589" t="s">
        <v>1173</v>
      </c>
      <c r="F34" s="595">
        <v>162.5</v>
      </c>
      <c r="G34" s="595">
        <v>162.5</v>
      </c>
      <c r="H34" s="592">
        <f t="shared" si="0"/>
        <v>0</v>
      </c>
      <c r="I34" s="595">
        <v>162.5</v>
      </c>
      <c r="J34" s="154"/>
    </row>
    <row r="35" spans="1:10">
      <c r="A35" s="585">
        <v>27</v>
      </c>
      <c r="B35" s="586">
        <v>41083</v>
      </c>
      <c r="C35" s="587" t="s">
        <v>1206</v>
      </c>
      <c r="D35" s="588" t="s">
        <v>1207</v>
      </c>
      <c r="E35" s="589" t="s">
        <v>1173</v>
      </c>
      <c r="F35" s="595">
        <v>162.5</v>
      </c>
      <c r="G35" s="595">
        <v>162.5</v>
      </c>
      <c r="H35" s="592">
        <f t="shared" si="0"/>
        <v>0</v>
      </c>
      <c r="I35" s="595">
        <v>162.5</v>
      </c>
      <c r="J35" s="154"/>
    </row>
    <row r="36" spans="1:10">
      <c r="A36" s="585">
        <v>28</v>
      </c>
      <c r="B36" s="586">
        <v>41083</v>
      </c>
      <c r="C36" s="587" t="s">
        <v>1208</v>
      </c>
      <c r="D36" s="588" t="s">
        <v>1209</v>
      </c>
      <c r="E36" s="589" t="s">
        <v>1173</v>
      </c>
      <c r="F36" s="595">
        <v>125</v>
      </c>
      <c r="G36" s="595">
        <v>125</v>
      </c>
      <c r="H36" s="592">
        <f t="shared" si="0"/>
        <v>0</v>
      </c>
      <c r="I36" s="595">
        <v>125</v>
      </c>
      <c r="J36" s="154"/>
    </row>
    <row r="37" spans="1:10">
      <c r="A37" s="585">
        <v>29</v>
      </c>
      <c r="B37" s="586">
        <v>41084</v>
      </c>
      <c r="C37" s="587" t="s">
        <v>1210</v>
      </c>
      <c r="D37" s="588" t="s">
        <v>1211</v>
      </c>
      <c r="E37" s="589" t="s">
        <v>1173</v>
      </c>
      <c r="F37" s="595">
        <v>125</v>
      </c>
      <c r="G37" s="595">
        <v>125</v>
      </c>
      <c r="H37" s="592">
        <f t="shared" si="0"/>
        <v>0</v>
      </c>
      <c r="I37" s="595">
        <v>125</v>
      </c>
      <c r="J37" s="154"/>
    </row>
    <row r="38" spans="1:10">
      <c r="A38" s="585">
        <v>30</v>
      </c>
      <c r="B38" s="586">
        <v>41083</v>
      </c>
      <c r="C38" s="587" t="s">
        <v>1212</v>
      </c>
      <c r="D38" s="588" t="s">
        <v>1213</v>
      </c>
      <c r="E38" s="589" t="s">
        <v>1173</v>
      </c>
      <c r="F38" s="595">
        <v>125</v>
      </c>
      <c r="G38" s="595">
        <v>125</v>
      </c>
      <c r="H38" s="592">
        <f t="shared" si="0"/>
        <v>0</v>
      </c>
      <c r="I38" s="595">
        <v>125</v>
      </c>
      <c r="J38" s="154"/>
    </row>
    <row r="39" spans="1:10">
      <c r="A39" s="585">
        <v>31</v>
      </c>
      <c r="B39" s="586">
        <v>41084</v>
      </c>
      <c r="C39" s="587" t="s">
        <v>1214</v>
      </c>
      <c r="D39" s="588" t="s">
        <v>1215</v>
      </c>
      <c r="E39" s="589" t="s">
        <v>1173</v>
      </c>
      <c r="F39" s="595">
        <v>125</v>
      </c>
      <c r="G39" s="595">
        <v>125</v>
      </c>
      <c r="H39" s="592">
        <f>F39-I39</f>
        <v>0</v>
      </c>
      <c r="I39" s="595">
        <v>125</v>
      </c>
      <c r="J39" s="154"/>
    </row>
    <row r="40" spans="1:10">
      <c r="A40" s="585">
        <v>32</v>
      </c>
      <c r="B40" s="586">
        <v>41089</v>
      </c>
      <c r="C40" s="587" t="s">
        <v>1216</v>
      </c>
      <c r="D40" s="588" t="s">
        <v>1217</v>
      </c>
      <c r="E40" s="589" t="s">
        <v>1173</v>
      </c>
      <c r="F40" s="595">
        <v>125</v>
      </c>
      <c r="G40" s="595">
        <v>125</v>
      </c>
      <c r="H40" s="592">
        <f>F40-I40</f>
        <v>0</v>
      </c>
      <c r="I40" s="595">
        <v>125</v>
      </c>
      <c r="J40" s="154"/>
    </row>
    <row r="41" spans="1:10">
      <c r="A41" s="585">
        <v>33</v>
      </c>
      <c r="B41" s="586">
        <v>41065</v>
      </c>
      <c r="C41" s="587" t="s">
        <v>1218</v>
      </c>
      <c r="D41" s="588" t="s">
        <v>1219</v>
      </c>
      <c r="E41" s="589" t="s">
        <v>1173</v>
      </c>
      <c r="F41" s="595">
        <v>100</v>
      </c>
      <c r="G41" s="595">
        <v>100</v>
      </c>
      <c r="H41" s="596">
        <f>F41-I41</f>
        <v>0</v>
      </c>
      <c r="I41" s="595">
        <v>100</v>
      </c>
      <c r="J41" s="154"/>
    </row>
    <row r="42" spans="1:10">
      <c r="A42" s="585">
        <v>34</v>
      </c>
      <c r="B42" s="586">
        <v>41065</v>
      </c>
      <c r="C42" s="587" t="s">
        <v>1220</v>
      </c>
      <c r="D42" s="588" t="s">
        <v>1221</v>
      </c>
      <c r="E42" s="589" t="s">
        <v>1173</v>
      </c>
      <c r="F42" s="595">
        <v>125</v>
      </c>
      <c r="G42" s="595">
        <v>125</v>
      </c>
      <c r="H42" s="592">
        <f t="shared" ref="H42:H71" si="1">F42-I42</f>
        <v>0</v>
      </c>
      <c r="I42" s="595">
        <v>125</v>
      </c>
      <c r="J42" s="154"/>
    </row>
    <row r="43" spans="1:10">
      <c r="A43" s="585">
        <v>35</v>
      </c>
      <c r="B43" s="586">
        <v>41065</v>
      </c>
      <c r="C43" s="587" t="s">
        <v>1222</v>
      </c>
      <c r="D43" s="588" t="s">
        <v>1223</v>
      </c>
      <c r="E43" s="589" t="s">
        <v>1173</v>
      </c>
      <c r="F43" s="595">
        <v>162.5</v>
      </c>
      <c r="G43" s="595">
        <v>162.5</v>
      </c>
      <c r="H43" s="592">
        <f t="shared" si="1"/>
        <v>0</v>
      </c>
      <c r="I43" s="595">
        <v>162.5</v>
      </c>
      <c r="J43" s="154"/>
    </row>
    <row r="44" spans="1:10">
      <c r="A44" s="585">
        <v>36</v>
      </c>
      <c r="B44" s="586">
        <v>41065</v>
      </c>
      <c r="C44" s="587" t="s">
        <v>1224</v>
      </c>
      <c r="D44" s="588" t="s">
        <v>1225</v>
      </c>
      <c r="E44" s="589" t="s">
        <v>1173</v>
      </c>
      <c r="F44" s="595">
        <v>162.5</v>
      </c>
      <c r="G44" s="595">
        <v>162.5</v>
      </c>
      <c r="H44" s="592">
        <f t="shared" si="1"/>
        <v>0</v>
      </c>
      <c r="I44" s="595">
        <v>162.5</v>
      </c>
      <c r="J44" s="154"/>
    </row>
    <row r="45" spans="1:10">
      <c r="A45" s="585">
        <v>37</v>
      </c>
      <c r="B45" s="586">
        <v>41065</v>
      </c>
      <c r="C45" s="587" t="s">
        <v>1226</v>
      </c>
      <c r="D45" s="588" t="s">
        <v>1227</v>
      </c>
      <c r="E45" s="589" t="s">
        <v>1173</v>
      </c>
      <c r="F45" s="595">
        <v>162.5</v>
      </c>
      <c r="G45" s="595">
        <v>162.5</v>
      </c>
      <c r="H45" s="592">
        <f t="shared" si="1"/>
        <v>0</v>
      </c>
      <c r="I45" s="595">
        <v>162.5</v>
      </c>
      <c r="J45" s="154"/>
    </row>
    <row r="46" spans="1:10">
      <c r="A46" s="585">
        <v>38</v>
      </c>
      <c r="B46" s="586">
        <v>41065</v>
      </c>
      <c r="C46" s="587" t="s">
        <v>1228</v>
      </c>
      <c r="D46" s="588" t="s">
        <v>1229</v>
      </c>
      <c r="E46" s="589" t="s">
        <v>1173</v>
      </c>
      <c r="F46" s="595">
        <v>162.5</v>
      </c>
      <c r="G46" s="595">
        <v>162.5</v>
      </c>
      <c r="H46" s="592">
        <f t="shared" si="1"/>
        <v>0</v>
      </c>
      <c r="I46" s="595">
        <v>162.5</v>
      </c>
      <c r="J46" s="154"/>
    </row>
    <row r="47" spans="1:10">
      <c r="A47" s="585">
        <v>39</v>
      </c>
      <c r="B47" s="586">
        <v>41065</v>
      </c>
      <c r="C47" s="587" t="s">
        <v>1230</v>
      </c>
      <c r="D47" s="588" t="s">
        <v>1231</v>
      </c>
      <c r="E47" s="589" t="s">
        <v>1173</v>
      </c>
      <c r="F47" s="595">
        <v>125</v>
      </c>
      <c r="G47" s="595">
        <v>125</v>
      </c>
      <c r="H47" s="592">
        <f t="shared" si="1"/>
        <v>0</v>
      </c>
      <c r="I47" s="595">
        <v>125</v>
      </c>
      <c r="J47" s="154"/>
    </row>
    <row r="48" spans="1:10">
      <c r="A48" s="585">
        <v>40</v>
      </c>
      <c r="B48" s="586">
        <v>41122</v>
      </c>
      <c r="C48" s="587" t="s">
        <v>1232</v>
      </c>
      <c r="D48" s="588" t="s">
        <v>1233</v>
      </c>
      <c r="E48" s="589" t="s">
        <v>1234</v>
      </c>
      <c r="F48" s="595">
        <v>250</v>
      </c>
      <c r="G48" s="595">
        <v>250</v>
      </c>
      <c r="H48" s="592">
        <f t="shared" si="1"/>
        <v>0</v>
      </c>
      <c r="I48" s="595">
        <v>250</v>
      </c>
      <c r="J48" s="154"/>
    </row>
    <row r="49" spans="1:10">
      <c r="A49" s="585">
        <v>41</v>
      </c>
      <c r="B49" s="586">
        <v>41122</v>
      </c>
      <c r="C49" s="587" t="s">
        <v>1235</v>
      </c>
      <c r="D49" s="588" t="s">
        <v>1236</v>
      </c>
      <c r="E49" s="589" t="s">
        <v>1234</v>
      </c>
      <c r="F49" s="595">
        <v>375</v>
      </c>
      <c r="G49" s="595">
        <v>375</v>
      </c>
      <c r="H49" s="592">
        <f t="shared" si="1"/>
        <v>0</v>
      </c>
      <c r="I49" s="595">
        <v>375</v>
      </c>
      <c r="J49" s="154"/>
    </row>
    <row r="50" spans="1:10">
      <c r="A50" s="585">
        <v>42</v>
      </c>
      <c r="B50" s="586">
        <v>41136</v>
      </c>
      <c r="C50" s="587" t="s">
        <v>1237</v>
      </c>
      <c r="D50" s="588" t="s">
        <v>1238</v>
      </c>
      <c r="E50" s="589" t="s">
        <v>1234</v>
      </c>
      <c r="F50" s="595">
        <v>3125</v>
      </c>
      <c r="G50" s="595">
        <v>3125</v>
      </c>
      <c r="H50" s="592">
        <f t="shared" si="1"/>
        <v>0</v>
      </c>
      <c r="I50" s="595">
        <v>3125</v>
      </c>
      <c r="J50" s="154"/>
    </row>
    <row r="51" spans="1:10">
      <c r="A51" s="585">
        <v>43</v>
      </c>
      <c r="B51" s="586">
        <v>41136</v>
      </c>
      <c r="C51" s="587" t="s">
        <v>1239</v>
      </c>
      <c r="D51" s="588" t="s">
        <v>1240</v>
      </c>
      <c r="E51" s="589" t="s">
        <v>1234</v>
      </c>
      <c r="F51" s="595">
        <v>500</v>
      </c>
      <c r="G51" s="595">
        <v>500</v>
      </c>
      <c r="H51" s="592">
        <f t="shared" si="1"/>
        <v>0</v>
      </c>
      <c r="I51" s="595">
        <v>500</v>
      </c>
      <c r="J51" s="154"/>
    </row>
    <row r="52" spans="1:10">
      <c r="A52" s="585">
        <v>44</v>
      </c>
      <c r="B52" s="586">
        <v>41136</v>
      </c>
      <c r="C52" s="587" t="s">
        <v>1241</v>
      </c>
      <c r="D52" s="588" t="s">
        <v>1242</v>
      </c>
      <c r="E52" s="589" t="s">
        <v>1234</v>
      </c>
      <c r="F52" s="595">
        <v>520.83000000000004</v>
      </c>
      <c r="G52" s="595">
        <v>520.83000000000004</v>
      </c>
      <c r="H52" s="597">
        <f t="shared" si="1"/>
        <v>0</v>
      </c>
      <c r="I52" s="595">
        <v>520.83000000000004</v>
      </c>
      <c r="J52" s="154"/>
    </row>
    <row r="53" spans="1:10">
      <c r="A53" s="585">
        <v>45</v>
      </c>
      <c r="B53" s="586">
        <v>41136</v>
      </c>
      <c r="C53" s="587" t="s">
        <v>1243</v>
      </c>
      <c r="D53" s="588" t="s">
        <v>1244</v>
      </c>
      <c r="E53" s="589" t="s">
        <v>1234</v>
      </c>
      <c r="F53" s="595">
        <v>1375</v>
      </c>
      <c r="G53" s="595">
        <v>1375</v>
      </c>
      <c r="H53" s="591">
        <f t="shared" si="1"/>
        <v>0</v>
      </c>
      <c r="I53" s="595">
        <v>1375</v>
      </c>
      <c r="J53" s="154"/>
    </row>
    <row r="54" spans="1:10">
      <c r="A54" s="585">
        <v>46</v>
      </c>
      <c r="B54" s="586">
        <v>41136</v>
      </c>
      <c r="C54" s="587" t="s">
        <v>1245</v>
      </c>
      <c r="D54" s="588" t="s">
        <v>1246</v>
      </c>
      <c r="E54" s="589" t="s">
        <v>1234</v>
      </c>
      <c r="F54" s="595">
        <v>1375</v>
      </c>
      <c r="G54" s="595">
        <v>1375</v>
      </c>
      <c r="H54" s="591">
        <f t="shared" si="1"/>
        <v>0</v>
      </c>
      <c r="I54" s="595">
        <v>1375</v>
      </c>
      <c r="J54" s="154"/>
    </row>
    <row r="55" spans="1:10">
      <c r="A55" s="585">
        <v>47</v>
      </c>
      <c r="B55" s="586">
        <v>41145</v>
      </c>
      <c r="C55" s="587" t="s">
        <v>1247</v>
      </c>
      <c r="D55" s="588">
        <v>404897215</v>
      </c>
      <c r="E55" s="589" t="s">
        <v>1248</v>
      </c>
      <c r="F55" s="590">
        <v>110</v>
      </c>
      <c r="G55" s="590">
        <v>110</v>
      </c>
      <c r="H55" s="591">
        <f t="shared" si="1"/>
        <v>0</v>
      </c>
      <c r="I55" s="590">
        <v>110</v>
      </c>
      <c r="J55" s="154"/>
    </row>
    <row r="56" spans="1:10">
      <c r="A56" s="585">
        <v>48</v>
      </c>
      <c r="B56" s="586">
        <v>41157</v>
      </c>
      <c r="C56" s="587" t="s">
        <v>1249</v>
      </c>
      <c r="D56" s="588"/>
      <c r="E56" s="589" t="s">
        <v>1250</v>
      </c>
      <c r="F56" s="590">
        <v>544069.96</v>
      </c>
      <c r="G56" s="590">
        <v>544069.96</v>
      </c>
      <c r="H56" s="591">
        <f t="shared" si="1"/>
        <v>0</v>
      </c>
      <c r="I56" s="590">
        <v>544069.96</v>
      </c>
      <c r="J56" s="154"/>
    </row>
    <row r="57" spans="1:10">
      <c r="A57" s="585">
        <v>49</v>
      </c>
      <c r="B57" s="586">
        <v>41134</v>
      </c>
      <c r="C57" s="587" t="s">
        <v>1251</v>
      </c>
      <c r="D57" s="588">
        <v>45001015655</v>
      </c>
      <c r="E57" s="589" t="s">
        <v>1252</v>
      </c>
      <c r="F57" s="590">
        <v>104.18</v>
      </c>
      <c r="G57" s="590">
        <v>104.18</v>
      </c>
      <c r="H57" s="591">
        <f t="shared" si="1"/>
        <v>0</v>
      </c>
      <c r="I57" s="590">
        <v>104.18</v>
      </c>
      <c r="J57" s="154"/>
    </row>
    <row r="58" spans="1:10">
      <c r="A58" s="585">
        <v>50</v>
      </c>
      <c r="B58" s="586">
        <v>41136</v>
      </c>
      <c r="C58" s="587" t="s">
        <v>1253</v>
      </c>
      <c r="D58" s="588" t="s">
        <v>1254</v>
      </c>
      <c r="E58" s="589" t="s">
        <v>1252</v>
      </c>
      <c r="F58" s="590">
        <v>0.3</v>
      </c>
      <c r="G58" s="590">
        <v>0.3</v>
      </c>
      <c r="H58" s="591">
        <f t="shared" si="1"/>
        <v>0</v>
      </c>
      <c r="I58" s="590">
        <v>0.3</v>
      </c>
      <c r="J58" s="154"/>
    </row>
    <row r="59" spans="1:10">
      <c r="A59" s="585">
        <v>51</v>
      </c>
      <c r="B59" s="586">
        <v>41134</v>
      </c>
      <c r="C59" s="587" t="s">
        <v>1255</v>
      </c>
      <c r="D59" s="588" t="s">
        <v>1256</v>
      </c>
      <c r="E59" s="589" t="s">
        <v>1252</v>
      </c>
      <c r="F59" s="590">
        <v>1412.48</v>
      </c>
      <c r="G59" s="590">
        <v>1412.48</v>
      </c>
      <c r="H59" s="591">
        <f t="shared" si="1"/>
        <v>0</v>
      </c>
      <c r="I59" s="590">
        <v>1412.48</v>
      </c>
      <c r="J59" s="154"/>
    </row>
    <row r="60" spans="1:10">
      <c r="A60" s="585">
        <v>52</v>
      </c>
      <c r="B60" s="586">
        <v>41130</v>
      </c>
      <c r="C60" s="587" t="s">
        <v>1257</v>
      </c>
      <c r="D60" s="588" t="s">
        <v>1258</v>
      </c>
      <c r="E60" s="589" t="s">
        <v>1252</v>
      </c>
      <c r="F60" s="590">
        <v>541.53</v>
      </c>
      <c r="G60" s="590">
        <v>541.53</v>
      </c>
      <c r="H60" s="591">
        <f t="shared" si="1"/>
        <v>0</v>
      </c>
      <c r="I60" s="590">
        <v>541.53</v>
      </c>
      <c r="J60" s="154"/>
    </row>
    <row r="61" spans="1:10">
      <c r="A61" s="585">
        <v>53</v>
      </c>
      <c r="B61" s="586">
        <v>41182</v>
      </c>
      <c r="C61" s="587" t="s">
        <v>1259</v>
      </c>
      <c r="D61" s="588" t="s">
        <v>1260</v>
      </c>
      <c r="E61" s="589" t="s">
        <v>1252</v>
      </c>
      <c r="F61" s="590">
        <v>887.5</v>
      </c>
      <c r="G61" s="590">
        <v>887.5</v>
      </c>
      <c r="H61" s="591">
        <f t="shared" si="1"/>
        <v>0</v>
      </c>
      <c r="I61" s="590">
        <v>887.5</v>
      </c>
      <c r="J61" s="154"/>
    </row>
    <row r="62" spans="1:10">
      <c r="A62" s="585">
        <v>54</v>
      </c>
      <c r="B62" s="586">
        <v>41177</v>
      </c>
      <c r="C62" s="587" t="s">
        <v>1261</v>
      </c>
      <c r="D62" s="588"/>
      <c r="E62" s="589" t="s">
        <v>1262</v>
      </c>
      <c r="F62" s="590">
        <v>373676.21</v>
      </c>
      <c r="G62" s="590">
        <v>373676.21</v>
      </c>
      <c r="H62" s="591">
        <f t="shared" si="1"/>
        <v>0</v>
      </c>
      <c r="I62" s="590">
        <v>373676.21</v>
      </c>
      <c r="J62" s="154"/>
    </row>
    <row r="63" spans="1:10" ht="30">
      <c r="A63" s="585">
        <v>55</v>
      </c>
      <c r="B63" s="586">
        <v>41172</v>
      </c>
      <c r="C63" s="587" t="s">
        <v>1263</v>
      </c>
      <c r="D63" s="588" t="s">
        <v>1264</v>
      </c>
      <c r="E63" s="589" t="s">
        <v>1171</v>
      </c>
      <c r="F63" s="590">
        <v>19950</v>
      </c>
      <c r="G63" s="590">
        <v>19950</v>
      </c>
      <c r="H63" s="591">
        <f t="shared" si="1"/>
        <v>0</v>
      </c>
      <c r="I63" s="590">
        <v>19950</v>
      </c>
      <c r="J63" s="154"/>
    </row>
    <row r="64" spans="1:10" ht="30">
      <c r="A64" s="585">
        <v>56</v>
      </c>
      <c r="B64" s="586">
        <v>41170</v>
      </c>
      <c r="C64" s="587" t="s">
        <v>1265</v>
      </c>
      <c r="D64" s="588" t="s">
        <v>1266</v>
      </c>
      <c r="E64" s="589" t="s">
        <v>1267</v>
      </c>
      <c r="F64" s="590">
        <v>625</v>
      </c>
      <c r="G64" s="590">
        <v>625</v>
      </c>
      <c r="H64" s="591">
        <f t="shared" si="1"/>
        <v>0</v>
      </c>
      <c r="I64" s="590">
        <v>625</v>
      </c>
      <c r="J64" s="154"/>
    </row>
    <row r="65" spans="1:10" ht="30">
      <c r="A65" s="585">
        <v>57</v>
      </c>
      <c r="B65" s="586">
        <v>41176</v>
      </c>
      <c r="C65" s="587" t="s">
        <v>1268</v>
      </c>
      <c r="D65" s="588" t="s">
        <v>1269</v>
      </c>
      <c r="E65" s="589" t="s">
        <v>1267</v>
      </c>
      <c r="F65" s="590">
        <v>187.5</v>
      </c>
      <c r="G65" s="590">
        <v>187.5</v>
      </c>
      <c r="H65" s="591">
        <f t="shared" si="1"/>
        <v>0</v>
      </c>
      <c r="I65" s="590">
        <v>187.5</v>
      </c>
      <c r="J65" s="154"/>
    </row>
    <row r="66" spans="1:10">
      <c r="A66" s="585">
        <v>58</v>
      </c>
      <c r="B66" s="586">
        <v>41759</v>
      </c>
      <c r="C66" s="587" t="s">
        <v>1270</v>
      </c>
      <c r="D66" s="588" t="s">
        <v>1271</v>
      </c>
      <c r="E66" s="589" t="s">
        <v>1163</v>
      </c>
      <c r="F66" s="594">
        <v>44205.38</v>
      </c>
      <c r="G66" s="594">
        <v>44205.38</v>
      </c>
      <c r="H66" s="590">
        <v>2685.08</v>
      </c>
      <c r="I66" s="594">
        <v>41520.300000000003</v>
      </c>
      <c r="J66" s="154"/>
    </row>
    <row r="67" spans="1:10">
      <c r="A67" s="585">
        <v>59</v>
      </c>
      <c r="B67" s="586">
        <v>41182</v>
      </c>
      <c r="C67" s="587" t="s">
        <v>1272</v>
      </c>
      <c r="D67" s="588" t="s">
        <v>1273</v>
      </c>
      <c r="E67" s="589" t="s">
        <v>1252</v>
      </c>
      <c r="F67" s="590">
        <v>846.78</v>
      </c>
      <c r="G67" s="590">
        <v>846.78</v>
      </c>
      <c r="H67" s="591">
        <f t="shared" si="1"/>
        <v>0</v>
      </c>
      <c r="I67" s="590">
        <v>846.78</v>
      </c>
      <c r="J67" s="154"/>
    </row>
    <row r="68" spans="1:10">
      <c r="A68" s="585">
        <v>60</v>
      </c>
      <c r="B68" s="586">
        <v>41182</v>
      </c>
      <c r="C68" s="587" t="s">
        <v>1274</v>
      </c>
      <c r="D68" s="588" t="s">
        <v>1275</v>
      </c>
      <c r="E68" s="589" t="s">
        <v>1252</v>
      </c>
      <c r="F68" s="590">
        <v>2916.65</v>
      </c>
      <c r="G68" s="590">
        <v>2916.65</v>
      </c>
      <c r="H68" s="591">
        <f t="shared" si="1"/>
        <v>0</v>
      </c>
      <c r="I68" s="590">
        <v>2916.65</v>
      </c>
      <c r="J68" s="154"/>
    </row>
    <row r="69" spans="1:10">
      <c r="A69" s="585">
        <v>61</v>
      </c>
      <c r="B69" s="586">
        <v>41182</v>
      </c>
      <c r="C69" s="587" t="s">
        <v>1276</v>
      </c>
      <c r="D69" s="588" t="s">
        <v>1277</v>
      </c>
      <c r="E69" s="589" t="s">
        <v>1252</v>
      </c>
      <c r="F69" s="590">
        <v>500</v>
      </c>
      <c r="G69" s="590">
        <v>500</v>
      </c>
      <c r="H69" s="591">
        <f t="shared" si="1"/>
        <v>0</v>
      </c>
      <c r="I69" s="590">
        <v>500</v>
      </c>
      <c r="J69" s="154"/>
    </row>
    <row r="70" spans="1:10">
      <c r="A70" s="585">
        <v>62</v>
      </c>
      <c r="B70" s="586">
        <v>41182</v>
      </c>
      <c r="C70" s="587" t="s">
        <v>1278</v>
      </c>
      <c r="D70" s="588" t="s">
        <v>1279</v>
      </c>
      <c r="E70" s="589" t="s">
        <v>1252</v>
      </c>
      <c r="F70" s="590">
        <v>625</v>
      </c>
      <c r="G70" s="590">
        <v>625</v>
      </c>
      <c r="H70" s="591">
        <f t="shared" si="1"/>
        <v>0</v>
      </c>
      <c r="I70" s="590">
        <v>625</v>
      </c>
      <c r="J70" s="154"/>
    </row>
    <row r="71" spans="1:10">
      <c r="A71" s="585">
        <v>63</v>
      </c>
      <c r="B71" s="586">
        <v>41187</v>
      </c>
      <c r="C71" s="587" t="s">
        <v>1280</v>
      </c>
      <c r="D71" s="588"/>
      <c r="E71" s="598" t="s">
        <v>1281</v>
      </c>
      <c r="F71" s="599">
        <v>52478.12</v>
      </c>
      <c r="G71" s="599">
        <v>52478.12</v>
      </c>
      <c r="H71" s="600">
        <f t="shared" si="1"/>
        <v>0</v>
      </c>
      <c r="I71" s="599">
        <v>52478.12</v>
      </c>
      <c r="J71" s="154"/>
    </row>
    <row r="72" spans="1:10">
      <c r="A72" s="585">
        <v>64</v>
      </c>
      <c r="B72" s="586">
        <v>41153</v>
      </c>
      <c r="C72" s="601" t="s">
        <v>1282</v>
      </c>
      <c r="D72" s="602" t="s">
        <v>1283</v>
      </c>
      <c r="E72" s="589" t="s">
        <v>1252</v>
      </c>
      <c r="F72" s="603">
        <v>747.32</v>
      </c>
      <c r="G72" s="603">
        <v>747.32</v>
      </c>
      <c r="H72" s="604">
        <v>0</v>
      </c>
      <c r="I72" s="603">
        <v>747.32</v>
      </c>
      <c r="J72" s="154"/>
    </row>
    <row r="73" spans="1:10">
      <c r="A73" s="585">
        <v>65</v>
      </c>
      <c r="B73" s="586">
        <v>41059</v>
      </c>
      <c r="C73" s="601" t="s">
        <v>1284</v>
      </c>
      <c r="D73" s="602" t="s">
        <v>1285</v>
      </c>
      <c r="E73" s="605" t="s">
        <v>1286</v>
      </c>
      <c r="F73" s="603">
        <v>65</v>
      </c>
      <c r="G73" s="603">
        <v>65</v>
      </c>
      <c r="H73" s="604">
        <v>0</v>
      </c>
      <c r="I73" s="603">
        <v>65</v>
      </c>
      <c r="J73" s="154"/>
    </row>
    <row r="74" spans="1:10" ht="45">
      <c r="A74" s="585">
        <v>66</v>
      </c>
      <c r="B74" s="586">
        <v>41758</v>
      </c>
      <c r="C74" s="587" t="s">
        <v>1287</v>
      </c>
      <c r="D74" s="588" t="s">
        <v>1288</v>
      </c>
      <c r="E74" s="589" t="s">
        <v>1289</v>
      </c>
      <c r="F74" s="603">
        <v>313813.40000000002</v>
      </c>
      <c r="G74" s="603">
        <v>313813.40000000002</v>
      </c>
      <c r="H74" s="603">
        <f>206166.5-9678.28</f>
        <v>196488.22</v>
      </c>
      <c r="I74" s="603">
        <v>117325.18</v>
      </c>
      <c r="J74" s="154"/>
    </row>
    <row r="75" spans="1:10" ht="30">
      <c r="A75" s="585">
        <v>67</v>
      </c>
      <c r="B75" s="586">
        <v>41762</v>
      </c>
      <c r="C75" s="587" t="s">
        <v>5194</v>
      </c>
      <c r="D75" s="606">
        <v>205072026</v>
      </c>
      <c r="E75" s="589" t="s">
        <v>5195</v>
      </c>
      <c r="F75" s="590">
        <v>32000</v>
      </c>
      <c r="G75" s="590">
        <v>32000</v>
      </c>
      <c r="H75" s="590">
        <v>17000</v>
      </c>
      <c r="I75" s="590">
        <v>15000</v>
      </c>
      <c r="J75" s="154"/>
    </row>
    <row r="76" spans="1:10" ht="45">
      <c r="A76" s="585">
        <v>68</v>
      </c>
      <c r="B76" s="586">
        <v>41762</v>
      </c>
      <c r="C76" s="587" t="s">
        <v>5196</v>
      </c>
      <c r="D76" s="606">
        <v>406046844</v>
      </c>
      <c r="E76" s="589" t="s">
        <v>5197</v>
      </c>
      <c r="F76" s="590">
        <v>15000</v>
      </c>
      <c r="G76" s="590">
        <v>15000</v>
      </c>
      <c r="H76" s="590">
        <v>8000</v>
      </c>
      <c r="I76" s="590">
        <v>7000</v>
      </c>
      <c r="J76" s="154"/>
    </row>
    <row r="77" spans="1:10" ht="60">
      <c r="A77" s="585">
        <v>69</v>
      </c>
      <c r="B77" s="586">
        <v>41762</v>
      </c>
      <c r="C77" s="587" t="s">
        <v>5198</v>
      </c>
      <c r="D77" s="606">
        <v>404452800</v>
      </c>
      <c r="E77" s="589" t="s">
        <v>5199</v>
      </c>
      <c r="F77" s="590">
        <v>10630</v>
      </c>
      <c r="G77" s="590">
        <v>10630</v>
      </c>
      <c r="H77" s="590">
        <v>4130</v>
      </c>
      <c r="I77" s="590">
        <v>6500</v>
      </c>
      <c r="J77" s="154"/>
    </row>
    <row r="78" spans="1:10" ht="30">
      <c r="A78" s="585">
        <v>70</v>
      </c>
      <c r="B78" s="586">
        <v>41762</v>
      </c>
      <c r="C78" s="587" t="s">
        <v>5200</v>
      </c>
      <c r="D78" s="606">
        <v>205262936</v>
      </c>
      <c r="E78" s="589" t="s">
        <v>5201</v>
      </c>
      <c r="F78" s="590">
        <v>4000</v>
      </c>
      <c r="G78" s="590">
        <v>4000</v>
      </c>
      <c r="H78" s="590"/>
      <c r="I78" s="590">
        <v>4000</v>
      </c>
      <c r="J78" s="154"/>
    </row>
    <row r="79" spans="1:10" ht="30">
      <c r="A79" s="585">
        <v>71</v>
      </c>
      <c r="B79" s="586">
        <v>41762</v>
      </c>
      <c r="C79" s="587" t="s">
        <v>5202</v>
      </c>
      <c r="D79" s="606">
        <v>11001000684</v>
      </c>
      <c r="E79" s="589" t="s">
        <v>1311</v>
      </c>
      <c r="F79" s="590">
        <v>1875</v>
      </c>
      <c r="G79" s="590">
        <v>1875</v>
      </c>
      <c r="H79" s="590"/>
      <c r="I79" s="590">
        <v>1875</v>
      </c>
      <c r="J79" s="154"/>
    </row>
    <row r="80" spans="1:10" ht="30">
      <c r="A80" s="585">
        <v>72</v>
      </c>
      <c r="B80" s="586">
        <v>41732</v>
      </c>
      <c r="C80" s="587" t="s">
        <v>5203</v>
      </c>
      <c r="D80" s="606">
        <v>60001027902</v>
      </c>
      <c r="E80" s="589" t="s">
        <v>1311</v>
      </c>
      <c r="F80" s="590">
        <v>1250</v>
      </c>
      <c r="G80" s="590">
        <v>1250</v>
      </c>
      <c r="H80" s="590"/>
      <c r="I80" s="590">
        <v>1250</v>
      </c>
      <c r="J80" s="154"/>
    </row>
    <row r="81" spans="1:10" ht="30">
      <c r="A81" s="585">
        <v>73</v>
      </c>
      <c r="B81" s="586">
        <v>41732</v>
      </c>
      <c r="C81" s="587" t="s">
        <v>5204</v>
      </c>
      <c r="D81" s="606">
        <v>11001000382</v>
      </c>
      <c r="E81" s="589" t="s">
        <v>1311</v>
      </c>
      <c r="F81" s="590">
        <v>625</v>
      </c>
      <c r="G81" s="590">
        <v>625</v>
      </c>
      <c r="H81" s="590"/>
      <c r="I81" s="590">
        <v>625</v>
      </c>
      <c r="J81" s="154"/>
    </row>
    <row r="82" spans="1:10" ht="30">
      <c r="A82" s="585">
        <v>74</v>
      </c>
      <c r="B82" s="586">
        <v>41762</v>
      </c>
      <c r="C82" s="587" t="s">
        <v>5205</v>
      </c>
      <c r="D82" s="606">
        <v>11001001553</v>
      </c>
      <c r="E82" s="589" t="s">
        <v>1311</v>
      </c>
      <c r="F82" s="590">
        <v>625</v>
      </c>
      <c r="G82" s="590">
        <v>625</v>
      </c>
      <c r="H82" s="590"/>
      <c r="I82" s="590">
        <v>625</v>
      </c>
      <c r="J82" s="154"/>
    </row>
    <row r="83" spans="1:10">
      <c r="A83" s="585">
        <v>75</v>
      </c>
      <c r="B83" s="586">
        <v>41759</v>
      </c>
      <c r="C83" s="587" t="s">
        <v>5206</v>
      </c>
      <c r="D83" s="606">
        <v>12001017899</v>
      </c>
      <c r="E83" s="589" t="s">
        <v>1252</v>
      </c>
      <c r="F83" s="590">
        <v>400</v>
      </c>
      <c r="G83" s="590">
        <v>400</v>
      </c>
      <c r="H83" s="590"/>
      <c r="I83" s="590">
        <v>400</v>
      </c>
      <c r="J83" s="154"/>
    </row>
    <row r="84" spans="1:10">
      <c r="A84" s="585">
        <v>76</v>
      </c>
      <c r="B84" s="586">
        <v>41759</v>
      </c>
      <c r="C84" s="587" t="s">
        <v>5207</v>
      </c>
      <c r="D84" s="606">
        <v>212152980</v>
      </c>
      <c r="E84" s="589" t="s">
        <v>1252</v>
      </c>
      <c r="F84" s="590">
        <v>531.27</v>
      </c>
      <c r="G84" s="590">
        <v>531.27</v>
      </c>
      <c r="H84" s="590">
        <v>300</v>
      </c>
      <c r="I84" s="590">
        <v>231.27</v>
      </c>
      <c r="J84" s="154"/>
    </row>
    <row r="85" spans="1:10" ht="60">
      <c r="A85" s="585">
        <v>77</v>
      </c>
      <c r="B85" s="586">
        <v>41762</v>
      </c>
      <c r="C85" s="587" t="s">
        <v>5208</v>
      </c>
      <c r="D85" s="606">
        <v>212904712</v>
      </c>
      <c r="E85" s="589" t="s">
        <v>1311</v>
      </c>
      <c r="F85" s="590">
        <v>3000</v>
      </c>
      <c r="G85" s="590">
        <v>3000</v>
      </c>
      <c r="H85" s="590"/>
      <c r="I85" s="590">
        <v>3000</v>
      </c>
      <c r="J85" s="154"/>
    </row>
    <row r="86" spans="1:10">
      <c r="A86" s="585">
        <v>78</v>
      </c>
      <c r="B86" s="586">
        <v>41762</v>
      </c>
      <c r="C86" s="587" t="s">
        <v>5209</v>
      </c>
      <c r="D86" s="606">
        <v>56001012258</v>
      </c>
      <c r="E86" s="589" t="s">
        <v>1162</v>
      </c>
      <c r="F86" s="590">
        <v>150</v>
      </c>
      <c r="G86" s="590">
        <v>150</v>
      </c>
      <c r="H86" s="590"/>
      <c r="I86" s="590">
        <v>150</v>
      </c>
      <c r="J86" s="154"/>
    </row>
    <row r="87" spans="1:10">
      <c r="A87" s="585">
        <v>79</v>
      </c>
      <c r="B87" s="586">
        <v>41762</v>
      </c>
      <c r="C87" s="607" t="s">
        <v>5210</v>
      </c>
      <c r="D87" s="383" t="s">
        <v>5211</v>
      </c>
      <c r="E87" s="589" t="s">
        <v>1162</v>
      </c>
      <c r="F87" s="590">
        <v>162.5</v>
      </c>
      <c r="G87" s="590">
        <v>162.5</v>
      </c>
      <c r="H87" s="590"/>
      <c r="I87" s="590">
        <v>162.5</v>
      </c>
      <c r="J87" s="154"/>
    </row>
    <row r="88" spans="1:10">
      <c r="A88" s="585">
        <v>80</v>
      </c>
      <c r="B88" s="586">
        <v>41762</v>
      </c>
      <c r="C88" s="607" t="s">
        <v>5212</v>
      </c>
      <c r="D88" s="383" t="s">
        <v>5213</v>
      </c>
      <c r="E88" s="589" t="s">
        <v>1162</v>
      </c>
      <c r="F88" s="590">
        <v>175</v>
      </c>
      <c r="G88" s="590">
        <v>175</v>
      </c>
      <c r="H88" s="590"/>
      <c r="I88" s="590">
        <v>175</v>
      </c>
      <c r="J88" s="154"/>
    </row>
    <row r="89" spans="1:10">
      <c r="A89" s="585">
        <v>81</v>
      </c>
      <c r="B89" s="586">
        <v>41762</v>
      </c>
      <c r="C89" s="607" t="s">
        <v>5214</v>
      </c>
      <c r="D89" s="383" t="s">
        <v>5215</v>
      </c>
      <c r="E89" s="589" t="s">
        <v>1162</v>
      </c>
      <c r="F89" s="590">
        <v>150</v>
      </c>
      <c r="G89" s="590">
        <v>150</v>
      </c>
      <c r="H89" s="590"/>
      <c r="I89" s="590">
        <v>150</v>
      </c>
      <c r="J89" s="154"/>
    </row>
    <row r="90" spans="1:10">
      <c r="A90" s="585">
        <v>82</v>
      </c>
      <c r="B90" s="586">
        <v>41762</v>
      </c>
      <c r="C90" s="607" t="s">
        <v>5216</v>
      </c>
      <c r="D90" s="383" t="s">
        <v>5217</v>
      </c>
      <c r="E90" s="589" t="s">
        <v>1162</v>
      </c>
      <c r="F90" s="590">
        <v>162.5</v>
      </c>
      <c r="G90" s="590">
        <v>162.5</v>
      </c>
      <c r="H90" s="590"/>
      <c r="I90" s="590">
        <v>162.5</v>
      </c>
      <c r="J90" s="154"/>
    </row>
    <row r="91" spans="1:10">
      <c r="A91" s="585">
        <v>83</v>
      </c>
      <c r="B91" s="586">
        <v>41762</v>
      </c>
      <c r="C91" s="607" t="s">
        <v>5218</v>
      </c>
      <c r="D91" s="383" t="s">
        <v>5219</v>
      </c>
      <c r="E91" s="589" t="s">
        <v>1162</v>
      </c>
      <c r="F91" s="590">
        <v>162.5</v>
      </c>
      <c r="G91" s="590">
        <v>162.5</v>
      </c>
      <c r="H91" s="590"/>
      <c r="I91" s="590">
        <v>162.5</v>
      </c>
      <c r="J91" s="154"/>
    </row>
    <row r="92" spans="1:10">
      <c r="A92" s="585">
        <v>84</v>
      </c>
      <c r="B92" s="586">
        <v>41762</v>
      </c>
      <c r="C92" s="607" t="s">
        <v>5220</v>
      </c>
      <c r="D92" s="383" t="s">
        <v>5221</v>
      </c>
      <c r="E92" s="589" t="s">
        <v>1162</v>
      </c>
      <c r="F92" s="590">
        <v>150</v>
      </c>
      <c r="G92" s="590">
        <v>150</v>
      </c>
      <c r="H92" s="590"/>
      <c r="I92" s="590">
        <v>150</v>
      </c>
      <c r="J92" s="154"/>
    </row>
    <row r="93" spans="1:10">
      <c r="A93" s="585">
        <v>85</v>
      </c>
      <c r="B93" s="586">
        <v>41762</v>
      </c>
      <c r="C93" s="607" t="s">
        <v>5222</v>
      </c>
      <c r="D93" s="383" t="s">
        <v>5223</v>
      </c>
      <c r="E93" s="589" t="s">
        <v>1162</v>
      </c>
      <c r="F93" s="590">
        <v>150</v>
      </c>
      <c r="G93" s="590">
        <v>150</v>
      </c>
      <c r="H93" s="590"/>
      <c r="I93" s="590">
        <v>150</v>
      </c>
      <c r="J93" s="154"/>
    </row>
    <row r="94" spans="1:10">
      <c r="A94" s="585">
        <v>86</v>
      </c>
      <c r="B94" s="586">
        <v>41762</v>
      </c>
      <c r="C94" s="607" t="s">
        <v>5224</v>
      </c>
      <c r="D94" s="383" t="s">
        <v>5225</v>
      </c>
      <c r="E94" s="589" t="s">
        <v>1162</v>
      </c>
      <c r="F94" s="590">
        <v>150</v>
      </c>
      <c r="G94" s="590">
        <v>150</v>
      </c>
      <c r="H94" s="590"/>
      <c r="I94" s="590">
        <v>150</v>
      </c>
      <c r="J94" s="154"/>
    </row>
    <row r="95" spans="1:10">
      <c r="A95" s="585">
        <v>87</v>
      </c>
      <c r="B95" s="586">
        <v>41762</v>
      </c>
      <c r="C95" s="607" t="s">
        <v>5226</v>
      </c>
      <c r="D95" s="383" t="s">
        <v>5227</v>
      </c>
      <c r="E95" s="589" t="s">
        <v>1162</v>
      </c>
      <c r="F95" s="590">
        <v>162.5</v>
      </c>
      <c r="G95" s="590">
        <v>162.5</v>
      </c>
      <c r="H95" s="590"/>
      <c r="I95" s="590">
        <v>162.5</v>
      </c>
      <c r="J95" s="154"/>
    </row>
    <row r="96" spans="1:10">
      <c r="A96" s="585">
        <v>88</v>
      </c>
      <c r="B96" s="586">
        <v>41762</v>
      </c>
      <c r="C96" s="607" t="s">
        <v>5228</v>
      </c>
      <c r="D96" s="383" t="s">
        <v>5229</v>
      </c>
      <c r="E96" s="589" t="s">
        <v>1162</v>
      </c>
      <c r="F96" s="590">
        <v>112.5</v>
      </c>
      <c r="G96" s="590">
        <v>112.5</v>
      </c>
      <c r="H96" s="590"/>
      <c r="I96" s="590">
        <v>112.5</v>
      </c>
      <c r="J96" s="154"/>
    </row>
    <row r="97" spans="1:10">
      <c r="A97" s="585">
        <v>89</v>
      </c>
      <c r="B97" s="586">
        <v>41762</v>
      </c>
      <c r="C97" s="607" t="s">
        <v>5230</v>
      </c>
      <c r="D97" s="383" t="s">
        <v>5231</v>
      </c>
      <c r="E97" s="589" t="s">
        <v>1162</v>
      </c>
      <c r="F97" s="590">
        <v>100</v>
      </c>
      <c r="G97" s="590">
        <v>100</v>
      </c>
      <c r="H97" s="590"/>
      <c r="I97" s="590">
        <v>100</v>
      </c>
      <c r="J97" s="154"/>
    </row>
    <row r="98" spans="1:10">
      <c r="A98" s="585">
        <v>90</v>
      </c>
      <c r="B98" s="586">
        <v>41762</v>
      </c>
      <c r="C98" s="607" t="s">
        <v>5232</v>
      </c>
      <c r="D98" s="608" t="s">
        <v>5233</v>
      </c>
      <c r="E98" s="589" t="s">
        <v>1162</v>
      </c>
      <c r="F98" s="590">
        <v>100</v>
      </c>
      <c r="G98" s="590">
        <v>100</v>
      </c>
      <c r="H98" s="590"/>
      <c r="I98" s="590">
        <v>100</v>
      </c>
      <c r="J98" s="154"/>
    </row>
    <row r="99" spans="1:10">
      <c r="A99" s="585">
        <v>91</v>
      </c>
      <c r="B99" s="586">
        <v>41762</v>
      </c>
      <c r="C99" s="607" t="s">
        <v>5234</v>
      </c>
      <c r="D99" s="383" t="s">
        <v>5235</v>
      </c>
      <c r="E99" s="589" t="s">
        <v>1162</v>
      </c>
      <c r="F99" s="590">
        <v>100</v>
      </c>
      <c r="G99" s="590">
        <v>100</v>
      </c>
      <c r="H99" s="590"/>
      <c r="I99" s="590">
        <v>100</v>
      </c>
      <c r="J99" s="154"/>
    </row>
    <row r="100" spans="1:10">
      <c r="A100" s="585">
        <v>92</v>
      </c>
      <c r="B100" s="586">
        <v>41762</v>
      </c>
      <c r="C100" s="607" t="s">
        <v>5236</v>
      </c>
      <c r="D100" s="383" t="s">
        <v>5237</v>
      </c>
      <c r="E100" s="589" t="s">
        <v>1162</v>
      </c>
      <c r="F100" s="590">
        <v>150</v>
      </c>
      <c r="G100" s="590">
        <v>150</v>
      </c>
      <c r="H100" s="590"/>
      <c r="I100" s="590">
        <v>150</v>
      </c>
      <c r="J100" s="154"/>
    </row>
    <row r="101" spans="1:10">
      <c r="A101" s="585">
        <v>93</v>
      </c>
      <c r="B101" s="586">
        <v>41762</v>
      </c>
      <c r="C101" s="607" t="s">
        <v>5238</v>
      </c>
      <c r="D101" s="383" t="s">
        <v>5239</v>
      </c>
      <c r="E101" s="589" t="s">
        <v>1162</v>
      </c>
      <c r="F101" s="590">
        <v>150</v>
      </c>
      <c r="G101" s="590">
        <v>150</v>
      </c>
      <c r="H101" s="590"/>
      <c r="I101" s="590">
        <v>150</v>
      </c>
      <c r="J101" s="154"/>
    </row>
    <row r="102" spans="1:10">
      <c r="A102" s="585">
        <v>94</v>
      </c>
      <c r="B102" s="586">
        <v>41762</v>
      </c>
      <c r="C102" s="607" t="s">
        <v>5240</v>
      </c>
      <c r="D102" s="383" t="s">
        <v>5241</v>
      </c>
      <c r="E102" s="589" t="s">
        <v>1162</v>
      </c>
      <c r="F102" s="590">
        <v>150</v>
      </c>
      <c r="G102" s="590">
        <v>150</v>
      </c>
      <c r="H102" s="590"/>
      <c r="I102" s="590">
        <v>150</v>
      </c>
      <c r="J102" s="154"/>
    </row>
    <row r="103" spans="1:10">
      <c r="A103" s="585">
        <v>95</v>
      </c>
      <c r="B103" s="586">
        <v>41762</v>
      </c>
      <c r="C103" s="607" t="s">
        <v>5242</v>
      </c>
      <c r="D103" s="383" t="s">
        <v>5243</v>
      </c>
      <c r="E103" s="589" t="s">
        <v>1162</v>
      </c>
      <c r="F103" s="590">
        <v>150</v>
      </c>
      <c r="G103" s="590">
        <v>150</v>
      </c>
      <c r="H103" s="590"/>
      <c r="I103" s="590">
        <v>150</v>
      </c>
      <c r="J103" s="154"/>
    </row>
    <row r="104" spans="1:10">
      <c r="A104" s="585">
        <v>96</v>
      </c>
      <c r="B104" s="586">
        <v>41762</v>
      </c>
      <c r="C104" s="607" t="s">
        <v>5244</v>
      </c>
      <c r="D104" s="383" t="s">
        <v>5245</v>
      </c>
      <c r="E104" s="589" t="s">
        <v>1162</v>
      </c>
      <c r="F104" s="590">
        <v>150</v>
      </c>
      <c r="G104" s="590">
        <v>150</v>
      </c>
      <c r="H104" s="590"/>
      <c r="I104" s="590">
        <v>150</v>
      </c>
      <c r="J104" s="154"/>
    </row>
    <row r="105" spans="1:10">
      <c r="A105" s="585">
        <v>97</v>
      </c>
      <c r="B105" s="586">
        <v>41762</v>
      </c>
      <c r="C105" s="609" t="s">
        <v>5074</v>
      </c>
      <c r="D105" s="383" t="s">
        <v>5073</v>
      </c>
      <c r="E105" s="589" t="s">
        <v>1162</v>
      </c>
      <c r="F105" s="590">
        <v>62.5</v>
      </c>
      <c r="G105" s="590">
        <v>62.5</v>
      </c>
      <c r="H105" s="590"/>
      <c r="I105" s="590">
        <v>62.5</v>
      </c>
      <c r="J105" s="154"/>
    </row>
    <row r="106" spans="1:10">
      <c r="A106" s="585">
        <v>98</v>
      </c>
      <c r="B106" s="586">
        <v>41762</v>
      </c>
      <c r="C106" s="607" t="s">
        <v>5246</v>
      </c>
      <c r="D106" s="383" t="s">
        <v>5247</v>
      </c>
      <c r="E106" s="589" t="s">
        <v>1162</v>
      </c>
      <c r="F106" s="590">
        <v>87.5</v>
      </c>
      <c r="G106" s="590">
        <v>87.5</v>
      </c>
      <c r="H106" s="590"/>
      <c r="I106" s="590">
        <v>87.5</v>
      </c>
      <c r="J106" s="154"/>
    </row>
    <row r="107" spans="1:10">
      <c r="A107" s="585">
        <v>99</v>
      </c>
      <c r="B107" s="586">
        <v>41762</v>
      </c>
      <c r="C107" s="607" t="s">
        <v>5248</v>
      </c>
      <c r="D107" s="383" t="s">
        <v>5249</v>
      </c>
      <c r="E107" s="589" t="s">
        <v>1162</v>
      </c>
      <c r="F107" s="590">
        <v>75</v>
      </c>
      <c r="G107" s="590">
        <v>75</v>
      </c>
      <c r="H107" s="590"/>
      <c r="I107" s="590">
        <v>75</v>
      </c>
      <c r="J107" s="154"/>
    </row>
    <row r="108" spans="1:10">
      <c r="A108" s="585">
        <v>100</v>
      </c>
      <c r="B108" s="586">
        <v>41762</v>
      </c>
      <c r="C108" s="607" t="s">
        <v>5250</v>
      </c>
      <c r="D108" s="383" t="s">
        <v>5251</v>
      </c>
      <c r="E108" s="589" t="s">
        <v>1162</v>
      </c>
      <c r="F108" s="590">
        <v>75</v>
      </c>
      <c r="G108" s="590">
        <v>75</v>
      </c>
      <c r="H108" s="590"/>
      <c r="I108" s="590">
        <v>75</v>
      </c>
      <c r="J108" s="154"/>
    </row>
    <row r="109" spans="1:10" ht="30">
      <c r="A109" s="585">
        <v>101</v>
      </c>
      <c r="B109" s="586">
        <v>41762</v>
      </c>
      <c r="C109" s="587" t="s">
        <v>5252</v>
      </c>
      <c r="D109" s="606">
        <v>205253704</v>
      </c>
      <c r="E109" s="589" t="s">
        <v>4923</v>
      </c>
      <c r="F109" s="590">
        <v>3720</v>
      </c>
      <c r="G109" s="590">
        <v>3720</v>
      </c>
      <c r="H109" s="590"/>
      <c r="I109" s="590">
        <v>3720</v>
      </c>
      <c r="J109" s="154"/>
    </row>
    <row r="110" spans="1:10">
      <c r="A110" s="585">
        <v>102</v>
      </c>
      <c r="B110" s="586">
        <v>41762</v>
      </c>
      <c r="C110" s="587" t="s">
        <v>5120</v>
      </c>
      <c r="D110" s="606">
        <v>54001011131</v>
      </c>
      <c r="E110" s="589" t="s">
        <v>1162</v>
      </c>
      <c r="F110" s="590">
        <v>437.5</v>
      </c>
      <c r="G110" s="590">
        <v>275</v>
      </c>
      <c r="H110" s="590"/>
      <c r="I110" s="590">
        <v>162.5</v>
      </c>
      <c r="J110" s="154"/>
    </row>
    <row r="111" spans="1:10">
      <c r="A111" s="585">
        <v>103</v>
      </c>
      <c r="B111" s="586">
        <v>41762</v>
      </c>
      <c r="C111" s="587" t="s">
        <v>5253</v>
      </c>
      <c r="D111" s="606">
        <v>431946406</v>
      </c>
      <c r="E111" s="589" t="s">
        <v>1162</v>
      </c>
      <c r="F111" s="590">
        <v>1500</v>
      </c>
      <c r="G111" s="590">
        <v>1500</v>
      </c>
      <c r="H111" s="590"/>
      <c r="I111" s="590">
        <v>1500</v>
      </c>
      <c r="J111" s="154"/>
    </row>
    <row r="112" spans="1:10" ht="45">
      <c r="A112" s="585">
        <v>104</v>
      </c>
      <c r="B112" s="586">
        <v>41763</v>
      </c>
      <c r="C112" s="587" t="s">
        <v>3152</v>
      </c>
      <c r="D112" s="606">
        <v>228544064</v>
      </c>
      <c r="E112" s="589" t="s">
        <v>1252</v>
      </c>
      <c r="F112" s="590">
        <v>120</v>
      </c>
      <c r="G112" s="590">
        <v>120</v>
      </c>
      <c r="H112" s="590"/>
      <c r="I112" s="590">
        <v>120</v>
      </c>
      <c r="J112" s="154"/>
    </row>
    <row r="113" spans="1:10">
      <c r="A113" s="585">
        <v>105</v>
      </c>
      <c r="B113" s="586">
        <v>41759</v>
      </c>
      <c r="C113" s="587" t="s">
        <v>5254</v>
      </c>
      <c r="D113" s="606">
        <v>31001006950</v>
      </c>
      <c r="E113" s="589" t="s">
        <v>1252</v>
      </c>
      <c r="F113" s="590">
        <v>166.66</v>
      </c>
      <c r="G113" s="590">
        <v>166.66</v>
      </c>
      <c r="H113" s="590"/>
      <c r="I113" s="590">
        <v>166.66</v>
      </c>
      <c r="J113" s="154"/>
    </row>
    <row r="114" spans="1:10">
      <c r="A114" s="585">
        <v>106</v>
      </c>
      <c r="B114" s="586">
        <v>41755</v>
      </c>
      <c r="C114" s="587" t="s">
        <v>5255</v>
      </c>
      <c r="D114" s="606">
        <v>61005003375</v>
      </c>
      <c r="E114" s="589" t="s">
        <v>1162</v>
      </c>
      <c r="F114" s="590">
        <v>375</v>
      </c>
      <c r="G114" s="590">
        <v>375</v>
      </c>
      <c r="H114" s="590"/>
      <c r="I114" s="590">
        <v>375</v>
      </c>
      <c r="J114" s="154"/>
    </row>
    <row r="115" spans="1:10">
      <c r="A115" s="585">
        <v>107</v>
      </c>
      <c r="B115" s="586">
        <v>41762</v>
      </c>
      <c r="C115" s="587" t="s">
        <v>5015</v>
      </c>
      <c r="D115" s="606">
        <v>212906024</v>
      </c>
      <c r="E115" s="589" t="s">
        <v>1162</v>
      </c>
      <c r="F115" s="590">
        <v>4850</v>
      </c>
      <c r="G115" s="590">
        <v>4850</v>
      </c>
      <c r="H115" s="590">
        <v>600</v>
      </c>
      <c r="I115" s="590">
        <v>4250</v>
      </c>
      <c r="J115" s="154"/>
    </row>
    <row r="116" spans="1:10" ht="18">
      <c r="A116" s="585">
        <v>108</v>
      </c>
      <c r="B116" s="616">
        <v>41555</v>
      </c>
      <c r="C116" s="601" t="s">
        <v>5260</v>
      </c>
      <c r="D116" s="606" t="s">
        <v>5262</v>
      </c>
      <c r="E116" s="565" t="s">
        <v>1772</v>
      </c>
      <c r="F116" s="603">
        <v>31.65</v>
      </c>
      <c r="G116" s="603">
        <v>31.65</v>
      </c>
      <c r="H116" s="604">
        <v>0</v>
      </c>
      <c r="I116" s="603">
        <v>31.65</v>
      </c>
      <c r="J116" s="154"/>
    </row>
    <row r="117" spans="1:10" ht="18">
      <c r="A117" s="585">
        <v>109</v>
      </c>
      <c r="B117" s="616">
        <v>41515</v>
      </c>
      <c r="C117" s="601" t="s">
        <v>5261</v>
      </c>
      <c r="D117" s="606" t="s">
        <v>1118</v>
      </c>
      <c r="E117" s="565" t="s">
        <v>1772</v>
      </c>
      <c r="F117" s="603">
        <v>60</v>
      </c>
      <c r="G117" s="603">
        <v>60</v>
      </c>
      <c r="H117" s="604">
        <v>0</v>
      </c>
      <c r="I117" s="603">
        <v>60</v>
      </c>
      <c r="J117" s="154"/>
    </row>
    <row r="118" spans="1:10" ht="18">
      <c r="A118" s="585">
        <v>110</v>
      </c>
      <c r="B118" s="696">
        <v>41762</v>
      </c>
      <c r="C118" s="601" t="s">
        <v>5319</v>
      </c>
      <c r="D118" s="588" t="s">
        <v>5320</v>
      </c>
      <c r="E118" s="565" t="s">
        <v>1314</v>
      </c>
      <c r="F118" s="697">
        <v>2500</v>
      </c>
      <c r="G118" s="697">
        <v>2500</v>
      </c>
      <c r="H118" s="604">
        <v>0</v>
      </c>
      <c r="I118" s="697">
        <v>2500</v>
      </c>
      <c r="J118" s="154"/>
    </row>
    <row r="119" spans="1:10" ht="18">
      <c r="A119" s="585">
        <v>111</v>
      </c>
      <c r="B119" s="616">
        <v>41763</v>
      </c>
      <c r="C119" s="236" t="s">
        <v>5331</v>
      </c>
      <c r="D119" s="441">
        <v>13001009487</v>
      </c>
      <c r="E119" s="589" t="s">
        <v>1162</v>
      </c>
      <c r="F119" s="603">
        <v>375</v>
      </c>
      <c r="G119" s="603">
        <v>375</v>
      </c>
      <c r="H119" s="603">
        <v>0</v>
      </c>
      <c r="I119" s="603">
        <v>375</v>
      </c>
      <c r="J119" s="154"/>
    </row>
    <row r="120" spans="1:10" ht="18">
      <c r="A120" s="585">
        <v>112</v>
      </c>
      <c r="B120" s="616">
        <v>41763</v>
      </c>
      <c r="C120" s="236" t="s">
        <v>5332</v>
      </c>
      <c r="D120" s="588" t="s">
        <v>5333</v>
      </c>
      <c r="E120" s="589" t="s">
        <v>1162</v>
      </c>
      <c r="F120" s="603">
        <v>312.5</v>
      </c>
      <c r="G120" s="603">
        <v>312.5</v>
      </c>
      <c r="H120" s="603">
        <v>0</v>
      </c>
      <c r="I120" s="603">
        <v>312.5</v>
      </c>
      <c r="J120" s="154"/>
    </row>
    <row r="121" spans="1:10" ht="18">
      <c r="A121" s="585">
        <v>113</v>
      </c>
      <c r="B121" s="616">
        <v>41763</v>
      </c>
      <c r="C121" s="236" t="s">
        <v>5334</v>
      </c>
      <c r="D121" s="588" t="s">
        <v>5335</v>
      </c>
      <c r="E121" s="589" t="s">
        <v>1162</v>
      </c>
      <c r="F121" s="603">
        <v>375</v>
      </c>
      <c r="G121" s="603">
        <v>375</v>
      </c>
      <c r="H121" s="603">
        <v>0</v>
      </c>
      <c r="I121" s="603">
        <v>375</v>
      </c>
      <c r="J121" s="154"/>
    </row>
    <row r="122" spans="1:10">
      <c r="A122" s="585">
        <v>114</v>
      </c>
      <c r="B122" s="480">
        <v>41083</v>
      </c>
      <c r="C122" s="565" t="s">
        <v>1898</v>
      </c>
      <c r="D122" s="628" t="s">
        <v>1899</v>
      </c>
      <c r="E122" s="565" t="s">
        <v>1173</v>
      </c>
      <c r="F122" s="632">
        <v>125</v>
      </c>
      <c r="G122" s="632">
        <v>125</v>
      </c>
      <c r="H122" s="604">
        <v>0</v>
      </c>
      <c r="I122" s="632">
        <v>125</v>
      </c>
      <c r="J122" s="154"/>
    </row>
    <row r="123" spans="1:10">
      <c r="A123" s="585">
        <v>115</v>
      </c>
      <c r="B123" s="481">
        <v>41083</v>
      </c>
      <c r="C123" s="565" t="s">
        <v>1900</v>
      </c>
      <c r="D123" s="628" t="s">
        <v>1901</v>
      </c>
      <c r="E123" s="565" t="s">
        <v>1173</v>
      </c>
      <c r="F123" s="632">
        <v>125</v>
      </c>
      <c r="G123" s="632">
        <v>125</v>
      </c>
      <c r="H123" s="604">
        <v>0</v>
      </c>
      <c r="I123" s="632">
        <v>125</v>
      </c>
      <c r="J123" s="154"/>
    </row>
    <row r="124" spans="1:10">
      <c r="A124" s="585">
        <v>116</v>
      </c>
      <c r="B124" s="480">
        <v>41083</v>
      </c>
      <c r="C124" s="565" t="s">
        <v>1902</v>
      </c>
      <c r="D124" s="628" t="s">
        <v>1903</v>
      </c>
      <c r="E124" s="565" t="s">
        <v>1173</v>
      </c>
      <c r="F124" s="632">
        <v>125</v>
      </c>
      <c r="G124" s="632">
        <v>125</v>
      </c>
      <c r="H124" s="604">
        <v>0</v>
      </c>
      <c r="I124" s="632">
        <v>125</v>
      </c>
      <c r="J124" s="154"/>
    </row>
    <row r="125" spans="1:10">
      <c r="A125" s="585">
        <v>117</v>
      </c>
      <c r="B125" s="481">
        <v>41083</v>
      </c>
      <c r="C125" s="565" t="s">
        <v>1904</v>
      </c>
      <c r="D125" s="628" t="s">
        <v>1905</v>
      </c>
      <c r="E125" s="565" t="s">
        <v>1173</v>
      </c>
      <c r="F125" s="632">
        <v>125</v>
      </c>
      <c r="G125" s="632">
        <v>125</v>
      </c>
      <c r="H125" s="604">
        <v>0</v>
      </c>
      <c r="I125" s="632">
        <v>125</v>
      </c>
      <c r="J125" s="154"/>
    </row>
    <row r="126" spans="1:10">
      <c r="A126" s="585">
        <v>118</v>
      </c>
      <c r="B126" s="481">
        <v>41083</v>
      </c>
      <c r="C126" s="565" t="s">
        <v>1906</v>
      </c>
      <c r="D126" s="628" t="s">
        <v>1907</v>
      </c>
      <c r="E126" s="565" t="s">
        <v>1173</v>
      </c>
      <c r="F126" s="632">
        <v>125</v>
      </c>
      <c r="G126" s="632">
        <v>125</v>
      </c>
      <c r="H126" s="604">
        <v>0</v>
      </c>
      <c r="I126" s="632">
        <v>125</v>
      </c>
      <c r="J126" s="154"/>
    </row>
    <row r="127" spans="1:10">
      <c r="A127" s="585">
        <v>119</v>
      </c>
      <c r="B127" s="481">
        <v>41083</v>
      </c>
      <c r="C127" s="565" t="s">
        <v>1908</v>
      </c>
      <c r="D127" s="628" t="s">
        <v>1909</v>
      </c>
      <c r="E127" s="565" t="s">
        <v>1173</v>
      </c>
      <c r="F127" s="632">
        <v>125</v>
      </c>
      <c r="G127" s="632">
        <v>125</v>
      </c>
      <c r="H127" s="604">
        <v>0</v>
      </c>
      <c r="I127" s="632">
        <v>125</v>
      </c>
      <c r="J127" s="154"/>
    </row>
    <row r="128" spans="1:10">
      <c r="A128" s="585">
        <v>120</v>
      </c>
      <c r="B128" s="481">
        <v>41083</v>
      </c>
      <c r="C128" s="565" t="s">
        <v>1910</v>
      </c>
      <c r="D128" s="628" t="s">
        <v>1911</v>
      </c>
      <c r="E128" s="565" t="s">
        <v>1173</v>
      </c>
      <c r="F128" s="632">
        <v>125</v>
      </c>
      <c r="G128" s="632">
        <v>125</v>
      </c>
      <c r="H128" s="604">
        <v>0</v>
      </c>
      <c r="I128" s="632">
        <v>125</v>
      </c>
      <c r="J128" s="154"/>
    </row>
    <row r="129" spans="1:10">
      <c r="A129" s="585">
        <v>121</v>
      </c>
      <c r="B129" s="481">
        <v>41083</v>
      </c>
      <c r="C129" s="565" t="s">
        <v>1912</v>
      </c>
      <c r="D129" s="628" t="s">
        <v>1913</v>
      </c>
      <c r="E129" s="565" t="s">
        <v>1173</v>
      </c>
      <c r="F129" s="632">
        <v>125</v>
      </c>
      <c r="G129" s="632">
        <v>125</v>
      </c>
      <c r="H129" s="604">
        <v>0</v>
      </c>
      <c r="I129" s="632">
        <v>125</v>
      </c>
      <c r="J129" s="154"/>
    </row>
    <row r="130" spans="1:10">
      <c r="A130" s="585">
        <v>122</v>
      </c>
      <c r="B130" s="481">
        <v>41083</v>
      </c>
      <c r="C130" s="565" t="s">
        <v>1914</v>
      </c>
      <c r="D130" s="628" t="s">
        <v>1915</v>
      </c>
      <c r="E130" s="565" t="s">
        <v>1173</v>
      </c>
      <c r="F130" s="632">
        <v>125</v>
      </c>
      <c r="G130" s="632">
        <v>125</v>
      </c>
      <c r="H130" s="604">
        <v>0</v>
      </c>
      <c r="I130" s="632">
        <v>125</v>
      </c>
      <c r="J130" s="154"/>
    </row>
    <row r="131" spans="1:10">
      <c r="A131" s="585">
        <v>123</v>
      </c>
      <c r="B131" s="481">
        <v>41083</v>
      </c>
      <c r="C131" s="565" t="s">
        <v>1916</v>
      </c>
      <c r="D131" s="628" t="s">
        <v>1917</v>
      </c>
      <c r="E131" s="565" t="s">
        <v>1173</v>
      </c>
      <c r="F131" s="632">
        <v>125</v>
      </c>
      <c r="G131" s="632">
        <v>125</v>
      </c>
      <c r="H131" s="604">
        <v>0</v>
      </c>
      <c r="I131" s="632">
        <v>125</v>
      </c>
      <c r="J131" s="154"/>
    </row>
    <row r="132" spans="1:10">
      <c r="A132" s="585">
        <v>124</v>
      </c>
      <c r="B132" s="481">
        <v>41083</v>
      </c>
      <c r="C132" s="565" t="s">
        <v>1918</v>
      </c>
      <c r="D132" s="628" t="s">
        <v>1919</v>
      </c>
      <c r="E132" s="565" t="s">
        <v>1173</v>
      </c>
      <c r="F132" s="632">
        <v>125</v>
      </c>
      <c r="G132" s="632">
        <v>125</v>
      </c>
      <c r="H132" s="604">
        <v>0</v>
      </c>
      <c r="I132" s="632">
        <v>125</v>
      </c>
      <c r="J132" s="154"/>
    </row>
    <row r="133" spans="1:10">
      <c r="A133" s="585">
        <v>125</v>
      </c>
      <c r="B133" s="481">
        <v>41083</v>
      </c>
      <c r="C133" s="565" t="s">
        <v>1920</v>
      </c>
      <c r="D133" s="628" t="s">
        <v>1921</v>
      </c>
      <c r="E133" s="565" t="s">
        <v>1173</v>
      </c>
      <c r="F133" s="632">
        <v>125</v>
      </c>
      <c r="G133" s="632">
        <v>125</v>
      </c>
      <c r="H133" s="604">
        <v>0</v>
      </c>
      <c r="I133" s="632">
        <v>125</v>
      </c>
      <c r="J133" s="154"/>
    </row>
    <row r="134" spans="1:10">
      <c r="A134" s="585">
        <v>126</v>
      </c>
      <c r="B134" s="480">
        <v>41083</v>
      </c>
      <c r="C134" s="565" t="s">
        <v>1922</v>
      </c>
      <c r="D134" s="628" t="s">
        <v>1923</v>
      </c>
      <c r="E134" s="565" t="s">
        <v>1173</v>
      </c>
      <c r="F134" s="632">
        <v>125</v>
      </c>
      <c r="G134" s="632">
        <v>125</v>
      </c>
      <c r="H134" s="604">
        <v>0</v>
      </c>
      <c r="I134" s="632">
        <v>125</v>
      </c>
      <c r="J134" s="154"/>
    </row>
    <row r="135" spans="1:10">
      <c r="A135" s="585">
        <v>127</v>
      </c>
      <c r="B135" s="481">
        <v>41083</v>
      </c>
      <c r="C135" s="565" t="s">
        <v>1924</v>
      </c>
      <c r="D135" s="628" t="s">
        <v>1925</v>
      </c>
      <c r="E135" s="565" t="s">
        <v>1173</v>
      </c>
      <c r="F135" s="632">
        <v>125</v>
      </c>
      <c r="G135" s="632">
        <v>125</v>
      </c>
      <c r="H135" s="604">
        <v>0</v>
      </c>
      <c r="I135" s="632">
        <v>125</v>
      </c>
      <c r="J135" s="154"/>
    </row>
    <row r="136" spans="1:10">
      <c r="A136" s="585">
        <v>128</v>
      </c>
      <c r="B136" s="481">
        <v>41083</v>
      </c>
      <c r="C136" s="565" t="s">
        <v>1926</v>
      </c>
      <c r="D136" s="629" t="s">
        <v>1927</v>
      </c>
      <c r="E136" s="565" t="s">
        <v>1173</v>
      </c>
      <c r="F136" s="632">
        <v>125</v>
      </c>
      <c r="G136" s="632">
        <v>125</v>
      </c>
      <c r="H136" s="604">
        <v>0</v>
      </c>
      <c r="I136" s="632">
        <v>125</v>
      </c>
      <c r="J136" s="154"/>
    </row>
    <row r="137" spans="1:10">
      <c r="A137" s="585">
        <v>129</v>
      </c>
      <c r="B137" s="481">
        <v>41083</v>
      </c>
      <c r="C137" s="565" t="s">
        <v>1928</v>
      </c>
      <c r="D137" s="629" t="s">
        <v>1929</v>
      </c>
      <c r="E137" s="565" t="s">
        <v>1173</v>
      </c>
      <c r="F137" s="632">
        <v>125</v>
      </c>
      <c r="G137" s="632">
        <v>125</v>
      </c>
      <c r="H137" s="604">
        <v>0</v>
      </c>
      <c r="I137" s="632">
        <v>125</v>
      </c>
      <c r="J137" s="154"/>
    </row>
    <row r="138" spans="1:10">
      <c r="A138" s="585">
        <v>130</v>
      </c>
      <c r="B138" s="481">
        <v>41083</v>
      </c>
      <c r="C138" s="565" t="s">
        <v>1930</v>
      </c>
      <c r="D138" s="629" t="s">
        <v>1931</v>
      </c>
      <c r="E138" s="565" t="s">
        <v>1173</v>
      </c>
      <c r="F138" s="632">
        <v>125</v>
      </c>
      <c r="G138" s="632">
        <v>125</v>
      </c>
      <c r="H138" s="604">
        <v>0</v>
      </c>
      <c r="I138" s="632">
        <v>125</v>
      </c>
      <c r="J138" s="154"/>
    </row>
    <row r="139" spans="1:10">
      <c r="A139" s="585">
        <v>131</v>
      </c>
      <c r="B139" s="481">
        <v>41083</v>
      </c>
      <c r="C139" s="565" t="s">
        <v>1932</v>
      </c>
      <c r="D139" s="629" t="s">
        <v>1933</v>
      </c>
      <c r="E139" s="565" t="s">
        <v>1173</v>
      </c>
      <c r="F139" s="632">
        <v>125</v>
      </c>
      <c r="G139" s="632">
        <v>125</v>
      </c>
      <c r="H139" s="604">
        <v>0</v>
      </c>
      <c r="I139" s="632">
        <v>125</v>
      </c>
      <c r="J139" s="154"/>
    </row>
    <row r="140" spans="1:10">
      <c r="A140" s="585">
        <v>132</v>
      </c>
      <c r="B140" s="481">
        <v>41083</v>
      </c>
      <c r="C140" s="565" t="s">
        <v>1934</v>
      </c>
      <c r="D140" s="629" t="s">
        <v>1935</v>
      </c>
      <c r="E140" s="565" t="s">
        <v>1173</v>
      </c>
      <c r="F140" s="632">
        <v>125</v>
      </c>
      <c r="G140" s="632">
        <v>125</v>
      </c>
      <c r="H140" s="604">
        <v>0</v>
      </c>
      <c r="I140" s="632">
        <v>125</v>
      </c>
      <c r="J140" s="154"/>
    </row>
    <row r="141" spans="1:10">
      <c r="A141" s="585">
        <v>133</v>
      </c>
      <c r="B141" s="481">
        <v>41083</v>
      </c>
      <c r="C141" s="565" t="s">
        <v>1936</v>
      </c>
      <c r="D141" s="629" t="s">
        <v>1937</v>
      </c>
      <c r="E141" s="565" t="s">
        <v>1173</v>
      </c>
      <c r="F141" s="632">
        <v>125</v>
      </c>
      <c r="G141" s="632">
        <v>125</v>
      </c>
      <c r="H141" s="604">
        <v>0</v>
      </c>
      <c r="I141" s="632">
        <v>125</v>
      </c>
      <c r="J141" s="154"/>
    </row>
    <row r="142" spans="1:10">
      <c r="A142" s="585">
        <v>134</v>
      </c>
      <c r="B142" s="481">
        <v>41083</v>
      </c>
      <c r="C142" s="565" t="s">
        <v>1938</v>
      </c>
      <c r="D142" s="629" t="s">
        <v>1939</v>
      </c>
      <c r="E142" s="565" t="s">
        <v>1173</v>
      </c>
      <c r="F142" s="632">
        <v>125</v>
      </c>
      <c r="G142" s="632">
        <v>125</v>
      </c>
      <c r="H142" s="604">
        <v>0</v>
      </c>
      <c r="I142" s="632">
        <v>125</v>
      </c>
      <c r="J142" s="154"/>
    </row>
    <row r="143" spans="1:10">
      <c r="A143" s="585">
        <v>135</v>
      </c>
      <c r="B143" s="481">
        <v>41083</v>
      </c>
      <c r="C143" s="565" t="s">
        <v>1940</v>
      </c>
      <c r="D143" s="629" t="s">
        <v>1941</v>
      </c>
      <c r="E143" s="565" t="s">
        <v>1173</v>
      </c>
      <c r="F143" s="632">
        <v>125</v>
      </c>
      <c r="G143" s="632">
        <v>125</v>
      </c>
      <c r="H143" s="604">
        <v>0</v>
      </c>
      <c r="I143" s="632">
        <v>125</v>
      </c>
      <c r="J143" s="154"/>
    </row>
    <row r="144" spans="1:10">
      <c r="A144" s="585">
        <v>136</v>
      </c>
      <c r="B144" s="481">
        <v>41083</v>
      </c>
      <c r="C144" s="565" t="s">
        <v>1942</v>
      </c>
      <c r="D144" s="630" t="s">
        <v>1943</v>
      </c>
      <c r="E144" s="565" t="s">
        <v>1173</v>
      </c>
      <c r="F144" s="632">
        <v>125</v>
      </c>
      <c r="G144" s="632">
        <v>125</v>
      </c>
      <c r="H144" s="604">
        <v>0</v>
      </c>
      <c r="I144" s="632">
        <v>125</v>
      </c>
      <c r="J144" s="154"/>
    </row>
    <row r="145" spans="1:10">
      <c r="A145" s="585">
        <v>137</v>
      </c>
      <c r="B145" s="481">
        <v>41083</v>
      </c>
      <c r="C145" s="565" t="s">
        <v>1944</v>
      </c>
      <c r="D145" s="630" t="s">
        <v>1945</v>
      </c>
      <c r="E145" s="565" t="s">
        <v>1173</v>
      </c>
      <c r="F145" s="632">
        <v>125</v>
      </c>
      <c r="G145" s="632">
        <v>125</v>
      </c>
      <c r="H145" s="604">
        <v>0</v>
      </c>
      <c r="I145" s="632">
        <v>125</v>
      </c>
      <c r="J145" s="154"/>
    </row>
    <row r="146" spans="1:10">
      <c r="A146" s="585">
        <v>138</v>
      </c>
      <c r="B146" s="481">
        <v>41083</v>
      </c>
      <c r="C146" s="565" t="s">
        <v>5304</v>
      </c>
      <c r="D146" s="630" t="s">
        <v>1946</v>
      </c>
      <c r="E146" s="565" t="s">
        <v>1173</v>
      </c>
      <c r="F146" s="632">
        <v>125</v>
      </c>
      <c r="G146" s="632">
        <v>125</v>
      </c>
      <c r="H146" s="604">
        <v>0</v>
      </c>
      <c r="I146" s="632">
        <v>125</v>
      </c>
      <c r="J146" s="154"/>
    </row>
    <row r="147" spans="1:10">
      <c r="A147" s="585">
        <v>139</v>
      </c>
      <c r="B147" s="481">
        <v>41083</v>
      </c>
      <c r="C147" s="565" t="s">
        <v>5305</v>
      </c>
      <c r="D147" s="630" t="s">
        <v>1947</v>
      </c>
      <c r="E147" s="565" t="s">
        <v>1173</v>
      </c>
      <c r="F147" s="632">
        <v>125</v>
      </c>
      <c r="G147" s="632">
        <v>125</v>
      </c>
      <c r="H147" s="604">
        <v>0</v>
      </c>
      <c r="I147" s="632">
        <v>125</v>
      </c>
      <c r="J147" s="154"/>
    </row>
    <row r="148" spans="1:10">
      <c r="A148" s="585">
        <v>140</v>
      </c>
      <c r="B148" s="481">
        <v>41083</v>
      </c>
      <c r="C148" s="565" t="s">
        <v>5306</v>
      </c>
      <c r="D148" s="630" t="s">
        <v>1948</v>
      </c>
      <c r="E148" s="565" t="s">
        <v>1173</v>
      </c>
      <c r="F148" s="632">
        <v>125</v>
      </c>
      <c r="G148" s="632">
        <v>125</v>
      </c>
      <c r="H148" s="604">
        <v>0</v>
      </c>
      <c r="I148" s="632">
        <v>125</v>
      </c>
      <c r="J148" s="154"/>
    </row>
    <row r="149" spans="1:10">
      <c r="A149" s="585">
        <v>141</v>
      </c>
      <c r="B149" s="481">
        <v>41083</v>
      </c>
      <c r="C149" s="565" t="s">
        <v>5307</v>
      </c>
      <c r="D149" s="630" t="s">
        <v>1949</v>
      </c>
      <c r="E149" s="565" t="s">
        <v>1173</v>
      </c>
      <c r="F149" s="632">
        <v>125</v>
      </c>
      <c r="G149" s="632">
        <v>125</v>
      </c>
      <c r="H149" s="604">
        <v>0</v>
      </c>
      <c r="I149" s="632">
        <v>125</v>
      </c>
      <c r="J149" s="154"/>
    </row>
    <row r="150" spans="1:10">
      <c r="A150" s="585">
        <v>142</v>
      </c>
      <c r="B150" s="481">
        <v>41083</v>
      </c>
      <c r="C150" s="565" t="s">
        <v>1950</v>
      </c>
      <c r="D150" s="630" t="s">
        <v>1951</v>
      </c>
      <c r="E150" s="565" t="s">
        <v>1173</v>
      </c>
      <c r="F150" s="632">
        <v>45</v>
      </c>
      <c r="G150" s="632">
        <v>45</v>
      </c>
      <c r="H150" s="604">
        <v>0</v>
      </c>
      <c r="I150" s="632">
        <v>45</v>
      </c>
      <c r="J150" s="154"/>
    </row>
    <row r="151" spans="1:10">
      <c r="A151" s="585">
        <v>143</v>
      </c>
      <c r="B151" s="481">
        <v>41080</v>
      </c>
      <c r="C151" s="565" t="s">
        <v>1480</v>
      </c>
      <c r="D151" s="631" t="s">
        <v>1952</v>
      </c>
      <c r="E151" s="565" t="s">
        <v>1953</v>
      </c>
      <c r="F151" s="633">
        <v>7473.78</v>
      </c>
      <c r="G151" s="633">
        <v>7473.78</v>
      </c>
      <c r="H151" s="604">
        <v>0</v>
      </c>
      <c r="I151" s="633">
        <v>7473.78</v>
      </c>
      <c r="J151" s="154"/>
    </row>
    <row r="152" spans="1:10">
      <c r="A152" s="585">
        <v>144</v>
      </c>
      <c r="B152" s="482">
        <v>41137</v>
      </c>
      <c r="C152" s="565" t="s">
        <v>1954</v>
      </c>
      <c r="D152" s="484"/>
      <c r="E152" s="483" t="s">
        <v>1955</v>
      </c>
      <c r="F152" s="633">
        <v>41368.32</v>
      </c>
      <c r="G152" s="633">
        <v>41368.32</v>
      </c>
      <c r="H152" s="604">
        <v>0</v>
      </c>
      <c r="I152" s="633">
        <v>41368.32</v>
      </c>
      <c r="J152" s="154"/>
    </row>
    <row r="153" spans="1:10" ht="27">
      <c r="A153" s="585">
        <v>145</v>
      </c>
      <c r="B153" s="485">
        <v>41142</v>
      </c>
      <c r="C153" s="486" t="s">
        <v>1956</v>
      </c>
      <c r="D153" s="487"/>
      <c r="E153" s="488" t="s">
        <v>1955</v>
      </c>
      <c r="F153" s="634">
        <v>13476.7</v>
      </c>
      <c r="G153" s="634">
        <v>13476.7</v>
      </c>
      <c r="H153" s="604">
        <v>0</v>
      </c>
      <c r="I153" s="634">
        <v>13476.7</v>
      </c>
      <c r="J153" s="154"/>
    </row>
    <row r="154" spans="1:10" ht="27">
      <c r="A154" s="585">
        <v>146</v>
      </c>
      <c r="B154" s="485">
        <v>41146</v>
      </c>
      <c r="C154" s="489" t="s">
        <v>1957</v>
      </c>
      <c r="D154" s="490"/>
      <c r="E154" s="491" t="s">
        <v>1955</v>
      </c>
      <c r="F154" s="634">
        <v>10546.17</v>
      </c>
      <c r="G154" s="634">
        <v>10546.17</v>
      </c>
      <c r="H154" s="604">
        <v>0</v>
      </c>
      <c r="I154" s="634">
        <v>10546.17</v>
      </c>
      <c r="J154" s="154"/>
    </row>
    <row r="155" spans="1:10">
      <c r="A155" s="585">
        <v>147</v>
      </c>
      <c r="B155" s="485">
        <v>41244</v>
      </c>
      <c r="C155" s="489" t="s">
        <v>1958</v>
      </c>
      <c r="D155" s="631" t="s">
        <v>1959</v>
      </c>
      <c r="E155" s="491" t="s">
        <v>1734</v>
      </c>
      <c r="F155" s="634">
        <v>3000</v>
      </c>
      <c r="G155" s="634">
        <v>3000</v>
      </c>
      <c r="H155" s="604">
        <v>0</v>
      </c>
      <c r="I155" s="634">
        <v>3000</v>
      </c>
      <c r="J155" s="154"/>
    </row>
    <row r="156" spans="1:10">
      <c r="A156" s="585">
        <v>148</v>
      </c>
      <c r="B156" s="485">
        <v>41244</v>
      </c>
      <c r="C156" s="489" t="s">
        <v>1960</v>
      </c>
      <c r="D156" s="635">
        <v>205177056</v>
      </c>
      <c r="E156" s="491" t="s">
        <v>1734</v>
      </c>
      <c r="F156" s="634">
        <v>5248.91</v>
      </c>
      <c r="G156" s="634">
        <v>5248.91</v>
      </c>
      <c r="H156" s="604">
        <v>0</v>
      </c>
      <c r="I156" s="634">
        <v>5248.91</v>
      </c>
      <c r="J156" s="154"/>
    </row>
    <row r="157" spans="1:10">
      <c r="A157" s="585">
        <v>149</v>
      </c>
      <c r="B157" s="485">
        <v>41556</v>
      </c>
      <c r="C157" s="489" t="s">
        <v>1968</v>
      </c>
      <c r="D157" s="636">
        <v>48001017476</v>
      </c>
      <c r="E157" s="491" t="s">
        <v>1969</v>
      </c>
      <c r="F157" s="634">
        <v>20</v>
      </c>
      <c r="G157" s="634">
        <v>20</v>
      </c>
      <c r="H157" s="604">
        <v>0</v>
      </c>
      <c r="I157" s="634">
        <v>20</v>
      </c>
      <c r="J157" s="154"/>
    </row>
    <row r="158" spans="1:10">
      <c r="A158" s="585">
        <v>150</v>
      </c>
      <c r="B158" s="485">
        <v>41556</v>
      </c>
      <c r="C158" s="489" t="s">
        <v>1964</v>
      </c>
      <c r="D158" s="636">
        <v>204876606</v>
      </c>
      <c r="E158" s="491" t="s">
        <v>1734</v>
      </c>
      <c r="F158" s="634">
        <v>3973.88</v>
      </c>
      <c r="G158" s="634">
        <v>3973.88</v>
      </c>
      <c r="H158" s="604">
        <v>0</v>
      </c>
      <c r="I158" s="634">
        <v>3973.88</v>
      </c>
      <c r="J158" s="154"/>
    </row>
    <row r="159" spans="1:10">
      <c r="A159" s="585">
        <v>151</v>
      </c>
      <c r="B159" s="485">
        <v>41556</v>
      </c>
      <c r="C159" s="489" t="s">
        <v>1965</v>
      </c>
      <c r="D159" s="636">
        <v>204579429</v>
      </c>
      <c r="E159" s="491" t="s">
        <v>1734</v>
      </c>
      <c r="F159" s="634">
        <v>35.5</v>
      </c>
      <c r="G159" s="634">
        <v>35.5</v>
      </c>
      <c r="H159" s="604">
        <v>0</v>
      </c>
      <c r="I159" s="634">
        <v>35.5</v>
      </c>
      <c r="J159" s="154"/>
    </row>
    <row r="160" spans="1:10">
      <c r="A160" s="585">
        <v>152</v>
      </c>
      <c r="B160" s="485">
        <v>41244</v>
      </c>
      <c r="C160" s="489" t="s">
        <v>1966</v>
      </c>
      <c r="D160" s="631" t="s">
        <v>1952</v>
      </c>
      <c r="E160" s="491" t="s">
        <v>1734</v>
      </c>
      <c r="F160" s="634">
        <v>7855</v>
      </c>
      <c r="G160" s="634">
        <v>7855</v>
      </c>
      <c r="H160" s="604">
        <v>0</v>
      </c>
      <c r="I160" s="634">
        <v>7855</v>
      </c>
      <c r="J160" s="154"/>
    </row>
    <row r="161" spans="1:10">
      <c r="A161" s="585">
        <v>153</v>
      </c>
      <c r="B161" s="481">
        <v>41083</v>
      </c>
      <c r="C161" s="489" t="s">
        <v>1967</v>
      </c>
      <c r="D161" s="635">
        <v>205177057</v>
      </c>
      <c r="E161" s="491" t="s">
        <v>1734</v>
      </c>
      <c r="F161" s="634">
        <v>20953.509999999998</v>
      </c>
      <c r="G161" s="634">
        <v>20953.509999999998</v>
      </c>
      <c r="H161" s="604">
        <v>0</v>
      </c>
      <c r="I161" s="634">
        <v>20953.509999999998</v>
      </c>
      <c r="J161" s="154"/>
    </row>
    <row r="162" spans="1:10">
      <c r="A162" s="585">
        <v>154</v>
      </c>
      <c r="B162" s="485" t="s">
        <v>1961</v>
      </c>
      <c r="C162" s="489" t="s">
        <v>1962</v>
      </c>
      <c r="D162" s="636">
        <v>204854595</v>
      </c>
      <c r="E162" s="491" t="s">
        <v>1963</v>
      </c>
      <c r="F162" s="634">
        <v>147261.45000000001</v>
      </c>
      <c r="G162" s="634">
        <v>147261.45000000001</v>
      </c>
      <c r="H162" s="604">
        <v>0</v>
      </c>
      <c r="I162" s="634">
        <v>115594.2</v>
      </c>
      <c r="J162" s="154"/>
    </row>
    <row r="163" spans="1:10" ht="16.5">
      <c r="A163" s="585">
        <v>155</v>
      </c>
      <c r="B163" s="492" t="s">
        <v>1970</v>
      </c>
      <c r="C163" s="493" t="s">
        <v>1971</v>
      </c>
      <c r="D163" s="494">
        <v>205177057</v>
      </c>
      <c r="E163" s="493" t="s">
        <v>1972</v>
      </c>
      <c r="F163" s="637">
        <v>8240.4</v>
      </c>
      <c r="G163" s="637">
        <v>8240.4</v>
      </c>
      <c r="H163" s="604">
        <v>0</v>
      </c>
      <c r="I163" s="639">
        <v>8240.4</v>
      </c>
      <c r="J163" s="154"/>
    </row>
    <row r="164" spans="1:10" ht="18">
      <c r="A164" s="585">
        <v>156</v>
      </c>
      <c r="B164" s="495" t="s">
        <v>1973</v>
      </c>
      <c r="C164" s="496" t="s">
        <v>1958</v>
      </c>
      <c r="D164" s="497">
        <v>204973742</v>
      </c>
      <c r="E164" s="496" t="s">
        <v>1974</v>
      </c>
      <c r="F164" s="638">
        <v>47374.87</v>
      </c>
      <c r="G164" s="638">
        <v>47374.87</v>
      </c>
      <c r="H164" s="604">
        <v>0</v>
      </c>
      <c r="I164" s="640">
        <v>47374.87</v>
      </c>
      <c r="J164" s="154"/>
    </row>
    <row r="165" spans="1:10" ht="18">
      <c r="A165" s="585">
        <v>157</v>
      </c>
      <c r="B165" s="499" t="s">
        <v>1975</v>
      </c>
      <c r="C165" s="416" t="s">
        <v>1480</v>
      </c>
      <c r="D165" s="497">
        <v>205283637</v>
      </c>
      <c r="E165" s="416" t="s">
        <v>1976</v>
      </c>
      <c r="F165" s="638">
        <v>78699.45</v>
      </c>
      <c r="G165" s="638">
        <v>78699.45</v>
      </c>
      <c r="H165" s="604">
        <v>0</v>
      </c>
      <c r="I165" s="640">
        <v>78699.45</v>
      </c>
      <c r="J165" s="154"/>
    </row>
    <row r="166" spans="1:10" ht="18">
      <c r="A166" s="585">
        <v>158</v>
      </c>
      <c r="B166" s="499" t="s">
        <v>1977</v>
      </c>
      <c r="C166" s="416" t="s">
        <v>1978</v>
      </c>
      <c r="D166" s="497">
        <v>205177057</v>
      </c>
      <c r="E166" s="416" t="s">
        <v>1979</v>
      </c>
      <c r="F166" s="638">
        <v>29208.9</v>
      </c>
      <c r="G166" s="638">
        <v>29208.9</v>
      </c>
      <c r="H166" s="604">
        <v>0</v>
      </c>
      <c r="I166" s="640">
        <v>29208.9</v>
      </c>
      <c r="J166" s="154"/>
    </row>
    <row r="167" spans="1:10" ht="18">
      <c r="A167" s="585">
        <v>159</v>
      </c>
      <c r="B167" s="498" t="s">
        <v>1980</v>
      </c>
      <c r="C167" s="416" t="s">
        <v>1981</v>
      </c>
      <c r="D167" s="497">
        <v>205282905</v>
      </c>
      <c r="E167" s="416" t="s">
        <v>1982</v>
      </c>
      <c r="F167" s="638">
        <v>3412.01</v>
      </c>
      <c r="G167" s="638">
        <v>3412.01</v>
      </c>
      <c r="H167" s="604">
        <v>0</v>
      </c>
      <c r="I167" s="640">
        <v>3412.01</v>
      </c>
      <c r="J167" s="154"/>
    </row>
    <row r="168" spans="1:10" ht="18">
      <c r="A168" s="585">
        <v>160</v>
      </c>
      <c r="B168" s="498" t="s">
        <v>1983</v>
      </c>
      <c r="C168" s="416" t="s">
        <v>1984</v>
      </c>
      <c r="D168" s="500" t="s">
        <v>1985</v>
      </c>
      <c r="E168" s="416" t="s">
        <v>1986</v>
      </c>
      <c r="F168" s="638">
        <v>84</v>
      </c>
      <c r="G168" s="638">
        <v>84</v>
      </c>
      <c r="H168" s="604">
        <v>0</v>
      </c>
      <c r="I168" s="640">
        <v>84</v>
      </c>
      <c r="J168" s="154"/>
    </row>
    <row r="169" spans="1:10" ht="18">
      <c r="A169" s="585">
        <v>161</v>
      </c>
      <c r="B169" s="498" t="s">
        <v>1983</v>
      </c>
      <c r="C169" s="416" t="s">
        <v>1987</v>
      </c>
      <c r="D169" s="500" t="s">
        <v>1256</v>
      </c>
      <c r="E169" s="416" t="s">
        <v>1988</v>
      </c>
      <c r="F169" s="638">
        <v>1112.7</v>
      </c>
      <c r="G169" s="638">
        <v>1112.7</v>
      </c>
      <c r="H169" s="604">
        <v>0</v>
      </c>
      <c r="I169" s="640">
        <v>1112.7</v>
      </c>
      <c r="J169" s="154"/>
    </row>
    <row r="170" spans="1:10" ht="18">
      <c r="A170" s="585">
        <v>162</v>
      </c>
      <c r="B170" s="499">
        <v>41160</v>
      </c>
      <c r="C170" s="416" t="s">
        <v>1989</v>
      </c>
      <c r="D170" s="500" t="s">
        <v>1258</v>
      </c>
      <c r="E170" s="416" t="s">
        <v>1986</v>
      </c>
      <c r="F170" s="638">
        <v>344.03</v>
      </c>
      <c r="G170" s="638">
        <v>344.03</v>
      </c>
      <c r="H170" s="604">
        <v>0</v>
      </c>
      <c r="I170" s="640">
        <v>344.03</v>
      </c>
      <c r="J170" s="154"/>
    </row>
    <row r="171" spans="1:10" ht="18">
      <c r="A171" s="585">
        <v>163</v>
      </c>
      <c r="B171" s="501"/>
      <c r="D171" s="416" t="s">
        <v>1990</v>
      </c>
      <c r="E171" s="416"/>
      <c r="F171" s="638">
        <v>1062.73</v>
      </c>
      <c r="G171" s="638">
        <v>1062.73</v>
      </c>
      <c r="H171" s="604">
        <v>0</v>
      </c>
      <c r="I171" s="640">
        <v>1062.73</v>
      </c>
      <c r="J171" s="154"/>
    </row>
    <row r="172" spans="1:10" ht="18">
      <c r="A172" s="585">
        <v>164</v>
      </c>
      <c r="B172" s="499" t="s">
        <v>1991</v>
      </c>
      <c r="C172" s="502" t="s">
        <v>1992</v>
      </c>
      <c r="D172" s="98">
        <v>60001068733</v>
      </c>
      <c r="E172" s="416" t="s">
        <v>1986</v>
      </c>
      <c r="F172" s="638">
        <v>16.93</v>
      </c>
      <c r="G172" s="638">
        <v>16.93</v>
      </c>
      <c r="H172" s="638">
        <v>0</v>
      </c>
      <c r="I172" s="638">
        <v>16.93</v>
      </c>
      <c r="J172" s="154"/>
    </row>
    <row r="173" spans="1:10" ht="18">
      <c r="A173" s="585">
        <v>165</v>
      </c>
      <c r="B173" s="503" t="s">
        <v>1993</v>
      </c>
      <c r="C173" s="347" t="s">
        <v>1994</v>
      </c>
      <c r="D173" s="437">
        <v>215119627</v>
      </c>
      <c r="E173" s="436" t="s">
        <v>1995</v>
      </c>
      <c r="F173" s="504">
        <v>83.33</v>
      </c>
      <c r="G173" s="504">
        <v>83.33</v>
      </c>
      <c r="H173" s="638">
        <v>0</v>
      </c>
      <c r="I173" s="504">
        <f t="shared" ref="I173:I183" si="2">G173-H173</f>
        <v>83.33</v>
      </c>
      <c r="J173" s="154"/>
    </row>
    <row r="174" spans="1:10">
      <c r="A174" s="585">
        <v>166</v>
      </c>
      <c r="B174" s="503">
        <v>41005</v>
      </c>
      <c r="C174" s="347" t="s">
        <v>1996</v>
      </c>
      <c r="D174" s="437">
        <v>47001012083</v>
      </c>
      <c r="E174" s="436" t="s">
        <v>1320</v>
      </c>
      <c r="F174" s="504">
        <f>G174</f>
        <v>245</v>
      </c>
      <c r="G174" s="504">
        <v>245</v>
      </c>
      <c r="H174" s="504">
        <v>45</v>
      </c>
      <c r="I174" s="504">
        <f t="shared" si="2"/>
        <v>200</v>
      </c>
      <c r="J174" s="154"/>
    </row>
    <row r="175" spans="1:10" ht="18">
      <c r="A175" s="585">
        <v>167</v>
      </c>
      <c r="B175" s="503" t="s">
        <v>1997</v>
      </c>
      <c r="C175" s="347" t="s">
        <v>1984</v>
      </c>
      <c r="D175" s="437">
        <v>45001015655</v>
      </c>
      <c r="E175" s="436" t="s">
        <v>1320</v>
      </c>
      <c r="F175" s="504">
        <f>G175</f>
        <v>104.16</v>
      </c>
      <c r="G175" s="504">
        <v>104.16</v>
      </c>
      <c r="H175" s="638">
        <v>0</v>
      </c>
      <c r="I175" s="504">
        <f t="shared" si="2"/>
        <v>104.16</v>
      </c>
      <c r="J175" s="154"/>
    </row>
    <row r="176" spans="1:10" ht="18">
      <c r="A176" s="585">
        <v>168</v>
      </c>
      <c r="B176" s="503">
        <v>41160</v>
      </c>
      <c r="C176" s="347" t="s">
        <v>1989</v>
      </c>
      <c r="D176" s="437">
        <v>31001014526</v>
      </c>
      <c r="E176" s="436" t="s">
        <v>1320</v>
      </c>
      <c r="F176" s="504">
        <f>G176</f>
        <v>541.5</v>
      </c>
      <c r="G176" s="504">
        <v>541.5</v>
      </c>
      <c r="H176" s="638">
        <v>0</v>
      </c>
      <c r="I176" s="504">
        <f t="shared" si="2"/>
        <v>541.5</v>
      </c>
      <c r="J176" s="154"/>
    </row>
    <row r="177" spans="1:10" ht="18">
      <c r="A177" s="585">
        <v>169</v>
      </c>
      <c r="B177" s="503">
        <v>41190</v>
      </c>
      <c r="C177" s="347" t="s">
        <v>1998</v>
      </c>
      <c r="D177" s="437">
        <v>35001049166</v>
      </c>
      <c r="E177" s="436" t="s">
        <v>1320</v>
      </c>
      <c r="F177" s="504">
        <f>G177</f>
        <v>905.92</v>
      </c>
      <c r="G177" s="504">
        <v>905.92</v>
      </c>
      <c r="H177" s="638">
        <v>0</v>
      </c>
      <c r="I177" s="504">
        <f t="shared" si="2"/>
        <v>905.92</v>
      </c>
      <c r="J177" s="154"/>
    </row>
    <row r="178" spans="1:10" ht="18">
      <c r="A178" s="585">
        <v>170</v>
      </c>
      <c r="B178" s="503">
        <v>41129</v>
      </c>
      <c r="C178" s="347" t="s">
        <v>1999</v>
      </c>
      <c r="D178" s="437">
        <v>23001002557</v>
      </c>
      <c r="E178" s="436" t="s">
        <v>1320</v>
      </c>
      <c r="F178" s="504">
        <f>G178</f>
        <v>226.56</v>
      </c>
      <c r="G178" s="504">
        <v>226.56</v>
      </c>
      <c r="H178" s="638">
        <v>0</v>
      </c>
      <c r="I178" s="504">
        <f t="shared" si="2"/>
        <v>226.56</v>
      </c>
      <c r="J178" s="154"/>
    </row>
    <row r="179" spans="1:10">
      <c r="A179" s="585">
        <v>171</v>
      </c>
      <c r="B179" s="503"/>
      <c r="C179" s="347" t="s">
        <v>2000</v>
      </c>
      <c r="D179" s="437">
        <v>205177057</v>
      </c>
      <c r="E179" s="436" t="s">
        <v>2001</v>
      </c>
      <c r="F179" s="504">
        <v>202158.66</v>
      </c>
      <c r="G179" s="504">
        <v>202158.66</v>
      </c>
      <c r="H179" s="504">
        <v>153158.66</v>
      </c>
      <c r="I179" s="504">
        <f t="shared" si="2"/>
        <v>49000</v>
      </c>
      <c r="J179" s="154"/>
    </row>
    <row r="180" spans="1:10">
      <c r="A180" s="585">
        <v>172</v>
      </c>
      <c r="B180" s="503">
        <v>40914</v>
      </c>
      <c r="C180" s="347" t="s">
        <v>2002</v>
      </c>
      <c r="D180" s="437">
        <v>205283637</v>
      </c>
      <c r="E180" s="436" t="s">
        <v>1320</v>
      </c>
      <c r="F180" s="504"/>
      <c r="G180" s="504">
        <f>29407.67+6200.14+16501.82+16460.08</f>
        <v>68569.709999999992</v>
      </c>
      <c r="H180" s="504">
        <f>10649.74+24958.07</f>
        <v>35607.81</v>
      </c>
      <c r="I180" s="504">
        <f t="shared" si="2"/>
        <v>32961.899999999994</v>
      </c>
      <c r="J180" s="154"/>
    </row>
    <row r="181" spans="1:10" ht="30">
      <c r="A181" s="585">
        <v>173</v>
      </c>
      <c r="B181" s="503">
        <v>40914</v>
      </c>
      <c r="C181" s="347" t="s">
        <v>2002</v>
      </c>
      <c r="D181" s="437">
        <v>205283637</v>
      </c>
      <c r="E181" s="436" t="s">
        <v>2003</v>
      </c>
      <c r="F181" s="504"/>
      <c r="G181" s="504">
        <f>25169.94+1274.89</f>
        <v>26444.829999999998</v>
      </c>
      <c r="H181" s="504">
        <f>5664+19505.94</f>
        <v>25169.94</v>
      </c>
      <c r="I181" s="504">
        <f t="shared" si="2"/>
        <v>1274.8899999999994</v>
      </c>
      <c r="J181" s="154"/>
    </row>
    <row r="182" spans="1:10" ht="30">
      <c r="A182" s="585">
        <v>174</v>
      </c>
      <c r="B182" s="503">
        <v>41007</v>
      </c>
      <c r="C182" s="347" t="s">
        <v>2004</v>
      </c>
      <c r="D182" s="437">
        <v>15733438150</v>
      </c>
      <c r="E182" s="436" t="s">
        <v>1955</v>
      </c>
      <c r="F182" s="504">
        <v>43678.32</v>
      </c>
      <c r="G182" s="504">
        <f>F182</f>
        <v>43678.32</v>
      </c>
      <c r="H182" s="638">
        <v>0</v>
      </c>
      <c r="I182" s="504">
        <f t="shared" si="2"/>
        <v>43678.32</v>
      </c>
      <c r="J182" s="154"/>
    </row>
    <row r="183" spans="1:10" ht="30">
      <c r="A183" s="585">
        <v>175</v>
      </c>
      <c r="B183" s="503" t="s">
        <v>2005</v>
      </c>
      <c r="C183" s="347" t="s">
        <v>2006</v>
      </c>
      <c r="D183" s="437">
        <v>9960111166</v>
      </c>
      <c r="E183" s="436" t="s">
        <v>1955</v>
      </c>
      <c r="F183" s="504">
        <v>20501.29</v>
      </c>
      <c r="G183" s="504">
        <f>F183</f>
        <v>20501.29</v>
      </c>
      <c r="H183" s="638">
        <v>0</v>
      </c>
      <c r="I183" s="504">
        <f t="shared" si="2"/>
        <v>20501.29</v>
      </c>
      <c r="J183" s="154"/>
    </row>
    <row r="184" spans="1:10">
      <c r="A184" s="585">
        <v>176</v>
      </c>
      <c r="B184" s="506">
        <v>41744</v>
      </c>
      <c r="C184" s="347" t="s">
        <v>2007</v>
      </c>
      <c r="D184" s="463">
        <v>54001010718</v>
      </c>
      <c r="E184" s="436" t="s">
        <v>1320</v>
      </c>
      <c r="F184" s="507"/>
      <c r="G184" s="505">
        <v>6500.68</v>
      </c>
      <c r="H184" s="507">
        <v>6390.1</v>
      </c>
      <c r="I184" s="504">
        <v>110.58</v>
      </c>
      <c r="J184" s="154"/>
    </row>
    <row r="185" spans="1:10">
      <c r="A185" s="585">
        <v>177</v>
      </c>
      <c r="B185" s="503">
        <v>41772</v>
      </c>
      <c r="C185" s="347" t="s">
        <v>2008</v>
      </c>
      <c r="D185" s="463">
        <v>1015012760</v>
      </c>
      <c r="E185" s="436" t="s">
        <v>1320</v>
      </c>
      <c r="F185" s="508"/>
      <c r="G185" s="508">
        <v>4846.8500000000004</v>
      </c>
      <c r="H185" s="508">
        <v>4777.93</v>
      </c>
      <c r="I185" s="504">
        <v>68.92</v>
      </c>
      <c r="J185" s="154"/>
    </row>
    <row r="186" spans="1:10">
      <c r="A186" s="585">
        <v>178</v>
      </c>
      <c r="B186" s="503">
        <v>41805</v>
      </c>
      <c r="C186" s="347" t="s">
        <v>2009</v>
      </c>
      <c r="D186" s="463">
        <v>51001019810</v>
      </c>
      <c r="E186" s="436" t="s">
        <v>1320</v>
      </c>
      <c r="F186" s="509"/>
      <c r="G186" s="509">
        <v>1421.37</v>
      </c>
      <c r="H186" s="509">
        <v>1406.25</v>
      </c>
      <c r="I186" s="510">
        <v>15.12</v>
      </c>
      <c r="J186" s="154"/>
    </row>
    <row r="187" spans="1:10" ht="18">
      <c r="A187" s="585">
        <v>179</v>
      </c>
      <c r="B187" s="658">
        <v>41083</v>
      </c>
      <c r="C187" s="511" t="s">
        <v>2010</v>
      </c>
      <c r="D187" s="641" t="s">
        <v>2011</v>
      </c>
      <c r="E187" s="512" t="s">
        <v>1173</v>
      </c>
      <c r="F187" s="670">
        <v>162.5</v>
      </c>
      <c r="G187" s="670">
        <v>162.5</v>
      </c>
      <c r="H187" s="638">
        <v>0</v>
      </c>
      <c r="I187" s="670">
        <v>162.5</v>
      </c>
      <c r="J187" s="154"/>
    </row>
    <row r="188" spans="1:10" ht="18">
      <c r="A188" s="585">
        <v>180</v>
      </c>
      <c r="B188" s="658">
        <v>41083</v>
      </c>
      <c r="C188" s="511" t="s">
        <v>2012</v>
      </c>
      <c r="D188" s="641" t="s">
        <v>2013</v>
      </c>
      <c r="E188" s="512" t="s">
        <v>1173</v>
      </c>
      <c r="F188" s="670">
        <v>125</v>
      </c>
      <c r="G188" s="670">
        <v>125</v>
      </c>
      <c r="H188" s="638">
        <v>0</v>
      </c>
      <c r="I188" s="670">
        <v>125</v>
      </c>
      <c r="J188" s="154"/>
    </row>
    <row r="189" spans="1:10" ht="18">
      <c r="A189" s="585">
        <v>181</v>
      </c>
      <c r="B189" s="658">
        <v>41083</v>
      </c>
      <c r="C189" s="511" t="s">
        <v>2014</v>
      </c>
      <c r="D189" s="641" t="s">
        <v>2015</v>
      </c>
      <c r="E189" s="512" t="s">
        <v>1173</v>
      </c>
      <c r="F189" s="670">
        <v>125</v>
      </c>
      <c r="G189" s="670">
        <v>125</v>
      </c>
      <c r="H189" s="638">
        <v>0</v>
      </c>
      <c r="I189" s="670">
        <v>125</v>
      </c>
      <c r="J189" s="154"/>
    </row>
    <row r="190" spans="1:10" ht="18">
      <c r="A190" s="585">
        <v>182</v>
      </c>
      <c r="B190" s="658">
        <v>41084</v>
      </c>
      <c r="C190" s="511" t="s">
        <v>2016</v>
      </c>
      <c r="D190" s="641" t="s">
        <v>2017</v>
      </c>
      <c r="E190" s="512" t="s">
        <v>1173</v>
      </c>
      <c r="F190" s="670">
        <v>125</v>
      </c>
      <c r="G190" s="670">
        <v>125</v>
      </c>
      <c r="H190" s="638">
        <v>0</v>
      </c>
      <c r="I190" s="670">
        <v>125</v>
      </c>
      <c r="J190" s="154"/>
    </row>
    <row r="191" spans="1:10" ht="18">
      <c r="A191" s="585">
        <v>183</v>
      </c>
      <c r="B191" s="658">
        <v>41084</v>
      </c>
      <c r="C191" s="511" t="s">
        <v>2018</v>
      </c>
      <c r="D191" s="641" t="s">
        <v>2019</v>
      </c>
      <c r="E191" s="512" t="s">
        <v>1173</v>
      </c>
      <c r="F191" s="670">
        <v>125</v>
      </c>
      <c r="G191" s="670">
        <v>125</v>
      </c>
      <c r="H191" s="638">
        <v>0</v>
      </c>
      <c r="I191" s="670">
        <v>125</v>
      </c>
      <c r="J191" s="154"/>
    </row>
    <row r="192" spans="1:10" ht="18">
      <c r="A192" s="585">
        <v>184</v>
      </c>
      <c r="B192" s="658">
        <v>41083</v>
      </c>
      <c r="C192" s="511" t="s">
        <v>2020</v>
      </c>
      <c r="D192" s="641" t="s">
        <v>2021</v>
      </c>
      <c r="E192" s="512" t="s">
        <v>1173</v>
      </c>
      <c r="F192" s="670">
        <v>125</v>
      </c>
      <c r="G192" s="670">
        <v>125</v>
      </c>
      <c r="H192" s="638">
        <v>0</v>
      </c>
      <c r="I192" s="670">
        <v>125</v>
      </c>
      <c r="J192" s="154"/>
    </row>
    <row r="193" spans="1:10" ht="18">
      <c r="A193" s="585">
        <v>185</v>
      </c>
      <c r="B193" s="658">
        <v>41083</v>
      </c>
      <c r="C193" s="511" t="s">
        <v>2022</v>
      </c>
      <c r="D193" s="641" t="s">
        <v>2023</v>
      </c>
      <c r="E193" s="512" t="s">
        <v>1173</v>
      </c>
      <c r="F193" s="670">
        <v>162.5</v>
      </c>
      <c r="G193" s="670">
        <v>162.5</v>
      </c>
      <c r="H193" s="638">
        <v>0</v>
      </c>
      <c r="I193" s="670">
        <v>162.5</v>
      </c>
      <c r="J193" s="154"/>
    </row>
    <row r="194" spans="1:10" ht="18">
      <c r="A194" s="585">
        <v>186</v>
      </c>
      <c r="B194" s="658">
        <v>41083</v>
      </c>
      <c r="C194" s="511" t="s">
        <v>2024</v>
      </c>
      <c r="D194" s="641" t="s">
        <v>2025</v>
      </c>
      <c r="E194" s="512" t="s">
        <v>1173</v>
      </c>
      <c r="F194" s="670">
        <v>125</v>
      </c>
      <c r="G194" s="670">
        <v>125</v>
      </c>
      <c r="H194" s="638">
        <v>0</v>
      </c>
      <c r="I194" s="670">
        <v>125</v>
      </c>
      <c r="J194" s="154"/>
    </row>
    <row r="195" spans="1:10" ht="18">
      <c r="A195" s="585">
        <v>187</v>
      </c>
      <c r="B195" s="658">
        <v>41083</v>
      </c>
      <c r="C195" s="511" t="s">
        <v>2026</v>
      </c>
      <c r="D195" s="641" t="s">
        <v>2027</v>
      </c>
      <c r="E195" s="512" t="s">
        <v>1173</v>
      </c>
      <c r="F195" s="670">
        <v>162.5</v>
      </c>
      <c r="G195" s="670">
        <v>162.5</v>
      </c>
      <c r="H195" s="638">
        <v>0</v>
      </c>
      <c r="I195" s="670">
        <v>162.5</v>
      </c>
      <c r="J195" s="154"/>
    </row>
    <row r="196" spans="1:10" ht="18">
      <c r="A196" s="585">
        <v>188</v>
      </c>
      <c r="B196" s="658">
        <v>41083</v>
      </c>
      <c r="C196" s="511" t="s">
        <v>2028</v>
      </c>
      <c r="D196" s="641" t="s">
        <v>2029</v>
      </c>
      <c r="E196" s="512" t="s">
        <v>1173</v>
      </c>
      <c r="F196" s="670">
        <v>162.5</v>
      </c>
      <c r="G196" s="670">
        <v>162.5</v>
      </c>
      <c r="H196" s="638">
        <v>0</v>
      </c>
      <c r="I196" s="670">
        <v>162.5</v>
      </c>
      <c r="J196" s="154"/>
    </row>
    <row r="197" spans="1:10" ht="18">
      <c r="A197" s="585">
        <v>189</v>
      </c>
      <c r="B197" s="658">
        <v>41083</v>
      </c>
      <c r="C197" s="511" t="s">
        <v>2030</v>
      </c>
      <c r="D197" s="641" t="s">
        <v>2031</v>
      </c>
      <c r="E197" s="512" t="s">
        <v>1173</v>
      </c>
      <c r="F197" s="670">
        <v>125</v>
      </c>
      <c r="G197" s="670">
        <v>125</v>
      </c>
      <c r="H197" s="638">
        <v>0</v>
      </c>
      <c r="I197" s="670">
        <v>125</v>
      </c>
      <c r="J197" s="154"/>
    </row>
    <row r="198" spans="1:10" ht="18">
      <c r="A198" s="585">
        <v>190</v>
      </c>
      <c r="B198" s="658">
        <v>41083</v>
      </c>
      <c r="C198" s="511" t="s">
        <v>2032</v>
      </c>
      <c r="D198" s="641" t="s">
        <v>2033</v>
      </c>
      <c r="E198" s="512" t="s">
        <v>1173</v>
      </c>
      <c r="F198" s="670">
        <v>125</v>
      </c>
      <c r="G198" s="670">
        <v>125</v>
      </c>
      <c r="H198" s="638">
        <v>0</v>
      </c>
      <c r="I198" s="670">
        <v>125</v>
      </c>
      <c r="J198" s="154"/>
    </row>
    <row r="199" spans="1:10" ht="18">
      <c r="A199" s="585">
        <v>191</v>
      </c>
      <c r="B199" s="658">
        <v>41084</v>
      </c>
      <c r="C199" s="511" t="s">
        <v>2034</v>
      </c>
      <c r="D199" s="641" t="s">
        <v>2035</v>
      </c>
      <c r="E199" s="512" t="s">
        <v>1173</v>
      </c>
      <c r="F199" s="670">
        <v>162.5</v>
      </c>
      <c r="G199" s="670">
        <v>162.5</v>
      </c>
      <c r="H199" s="638">
        <v>0</v>
      </c>
      <c r="I199" s="670">
        <v>162.5</v>
      </c>
      <c r="J199" s="154"/>
    </row>
    <row r="200" spans="1:10" ht="18">
      <c r="A200" s="585">
        <v>192</v>
      </c>
      <c r="B200" s="658">
        <v>41083</v>
      </c>
      <c r="C200" s="511" t="s">
        <v>2036</v>
      </c>
      <c r="D200" s="641" t="s">
        <v>2037</v>
      </c>
      <c r="E200" s="512" t="s">
        <v>1173</v>
      </c>
      <c r="F200" s="670">
        <v>162.5</v>
      </c>
      <c r="G200" s="670">
        <v>162.5</v>
      </c>
      <c r="H200" s="638">
        <v>0</v>
      </c>
      <c r="I200" s="670">
        <v>162.5</v>
      </c>
      <c r="J200" s="154"/>
    </row>
    <row r="201" spans="1:10" ht="18">
      <c r="A201" s="585">
        <v>193</v>
      </c>
      <c r="B201" s="658">
        <v>41083</v>
      </c>
      <c r="C201" s="511" t="s">
        <v>2038</v>
      </c>
      <c r="D201" s="641" t="s">
        <v>2039</v>
      </c>
      <c r="E201" s="512" t="s">
        <v>1173</v>
      </c>
      <c r="F201" s="670">
        <v>162.5</v>
      </c>
      <c r="G201" s="670">
        <v>162.5</v>
      </c>
      <c r="H201" s="638">
        <v>0</v>
      </c>
      <c r="I201" s="670">
        <v>162.5</v>
      </c>
      <c r="J201" s="154"/>
    </row>
    <row r="202" spans="1:10" ht="18">
      <c r="A202" s="585">
        <v>194</v>
      </c>
      <c r="B202" s="658">
        <v>41083</v>
      </c>
      <c r="C202" s="511" t="s">
        <v>2040</v>
      </c>
      <c r="D202" s="641" t="s">
        <v>2041</v>
      </c>
      <c r="E202" s="512" t="s">
        <v>1173</v>
      </c>
      <c r="F202" s="670">
        <v>162.5</v>
      </c>
      <c r="G202" s="670">
        <v>162.5</v>
      </c>
      <c r="H202" s="638">
        <v>0</v>
      </c>
      <c r="I202" s="670">
        <v>162.5</v>
      </c>
      <c r="J202" s="154"/>
    </row>
    <row r="203" spans="1:10" ht="18">
      <c r="A203" s="585">
        <v>195</v>
      </c>
      <c r="B203" s="658">
        <v>41085</v>
      </c>
      <c r="C203" s="511" t="s">
        <v>2042</v>
      </c>
      <c r="D203" s="641" t="s">
        <v>2043</v>
      </c>
      <c r="E203" s="512" t="s">
        <v>1173</v>
      </c>
      <c r="F203" s="670">
        <v>125</v>
      </c>
      <c r="G203" s="670">
        <v>125</v>
      </c>
      <c r="H203" s="638">
        <v>0</v>
      </c>
      <c r="I203" s="670">
        <v>125</v>
      </c>
      <c r="J203" s="154"/>
    </row>
    <row r="204" spans="1:10" ht="18">
      <c r="A204" s="585">
        <v>196</v>
      </c>
      <c r="B204" s="658">
        <v>41083</v>
      </c>
      <c r="C204" s="511" t="s">
        <v>2044</v>
      </c>
      <c r="D204" s="641" t="s">
        <v>2045</v>
      </c>
      <c r="E204" s="512" t="s">
        <v>1173</v>
      </c>
      <c r="F204" s="670">
        <v>125</v>
      </c>
      <c r="G204" s="670">
        <v>125</v>
      </c>
      <c r="H204" s="638">
        <v>0</v>
      </c>
      <c r="I204" s="670">
        <v>125</v>
      </c>
      <c r="J204" s="154"/>
    </row>
    <row r="205" spans="1:10" ht="18">
      <c r="A205" s="585">
        <v>197</v>
      </c>
      <c r="B205" s="658">
        <v>41083</v>
      </c>
      <c r="C205" s="511" t="s">
        <v>2046</v>
      </c>
      <c r="D205" s="641" t="s">
        <v>2047</v>
      </c>
      <c r="E205" s="512" t="s">
        <v>1173</v>
      </c>
      <c r="F205" s="670">
        <v>125</v>
      </c>
      <c r="G205" s="670">
        <v>125</v>
      </c>
      <c r="H205" s="638">
        <v>0</v>
      </c>
      <c r="I205" s="670">
        <v>125</v>
      </c>
      <c r="J205" s="154"/>
    </row>
    <row r="206" spans="1:10" ht="18">
      <c r="A206" s="585">
        <v>198</v>
      </c>
      <c r="B206" s="658">
        <v>41083</v>
      </c>
      <c r="C206" s="511" t="s">
        <v>2048</v>
      </c>
      <c r="D206" s="641" t="s">
        <v>2049</v>
      </c>
      <c r="E206" s="512" t="s">
        <v>1173</v>
      </c>
      <c r="F206" s="670">
        <v>162.5</v>
      </c>
      <c r="G206" s="670">
        <v>162.5</v>
      </c>
      <c r="H206" s="638">
        <v>0</v>
      </c>
      <c r="I206" s="670">
        <v>162.5</v>
      </c>
      <c r="J206" s="154"/>
    </row>
    <row r="207" spans="1:10" ht="18">
      <c r="A207" s="585">
        <v>199</v>
      </c>
      <c r="B207" s="658">
        <v>41083</v>
      </c>
      <c r="C207" s="511" t="s">
        <v>2050</v>
      </c>
      <c r="D207" s="641" t="s">
        <v>2051</v>
      </c>
      <c r="E207" s="512" t="s">
        <v>1173</v>
      </c>
      <c r="F207" s="670">
        <v>125</v>
      </c>
      <c r="G207" s="670">
        <v>125</v>
      </c>
      <c r="H207" s="638">
        <v>0</v>
      </c>
      <c r="I207" s="670">
        <v>125</v>
      </c>
      <c r="J207" s="154"/>
    </row>
    <row r="208" spans="1:10" ht="18">
      <c r="A208" s="585">
        <v>200</v>
      </c>
      <c r="B208" s="658">
        <v>41083</v>
      </c>
      <c r="C208" s="511" t="s">
        <v>2052</v>
      </c>
      <c r="D208" s="641" t="s">
        <v>2053</v>
      </c>
      <c r="E208" s="512" t="s">
        <v>1173</v>
      </c>
      <c r="F208" s="670">
        <v>162.5</v>
      </c>
      <c r="G208" s="670">
        <v>162.5</v>
      </c>
      <c r="H208" s="638">
        <v>0</v>
      </c>
      <c r="I208" s="670">
        <v>162.5</v>
      </c>
      <c r="J208" s="154"/>
    </row>
    <row r="209" spans="1:10" ht="18">
      <c r="A209" s="585">
        <v>201</v>
      </c>
      <c r="B209" s="658">
        <v>41084</v>
      </c>
      <c r="C209" s="511" t="s">
        <v>2054</v>
      </c>
      <c r="D209" s="641" t="s">
        <v>2055</v>
      </c>
      <c r="E209" s="512" t="s">
        <v>1173</v>
      </c>
      <c r="F209" s="670">
        <v>162.5</v>
      </c>
      <c r="G209" s="670">
        <v>162.5</v>
      </c>
      <c r="H209" s="638">
        <v>0</v>
      </c>
      <c r="I209" s="670">
        <v>162.5</v>
      </c>
      <c r="J209" s="154"/>
    </row>
    <row r="210" spans="1:10" ht="18">
      <c r="A210" s="585">
        <v>202</v>
      </c>
      <c r="B210" s="658">
        <v>41084</v>
      </c>
      <c r="C210" s="511" t="s">
        <v>2056</v>
      </c>
      <c r="D210" s="641" t="s">
        <v>2057</v>
      </c>
      <c r="E210" s="512" t="s">
        <v>1173</v>
      </c>
      <c r="F210" s="670">
        <v>162.5</v>
      </c>
      <c r="G210" s="670">
        <v>162.5</v>
      </c>
      <c r="H210" s="638">
        <v>0</v>
      </c>
      <c r="I210" s="670">
        <v>162.5</v>
      </c>
      <c r="J210" s="154"/>
    </row>
    <row r="211" spans="1:10" ht="18">
      <c r="A211" s="585">
        <v>203</v>
      </c>
      <c r="B211" s="658">
        <v>41084</v>
      </c>
      <c r="C211" s="511" t="s">
        <v>2058</v>
      </c>
      <c r="D211" s="641" t="s">
        <v>2059</v>
      </c>
      <c r="E211" s="512" t="s">
        <v>1173</v>
      </c>
      <c r="F211" s="670">
        <v>162.5</v>
      </c>
      <c r="G211" s="670">
        <v>162.5</v>
      </c>
      <c r="H211" s="638">
        <v>0</v>
      </c>
      <c r="I211" s="670">
        <v>162.5</v>
      </c>
      <c r="J211" s="154"/>
    </row>
    <row r="212" spans="1:10" ht="18">
      <c r="A212" s="585">
        <v>204</v>
      </c>
      <c r="B212" s="658">
        <v>41084</v>
      </c>
      <c r="C212" s="511" t="s">
        <v>2060</v>
      </c>
      <c r="D212" s="641" t="s">
        <v>2061</v>
      </c>
      <c r="E212" s="512" t="s">
        <v>1173</v>
      </c>
      <c r="F212" s="670">
        <v>162.5</v>
      </c>
      <c r="G212" s="670">
        <v>162.5</v>
      </c>
      <c r="H212" s="638">
        <v>0</v>
      </c>
      <c r="I212" s="670">
        <v>162.5</v>
      </c>
      <c r="J212" s="154"/>
    </row>
    <row r="213" spans="1:10" ht="18">
      <c r="A213" s="585">
        <v>205</v>
      </c>
      <c r="B213" s="658">
        <v>41072</v>
      </c>
      <c r="C213" s="511" t="s">
        <v>2062</v>
      </c>
      <c r="D213" s="641" t="s">
        <v>2063</v>
      </c>
      <c r="E213" s="512" t="s">
        <v>1173</v>
      </c>
      <c r="F213" s="670">
        <v>162.5</v>
      </c>
      <c r="G213" s="670">
        <v>162.5</v>
      </c>
      <c r="H213" s="638">
        <v>0</v>
      </c>
      <c r="I213" s="670">
        <v>162.5</v>
      </c>
      <c r="J213" s="154"/>
    </row>
    <row r="214" spans="1:10" ht="18">
      <c r="A214" s="585">
        <v>206</v>
      </c>
      <c r="B214" s="658">
        <v>41084</v>
      </c>
      <c r="C214" s="511" t="s">
        <v>2064</v>
      </c>
      <c r="D214" s="641" t="s">
        <v>2065</v>
      </c>
      <c r="E214" s="512" t="s">
        <v>1173</v>
      </c>
      <c r="F214" s="670">
        <v>162.5</v>
      </c>
      <c r="G214" s="670">
        <v>162.5</v>
      </c>
      <c r="H214" s="638">
        <v>0</v>
      </c>
      <c r="I214" s="670">
        <v>162.5</v>
      </c>
      <c r="J214" s="154"/>
    </row>
    <row r="215" spans="1:10" ht="18">
      <c r="A215" s="585">
        <v>207</v>
      </c>
      <c r="B215" s="658">
        <v>41084</v>
      </c>
      <c r="C215" s="511" t="s">
        <v>2066</v>
      </c>
      <c r="D215" s="641" t="s">
        <v>2067</v>
      </c>
      <c r="E215" s="512" t="s">
        <v>1173</v>
      </c>
      <c r="F215" s="670">
        <v>125</v>
      </c>
      <c r="G215" s="670">
        <v>125</v>
      </c>
      <c r="H215" s="638">
        <v>0</v>
      </c>
      <c r="I215" s="670">
        <v>125</v>
      </c>
      <c r="J215" s="154"/>
    </row>
    <row r="216" spans="1:10" ht="18">
      <c r="A216" s="585">
        <v>208</v>
      </c>
      <c r="B216" s="658">
        <v>41072</v>
      </c>
      <c r="C216" s="511" t="s">
        <v>2068</v>
      </c>
      <c r="D216" s="641" t="s">
        <v>2069</v>
      </c>
      <c r="E216" s="512" t="s">
        <v>1173</v>
      </c>
      <c r="F216" s="670">
        <v>162.5</v>
      </c>
      <c r="G216" s="670">
        <v>162.5</v>
      </c>
      <c r="H216" s="638">
        <v>0</v>
      </c>
      <c r="I216" s="670">
        <v>162.5</v>
      </c>
      <c r="J216" s="154"/>
    </row>
    <row r="217" spans="1:10" ht="18">
      <c r="A217" s="585">
        <v>209</v>
      </c>
      <c r="B217" s="658">
        <v>41084</v>
      </c>
      <c r="C217" s="511" t="s">
        <v>2070</v>
      </c>
      <c r="D217" s="641" t="s">
        <v>2071</v>
      </c>
      <c r="E217" s="512" t="s">
        <v>1173</v>
      </c>
      <c r="F217" s="670">
        <v>162.5</v>
      </c>
      <c r="G217" s="670">
        <v>162.5</v>
      </c>
      <c r="H217" s="638">
        <v>0</v>
      </c>
      <c r="I217" s="670">
        <v>162.5</v>
      </c>
      <c r="J217" s="154"/>
    </row>
    <row r="218" spans="1:10" ht="18">
      <c r="A218" s="585">
        <v>210</v>
      </c>
      <c r="B218" s="658">
        <v>41084</v>
      </c>
      <c r="C218" s="511" t="s">
        <v>2072</v>
      </c>
      <c r="D218" s="641" t="s">
        <v>2073</v>
      </c>
      <c r="E218" s="512" t="s">
        <v>1173</v>
      </c>
      <c r="F218" s="670">
        <v>162.5</v>
      </c>
      <c r="G218" s="670">
        <v>162.5</v>
      </c>
      <c r="H218" s="638">
        <v>0</v>
      </c>
      <c r="I218" s="670">
        <v>162.5</v>
      </c>
      <c r="J218" s="154"/>
    </row>
    <row r="219" spans="1:10" ht="18">
      <c r="A219" s="585">
        <v>211</v>
      </c>
      <c r="B219" s="658">
        <v>41084</v>
      </c>
      <c r="C219" s="511" t="s">
        <v>2074</v>
      </c>
      <c r="D219" s="641" t="s">
        <v>2075</v>
      </c>
      <c r="E219" s="512" t="s">
        <v>1173</v>
      </c>
      <c r="F219" s="670">
        <v>125</v>
      </c>
      <c r="G219" s="670">
        <v>125</v>
      </c>
      <c r="H219" s="638">
        <v>0</v>
      </c>
      <c r="I219" s="670">
        <v>125</v>
      </c>
      <c r="J219" s="154"/>
    </row>
    <row r="220" spans="1:10" ht="18">
      <c r="A220" s="585">
        <v>212</v>
      </c>
      <c r="B220" s="658">
        <v>41084</v>
      </c>
      <c r="C220" s="511" t="s">
        <v>2076</v>
      </c>
      <c r="D220" s="641" t="s">
        <v>2077</v>
      </c>
      <c r="E220" s="512" t="s">
        <v>1173</v>
      </c>
      <c r="F220" s="670">
        <v>162.5</v>
      </c>
      <c r="G220" s="670">
        <v>162.5</v>
      </c>
      <c r="H220" s="638">
        <v>0</v>
      </c>
      <c r="I220" s="670">
        <v>162.5</v>
      </c>
      <c r="J220" s="154"/>
    </row>
    <row r="221" spans="1:10" ht="18">
      <c r="A221" s="585">
        <v>213</v>
      </c>
      <c r="B221" s="658">
        <v>41085</v>
      </c>
      <c r="C221" s="511" t="s">
        <v>2078</v>
      </c>
      <c r="D221" s="641" t="s">
        <v>2079</v>
      </c>
      <c r="E221" s="512" t="s">
        <v>1173</v>
      </c>
      <c r="F221" s="670">
        <v>100</v>
      </c>
      <c r="G221" s="670">
        <v>100</v>
      </c>
      <c r="H221" s="638">
        <v>0</v>
      </c>
      <c r="I221" s="670">
        <v>100</v>
      </c>
      <c r="J221" s="154"/>
    </row>
    <row r="222" spans="1:10" ht="18">
      <c r="A222" s="585">
        <v>214</v>
      </c>
      <c r="B222" s="658">
        <v>41085</v>
      </c>
      <c r="C222" s="511" t="s">
        <v>2080</v>
      </c>
      <c r="D222" s="641" t="s">
        <v>2081</v>
      </c>
      <c r="E222" s="512" t="s">
        <v>1173</v>
      </c>
      <c r="F222" s="670">
        <v>100</v>
      </c>
      <c r="G222" s="670">
        <v>100</v>
      </c>
      <c r="H222" s="638">
        <v>0</v>
      </c>
      <c r="I222" s="670">
        <v>100</v>
      </c>
      <c r="J222" s="154"/>
    </row>
    <row r="223" spans="1:10" ht="18">
      <c r="A223" s="585">
        <v>215</v>
      </c>
      <c r="B223" s="658">
        <v>41085</v>
      </c>
      <c r="C223" s="511" t="s">
        <v>2082</v>
      </c>
      <c r="D223" s="641" t="s">
        <v>2083</v>
      </c>
      <c r="E223" s="512" t="s">
        <v>1173</v>
      </c>
      <c r="F223" s="670">
        <v>162.5</v>
      </c>
      <c r="G223" s="670">
        <v>162.5</v>
      </c>
      <c r="H223" s="638">
        <v>0</v>
      </c>
      <c r="I223" s="670">
        <v>162.5</v>
      </c>
      <c r="J223" s="154"/>
    </row>
    <row r="224" spans="1:10" ht="18">
      <c r="A224" s="585">
        <v>216</v>
      </c>
      <c r="B224" s="658">
        <v>41085</v>
      </c>
      <c r="C224" s="511" t="s">
        <v>2084</v>
      </c>
      <c r="D224" s="641" t="s">
        <v>2085</v>
      </c>
      <c r="E224" s="512" t="s">
        <v>1173</v>
      </c>
      <c r="F224" s="670">
        <v>162.5</v>
      </c>
      <c r="G224" s="670">
        <v>162.5</v>
      </c>
      <c r="H224" s="638">
        <v>0</v>
      </c>
      <c r="I224" s="670">
        <v>162.5</v>
      </c>
      <c r="J224" s="154"/>
    </row>
    <row r="225" spans="1:10" ht="18">
      <c r="A225" s="585">
        <v>217</v>
      </c>
      <c r="B225" s="658">
        <v>41084</v>
      </c>
      <c r="C225" s="511" t="s">
        <v>2086</v>
      </c>
      <c r="D225" s="641" t="s">
        <v>2087</v>
      </c>
      <c r="E225" s="512" t="s">
        <v>1173</v>
      </c>
      <c r="F225" s="670">
        <v>125</v>
      </c>
      <c r="G225" s="670">
        <v>125</v>
      </c>
      <c r="H225" s="638">
        <v>0</v>
      </c>
      <c r="I225" s="670">
        <v>125</v>
      </c>
      <c r="J225" s="154"/>
    </row>
    <row r="226" spans="1:10" ht="18">
      <c r="A226" s="585">
        <v>218</v>
      </c>
      <c r="B226" s="658">
        <v>41084</v>
      </c>
      <c r="C226" s="511" t="s">
        <v>2088</v>
      </c>
      <c r="D226" s="641" t="s">
        <v>2089</v>
      </c>
      <c r="E226" s="512" t="s">
        <v>1173</v>
      </c>
      <c r="F226" s="670">
        <v>162.5</v>
      </c>
      <c r="G226" s="670">
        <v>162.5</v>
      </c>
      <c r="H226" s="638">
        <v>0</v>
      </c>
      <c r="I226" s="670">
        <v>162.5</v>
      </c>
      <c r="J226" s="154"/>
    </row>
    <row r="227" spans="1:10" ht="18">
      <c r="A227" s="585">
        <v>219</v>
      </c>
      <c r="B227" s="658">
        <v>41083</v>
      </c>
      <c r="C227" s="511" t="s">
        <v>2090</v>
      </c>
      <c r="D227" s="641" t="s">
        <v>2091</v>
      </c>
      <c r="E227" s="512" t="s">
        <v>1173</v>
      </c>
      <c r="F227" s="670">
        <v>125</v>
      </c>
      <c r="G227" s="670">
        <v>125</v>
      </c>
      <c r="H227" s="638">
        <v>0</v>
      </c>
      <c r="I227" s="670">
        <v>125</v>
      </c>
      <c r="J227" s="154"/>
    </row>
    <row r="228" spans="1:10" ht="18">
      <c r="A228" s="585">
        <v>220</v>
      </c>
      <c r="B228" s="658">
        <v>41083</v>
      </c>
      <c r="C228" s="511" t="s">
        <v>2092</v>
      </c>
      <c r="D228" s="641" t="s">
        <v>2093</v>
      </c>
      <c r="E228" s="512" t="s">
        <v>1173</v>
      </c>
      <c r="F228" s="670">
        <v>125</v>
      </c>
      <c r="G228" s="670">
        <v>125</v>
      </c>
      <c r="H228" s="638">
        <v>0</v>
      </c>
      <c r="I228" s="670">
        <v>125</v>
      </c>
      <c r="J228" s="154"/>
    </row>
    <row r="229" spans="1:10" ht="18">
      <c r="A229" s="585">
        <v>221</v>
      </c>
      <c r="B229" s="658">
        <v>41085</v>
      </c>
      <c r="C229" s="511" t="s">
        <v>2094</v>
      </c>
      <c r="D229" s="641" t="s">
        <v>2095</v>
      </c>
      <c r="E229" s="512" t="s">
        <v>1173</v>
      </c>
      <c r="F229" s="670">
        <v>162.5</v>
      </c>
      <c r="G229" s="670">
        <v>162.5</v>
      </c>
      <c r="H229" s="638">
        <v>0</v>
      </c>
      <c r="I229" s="670">
        <v>162.5</v>
      </c>
      <c r="J229" s="154"/>
    </row>
    <row r="230" spans="1:10" ht="18">
      <c r="A230" s="585">
        <v>222</v>
      </c>
      <c r="B230" s="658">
        <v>41085</v>
      </c>
      <c r="C230" s="511" t="s">
        <v>2096</v>
      </c>
      <c r="D230" s="641" t="s">
        <v>2097</v>
      </c>
      <c r="E230" s="512" t="s">
        <v>1173</v>
      </c>
      <c r="F230" s="670">
        <v>162.5</v>
      </c>
      <c r="G230" s="670">
        <v>162.5</v>
      </c>
      <c r="H230" s="638">
        <v>0</v>
      </c>
      <c r="I230" s="670">
        <v>162.5</v>
      </c>
      <c r="J230" s="154"/>
    </row>
    <row r="231" spans="1:10" ht="18">
      <c r="A231" s="585">
        <v>223</v>
      </c>
      <c r="B231" s="658">
        <v>41085</v>
      </c>
      <c r="C231" s="511" t="s">
        <v>2098</v>
      </c>
      <c r="D231" s="641" t="s">
        <v>2099</v>
      </c>
      <c r="E231" s="512" t="s">
        <v>1173</v>
      </c>
      <c r="F231" s="670">
        <v>125</v>
      </c>
      <c r="G231" s="670">
        <v>125</v>
      </c>
      <c r="H231" s="638">
        <v>0</v>
      </c>
      <c r="I231" s="670">
        <v>125</v>
      </c>
      <c r="J231" s="154"/>
    </row>
    <row r="232" spans="1:10" ht="18">
      <c r="A232" s="585">
        <v>224</v>
      </c>
      <c r="B232" s="658">
        <v>41085</v>
      </c>
      <c r="C232" s="511" t="s">
        <v>2100</v>
      </c>
      <c r="D232" s="641" t="s">
        <v>2101</v>
      </c>
      <c r="E232" s="512" t="s">
        <v>1173</v>
      </c>
      <c r="F232" s="670">
        <v>125</v>
      </c>
      <c r="G232" s="670">
        <v>125</v>
      </c>
      <c r="H232" s="638">
        <v>0</v>
      </c>
      <c r="I232" s="670">
        <v>125</v>
      </c>
      <c r="J232" s="154"/>
    </row>
    <row r="233" spans="1:10" ht="18">
      <c r="A233" s="585">
        <v>225</v>
      </c>
      <c r="B233" s="658">
        <v>41085</v>
      </c>
      <c r="C233" s="511" t="s">
        <v>2102</v>
      </c>
      <c r="D233" s="641" t="s">
        <v>2103</v>
      </c>
      <c r="E233" s="512" t="s">
        <v>1173</v>
      </c>
      <c r="F233" s="670">
        <v>162.5</v>
      </c>
      <c r="G233" s="670">
        <v>162.5</v>
      </c>
      <c r="H233" s="638">
        <v>0</v>
      </c>
      <c r="I233" s="670">
        <v>162.5</v>
      </c>
      <c r="J233" s="154"/>
    </row>
    <row r="234" spans="1:10" ht="18">
      <c r="A234" s="585">
        <v>226</v>
      </c>
      <c r="B234" s="658">
        <v>41086</v>
      </c>
      <c r="C234" s="511" t="s">
        <v>2104</v>
      </c>
      <c r="D234" s="641" t="s">
        <v>2105</v>
      </c>
      <c r="E234" s="512" t="s">
        <v>1173</v>
      </c>
      <c r="F234" s="670">
        <v>162.5</v>
      </c>
      <c r="G234" s="670">
        <v>162.5</v>
      </c>
      <c r="H234" s="638">
        <v>0</v>
      </c>
      <c r="I234" s="670">
        <v>162.5</v>
      </c>
      <c r="J234" s="154"/>
    </row>
    <row r="235" spans="1:10" ht="18">
      <c r="A235" s="585">
        <v>227</v>
      </c>
      <c r="B235" s="658">
        <v>41086</v>
      </c>
      <c r="C235" s="511" t="s">
        <v>2106</v>
      </c>
      <c r="D235" s="641" t="s">
        <v>2107</v>
      </c>
      <c r="E235" s="512" t="s">
        <v>1173</v>
      </c>
      <c r="F235" s="670">
        <v>162.5</v>
      </c>
      <c r="G235" s="670">
        <v>162.5</v>
      </c>
      <c r="H235" s="638">
        <v>0</v>
      </c>
      <c r="I235" s="670">
        <v>162.5</v>
      </c>
      <c r="J235" s="154"/>
    </row>
    <row r="236" spans="1:10" ht="18">
      <c r="A236" s="585">
        <v>228</v>
      </c>
      <c r="B236" s="658">
        <v>41086</v>
      </c>
      <c r="C236" s="511" t="s">
        <v>2108</v>
      </c>
      <c r="D236" s="641" t="s">
        <v>2109</v>
      </c>
      <c r="E236" s="512" t="s">
        <v>1173</v>
      </c>
      <c r="F236" s="670">
        <v>162.5</v>
      </c>
      <c r="G236" s="670">
        <v>162.5</v>
      </c>
      <c r="H236" s="638">
        <v>0</v>
      </c>
      <c r="I236" s="670">
        <v>162.5</v>
      </c>
      <c r="J236" s="154"/>
    </row>
    <row r="237" spans="1:10" ht="18">
      <c r="A237" s="585">
        <v>229</v>
      </c>
      <c r="B237" s="658">
        <v>41086</v>
      </c>
      <c r="C237" s="511" t="s">
        <v>2110</v>
      </c>
      <c r="D237" s="641" t="s">
        <v>2111</v>
      </c>
      <c r="E237" s="512" t="s">
        <v>1173</v>
      </c>
      <c r="F237" s="670">
        <v>125</v>
      </c>
      <c r="G237" s="670">
        <v>125</v>
      </c>
      <c r="H237" s="638">
        <v>0</v>
      </c>
      <c r="I237" s="670">
        <v>125</v>
      </c>
      <c r="J237" s="154"/>
    </row>
    <row r="238" spans="1:10" ht="18">
      <c r="A238" s="585">
        <v>230</v>
      </c>
      <c r="B238" s="658">
        <v>41086</v>
      </c>
      <c r="C238" s="511" t="s">
        <v>2112</v>
      </c>
      <c r="D238" s="641" t="s">
        <v>2113</v>
      </c>
      <c r="E238" s="512" t="s">
        <v>1173</v>
      </c>
      <c r="F238" s="670">
        <v>125</v>
      </c>
      <c r="G238" s="670">
        <v>125</v>
      </c>
      <c r="H238" s="638">
        <v>0</v>
      </c>
      <c r="I238" s="670">
        <v>125</v>
      </c>
      <c r="J238" s="154"/>
    </row>
    <row r="239" spans="1:10" ht="18">
      <c r="A239" s="585">
        <v>231</v>
      </c>
      <c r="B239" s="658">
        <v>41085</v>
      </c>
      <c r="C239" s="511" t="s">
        <v>2114</v>
      </c>
      <c r="D239" s="641" t="s">
        <v>2115</v>
      </c>
      <c r="E239" s="512" t="s">
        <v>1173</v>
      </c>
      <c r="F239" s="670">
        <v>100</v>
      </c>
      <c r="G239" s="670">
        <v>100</v>
      </c>
      <c r="H239" s="638">
        <v>0</v>
      </c>
      <c r="I239" s="670">
        <v>100</v>
      </c>
      <c r="J239" s="154"/>
    </row>
    <row r="240" spans="1:10" ht="18">
      <c r="A240" s="585">
        <v>232</v>
      </c>
      <c r="B240" s="658">
        <v>41085</v>
      </c>
      <c r="C240" s="511" t="s">
        <v>2116</v>
      </c>
      <c r="D240" s="641" t="s">
        <v>2117</v>
      </c>
      <c r="E240" s="512" t="s">
        <v>1173</v>
      </c>
      <c r="F240" s="670">
        <v>100</v>
      </c>
      <c r="G240" s="670">
        <v>100</v>
      </c>
      <c r="H240" s="638">
        <v>0</v>
      </c>
      <c r="I240" s="670">
        <v>100</v>
      </c>
      <c r="J240" s="154"/>
    </row>
    <row r="241" spans="1:10" ht="18">
      <c r="A241" s="585">
        <v>233</v>
      </c>
      <c r="B241" s="658">
        <v>41085</v>
      </c>
      <c r="C241" s="511" t="s">
        <v>2118</v>
      </c>
      <c r="D241" s="641" t="s">
        <v>2119</v>
      </c>
      <c r="E241" s="512" t="s">
        <v>1173</v>
      </c>
      <c r="F241" s="670">
        <v>100</v>
      </c>
      <c r="G241" s="670">
        <v>100</v>
      </c>
      <c r="H241" s="638">
        <v>0</v>
      </c>
      <c r="I241" s="670">
        <v>100</v>
      </c>
      <c r="J241" s="154"/>
    </row>
    <row r="242" spans="1:10" ht="18">
      <c r="A242" s="585">
        <v>234</v>
      </c>
      <c r="B242" s="658">
        <v>41085</v>
      </c>
      <c r="C242" s="511" t="s">
        <v>2120</v>
      </c>
      <c r="D242" s="641" t="s">
        <v>2121</v>
      </c>
      <c r="E242" s="512" t="s">
        <v>1173</v>
      </c>
      <c r="F242" s="670">
        <v>125</v>
      </c>
      <c r="G242" s="670">
        <v>125</v>
      </c>
      <c r="H242" s="638">
        <v>0</v>
      </c>
      <c r="I242" s="670">
        <v>125</v>
      </c>
      <c r="J242" s="154"/>
    </row>
    <row r="243" spans="1:10" ht="18">
      <c r="A243" s="585">
        <v>235</v>
      </c>
      <c r="B243" s="658">
        <v>41085</v>
      </c>
      <c r="C243" s="511" t="s">
        <v>2122</v>
      </c>
      <c r="D243" s="641" t="s">
        <v>2123</v>
      </c>
      <c r="E243" s="512" t="s">
        <v>1173</v>
      </c>
      <c r="F243" s="670">
        <v>125</v>
      </c>
      <c r="G243" s="670">
        <v>125</v>
      </c>
      <c r="H243" s="638">
        <v>0</v>
      </c>
      <c r="I243" s="670">
        <v>125</v>
      </c>
      <c r="J243" s="154"/>
    </row>
    <row r="244" spans="1:10" ht="18">
      <c r="A244" s="585">
        <v>236</v>
      </c>
      <c r="B244" s="658">
        <v>41085</v>
      </c>
      <c r="C244" s="511" t="s">
        <v>2124</v>
      </c>
      <c r="D244" s="641" t="s">
        <v>2125</v>
      </c>
      <c r="E244" s="512" t="s">
        <v>1173</v>
      </c>
      <c r="F244" s="670">
        <v>125</v>
      </c>
      <c r="G244" s="670">
        <v>125</v>
      </c>
      <c r="H244" s="638">
        <v>0</v>
      </c>
      <c r="I244" s="670">
        <v>125</v>
      </c>
      <c r="J244" s="154"/>
    </row>
    <row r="245" spans="1:10" ht="18">
      <c r="A245" s="585">
        <v>237</v>
      </c>
      <c r="B245" s="658">
        <v>41085</v>
      </c>
      <c r="C245" s="511" t="s">
        <v>2126</v>
      </c>
      <c r="D245" s="641" t="s">
        <v>2127</v>
      </c>
      <c r="E245" s="512" t="s">
        <v>1173</v>
      </c>
      <c r="F245" s="670">
        <v>100</v>
      </c>
      <c r="G245" s="670">
        <v>100</v>
      </c>
      <c r="H245" s="638">
        <v>0</v>
      </c>
      <c r="I245" s="670">
        <v>100</v>
      </c>
      <c r="J245" s="154"/>
    </row>
    <row r="246" spans="1:10" ht="18">
      <c r="A246" s="585">
        <v>238</v>
      </c>
      <c r="B246" s="658">
        <v>41085</v>
      </c>
      <c r="C246" s="511" t="s">
        <v>2128</v>
      </c>
      <c r="D246" s="641" t="s">
        <v>2129</v>
      </c>
      <c r="E246" s="512" t="s">
        <v>1173</v>
      </c>
      <c r="F246" s="670">
        <v>100</v>
      </c>
      <c r="G246" s="670">
        <v>100</v>
      </c>
      <c r="H246" s="638">
        <v>0</v>
      </c>
      <c r="I246" s="670">
        <v>100</v>
      </c>
      <c r="J246" s="154"/>
    </row>
    <row r="247" spans="1:10" ht="18">
      <c r="A247" s="585">
        <v>239</v>
      </c>
      <c r="B247" s="658">
        <v>41085</v>
      </c>
      <c r="C247" s="511" t="s">
        <v>2130</v>
      </c>
      <c r="D247" s="641" t="s">
        <v>2131</v>
      </c>
      <c r="E247" s="512" t="s">
        <v>1173</v>
      </c>
      <c r="F247" s="670">
        <v>100</v>
      </c>
      <c r="G247" s="670">
        <v>100</v>
      </c>
      <c r="H247" s="638">
        <v>0</v>
      </c>
      <c r="I247" s="670">
        <v>100</v>
      </c>
      <c r="J247" s="154"/>
    </row>
    <row r="248" spans="1:10" ht="18">
      <c r="A248" s="585">
        <v>240</v>
      </c>
      <c r="B248" s="658">
        <v>41086</v>
      </c>
      <c r="C248" s="511" t="s">
        <v>2132</v>
      </c>
      <c r="D248" s="641" t="s">
        <v>2133</v>
      </c>
      <c r="E248" s="512" t="s">
        <v>1173</v>
      </c>
      <c r="F248" s="670">
        <v>100</v>
      </c>
      <c r="G248" s="670">
        <v>100</v>
      </c>
      <c r="H248" s="638">
        <v>0</v>
      </c>
      <c r="I248" s="670">
        <v>100</v>
      </c>
      <c r="J248" s="154"/>
    </row>
    <row r="249" spans="1:10" ht="18">
      <c r="A249" s="585">
        <v>241</v>
      </c>
      <c r="B249" s="658">
        <v>41086</v>
      </c>
      <c r="C249" s="511" t="s">
        <v>2134</v>
      </c>
      <c r="D249" s="641" t="s">
        <v>2135</v>
      </c>
      <c r="E249" s="512" t="s">
        <v>1173</v>
      </c>
      <c r="F249" s="670">
        <v>100</v>
      </c>
      <c r="G249" s="670">
        <v>100</v>
      </c>
      <c r="H249" s="638">
        <v>0</v>
      </c>
      <c r="I249" s="670">
        <v>100</v>
      </c>
      <c r="J249" s="154"/>
    </row>
    <row r="250" spans="1:10" ht="18">
      <c r="A250" s="585">
        <v>242</v>
      </c>
      <c r="B250" s="658">
        <v>41086</v>
      </c>
      <c r="C250" s="511" t="s">
        <v>2136</v>
      </c>
      <c r="D250" s="641" t="s">
        <v>2137</v>
      </c>
      <c r="E250" s="512" t="s">
        <v>1173</v>
      </c>
      <c r="F250" s="670">
        <v>100</v>
      </c>
      <c r="G250" s="670">
        <v>100</v>
      </c>
      <c r="H250" s="638">
        <v>0</v>
      </c>
      <c r="I250" s="670">
        <v>100</v>
      </c>
      <c r="J250" s="154"/>
    </row>
    <row r="251" spans="1:10" ht="18">
      <c r="A251" s="585">
        <v>243</v>
      </c>
      <c r="B251" s="658">
        <v>41086</v>
      </c>
      <c r="C251" s="511" t="s">
        <v>2138</v>
      </c>
      <c r="D251" s="641" t="s">
        <v>2139</v>
      </c>
      <c r="E251" s="512" t="s">
        <v>1173</v>
      </c>
      <c r="F251" s="670">
        <v>100</v>
      </c>
      <c r="G251" s="670">
        <v>100</v>
      </c>
      <c r="H251" s="638">
        <v>0</v>
      </c>
      <c r="I251" s="670">
        <v>100</v>
      </c>
      <c r="J251" s="154"/>
    </row>
    <row r="252" spans="1:10" ht="18">
      <c r="A252" s="585">
        <v>244</v>
      </c>
      <c r="B252" s="658">
        <v>41086</v>
      </c>
      <c r="C252" s="511" t="s">
        <v>2140</v>
      </c>
      <c r="D252" s="641" t="s">
        <v>2141</v>
      </c>
      <c r="E252" s="512" t="s">
        <v>1173</v>
      </c>
      <c r="F252" s="670">
        <v>162.5</v>
      </c>
      <c r="G252" s="670">
        <v>162.5</v>
      </c>
      <c r="H252" s="638">
        <v>0</v>
      </c>
      <c r="I252" s="670">
        <v>162.5</v>
      </c>
      <c r="J252" s="154"/>
    </row>
    <row r="253" spans="1:10" ht="18">
      <c r="A253" s="585">
        <v>245</v>
      </c>
      <c r="B253" s="658">
        <v>41086</v>
      </c>
      <c r="C253" s="511" t="s">
        <v>2142</v>
      </c>
      <c r="D253" s="641" t="s">
        <v>2143</v>
      </c>
      <c r="E253" s="512" t="s">
        <v>1173</v>
      </c>
      <c r="F253" s="670">
        <v>100</v>
      </c>
      <c r="G253" s="670">
        <v>100</v>
      </c>
      <c r="H253" s="638">
        <v>0</v>
      </c>
      <c r="I253" s="670">
        <v>100</v>
      </c>
      <c r="J253" s="154"/>
    </row>
    <row r="254" spans="1:10" ht="18">
      <c r="A254" s="585">
        <v>246</v>
      </c>
      <c r="B254" s="658">
        <v>41086</v>
      </c>
      <c r="C254" s="511" t="s">
        <v>2144</v>
      </c>
      <c r="D254" s="641" t="s">
        <v>2145</v>
      </c>
      <c r="E254" s="512" t="s">
        <v>1173</v>
      </c>
      <c r="F254" s="670">
        <v>100</v>
      </c>
      <c r="G254" s="670">
        <v>100</v>
      </c>
      <c r="H254" s="638">
        <v>0</v>
      </c>
      <c r="I254" s="670">
        <v>100</v>
      </c>
      <c r="J254" s="154"/>
    </row>
    <row r="255" spans="1:10" ht="18">
      <c r="A255" s="585">
        <v>247</v>
      </c>
      <c r="B255" s="658">
        <v>41086</v>
      </c>
      <c r="C255" s="511" t="s">
        <v>2146</v>
      </c>
      <c r="D255" s="641" t="s">
        <v>2147</v>
      </c>
      <c r="E255" s="512" t="s">
        <v>1173</v>
      </c>
      <c r="F255" s="670">
        <v>125</v>
      </c>
      <c r="G255" s="670">
        <v>125</v>
      </c>
      <c r="H255" s="638">
        <v>0</v>
      </c>
      <c r="I255" s="670">
        <v>125</v>
      </c>
      <c r="J255" s="154"/>
    </row>
    <row r="256" spans="1:10" ht="18">
      <c r="A256" s="585">
        <v>248</v>
      </c>
      <c r="B256" s="658">
        <v>41086</v>
      </c>
      <c r="C256" s="511" t="s">
        <v>2148</v>
      </c>
      <c r="D256" s="641" t="s">
        <v>2149</v>
      </c>
      <c r="E256" s="512" t="s">
        <v>1173</v>
      </c>
      <c r="F256" s="670">
        <v>125</v>
      </c>
      <c r="G256" s="670">
        <v>125</v>
      </c>
      <c r="H256" s="638">
        <v>0</v>
      </c>
      <c r="I256" s="670">
        <v>125</v>
      </c>
      <c r="J256" s="154"/>
    </row>
    <row r="257" spans="1:10" ht="18">
      <c r="A257" s="585">
        <v>249</v>
      </c>
      <c r="B257" s="658">
        <v>41086</v>
      </c>
      <c r="C257" s="511" t="s">
        <v>2150</v>
      </c>
      <c r="D257" s="641" t="s">
        <v>2151</v>
      </c>
      <c r="E257" s="512" t="s">
        <v>1173</v>
      </c>
      <c r="F257" s="670">
        <v>125</v>
      </c>
      <c r="G257" s="670">
        <v>125</v>
      </c>
      <c r="H257" s="638">
        <v>0</v>
      </c>
      <c r="I257" s="670">
        <v>125</v>
      </c>
      <c r="J257" s="154"/>
    </row>
    <row r="258" spans="1:10" ht="18">
      <c r="A258" s="585">
        <v>250</v>
      </c>
      <c r="B258" s="658">
        <v>41086</v>
      </c>
      <c r="C258" s="511" t="s">
        <v>2152</v>
      </c>
      <c r="D258" s="641" t="s">
        <v>2153</v>
      </c>
      <c r="E258" s="512" t="s">
        <v>1173</v>
      </c>
      <c r="F258" s="670">
        <v>125</v>
      </c>
      <c r="G258" s="670">
        <v>125</v>
      </c>
      <c r="H258" s="638">
        <v>0</v>
      </c>
      <c r="I258" s="670">
        <v>125</v>
      </c>
      <c r="J258" s="154"/>
    </row>
    <row r="259" spans="1:10" ht="18">
      <c r="A259" s="585">
        <v>251</v>
      </c>
      <c r="B259" s="658">
        <v>41086</v>
      </c>
      <c r="C259" s="511" t="s">
        <v>2154</v>
      </c>
      <c r="D259" s="641" t="s">
        <v>2155</v>
      </c>
      <c r="E259" s="512" t="s">
        <v>1173</v>
      </c>
      <c r="F259" s="670">
        <v>100</v>
      </c>
      <c r="G259" s="670">
        <v>100</v>
      </c>
      <c r="H259" s="638">
        <v>0</v>
      </c>
      <c r="I259" s="670">
        <v>100</v>
      </c>
      <c r="J259" s="154"/>
    </row>
    <row r="260" spans="1:10" ht="18">
      <c r="A260" s="585">
        <v>252</v>
      </c>
      <c r="B260" s="658">
        <v>41086</v>
      </c>
      <c r="C260" s="511" t="s">
        <v>2156</v>
      </c>
      <c r="D260" s="641" t="s">
        <v>2157</v>
      </c>
      <c r="E260" s="512" t="s">
        <v>1173</v>
      </c>
      <c r="F260" s="670">
        <v>100</v>
      </c>
      <c r="G260" s="670">
        <v>100</v>
      </c>
      <c r="H260" s="638">
        <v>0</v>
      </c>
      <c r="I260" s="670">
        <v>100</v>
      </c>
      <c r="J260" s="154"/>
    </row>
    <row r="261" spans="1:10" ht="18">
      <c r="A261" s="585">
        <v>253</v>
      </c>
      <c r="B261" s="658">
        <v>41086</v>
      </c>
      <c r="C261" s="511" t="s">
        <v>2158</v>
      </c>
      <c r="D261" s="641" t="s">
        <v>2159</v>
      </c>
      <c r="E261" s="512" t="s">
        <v>1173</v>
      </c>
      <c r="F261" s="670">
        <v>100</v>
      </c>
      <c r="G261" s="670">
        <v>100</v>
      </c>
      <c r="H261" s="638">
        <v>0</v>
      </c>
      <c r="I261" s="670">
        <v>100</v>
      </c>
      <c r="J261" s="154"/>
    </row>
    <row r="262" spans="1:10" ht="18">
      <c r="A262" s="585">
        <v>254</v>
      </c>
      <c r="B262" s="658">
        <v>41086</v>
      </c>
      <c r="C262" s="511" t="s">
        <v>2160</v>
      </c>
      <c r="D262" s="641" t="s">
        <v>2161</v>
      </c>
      <c r="E262" s="512" t="s">
        <v>1173</v>
      </c>
      <c r="F262" s="670">
        <v>100</v>
      </c>
      <c r="G262" s="670">
        <v>100</v>
      </c>
      <c r="H262" s="638">
        <v>0</v>
      </c>
      <c r="I262" s="670">
        <v>100</v>
      </c>
      <c r="J262" s="154"/>
    </row>
    <row r="263" spans="1:10" ht="18">
      <c r="A263" s="585">
        <v>255</v>
      </c>
      <c r="B263" s="658">
        <v>41086</v>
      </c>
      <c r="C263" s="511" t="s">
        <v>2162</v>
      </c>
      <c r="D263" s="641" t="s">
        <v>2163</v>
      </c>
      <c r="E263" s="512" t="s">
        <v>1173</v>
      </c>
      <c r="F263" s="670">
        <v>100</v>
      </c>
      <c r="G263" s="670">
        <v>100</v>
      </c>
      <c r="H263" s="638">
        <v>0</v>
      </c>
      <c r="I263" s="670">
        <v>100</v>
      </c>
      <c r="J263" s="154"/>
    </row>
    <row r="264" spans="1:10" ht="18">
      <c r="A264" s="585">
        <v>256</v>
      </c>
      <c r="B264" s="658">
        <v>41084</v>
      </c>
      <c r="C264" s="511" t="s">
        <v>2164</v>
      </c>
      <c r="D264" s="641" t="s">
        <v>2165</v>
      </c>
      <c r="E264" s="512" t="s">
        <v>1173</v>
      </c>
      <c r="F264" s="670">
        <v>100</v>
      </c>
      <c r="G264" s="670">
        <v>100</v>
      </c>
      <c r="H264" s="638">
        <v>0</v>
      </c>
      <c r="I264" s="670">
        <v>100</v>
      </c>
      <c r="J264" s="154"/>
    </row>
    <row r="265" spans="1:10" ht="18">
      <c r="A265" s="585">
        <v>257</v>
      </c>
      <c r="B265" s="658">
        <v>41084</v>
      </c>
      <c r="C265" s="511" t="s">
        <v>2166</v>
      </c>
      <c r="D265" s="641" t="s">
        <v>2167</v>
      </c>
      <c r="E265" s="512" t="s">
        <v>1173</v>
      </c>
      <c r="F265" s="670">
        <v>100</v>
      </c>
      <c r="G265" s="670">
        <v>100</v>
      </c>
      <c r="H265" s="638">
        <v>0</v>
      </c>
      <c r="I265" s="670">
        <v>100</v>
      </c>
      <c r="J265" s="154"/>
    </row>
    <row r="266" spans="1:10" ht="18">
      <c r="A266" s="585">
        <v>258</v>
      </c>
      <c r="B266" s="658">
        <v>41084</v>
      </c>
      <c r="C266" s="511" t="s">
        <v>2168</v>
      </c>
      <c r="D266" s="641" t="s">
        <v>2169</v>
      </c>
      <c r="E266" s="512" t="s">
        <v>1173</v>
      </c>
      <c r="F266" s="670">
        <v>100</v>
      </c>
      <c r="G266" s="670">
        <v>100</v>
      </c>
      <c r="H266" s="638">
        <v>0</v>
      </c>
      <c r="I266" s="670">
        <v>100</v>
      </c>
      <c r="J266" s="154"/>
    </row>
    <row r="267" spans="1:10" ht="18">
      <c r="A267" s="585">
        <v>259</v>
      </c>
      <c r="B267" s="658">
        <v>41086</v>
      </c>
      <c r="C267" s="511" t="s">
        <v>2170</v>
      </c>
      <c r="D267" s="641" t="s">
        <v>2171</v>
      </c>
      <c r="E267" s="512" t="s">
        <v>1173</v>
      </c>
      <c r="F267" s="670">
        <v>100</v>
      </c>
      <c r="G267" s="670">
        <v>100</v>
      </c>
      <c r="H267" s="638">
        <v>0</v>
      </c>
      <c r="I267" s="670">
        <v>100</v>
      </c>
      <c r="J267" s="154"/>
    </row>
    <row r="268" spans="1:10" ht="18">
      <c r="A268" s="585">
        <v>260</v>
      </c>
      <c r="B268" s="658">
        <v>41086</v>
      </c>
      <c r="C268" s="511" t="s">
        <v>2172</v>
      </c>
      <c r="D268" s="641" t="s">
        <v>2173</v>
      </c>
      <c r="E268" s="512" t="s">
        <v>1173</v>
      </c>
      <c r="F268" s="670">
        <v>100</v>
      </c>
      <c r="G268" s="670">
        <v>100</v>
      </c>
      <c r="H268" s="638">
        <v>0</v>
      </c>
      <c r="I268" s="670">
        <v>100</v>
      </c>
      <c r="J268" s="154"/>
    </row>
    <row r="269" spans="1:10" ht="18">
      <c r="A269" s="585">
        <v>261</v>
      </c>
      <c r="B269" s="658">
        <v>41086</v>
      </c>
      <c r="C269" s="511" t="s">
        <v>2174</v>
      </c>
      <c r="D269" s="641" t="s">
        <v>2175</v>
      </c>
      <c r="E269" s="512" t="s">
        <v>1173</v>
      </c>
      <c r="F269" s="670">
        <v>125</v>
      </c>
      <c r="G269" s="670">
        <v>125</v>
      </c>
      <c r="H269" s="638">
        <v>0</v>
      </c>
      <c r="I269" s="670">
        <v>125</v>
      </c>
      <c r="J269" s="154"/>
    </row>
    <row r="270" spans="1:10" ht="18">
      <c r="A270" s="585">
        <v>262</v>
      </c>
      <c r="B270" s="658">
        <v>41085</v>
      </c>
      <c r="C270" s="511" t="s">
        <v>2176</v>
      </c>
      <c r="D270" s="641" t="s">
        <v>2177</v>
      </c>
      <c r="E270" s="512" t="s">
        <v>1173</v>
      </c>
      <c r="F270" s="670">
        <v>100</v>
      </c>
      <c r="G270" s="670">
        <v>100</v>
      </c>
      <c r="H270" s="638">
        <v>0</v>
      </c>
      <c r="I270" s="670">
        <v>100</v>
      </c>
      <c r="J270" s="154"/>
    </row>
    <row r="271" spans="1:10" ht="18">
      <c r="A271" s="585">
        <v>263</v>
      </c>
      <c r="B271" s="658">
        <v>41085</v>
      </c>
      <c r="C271" s="511" t="s">
        <v>2178</v>
      </c>
      <c r="D271" s="641" t="s">
        <v>2179</v>
      </c>
      <c r="E271" s="512" t="s">
        <v>1173</v>
      </c>
      <c r="F271" s="670">
        <v>100</v>
      </c>
      <c r="G271" s="670">
        <v>100</v>
      </c>
      <c r="H271" s="638">
        <v>0</v>
      </c>
      <c r="I271" s="670">
        <v>100</v>
      </c>
      <c r="J271" s="154"/>
    </row>
    <row r="272" spans="1:10" ht="18">
      <c r="A272" s="585">
        <v>264</v>
      </c>
      <c r="B272" s="658">
        <v>41086</v>
      </c>
      <c r="C272" s="511" t="s">
        <v>2180</v>
      </c>
      <c r="D272" s="641" t="s">
        <v>2181</v>
      </c>
      <c r="E272" s="512" t="s">
        <v>1173</v>
      </c>
      <c r="F272" s="670">
        <v>162.5</v>
      </c>
      <c r="G272" s="670">
        <v>162.5</v>
      </c>
      <c r="H272" s="638">
        <v>0</v>
      </c>
      <c r="I272" s="670">
        <v>162.5</v>
      </c>
      <c r="J272" s="154"/>
    </row>
    <row r="273" spans="1:10" ht="18">
      <c r="A273" s="585">
        <v>265</v>
      </c>
      <c r="B273" s="658">
        <v>41086</v>
      </c>
      <c r="C273" s="511" t="s">
        <v>2182</v>
      </c>
      <c r="D273" s="641" t="s">
        <v>2183</v>
      </c>
      <c r="E273" s="512" t="s">
        <v>1173</v>
      </c>
      <c r="F273" s="670">
        <v>162.5</v>
      </c>
      <c r="G273" s="670">
        <v>162.5</v>
      </c>
      <c r="H273" s="638">
        <v>0</v>
      </c>
      <c r="I273" s="670">
        <v>162.5</v>
      </c>
      <c r="J273" s="154"/>
    </row>
    <row r="274" spans="1:10" ht="18">
      <c r="A274" s="585">
        <v>266</v>
      </c>
      <c r="B274" s="658">
        <v>41085</v>
      </c>
      <c r="C274" s="511" t="s">
        <v>2184</v>
      </c>
      <c r="D274" s="641" t="s">
        <v>2185</v>
      </c>
      <c r="E274" s="512" t="s">
        <v>1173</v>
      </c>
      <c r="F274" s="670">
        <v>125</v>
      </c>
      <c r="G274" s="670">
        <v>125</v>
      </c>
      <c r="H274" s="638">
        <v>0</v>
      </c>
      <c r="I274" s="670">
        <v>125</v>
      </c>
      <c r="J274" s="154"/>
    </row>
    <row r="275" spans="1:10" ht="18">
      <c r="A275" s="585">
        <v>267</v>
      </c>
      <c r="B275" s="658">
        <v>41085</v>
      </c>
      <c r="C275" s="511" t="s">
        <v>2186</v>
      </c>
      <c r="D275" s="641" t="s">
        <v>2187</v>
      </c>
      <c r="E275" s="512" t="s">
        <v>1173</v>
      </c>
      <c r="F275" s="670">
        <v>125</v>
      </c>
      <c r="G275" s="670">
        <v>125</v>
      </c>
      <c r="H275" s="638">
        <v>0</v>
      </c>
      <c r="I275" s="670">
        <v>125</v>
      </c>
      <c r="J275" s="154"/>
    </row>
    <row r="276" spans="1:10" ht="18">
      <c r="A276" s="585">
        <v>268</v>
      </c>
      <c r="B276" s="658">
        <v>41085</v>
      </c>
      <c r="C276" s="511" t="s">
        <v>2188</v>
      </c>
      <c r="D276" s="641" t="s">
        <v>2189</v>
      </c>
      <c r="E276" s="512" t="s">
        <v>1173</v>
      </c>
      <c r="F276" s="670">
        <v>162.5</v>
      </c>
      <c r="G276" s="670">
        <v>162.5</v>
      </c>
      <c r="H276" s="638">
        <v>0</v>
      </c>
      <c r="I276" s="670">
        <v>162.5</v>
      </c>
      <c r="J276" s="154"/>
    </row>
    <row r="277" spans="1:10" ht="18">
      <c r="A277" s="585">
        <v>269</v>
      </c>
      <c r="B277" s="658">
        <v>41085</v>
      </c>
      <c r="C277" s="511" t="s">
        <v>2190</v>
      </c>
      <c r="D277" s="641" t="s">
        <v>2191</v>
      </c>
      <c r="E277" s="512" t="s">
        <v>1173</v>
      </c>
      <c r="F277" s="670">
        <v>162.5</v>
      </c>
      <c r="G277" s="670">
        <v>162.5</v>
      </c>
      <c r="H277" s="638">
        <v>0</v>
      </c>
      <c r="I277" s="670">
        <v>162.5</v>
      </c>
      <c r="J277" s="154"/>
    </row>
    <row r="278" spans="1:10" ht="18">
      <c r="A278" s="585">
        <v>270</v>
      </c>
      <c r="B278" s="658">
        <v>41085</v>
      </c>
      <c r="C278" s="511" t="s">
        <v>2192</v>
      </c>
      <c r="D278" s="641" t="s">
        <v>2193</v>
      </c>
      <c r="E278" s="512" t="s">
        <v>1173</v>
      </c>
      <c r="F278" s="670">
        <v>100</v>
      </c>
      <c r="G278" s="670">
        <v>100</v>
      </c>
      <c r="H278" s="638">
        <v>0</v>
      </c>
      <c r="I278" s="670">
        <v>100</v>
      </c>
      <c r="J278" s="154"/>
    </row>
    <row r="279" spans="1:10" ht="18">
      <c r="A279" s="585">
        <v>271</v>
      </c>
      <c r="B279" s="658">
        <v>41085</v>
      </c>
      <c r="C279" s="511" t="s">
        <v>2194</v>
      </c>
      <c r="D279" s="641" t="s">
        <v>2195</v>
      </c>
      <c r="E279" s="512" t="s">
        <v>1173</v>
      </c>
      <c r="F279" s="670">
        <v>100</v>
      </c>
      <c r="G279" s="670">
        <v>100</v>
      </c>
      <c r="H279" s="638">
        <v>0</v>
      </c>
      <c r="I279" s="670">
        <v>100</v>
      </c>
      <c r="J279" s="154"/>
    </row>
    <row r="280" spans="1:10" ht="18">
      <c r="A280" s="585">
        <v>272</v>
      </c>
      <c r="B280" s="658">
        <v>41085</v>
      </c>
      <c r="C280" s="511" t="s">
        <v>2196</v>
      </c>
      <c r="D280" s="641" t="s">
        <v>2197</v>
      </c>
      <c r="E280" s="512" t="s">
        <v>1173</v>
      </c>
      <c r="F280" s="670">
        <v>162.5</v>
      </c>
      <c r="G280" s="670">
        <v>162.5</v>
      </c>
      <c r="H280" s="638">
        <v>0</v>
      </c>
      <c r="I280" s="670">
        <v>162.5</v>
      </c>
      <c r="J280" s="154"/>
    </row>
    <row r="281" spans="1:10" ht="18">
      <c r="A281" s="585">
        <v>273</v>
      </c>
      <c r="B281" s="658">
        <v>41085</v>
      </c>
      <c r="C281" s="511" t="s">
        <v>2198</v>
      </c>
      <c r="D281" s="641" t="s">
        <v>2199</v>
      </c>
      <c r="E281" s="512" t="s">
        <v>1173</v>
      </c>
      <c r="F281" s="670">
        <v>162.5</v>
      </c>
      <c r="G281" s="670">
        <v>162.5</v>
      </c>
      <c r="H281" s="638">
        <v>0</v>
      </c>
      <c r="I281" s="670">
        <v>162.5</v>
      </c>
      <c r="J281" s="154"/>
    </row>
    <row r="282" spans="1:10" ht="18">
      <c r="A282" s="585">
        <v>274</v>
      </c>
      <c r="B282" s="658">
        <v>41085</v>
      </c>
      <c r="C282" s="511" t="s">
        <v>2200</v>
      </c>
      <c r="D282" s="641" t="s">
        <v>2201</v>
      </c>
      <c r="E282" s="512" t="s">
        <v>1173</v>
      </c>
      <c r="F282" s="670">
        <v>125</v>
      </c>
      <c r="G282" s="670">
        <v>125</v>
      </c>
      <c r="H282" s="638">
        <v>0</v>
      </c>
      <c r="I282" s="670">
        <v>125</v>
      </c>
      <c r="J282" s="154"/>
    </row>
    <row r="283" spans="1:10" ht="18">
      <c r="A283" s="585">
        <v>275</v>
      </c>
      <c r="B283" s="658">
        <v>41085</v>
      </c>
      <c r="C283" s="511" t="s">
        <v>2202</v>
      </c>
      <c r="D283" s="641" t="s">
        <v>2203</v>
      </c>
      <c r="E283" s="512" t="s">
        <v>1173</v>
      </c>
      <c r="F283" s="670">
        <v>125</v>
      </c>
      <c r="G283" s="670">
        <v>125</v>
      </c>
      <c r="H283" s="638">
        <v>0</v>
      </c>
      <c r="I283" s="670">
        <v>125</v>
      </c>
      <c r="J283" s="154"/>
    </row>
    <row r="284" spans="1:10" ht="18">
      <c r="A284" s="585">
        <v>276</v>
      </c>
      <c r="B284" s="658">
        <v>41085</v>
      </c>
      <c r="C284" s="511" t="s">
        <v>2204</v>
      </c>
      <c r="D284" s="641" t="s">
        <v>2205</v>
      </c>
      <c r="E284" s="512" t="s">
        <v>1173</v>
      </c>
      <c r="F284" s="670">
        <v>100</v>
      </c>
      <c r="G284" s="670">
        <v>100</v>
      </c>
      <c r="H284" s="638">
        <v>0</v>
      </c>
      <c r="I284" s="670">
        <v>100</v>
      </c>
      <c r="J284" s="154"/>
    </row>
    <row r="285" spans="1:10" ht="18">
      <c r="A285" s="585">
        <v>277</v>
      </c>
      <c r="B285" s="658">
        <v>41085</v>
      </c>
      <c r="C285" s="511" t="s">
        <v>2206</v>
      </c>
      <c r="D285" s="641" t="s">
        <v>2207</v>
      </c>
      <c r="E285" s="512" t="s">
        <v>1173</v>
      </c>
      <c r="F285" s="670">
        <v>100</v>
      </c>
      <c r="G285" s="670">
        <v>100</v>
      </c>
      <c r="H285" s="638">
        <v>0</v>
      </c>
      <c r="I285" s="670">
        <v>100</v>
      </c>
      <c r="J285" s="154"/>
    </row>
    <row r="286" spans="1:10" ht="18">
      <c r="A286" s="585">
        <v>278</v>
      </c>
      <c r="B286" s="658">
        <v>41085</v>
      </c>
      <c r="C286" s="511" t="s">
        <v>2208</v>
      </c>
      <c r="D286" s="641" t="s">
        <v>2209</v>
      </c>
      <c r="E286" s="512" t="s">
        <v>1173</v>
      </c>
      <c r="F286" s="670">
        <v>162.5</v>
      </c>
      <c r="G286" s="670">
        <v>162.5</v>
      </c>
      <c r="H286" s="638">
        <v>0</v>
      </c>
      <c r="I286" s="670">
        <v>162.5</v>
      </c>
      <c r="J286" s="154"/>
    </row>
    <row r="287" spans="1:10" ht="18">
      <c r="A287" s="585">
        <v>279</v>
      </c>
      <c r="B287" s="658">
        <v>41085</v>
      </c>
      <c r="C287" s="511" t="s">
        <v>2210</v>
      </c>
      <c r="D287" s="641" t="s">
        <v>2211</v>
      </c>
      <c r="E287" s="512" t="s">
        <v>1173</v>
      </c>
      <c r="F287" s="670">
        <v>162.5</v>
      </c>
      <c r="G287" s="670">
        <v>162.5</v>
      </c>
      <c r="H287" s="638">
        <v>0</v>
      </c>
      <c r="I287" s="670">
        <v>162.5</v>
      </c>
      <c r="J287" s="154"/>
    </row>
    <row r="288" spans="1:10" ht="18">
      <c r="A288" s="585">
        <v>280</v>
      </c>
      <c r="B288" s="658">
        <v>41087</v>
      </c>
      <c r="C288" s="511" t="s">
        <v>2212</v>
      </c>
      <c r="D288" s="641" t="s">
        <v>2213</v>
      </c>
      <c r="E288" s="512" t="s">
        <v>1173</v>
      </c>
      <c r="F288" s="670">
        <v>100</v>
      </c>
      <c r="G288" s="670">
        <v>100</v>
      </c>
      <c r="H288" s="638">
        <v>0</v>
      </c>
      <c r="I288" s="670">
        <v>100</v>
      </c>
      <c r="J288" s="154"/>
    </row>
    <row r="289" spans="1:10" ht="18">
      <c r="A289" s="585">
        <v>281</v>
      </c>
      <c r="B289" s="658">
        <v>41087</v>
      </c>
      <c r="C289" s="511" t="s">
        <v>2214</v>
      </c>
      <c r="D289" s="641" t="s">
        <v>2215</v>
      </c>
      <c r="E289" s="512" t="s">
        <v>1173</v>
      </c>
      <c r="F289" s="670">
        <v>100</v>
      </c>
      <c r="G289" s="670">
        <v>100</v>
      </c>
      <c r="H289" s="638">
        <v>0</v>
      </c>
      <c r="I289" s="670">
        <v>100</v>
      </c>
      <c r="J289" s="154"/>
    </row>
    <row r="290" spans="1:10" ht="18">
      <c r="A290" s="585">
        <v>282</v>
      </c>
      <c r="B290" s="658">
        <v>41085</v>
      </c>
      <c r="C290" s="511" t="s">
        <v>2216</v>
      </c>
      <c r="D290" s="641" t="s">
        <v>2217</v>
      </c>
      <c r="E290" s="512" t="s">
        <v>1173</v>
      </c>
      <c r="F290" s="670">
        <v>162.5</v>
      </c>
      <c r="G290" s="670">
        <v>162.5</v>
      </c>
      <c r="H290" s="638">
        <v>0</v>
      </c>
      <c r="I290" s="670">
        <v>162.5</v>
      </c>
      <c r="J290" s="154"/>
    </row>
    <row r="291" spans="1:10" ht="18">
      <c r="A291" s="585">
        <v>283</v>
      </c>
      <c r="B291" s="658">
        <v>41085</v>
      </c>
      <c r="C291" s="511" t="s">
        <v>2218</v>
      </c>
      <c r="D291" s="641" t="s">
        <v>2219</v>
      </c>
      <c r="E291" s="512" t="s">
        <v>1173</v>
      </c>
      <c r="F291" s="670">
        <v>125</v>
      </c>
      <c r="G291" s="670">
        <v>125</v>
      </c>
      <c r="H291" s="638">
        <v>0</v>
      </c>
      <c r="I291" s="670">
        <v>125</v>
      </c>
      <c r="J291" s="154"/>
    </row>
    <row r="292" spans="1:10" ht="18">
      <c r="A292" s="585">
        <v>284</v>
      </c>
      <c r="B292" s="658">
        <v>41083</v>
      </c>
      <c r="C292" s="511" t="s">
        <v>2220</v>
      </c>
      <c r="D292" s="641" t="s">
        <v>2221</v>
      </c>
      <c r="E292" s="512" t="s">
        <v>1173</v>
      </c>
      <c r="F292" s="670">
        <v>162.5</v>
      </c>
      <c r="G292" s="670">
        <v>162.5</v>
      </c>
      <c r="H292" s="638">
        <v>0</v>
      </c>
      <c r="I292" s="670">
        <v>162.5</v>
      </c>
      <c r="J292" s="154"/>
    </row>
    <row r="293" spans="1:10" ht="18">
      <c r="A293" s="585">
        <v>285</v>
      </c>
      <c r="B293" s="658">
        <v>41083</v>
      </c>
      <c r="C293" s="511" t="s">
        <v>2222</v>
      </c>
      <c r="D293" s="641" t="s">
        <v>2223</v>
      </c>
      <c r="E293" s="512" t="s">
        <v>1173</v>
      </c>
      <c r="F293" s="670">
        <v>162.5</v>
      </c>
      <c r="G293" s="670">
        <v>162.5</v>
      </c>
      <c r="H293" s="638">
        <v>0</v>
      </c>
      <c r="I293" s="670">
        <v>162.5</v>
      </c>
      <c r="J293" s="154"/>
    </row>
    <row r="294" spans="1:10" ht="18">
      <c r="A294" s="585">
        <v>286</v>
      </c>
      <c r="B294" s="658">
        <v>41083</v>
      </c>
      <c r="C294" s="511" t="s">
        <v>2224</v>
      </c>
      <c r="D294" s="641" t="s">
        <v>2225</v>
      </c>
      <c r="E294" s="512" t="s">
        <v>1173</v>
      </c>
      <c r="F294" s="670">
        <v>125</v>
      </c>
      <c r="G294" s="670">
        <v>125</v>
      </c>
      <c r="H294" s="638">
        <v>0</v>
      </c>
      <c r="I294" s="670">
        <v>125</v>
      </c>
      <c r="J294" s="154"/>
    </row>
    <row r="295" spans="1:10" ht="18">
      <c r="A295" s="585">
        <v>287</v>
      </c>
      <c r="B295" s="658">
        <v>41083</v>
      </c>
      <c r="C295" s="511" t="s">
        <v>2226</v>
      </c>
      <c r="D295" s="641" t="s">
        <v>2227</v>
      </c>
      <c r="E295" s="512" t="s">
        <v>1173</v>
      </c>
      <c r="F295" s="670">
        <v>162.5</v>
      </c>
      <c r="G295" s="670">
        <v>162.5</v>
      </c>
      <c r="H295" s="638">
        <v>0</v>
      </c>
      <c r="I295" s="670">
        <v>162.5</v>
      </c>
      <c r="J295" s="154"/>
    </row>
    <row r="296" spans="1:10" ht="18">
      <c r="A296" s="585">
        <v>288</v>
      </c>
      <c r="B296" s="658">
        <v>41083</v>
      </c>
      <c r="C296" s="511" t="s">
        <v>2228</v>
      </c>
      <c r="D296" s="641" t="s">
        <v>2229</v>
      </c>
      <c r="E296" s="512" t="s">
        <v>1173</v>
      </c>
      <c r="F296" s="670">
        <v>100</v>
      </c>
      <c r="G296" s="670">
        <v>100</v>
      </c>
      <c r="H296" s="638">
        <v>0</v>
      </c>
      <c r="I296" s="670">
        <v>100</v>
      </c>
      <c r="J296" s="154"/>
    </row>
    <row r="297" spans="1:10" ht="18">
      <c r="A297" s="585">
        <v>289</v>
      </c>
      <c r="B297" s="658">
        <v>41083</v>
      </c>
      <c r="C297" s="511" t="s">
        <v>2230</v>
      </c>
      <c r="D297" s="641" t="s">
        <v>2231</v>
      </c>
      <c r="E297" s="512" t="s">
        <v>1173</v>
      </c>
      <c r="F297" s="670">
        <v>100</v>
      </c>
      <c r="G297" s="670">
        <v>100</v>
      </c>
      <c r="H297" s="638">
        <v>0</v>
      </c>
      <c r="I297" s="670">
        <v>100</v>
      </c>
      <c r="J297" s="154"/>
    </row>
    <row r="298" spans="1:10" ht="18">
      <c r="A298" s="585">
        <v>290</v>
      </c>
      <c r="B298" s="658">
        <v>41083</v>
      </c>
      <c r="C298" s="511" t="s">
        <v>2232</v>
      </c>
      <c r="D298" s="641" t="s">
        <v>2233</v>
      </c>
      <c r="E298" s="512" t="s">
        <v>1173</v>
      </c>
      <c r="F298" s="670">
        <v>162.5</v>
      </c>
      <c r="G298" s="670">
        <v>162.5</v>
      </c>
      <c r="H298" s="638">
        <v>0</v>
      </c>
      <c r="I298" s="670">
        <v>162.5</v>
      </c>
      <c r="J298" s="154"/>
    </row>
    <row r="299" spans="1:10" ht="18">
      <c r="A299" s="585">
        <v>291</v>
      </c>
      <c r="B299" s="658">
        <v>41083</v>
      </c>
      <c r="C299" s="511" t="s">
        <v>2234</v>
      </c>
      <c r="D299" s="641" t="s">
        <v>2235</v>
      </c>
      <c r="E299" s="512" t="s">
        <v>1173</v>
      </c>
      <c r="F299" s="670">
        <v>162.5</v>
      </c>
      <c r="G299" s="670">
        <v>162.5</v>
      </c>
      <c r="H299" s="638">
        <v>0</v>
      </c>
      <c r="I299" s="670">
        <v>162.5</v>
      </c>
      <c r="J299" s="154"/>
    </row>
    <row r="300" spans="1:10" ht="18">
      <c r="A300" s="585">
        <v>292</v>
      </c>
      <c r="B300" s="658">
        <v>41083</v>
      </c>
      <c r="C300" s="511" t="s">
        <v>2236</v>
      </c>
      <c r="D300" s="641" t="s">
        <v>2237</v>
      </c>
      <c r="E300" s="512" t="s">
        <v>1173</v>
      </c>
      <c r="F300" s="670">
        <v>125</v>
      </c>
      <c r="G300" s="670">
        <v>125</v>
      </c>
      <c r="H300" s="638">
        <v>0</v>
      </c>
      <c r="I300" s="670">
        <v>125</v>
      </c>
      <c r="J300" s="154"/>
    </row>
    <row r="301" spans="1:10" ht="18">
      <c r="A301" s="585">
        <v>293</v>
      </c>
      <c r="B301" s="658">
        <v>41083</v>
      </c>
      <c r="C301" s="511" t="s">
        <v>2238</v>
      </c>
      <c r="D301" s="641" t="s">
        <v>2239</v>
      </c>
      <c r="E301" s="512" t="s">
        <v>1173</v>
      </c>
      <c r="F301" s="670">
        <v>125</v>
      </c>
      <c r="G301" s="670">
        <v>125</v>
      </c>
      <c r="H301" s="638">
        <v>0</v>
      </c>
      <c r="I301" s="670">
        <v>125</v>
      </c>
      <c r="J301" s="154"/>
    </row>
    <row r="302" spans="1:10" ht="18">
      <c r="A302" s="585">
        <v>294</v>
      </c>
      <c r="B302" s="658">
        <v>41083</v>
      </c>
      <c r="C302" s="511" t="s">
        <v>2240</v>
      </c>
      <c r="D302" s="641" t="s">
        <v>2241</v>
      </c>
      <c r="E302" s="512" t="s">
        <v>1173</v>
      </c>
      <c r="F302" s="670">
        <v>162.5</v>
      </c>
      <c r="G302" s="670">
        <v>162.5</v>
      </c>
      <c r="H302" s="638">
        <v>0</v>
      </c>
      <c r="I302" s="670">
        <v>162.5</v>
      </c>
      <c r="J302" s="154"/>
    </row>
    <row r="303" spans="1:10" ht="18">
      <c r="A303" s="585">
        <v>295</v>
      </c>
      <c r="B303" s="658">
        <v>41083</v>
      </c>
      <c r="C303" s="511" t="s">
        <v>2242</v>
      </c>
      <c r="D303" s="641" t="s">
        <v>2243</v>
      </c>
      <c r="E303" s="512" t="s">
        <v>1173</v>
      </c>
      <c r="F303" s="670">
        <v>162.5</v>
      </c>
      <c r="G303" s="670">
        <v>162.5</v>
      </c>
      <c r="H303" s="638">
        <v>0</v>
      </c>
      <c r="I303" s="670">
        <v>162.5</v>
      </c>
      <c r="J303" s="154"/>
    </row>
    <row r="304" spans="1:10" ht="18">
      <c r="A304" s="585">
        <v>296</v>
      </c>
      <c r="B304" s="658">
        <v>41083</v>
      </c>
      <c r="C304" s="511" t="s">
        <v>2244</v>
      </c>
      <c r="D304" s="641" t="s">
        <v>2245</v>
      </c>
      <c r="E304" s="512" t="s">
        <v>1173</v>
      </c>
      <c r="F304" s="670">
        <v>162.5</v>
      </c>
      <c r="G304" s="670">
        <v>162.5</v>
      </c>
      <c r="H304" s="638">
        <v>0</v>
      </c>
      <c r="I304" s="670">
        <v>162.5</v>
      </c>
      <c r="J304" s="154"/>
    </row>
    <row r="305" spans="1:10" ht="18">
      <c r="A305" s="585">
        <v>297</v>
      </c>
      <c r="B305" s="658">
        <v>41083</v>
      </c>
      <c r="C305" s="511" t="s">
        <v>2246</v>
      </c>
      <c r="D305" s="641" t="s">
        <v>2247</v>
      </c>
      <c r="E305" s="512" t="s">
        <v>1173</v>
      </c>
      <c r="F305" s="670">
        <v>125</v>
      </c>
      <c r="G305" s="670">
        <v>125</v>
      </c>
      <c r="H305" s="638">
        <v>0</v>
      </c>
      <c r="I305" s="670">
        <v>125</v>
      </c>
      <c r="J305" s="154"/>
    </row>
    <row r="306" spans="1:10" ht="18">
      <c r="A306" s="585">
        <v>298</v>
      </c>
      <c r="B306" s="658">
        <v>41083</v>
      </c>
      <c r="C306" s="513" t="s">
        <v>2248</v>
      </c>
      <c r="D306" s="641" t="s">
        <v>2249</v>
      </c>
      <c r="E306" s="512" t="s">
        <v>1173</v>
      </c>
      <c r="F306" s="670">
        <v>162.5</v>
      </c>
      <c r="G306" s="670">
        <v>162.5</v>
      </c>
      <c r="H306" s="638">
        <v>0</v>
      </c>
      <c r="I306" s="670">
        <v>162.5</v>
      </c>
      <c r="J306" s="154"/>
    </row>
    <row r="307" spans="1:10" ht="18">
      <c r="A307" s="585">
        <v>299</v>
      </c>
      <c r="B307" s="658">
        <v>41083</v>
      </c>
      <c r="C307" s="511" t="s">
        <v>2250</v>
      </c>
      <c r="D307" s="641" t="s">
        <v>2251</v>
      </c>
      <c r="E307" s="512" t="s">
        <v>1173</v>
      </c>
      <c r="F307" s="670">
        <v>162.5</v>
      </c>
      <c r="G307" s="670">
        <v>162.5</v>
      </c>
      <c r="H307" s="638">
        <v>0</v>
      </c>
      <c r="I307" s="670">
        <v>162.5</v>
      </c>
      <c r="J307" s="154"/>
    </row>
    <row r="308" spans="1:10" ht="18">
      <c r="A308" s="585">
        <v>300</v>
      </c>
      <c r="B308" s="658">
        <v>41083</v>
      </c>
      <c r="C308" s="511" t="s">
        <v>2252</v>
      </c>
      <c r="D308" s="641" t="s">
        <v>2253</v>
      </c>
      <c r="E308" s="512" t="s">
        <v>1173</v>
      </c>
      <c r="F308" s="670">
        <v>125</v>
      </c>
      <c r="G308" s="670">
        <v>125</v>
      </c>
      <c r="H308" s="638">
        <v>0</v>
      </c>
      <c r="I308" s="670">
        <v>125</v>
      </c>
      <c r="J308" s="154"/>
    </row>
    <row r="309" spans="1:10" ht="18">
      <c r="A309" s="585">
        <v>301</v>
      </c>
      <c r="B309" s="658">
        <v>41083</v>
      </c>
      <c r="C309" s="511" t="s">
        <v>2254</v>
      </c>
      <c r="D309" s="641" t="s">
        <v>2255</v>
      </c>
      <c r="E309" s="512" t="s">
        <v>1173</v>
      </c>
      <c r="F309" s="670">
        <v>125</v>
      </c>
      <c r="G309" s="670">
        <v>125</v>
      </c>
      <c r="H309" s="638">
        <v>0</v>
      </c>
      <c r="I309" s="670">
        <v>125</v>
      </c>
      <c r="J309" s="154"/>
    </row>
    <row r="310" spans="1:10" ht="18">
      <c r="A310" s="585">
        <v>302</v>
      </c>
      <c r="B310" s="658">
        <v>41083</v>
      </c>
      <c r="C310" s="511" t="s">
        <v>2256</v>
      </c>
      <c r="D310" s="641" t="s">
        <v>2257</v>
      </c>
      <c r="E310" s="512" t="s">
        <v>1173</v>
      </c>
      <c r="F310" s="670">
        <v>125</v>
      </c>
      <c r="G310" s="670">
        <v>125</v>
      </c>
      <c r="H310" s="638">
        <v>0</v>
      </c>
      <c r="I310" s="670">
        <v>125</v>
      </c>
      <c r="J310" s="154"/>
    </row>
    <row r="311" spans="1:10" ht="18">
      <c r="A311" s="585">
        <v>303</v>
      </c>
      <c r="B311" s="658">
        <v>41083</v>
      </c>
      <c r="C311" s="511" t="s">
        <v>2258</v>
      </c>
      <c r="D311" s="641" t="s">
        <v>2259</v>
      </c>
      <c r="E311" s="512" t="s">
        <v>1173</v>
      </c>
      <c r="F311" s="670">
        <v>125</v>
      </c>
      <c r="G311" s="670">
        <v>125</v>
      </c>
      <c r="H311" s="638">
        <v>0</v>
      </c>
      <c r="I311" s="670">
        <v>125</v>
      </c>
      <c r="J311" s="154"/>
    </row>
    <row r="312" spans="1:10" ht="18">
      <c r="A312" s="585">
        <v>304</v>
      </c>
      <c r="B312" s="658">
        <v>41083</v>
      </c>
      <c r="C312" s="511" t="s">
        <v>2260</v>
      </c>
      <c r="D312" s="641" t="s">
        <v>2261</v>
      </c>
      <c r="E312" s="512" t="s">
        <v>1173</v>
      </c>
      <c r="F312" s="670">
        <v>162.5</v>
      </c>
      <c r="G312" s="670">
        <v>162.5</v>
      </c>
      <c r="H312" s="638">
        <v>0</v>
      </c>
      <c r="I312" s="670">
        <v>162.5</v>
      </c>
      <c r="J312" s="154"/>
    </row>
    <row r="313" spans="1:10" ht="18">
      <c r="A313" s="585">
        <v>305</v>
      </c>
      <c r="B313" s="658">
        <v>41083</v>
      </c>
      <c r="C313" s="511" t="s">
        <v>2262</v>
      </c>
      <c r="D313" s="641" t="s">
        <v>2263</v>
      </c>
      <c r="E313" s="512" t="s">
        <v>1173</v>
      </c>
      <c r="F313" s="670">
        <v>162.5</v>
      </c>
      <c r="G313" s="670">
        <v>162.5</v>
      </c>
      <c r="H313" s="638">
        <v>0</v>
      </c>
      <c r="I313" s="670">
        <v>162.5</v>
      </c>
      <c r="J313" s="154"/>
    </row>
    <row r="314" spans="1:10" ht="18">
      <c r="A314" s="585">
        <v>306</v>
      </c>
      <c r="B314" s="658">
        <v>41083</v>
      </c>
      <c r="C314" s="511" t="s">
        <v>2264</v>
      </c>
      <c r="D314" s="641" t="s">
        <v>2265</v>
      </c>
      <c r="E314" s="512" t="s">
        <v>1173</v>
      </c>
      <c r="F314" s="670">
        <v>100</v>
      </c>
      <c r="G314" s="670">
        <v>100</v>
      </c>
      <c r="H314" s="638">
        <v>0</v>
      </c>
      <c r="I314" s="670">
        <v>100</v>
      </c>
      <c r="J314" s="154"/>
    </row>
    <row r="315" spans="1:10" ht="18">
      <c r="A315" s="585">
        <v>307</v>
      </c>
      <c r="B315" s="658">
        <v>41083</v>
      </c>
      <c r="C315" s="511" t="s">
        <v>2266</v>
      </c>
      <c r="D315" s="641" t="s">
        <v>2267</v>
      </c>
      <c r="E315" s="512" t="s">
        <v>1173</v>
      </c>
      <c r="F315" s="670">
        <v>162.5</v>
      </c>
      <c r="G315" s="670">
        <v>162.5</v>
      </c>
      <c r="H315" s="638">
        <v>0</v>
      </c>
      <c r="I315" s="670">
        <v>162.5</v>
      </c>
      <c r="J315" s="154"/>
    </row>
    <row r="316" spans="1:10" ht="18">
      <c r="A316" s="585">
        <v>308</v>
      </c>
      <c r="B316" s="658">
        <v>41083</v>
      </c>
      <c r="C316" s="511" t="s">
        <v>2268</v>
      </c>
      <c r="D316" s="641" t="s">
        <v>2269</v>
      </c>
      <c r="E316" s="512" t="s">
        <v>1173</v>
      </c>
      <c r="F316" s="670">
        <v>125</v>
      </c>
      <c r="G316" s="670">
        <v>125</v>
      </c>
      <c r="H316" s="638">
        <v>0</v>
      </c>
      <c r="I316" s="670">
        <v>125</v>
      </c>
      <c r="J316" s="154"/>
    </row>
    <row r="317" spans="1:10" ht="18">
      <c r="A317" s="585">
        <v>309</v>
      </c>
      <c r="B317" s="658">
        <v>41083</v>
      </c>
      <c r="C317" s="511" t="s">
        <v>2270</v>
      </c>
      <c r="D317" s="641" t="s">
        <v>2271</v>
      </c>
      <c r="E317" s="512" t="s">
        <v>1173</v>
      </c>
      <c r="F317" s="670">
        <v>125</v>
      </c>
      <c r="G317" s="670">
        <v>125</v>
      </c>
      <c r="H317" s="638">
        <v>0</v>
      </c>
      <c r="I317" s="670">
        <v>125</v>
      </c>
      <c r="J317" s="154"/>
    </row>
    <row r="318" spans="1:10" ht="18">
      <c r="A318" s="585">
        <v>310</v>
      </c>
      <c r="B318" s="659">
        <v>41085</v>
      </c>
      <c r="C318" s="511" t="s">
        <v>2272</v>
      </c>
      <c r="D318" s="641" t="s">
        <v>2273</v>
      </c>
      <c r="E318" s="512" t="s">
        <v>1173</v>
      </c>
      <c r="F318" s="670">
        <v>125</v>
      </c>
      <c r="G318" s="670">
        <v>125</v>
      </c>
      <c r="H318" s="638">
        <v>0</v>
      </c>
      <c r="I318" s="670">
        <v>125</v>
      </c>
      <c r="J318" s="154"/>
    </row>
    <row r="319" spans="1:10" ht="18">
      <c r="A319" s="585">
        <v>311</v>
      </c>
      <c r="B319" s="659">
        <v>41083</v>
      </c>
      <c r="C319" s="511" t="s">
        <v>2274</v>
      </c>
      <c r="D319" s="641" t="s">
        <v>2275</v>
      </c>
      <c r="E319" s="512" t="s">
        <v>1173</v>
      </c>
      <c r="F319" s="670">
        <v>162.5</v>
      </c>
      <c r="G319" s="670">
        <v>162.5</v>
      </c>
      <c r="H319" s="638">
        <v>0</v>
      </c>
      <c r="I319" s="670">
        <v>162.5</v>
      </c>
      <c r="J319" s="154"/>
    </row>
    <row r="320" spans="1:10" ht="18">
      <c r="A320" s="585">
        <v>312</v>
      </c>
      <c r="B320" s="659">
        <v>41099</v>
      </c>
      <c r="C320" s="511" t="s">
        <v>2276</v>
      </c>
      <c r="D320" s="641" t="s">
        <v>2277</v>
      </c>
      <c r="E320" s="512" t="s">
        <v>1173</v>
      </c>
      <c r="F320" s="670">
        <v>125</v>
      </c>
      <c r="G320" s="670">
        <v>125</v>
      </c>
      <c r="H320" s="638">
        <v>0</v>
      </c>
      <c r="I320" s="670">
        <v>125</v>
      </c>
      <c r="J320" s="154"/>
    </row>
    <row r="321" spans="1:10" ht="18">
      <c r="A321" s="585">
        <v>313</v>
      </c>
      <c r="B321" s="659">
        <v>41099</v>
      </c>
      <c r="C321" s="511" t="s">
        <v>2278</v>
      </c>
      <c r="D321" s="641" t="s">
        <v>2279</v>
      </c>
      <c r="E321" s="512" t="s">
        <v>1173</v>
      </c>
      <c r="F321" s="670">
        <v>125</v>
      </c>
      <c r="G321" s="670">
        <v>125</v>
      </c>
      <c r="H321" s="638">
        <v>0</v>
      </c>
      <c r="I321" s="670">
        <v>125</v>
      </c>
      <c r="J321" s="154"/>
    </row>
    <row r="322" spans="1:10" ht="18">
      <c r="A322" s="585">
        <v>314</v>
      </c>
      <c r="B322" s="659">
        <v>41099</v>
      </c>
      <c r="C322" s="511" t="s">
        <v>2280</v>
      </c>
      <c r="D322" s="641" t="s">
        <v>2281</v>
      </c>
      <c r="E322" s="512" t="s">
        <v>1173</v>
      </c>
      <c r="F322" s="670">
        <v>125</v>
      </c>
      <c r="G322" s="670">
        <v>125</v>
      </c>
      <c r="H322" s="638">
        <v>0</v>
      </c>
      <c r="I322" s="670">
        <v>125</v>
      </c>
      <c r="J322" s="154"/>
    </row>
    <row r="323" spans="1:10" ht="18">
      <c r="A323" s="585">
        <v>315</v>
      </c>
      <c r="B323" s="659">
        <v>41099</v>
      </c>
      <c r="C323" s="511" t="s">
        <v>2282</v>
      </c>
      <c r="D323" s="641" t="s">
        <v>2283</v>
      </c>
      <c r="E323" s="512" t="s">
        <v>1173</v>
      </c>
      <c r="F323" s="670">
        <v>125</v>
      </c>
      <c r="G323" s="670">
        <v>125</v>
      </c>
      <c r="H323" s="638">
        <v>0</v>
      </c>
      <c r="I323" s="670">
        <v>125</v>
      </c>
      <c r="J323" s="154"/>
    </row>
    <row r="324" spans="1:10" ht="18">
      <c r="A324" s="585">
        <v>316</v>
      </c>
      <c r="B324" s="659">
        <v>41099</v>
      </c>
      <c r="C324" s="511" t="s">
        <v>2284</v>
      </c>
      <c r="D324" s="641" t="s">
        <v>2285</v>
      </c>
      <c r="E324" s="512" t="s">
        <v>1173</v>
      </c>
      <c r="F324" s="670">
        <v>125</v>
      </c>
      <c r="G324" s="670">
        <v>125</v>
      </c>
      <c r="H324" s="638">
        <v>0</v>
      </c>
      <c r="I324" s="670">
        <v>125</v>
      </c>
      <c r="J324" s="154"/>
    </row>
    <row r="325" spans="1:10" ht="18">
      <c r="A325" s="585">
        <v>317</v>
      </c>
      <c r="B325" s="659">
        <v>41099</v>
      </c>
      <c r="C325" s="511" t="s">
        <v>2286</v>
      </c>
      <c r="D325" s="641" t="s">
        <v>2287</v>
      </c>
      <c r="E325" s="512" t="s">
        <v>1173</v>
      </c>
      <c r="F325" s="670">
        <v>125</v>
      </c>
      <c r="G325" s="670">
        <v>125</v>
      </c>
      <c r="H325" s="638">
        <v>0</v>
      </c>
      <c r="I325" s="670">
        <v>125</v>
      </c>
      <c r="J325" s="154"/>
    </row>
    <row r="326" spans="1:10" ht="18">
      <c r="A326" s="585">
        <v>318</v>
      </c>
      <c r="B326" s="659">
        <v>41067</v>
      </c>
      <c r="C326" s="511" t="s">
        <v>2288</v>
      </c>
      <c r="D326" s="641" t="s">
        <v>2289</v>
      </c>
      <c r="E326" s="512" t="s">
        <v>1173</v>
      </c>
      <c r="F326" s="670">
        <v>125</v>
      </c>
      <c r="G326" s="670">
        <v>125</v>
      </c>
      <c r="H326" s="638">
        <v>0</v>
      </c>
      <c r="I326" s="670">
        <v>125</v>
      </c>
      <c r="J326" s="154"/>
    </row>
    <row r="327" spans="1:10" ht="18">
      <c r="A327" s="585">
        <v>319</v>
      </c>
      <c r="B327" s="659">
        <v>41067</v>
      </c>
      <c r="C327" s="511" t="s">
        <v>2290</v>
      </c>
      <c r="D327" s="641" t="s">
        <v>2291</v>
      </c>
      <c r="E327" s="512" t="s">
        <v>1173</v>
      </c>
      <c r="F327" s="670">
        <v>125</v>
      </c>
      <c r="G327" s="670">
        <v>125</v>
      </c>
      <c r="H327" s="638">
        <v>0</v>
      </c>
      <c r="I327" s="670">
        <v>125</v>
      </c>
      <c r="J327" s="154"/>
    </row>
    <row r="328" spans="1:10" ht="18">
      <c r="A328" s="585">
        <v>320</v>
      </c>
      <c r="B328" s="659">
        <v>41068</v>
      </c>
      <c r="C328" s="511" t="s">
        <v>2292</v>
      </c>
      <c r="D328" s="641" t="s">
        <v>2293</v>
      </c>
      <c r="E328" s="512" t="s">
        <v>1173</v>
      </c>
      <c r="F328" s="670">
        <v>125</v>
      </c>
      <c r="G328" s="670">
        <v>125</v>
      </c>
      <c r="H328" s="638">
        <v>0</v>
      </c>
      <c r="I328" s="670">
        <v>125</v>
      </c>
      <c r="J328" s="154"/>
    </row>
    <row r="329" spans="1:10" ht="18">
      <c r="A329" s="585">
        <v>321</v>
      </c>
      <c r="B329" s="659">
        <v>41067</v>
      </c>
      <c r="C329" s="511" t="s">
        <v>2294</v>
      </c>
      <c r="D329" s="641" t="s">
        <v>2295</v>
      </c>
      <c r="E329" s="512" t="s">
        <v>1173</v>
      </c>
      <c r="F329" s="670">
        <v>125</v>
      </c>
      <c r="G329" s="670">
        <v>125</v>
      </c>
      <c r="H329" s="638">
        <v>0</v>
      </c>
      <c r="I329" s="670">
        <v>125</v>
      </c>
      <c r="J329" s="154"/>
    </row>
    <row r="330" spans="1:10" ht="18">
      <c r="A330" s="585">
        <v>322</v>
      </c>
      <c r="B330" s="659">
        <v>41068</v>
      </c>
      <c r="C330" s="511" t="s">
        <v>2296</v>
      </c>
      <c r="D330" s="641" t="s">
        <v>2297</v>
      </c>
      <c r="E330" s="512" t="s">
        <v>1173</v>
      </c>
      <c r="F330" s="670">
        <v>125</v>
      </c>
      <c r="G330" s="670">
        <v>125</v>
      </c>
      <c r="H330" s="638">
        <v>0</v>
      </c>
      <c r="I330" s="670">
        <v>125</v>
      </c>
      <c r="J330" s="154"/>
    </row>
    <row r="331" spans="1:10" ht="18">
      <c r="A331" s="585">
        <v>323</v>
      </c>
      <c r="B331" s="659">
        <v>41099</v>
      </c>
      <c r="C331" s="511" t="s">
        <v>2298</v>
      </c>
      <c r="D331" s="641" t="s">
        <v>2299</v>
      </c>
      <c r="E331" s="512" t="s">
        <v>1173</v>
      </c>
      <c r="F331" s="670">
        <v>125</v>
      </c>
      <c r="G331" s="670">
        <v>125</v>
      </c>
      <c r="H331" s="638">
        <v>0</v>
      </c>
      <c r="I331" s="670">
        <v>125</v>
      </c>
      <c r="J331" s="154"/>
    </row>
    <row r="332" spans="1:10" ht="18">
      <c r="A332" s="585">
        <v>324</v>
      </c>
      <c r="B332" s="659">
        <v>41067</v>
      </c>
      <c r="C332" s="511" t="s">
        <v>2300</v>
      </c>
      <c r="D332" s="641" t="s">
        <v>2301</v>
      </c>
      <c r="E332" s="512" t="s">
        <v>1173</v>
      </c>
      <c r="F332" s="670">
        <v>125</v>
      </c>
      <c r="G332" s="670">
        <v>125</v>
      </c>
      <c r="H332" s="638">
        <v>0</v>
      </c>
      <c r="I332" s="670">
        <v>125</v>
      </c>
      <c r="J332" s="154"/>
    </row>
    <row r="333" spans="1:10" ht="18">
      <c r="A333" s="585">
        <v>325</v>
      </c>
      <c r="B333" s="659">
        <v>41083</v>
      </c>
      <c r="C333" s="511" t="s">
        <v>2302</v>
      </c>
      <c r="D333" s="641" t="s">
        <v>2303</v>
      </c>
      <c r="E333" s="512" t="s">
        <v>1173</v>
      </c>
      <c r="F333" s="670">
        <v>162.5</v>
      </c>
      <c r="G333" s="670">
        <v>162.5</v>
      </c>
      <c r="H333" s="638">
        <v>0</v>
      </c>
      <c r="I333" s="670">
        <v>162.5</v>
      </c>
      <c r="J333" s="154"/>
    </row>
    <row r="334" spans="1:10" ht="18">
      <c r="A334" s="585">
        <v>326</v>
      </c>
      <c r="B334" s="659">
        <v>41083</v>
      </c>
      <c r="C334" s="511" t="s">
        <v>2304</v>
      </c>
      <c r="D334" s="641" t="s">
        <v>2305</v>
      </c>
      <c r="E334" s="512" t="s">
        <v>1173</v>
      </c>
      <c r="F334" s="670">
        <v>100</v>
      </c>
      <c r="G334" s="670">
        <v>100</v>
      </c>
      <c r="H334" s="638">
        <v>0</v>
      </c>
      <c r="I334" s="670">
        <v>100</v>
      </c>
      <c r="J334" s="154"/>
    </row>
    <row r="335" spans="1:10" ht="18">
      <c r="A335" s="585">
        <v>327</v>
      </c>
      <c r="B335" s="659">
        <v>41083</v>
      </c>
      <c r="C335" s="511" t="s">
        <v>2306</v>
      </c>
      <c r="D335" s="641" t="s">
        <v>2307</v>
      </c>
      <c r="E335" s="512" t="s">
        <v>1173</v>
      </c>
      <c r="F335" s="670">
        <v>125</v>
      </c>
      <c r="G335" s="670">
        <v>125</v>
      </c>
      <c r="H335" s="638">
        <v>0</v>
      </c>
      <c r="I335" s="670">
        <v>125</v>
      </c>
      <c r="J335" s="154"/>
    </row>
    <row r="336" spans="1:10" ht="18">
      <c r="A336" s="585">
        <v>328</v>
      </c>
      <c r="B336" s="659">
        <v>41083</v>
      </c>
      <c r="C336" s="511" t="s">
        <v>2308</v>
      </c>
      <c r="D336" s="641" t="s">
        <v>2309</v>
      </c>
      <c r="E336" s="512" t="s">
        <v>1173</v>
      </c>
      <c r="F336" s="670">
        <v>125</v>
      </c>
      <c r="G336" s="670">
        <v>125</v>
      </c>
      <c r="H336" s="638">
        <v>0</v>
      </c>
      <c r="I336" s="670">
        <v>125</v>
      </c>
      <c r="J336" s="154"/>
    </row>
    <row r="337" spans="1:10" ht="18">
      <c r="A337" s="585">
        <v>329</v>
      </c>
      <c r="B337" s="659">
        <v>41083</v>
      </c>
      <c r="C337" s="513" t="s">
        <v>2310</v>
      </c>
      <c r="D337" s="641" t="s">
        <v>2311</v>
      </c>
      <c r="E337" s="512" t="s">
        <v>1173</v>
      </c>
      <c r="F337" s="670">
        <v>125</v>
      </c>
      <c r="G337" s="670">
        <v>125</v>
      </c>
      <c r="H337" s="638">
        <v>0</v>
      </c>
      <c r="I337" s="670">
        <v>125</v>
      </c>
      <c r="J337" s="154"/>
    </row>
    <row r="338" spans="1:10" ht="18">
      <c r="A338" s="585">
        <v>330</v>
      </c>
      <c r="B338" s="659">
        <v>41083</v>
      </c>
      <c r="C338" s="511" t="s">
        <v>2312</v>
      </c>
      <c r="D338" s="641" t="s">
        <v>2313</v>
      </c>
      <c r="E338" s="512" t="s">
        <v>1173</v>
      </c>
      <c r="F338" s="670">
        <v>100</v>
      </c>
      <c r="G338" s="670">
        <v>100</v>
      </c>
      <c r="H338" s="638">
        <v>0</v>
      </c>
      <c r="I338" s="670">
        <v>100</v>
      </c>
      <c r="J338" s="154"/>
    </row>
    <row r="339" spans="1:10" ht="18">
      <c r="A339" s="585">
        <v>331</v>
      </c>
      <c r="B339" s="659">
        <v>41083</v>
      </c>
      <c r="C339" s="511" t="s">
        <v>2314</v>
      </c>
      <c r="D339" s="641" t="s">
        <v>2315</v>
      </c>
      <c r="E339" s="512" t="s">
        <v>1173</v>
      </c>
      <c r="F339" s="670">
        <v>125</v>
      </c>
      <c r="G339" s="670">
        <v>125</v>
      </c>
      <c r="H339" s="638">
        <v>0</v>
      </c>
      <c r="I339" s="670">
        <v>125</v>
      </c>
      <c r="J339" s="154"/>
    </row>
    <row r="340" spans="1:10" ht="18">
      <c r="A340" s="585">
        <v>332</v>
      </c>
      <c r="B340" s="659">
        <v>41083</v>
      </c>
      <c r="C340" s="511" t="s">
        <v>2316</v>
      </c>
      <c r="D340" s="641" t="s">
        <v>2317</v>
      </c>
      <c r="E340" s="512" t="s">
        <v>1173</v>
      </c>
      <c r="F340" s="670">
        <v>162.5</v>
      </c>
      <c r="G340" s="670">
        <v>162.5</v>
      </c>
      <c r="H340" s="638">
        <v>0</v>
      </c>
      <c r="I340" s="670">
        <v>162.5</v>
      </c>
      <c r="J340" s="154"/>
    </row>
    <row r="341" spans="1:10" ht="18">
      <c r="A341" s="585">
        <v>333</v>
      </c>
      <c r="B341" s="659">
        <v>41083</v>
      </c>
      <c r="C341" s="511" t="s">
        <v>2318</v>
      </c>
      <c r="D341" s="641" t="s">
        <v>2319</v>
      </c>
      <c r="E341" s="512" t="s">
        <v>1173</v>
      </c>
      <c r="F341" s="670">
        <v>162.5</v>
      </c>
      <c r="G341" s="670">
        <v>162.5</v>
      </c>
      <c r="H341" s="638">
        <v>0</v>
      </c>
      <c r="I341" s="670">
        <v>162.5</v>
      </c>
      <c r="J341" s="154"/>
    </row>
    <row r="342" spans="1:10" ht="18">
      <c r="A342" s="585">
        <v>334</v>
      </c>
      <c r="B342" s="659">
        <v>41083</v>
      </c>
      <c r="C342" s="511" t="s">
        <v>2320</v>
      </c>
      <c r="D342" s="641" t="s">
        <v>2321</v>
      </c>
      <c r="E342" s="512" t="s">
        <v>1173</v>
      </c>
      <c r="F342" s="670">
        <v>125</v>
      </c>
      <c r="G342" s="670">
        <v>125</v>
      </c>
      <c r="H342" s="638">
        <v>0</v>
      </c>
      <c r="I342" s="670">
        <v>125</v>
      </c>
      <c r="J342" s="154"/>
    </row>
    <row r="343" spans="1:10" ht="18">
      <c r="A343" s="585">
        <v>335</v>
      </c>
      <c r="B343" s="659">
        <v>41083</v>
      </c>
      <c r="C343" s="511" t="s">
        <v>2322</v>
      </c>
      <c r="D343" s="641" t="s">
        <v>2323</v>
      </c>
      <c r="E343" s="512" t="s">
        <v>1173</v>
      </c>
      <c r="F343" s="670">
        <v>162.5</v>
      </c>
      <c r="G343" s="670">
        <v>162.5</v>
      </c>
      <c r="H343" s="638">
        <v>0</v>
      </c>
      <c r="I343" s="670">
        <v>162.5</v>
      </c>
      <c r="J343" s="154"/>
    </row>
    <row r="344" spans="1:10" ht="18">
      <c r="A344" s="585">
        <v>336</v>
      </c>
      <c r="B344" s="659">
        <v>41083</v>
      </c>
      <c r="C344" s="511" t="s">
        <v>2324</v>
      </c>
      <c r="D344" s="641" t="s">
        <v>2325</v>
      </c>
      <c r="E344" s="512" t="s">
        <v>1173</v>
      </c>
      <c r="F344" s="670">
        <v>125</v>
      </c>
      <c r="G344" s="670">
        <v>125</v>
      </c>
      <c r="H344" s="638">
        <v>0</v>
      </c>
      <c r="I344" s="670">
        <v>125</v>
      </c>
      <c r="J344" s="154"/>
    </row>
    <row r="345" spans="1:10" ht="18">
      <c r="A345" s="585">
        <v>337</v>
      </c>
      <c r="B345" s="659">
        <v>41083</v>
      </c>
      <c r="C345" s="511" t="s">
        <v>2326</v>
      </c>
      <c r="D345" s="641" t="s">
        <v>2327</v>
      </c>
      <c r="E345" s="512" t="s">
        <v>1173</v>
      </c>
      <c r="F345" s="670">
        <v>162.5</v>
      </c>
      <c r="G345" s="670">
        <v>162.5</v>
      </c>
      <c r="H345" s="638">
        <v>0</v>
      </c>
      <c r="I345" s="670">
        <v>162.5</v>
      </c>
      <c r="J345" s="154"/>
    </row>
    <row r="346" spans="1:10" ht="18">
      <c r="A346" s="585">
        <v>338</v>
      </c>
      <c r="B346" s="659">
        <v>41083</v>
      </c>
      <c r="C346" s="511" t="s">
        <v>2328</v>
      </c>
      <c r="D346" s="641" t="s">
        <v>2329</v>
      </c>
      <c r="E346" s="512" t="s">
        <v>1173</v>
      </c>
      <c r="F346" s="670">
        <v>162.5</v>
      </c>
      <c r="G346" s="670">
        <v>162.5</v>
      </c>
      <c r="H346" s="638">
        <v>0</v>
      </c>
      <c r="I346" s="670">
        <v>162.5</v>
      </c>
      <c r="J346" s="154"/>
    </row>
    <row r="347" spans="1:10" ht="18">
      <c r="A347" s="585">
        <v>339</v>
      </c>
      <c r="B347" s="659">
        <v>41083</v>
      </c>
      <c r="C347" s="511" t="s">
        <v>2330</v>
      </c>
      <c r="D347" s="641" t="s">
        <v>2331</v>
      </c>
      <c r="E347" s="512" t="s">
        <v>1173</v>
      </c>
      <c r="F347" s="670">
        <v>125</v>
      </c>
      <c r="G347" s="670">
        <v>125</v>
      </c>
      <c r="H347" s="638">
        <v>0</v>
      </c>
      <c r="I347" s="670">
        <v>125</v>
      </c>
      <c r="J347" s="154"/>
    </row>
    <row r="348" spans="1:10" ht="18">
      <c r="A348" s="585">
        <v>340</v>
      </c>
      <c r="B348" s="659">
        <v>41083</v>
      </c>
      <c r="C348" s="511" t="s">
        <v>2332</v>
      </c>
      <c r="D348" s="641" t="s">
        <v>2333</v>
      </c>
      <c r="E348" s="512" t="s">
        <v>1173</v>
      </c>
      <c r="F348" s="670">
        <v>162.5</v>
      </c>
      <c r="G348" s="670">
        <v>162.5</v>
      </c>
      <c r="H348" s="638">
        <v>0</v>
      </c>
      <c r="I348" s="670">
        <v>162.5</v>
      </c>
      <c r="J348" s="154"/>
    </row>
    <row r="349" spans="1:10" ht="18">
      <c r="A349" s="585">
        <v>341</v>
      </c>
      <c r="B349" s="659">
        <v>41083</v>
      </c>
      <c r="C349" s="511" t="s">
        <v>2334</v>
      </c>
      <c r="D349" s="641" t="s">
        <v>2335</v>
      </c>
      <c r="E349" s="512" t="s">
        <v>1173</v>
      </c>
      <c r="F349" s="670">
        <v>162.5</v>
      </c>
      <c r="G349" s="670">
        <v>162.5</v>
      </c>
      <c r="H349" s="638">
        <v>0</v>
      </c>
      <c r="I349" s="670">
        <v>162.5</v>
      </c>
      <c r="J349" s="154"/>
    </row>
    <row r="350" spans="1:10" ht="18">
      <c r="A350" s="585">
        <v>342</v>
      </c>
      <c r="B350" s="659">
        <v>41083</v>
      </c>
      <c r="C350" s="511" t="s">
        <v>2336</v>
      </c>
      <c r="D350" s="641" t="s">
        <v>2337</v>
      </c>
      <c r="E350" s="512" t="s">
        <v>1173</v>
      </c>
      <c r="F350" s="670">
        <v>125</v>
      </c>
      <c r="G350" s="670">
        <v>125</v>
      </c>
      <c r="H350" s="638">
        <v>0</v>
      </c>
      <c r="I350" s="670">
        <v>125</v>
      </c>
      <c r="J350" s="154"/>
    </row>
    <row r="351" spans="1:10" ht="18">
      <c r="A351" s="585">
        <v>343</v>
      </c>
      <c r="B351" s="659">
        <v>41083</v>
      </c>
      <c r="C351" s="511" t="s">
        <v>2338</v>
      </c>
      <c r="D351" s="641" t="s">
        <v>2339</v>
      </c>
      <c r="E351" s="512" t="s">
        <v>1173</v>
      </c>
      <c r="F351" s="670">
        <v>100</v>
      </c>
      <c r="G351" s="670">
        <v>100</v>
      </c>
      <c r="H351" s="638">
        <v>0</v>
      </c>
      <c r="I351" s="670">
        <v>100</v>
      </c>
      <c r="J351" s="154"/>
    </row>
    <row r="352" spans="1:10" ht="18">
      <c r="A352" s="585">
        <v>344</v>
      </c>
      <c r="B352" s="659">
        <v>41083</v>
      </c>
      <c r="C352" s="511" t="s">
        <v>2340</v>
      </c>
      <c r="D352" s="641" t="s">
        <v>2341</v>
      </c>
      <c r="E352" s="512" t="s">
        <v>1173</v>
      </c>
      <c r="F352" s="670">
        <v>125</v>
      </c>
      <c r="G352" s="670">
        <v>125</v>
      </c>
      <c r="H352" s="638">
        <v>0</v>
      </c>
      <c r="I352" s="670">
        <v>125</v>
      </c>
      <c r="J352" s="154"/>
    </row>
    <row r="353" spans="1:10" ht="18">
      <c r="A353" s="585">
        <v>345</v>
      </c>
      <c r="B353" s="659">
        <v>41083</v>
      </c>
      <c r="C353" s="511" t="s">
        <v>2342</v>
      </c>
      <c r="D353" s="641" t="s">
        <v>2343</v>
      </c>
      <c r="E353" s="512" t="s">
        <v>1173</v>
      </c>
      <c r="F353" s="670">
        <v>125</v>
      </c>
      <c r="G353" s="670">
        <v>125</v>
      </c>
      <c r="H353" s="638">
        <v>0</v>
      </c>
      <c r="I353" s="670">
        <v>125</v>
      </c>
      <c r="J353" s="154"/>
    </row>
    <row r="354" spans="1:10" ht="18">
      <c r="A354" s="585">
        <v>346</v>
      </c>
      <c r="B354" s="659">
        <v>41083</v>
      </c>
      <c r="C354" s="511" t="s">
        <v>2344</v>
      </c>
      <c r="D354" s="641" t="s">
        <v>2345</v>
      </c>
      <c r="E354" s="512" t="s">
        <v>1173</v>
      </c>
      <c r="F354" s="670">
        <v>162.5</v>
      </c>
      <c r="G354" s="670">
        <v>162.5</v>
      </c>
      <c r="H354" s="638">
        <v>0</v>
      </c>
      <c r="I354" s="670">
        <v>162.5</v>
      </c>
      <c r="J354" s="154"/>
    </row>
    <row r="355" spans="1:10" ht="18">
      <c r="A355" s="585">
        <v>347</v>
      </c>
      <c r="B355" s="659">
        <v>41083</v>
      </c>
      <c r="C355" s="511" t="s">
        <v>2346</v>
      </c>
      <c r="D355" s="641" t="s">
        <v>2347</v>
      </c>
      <c r="E355" s="512" t="s">
        <v>1173</v>
      </c>
      <c r="F355" s="670">
        <v>125</v>
      </c>
      <c r="G355" s="670">
        <v>125</v>
      </c>
      <c r="H355" s="638">
        <v>0</v>
      </c>
      <c r="I355" s="670">
        <v>125</v>
      </c>
      <c r="J355" s="154"/>
    </row>
    <row r="356" spans="1:10" ht="18">
      <c r="A356" s="585">
        <v>348</v>
      </c>
      <c r="B356" s="659">
        <v>41083</v>
      </c>
      <c r="C356" s="511" t="s">
        <v>2348</v>
      </c>
      <c r="D356" s="641" t="s">
        <v>2349</v>
      </c>
      <c r="E356" s="512" t="s">
        <v>1173</v>
      </c>
      <c r="F356" s="670">
        <v>125</v>
      </c>
      <c r="G356" s="670">
        <v>125</v>
      </c>
      <c r="H356" s="638">
        <v>0</v>
      </c>
      <c r="I356" s="670">
        <v>125</v>
      </c>
      <c r="J356" s="154"/>
    </row>
    <row r="357" spans="1:10" ht="18">
      <c r="A357" s="585">
        <v>349</v>
      </c>
      <c r="B357" s="659">
        <v>41083</v>
      </c>
      <c r="C357" s="511" t="s">
        <v>2350</v>
      </c>
      <c r="D357" s="641" t="s">
        <v>2351</v>
      </c>
      <c r="E357" s="512" t="s">
        <v>1173</v>
      </c>
      <c r="F357" s="670">
        <v>162.5</v>
      </c>
      <c r="G357" s="670">
        <v>162.5</v>
      </c>
      <c r="H357" s="638">
        <v>0</v>
      </c>
      <c r="I357" s="670">
        <v>162.5</v>
      </c>
      <c r="J357" s="154"/>
    </row>
    <row r="358" spans="1:10" ht="18">
      <c r="A358" s="585">
        <v>350</v>
      </c>
      <c r="B358" s="659">
        <v>41083</v>
      </c>
      <c r="C358" s="511" t="s">
        <v>2352</v>
      </c>
      <c r="D358" s="641" t="s">
        <v>2353</v>
      </c>
      <c r="E358" s="512" t="s">
        <v>1173</v>
      </c>
      <c r="F358" s="670">
        <v>162.5</v>
      </c>
      <c r="G358" s="670">
        <v>162.5</v>
      </c>
      <c r="H358" s="638">
        <v>0</v>
      </c>
      <c r="I358" s="670">
        <v>162.5</v>
      </c>
      <c r="J358" s="154"/>
    </row>
    <row r="359" spans="1:10" ht="18">
      <c r="A359" s="585">
        <v>351</v>
      </c>
      <c r="B359" s="659">
        <v>41083</v>
      </c>
      <c r="C359" s="511" t="s">
        <v>2354</v>
      </c>
      <c r="D359" s="641" t="s">
        <v>2355</v>
      </c>
      <c r="E359" s="512" t="s">
        <v>1173</v>
      </c>
      <c r="F359" s="670">
        <v>162.5</v>
      </c>
      <c r="G359" s="670">
        <v>162.5</v>
      </c>
      <c r="H359" s="638">
        <v>0</v>
      </c>
      <c r="I359" s="670">
        <v>162.5</v>
      </c>
      <c r="J359" s="154"/>
    </row>
    <row r="360" spans="1:10" ht="18">
      <c r="A360" s="585">
        <v>352</v>
      </c>
      <c r="B360" s="659">
        <v>41083</v>
      </c>
      <c r="C360" s="511" t="s">
        <v>2356</v>
      </c>
      <c r="D360" s="641" t="s">
        <v>2357</v>
      </c>
      <c r="E360" s="512" t="s">
        <v>1173</v>
      </c>
      <c r="F360" s="670">
        <v>162.5</v>
      </c>
      <c r="G360" s="670">
        <v>162.5</v>
      </c>
      <c r="H360" s="638">
        <v>0</v>
      </c>
      <c r="I360" s="670">
        <v>162.5</v>
      </c>
      <c r="J360" s="154"/>
    </row>
    <row r="361" spans="1:10" ht="18">
      <c r="A361" s="585">
        <v>353</v>
      </c>
      <c r="B361" s="659">
        <v>41083</v>
      </c>
      <c r="C361" s="511" t="s">
        <v>2358</v>
      </c>
      <c r="D361" s="641" t="s">
        <v>2359</v>
      </c>
      <c r="E361" s="512" t="s">
        <v>1173</v>
      </c>
      <c r="F361" s="670">
        <v>162.5</v>
      </c>
      <c r="G361" s="670">
        <v>162.5</v>
      </c>
      <c r="H361" s="638">
        <v>0</v>
      </c>
      <c r="I361" s="670">
        <v>162.5</v>
      </c>
      <c r="J361" s="154"/>
    </row>
    <row r="362" spans="1:10" ht="18">
      <c r="A362" s="585">
        <v>354</v>
      </c>
      <c r="B362" s="659">
        <v>41083</v>
      </c>
      <c r="C362" s="511" t="s">
        <v>2360</v>
      </c>
      <c r="D362" s="641" t="s">
        <v>2361</v>
      </c>
      <c r="E362" s="512" t="s">
        <v>1173</v>
      </c>
      <c r="F362" s="670">
        <v>125</v>
      </c>
      <c r="G362" s="670">
        <v>125</v>
      </c>
      <c r="H362" s="638">
        <v>0</v>
      </c>
      <c r="I362" s="670">
        <v>125</v>
      </c>
      <c r="J362" s="154"/>
    </row>
    <row r="363" spans="1:10" ht="18">
      <c r="A363" s="585">
        <v>355</v>
      </c>
      <c r="B363" s="659">
        <v>41083</v>
      </c>
      <c r="C363" s="511" t="s">
        <v>2362</v>
      </c>
      <c r="D363" s="641" t="s">
        <v>2363</v>
      </c>
      <c r="E363" s="512" t="s">
        <v>1173</v>
      </c>
      <c r="F363" s="670">
        <v>125</v>
      </c>
      <c r="G363" s="670">
        <v>125</v>
      </c>
      <c r="H363" s="638">
        <v>0</v>
      </c>
      <c r="I363" s="670">
        <v>125</v>
      </c>
      <c r="J363" s="154"/>
    </row>
    <row r="364" spans="1:10" ht="18">
      <c r="A364" s="585">
        <v>356</v>
      </c>
      <c r="B364" s="659">
        <v>41083</v>
      </c>
      <c r="C364" s="511" t="s">
        <v>2364</v>
      </c>
      <c r="D364" s="641" t="s">
        <v>2365</v>
      </c>
      <c r="E364" s="512" t="s">
        <v>1173</v>
      </c>
      <c r="F364" s="670">
        <v>125</v>
      </c>
      <c r="G364" s="670">
        <v>125</v>
      </c>
      <c r="H364" s="638">
        <v>0</v>
      </c>
      <c r="I364" s="670">
        <v>125</v>
      </c>
      <c r="J364" s="154"/>
    </row>
    <row r="365" spans="1:10" ht="18">
      <c r="A365" s="585">
        <v>357</v>
      </c>
      <c r="B365" s="659">
        <v>41083</v>
      </c>
      <c r="C365" s="511" t="s">
        <v>2366</v>
      </c>
      <c r="D365" s="641" t="s">
        <v>2367</v>
      </c>
      <c r="E365" s="512" t="s">
        <v>1173</v>
      </c>
      <c r="F365" s="670">
        <v>162.5</v>
      </c>
      <c r="G365" s="670">
        <v>162.5</v>
      </c>
      <c r="H365" s="638">
        <v>0</v>
      </c>
      <c r="I365" s="670">
        <v>162.5</v>
      </c>
      <c r="J365" s="154"/>
    </row>
    <row r="366" spans="1:10" ht="18">
      <c r="A366" s="585">
        <v>358</v>
      </c>
      <c r="B366" s="659">
        <v>41083</v>
      </c>
      <c r="C366" s="511" t="s">
        <v>2368</v>
      </c>
      <c r="D366" s="641" t="s">
        <v>2369</v>
      </c>
      <c r="E366" s="512" t="s">
        <v>1173</v>
      </c>
      <c r="F366" s="670">
        <v>162.5</v>
      </c>
      <c r="G366" s="670">
        <v>162.5</v>
      </c>
      <c r="H366" s="638">
        <v>0</v>
      </c>
      <c r="I366" s="670">
        <v>162.5</v>
      </c>
      <c r="J366" s="154"/>
    </row>
    <row r="367" spans="1:10" ht="18">
      <c r="A367" s="585">
        <v>359</v>
      </c>
      <c r="B367" s="659">
        <v>41083</v>
      </c>
      <c r="C367" s="511" t="s">
        <v>2370</v>
      </c>
      <c r="D367" s="641" t="s">
        <v>2371</v>
      </c>
      <c r="E367" s="512" t="s">
        <v>1173</v>
      </c>
      <c r="F367" s="670">
        <v>162.5</v>
      </c>
      <c r="G367" s="670">
        <v>162.5</v>
      </c>
      <c r="H367" s="638">
        <v>0</v>
      </c>
      <c r="I367" s="670">
        <v>162.5</v>
      </c>
      <c r="J367" s="154"/>
    </row>
    <row r="368" spans="1:10" ht="18">
      <c r="A368" s="585">
        <v>360</v>
      </c>
      <c r="B368" s="659">
        <v>41083</v>
      </c>
      <c r="C368" s="511" t="s">
        <v>2372</v>
      </c>
      <c r="D368" s="641" t="s">
        <v>2373</v>
      </c>
      <c r="E368" s="512" t="s">
        <v>1173</v>
      </c>
      <c r="F368" s="670">
        <v>100</v>
      </c>
      <c r="G368" s="670">
        <v>100</v>
      </c>
      <c r="H368" s="638">
        <v>0</v>
      </c>
      <c r="I368" s="670">
        <v>100</v>
      </c>
      <c r="J368" s="154"/>
    </row>
    <row r="369" spans="1:10" ht="18">
      <c r="A369" s="585">
        <v>361</v>
      </c>
      <c r="B369" s="659">
        <v>41083</v>
      </c>
      <c r="C369" s="511" t="s">
        <v>2374</v>
      </c>
      <c r="D369" s="641" t="s">
        <v>2375</v>
      </c>
      <c r="E369" s="512" t="s">
        <v>1173</v>
      </c>
      <c r="F369" s="670">
        <v>162.5</v>
      </c>
      <c r="G369" s="670">
        <v>162.5</v>
      </c>
      <c r="H369" s="638">
        <v>0</v>
      </c>
      <c r="I369" s="670">
        <v>162.5</v>
      </c>
      <c r="J369" s="154"/>
    </row>
    <row r="370" spans="1:10" ht="18">
      <c r="A370" s="585">
        <v>362</v>
      </c>
      <c r="B370" s="659">
        <v>41083</v>
      </c>
      <c r="C370" s="511" t="s">
        <v>2376</v>
      </c>
      <c r="D370" s="641" t="s">
        <v>2377</v>
      </c>
      <c r="E370" s="512" t="s">
        <v>1173</v>
      </c>
      <c r="F370" s="670">
        <v>100</v>
      </c>
      <c r="G370" s="670">
        <v>100</v>
      </c>
      <c r="H370" s="638">
        <v>0</v>
      </c>
      <c r="I370" s="670">
        <v>100</v>
      </c>
      <c r="J370" s="154"/>
    </row>
    <row r="371" spans="1:10" ht="18">
      <c r="A371" s="585">
        <v>363</v>
      </c>
      <c r="B371" s="659">
        <v>41083</v>
      </c>
      <c r="C371" s="511" t="s">
        <v>2378</v>
      </c>
      <c r="D371" s="641" t="s">
        <v>2379</v>
      </c>
      <c r="E371" s="512" t="s">
        <v>1173</v>
      </c>
      <c r="F371" s="670">
        <v>100</v>
      </c>
      <c r="G371" s="670">
        <v>100</v>
      </c>
      <c r="H371" s="638">
        <v>0</v>
      </c>
      <c r="I371" s="670">
        <v>100</v>
      </c>
      <c r="J371" s="154"/>
    </row>
    <row r="372" spans="1:10" ht="18">
      <c r="A372" s="585">
        <v>364</v>
      </c>
      <c r="B372" s="659">
        <v>41083</v>
      </c>
      <c r="C372" s="511" t="s">
        <v>2380</v>
      </c>
      <c r="D372" s="641" t="s">
        <v>2381</v>
      </c>
      <c r="E372" s="512" t="s">
        <v>1173</v>
      </c>
      <c r="F372" s="670">
        <v>162.5</v>
      </c>
      <c r="G372" s="670">
        <v>162.5</v>
      </c>
      <c r="H372" s="638">
        <v>0</v>
      </c>
      <c r="I372" s="670">
        <v>162.5</v>
      </c>
      <c r="J372" s="154"/>
    </row>
    <row r="373" spans="1:10" ht="18">
      <c r="A373" s="585">
        <v>365</v>
      </c>
      <c r="B373" s="659">
        <v>41083</v>
      </c>
      <c r="C373" s="511" t="s">
        <v>2382</v>
      </c>
      <c r="D373" s="641" t="s">
        <v>2383</v>
      </c>
      <c r="E373" s="512" t="s">
        <v>1173</v>
      </c>
      <c r="F373" s="670">
        <v>162.5</v>
      </c>
      <c r="G373" s="670">
        <v>162.5</v>
      </c>
      <c r="H373" s="638">
        <v>0</v>
      </c>
      <c r="I373" s="670">
        <v>162.5</v>
      </c>
      <c r="J373" s="154"/>
    </row>
    <row r="374" spans="1:10" ht="18">
      <c r="A374" s="585">
        <v>366</v>
      </c>
      <c r="B374" s="659">
        <v>41083</v>
      </c>
      <c r="C374" s="511" t="s">
        <v>2384</v>
      </c>
      <c r="D374" s="641" t="s">
        <v>2385</v>
      </c>
      <c r="E374" s="512" t="s">
        <v>1173</v>
      </c>
      <c r="F374" s="670">
        <v>125</v>
      </c>
      <c r="G374" s="670">
        <v>125</v>
      </c>
      <c r="H374" s="638">
        <v>0</v>
      </c>
      <c r="I374" s="670">
        <v>125</v>
      </c>
      <c r="J374" s="154"/>
    </row>
    <row r="375" spans="1:10" ht="18">
      <c r="A375" s="585">
        <v>367</v>
      </c>
      <c r="B375" s="659">
        <v>41083</v>
      </c>
      <c r="C375" s="511" t="s">
        <v>2386</v>
      </c>
      <c r="D375" s="641" t="s">
        <v>2387</v>
      </c>
      <c r="E375" s="512" t="s">
        <v>1173</v>
      </c>
      <c r="F375" s="670">
        <v>125</v>
      </c>
      <c r="G375" s="670">
        <v>125</v>
      </c>
      <c r="H375" s="638">
        <v>0</v>
      </c>
      <c r="I375" s="670">
        <v>125</v>
      </c>
      <c r="J375" s="154"/>
    </row>
    <row r="376" spans="1:10" ht="18">
      <c r="A376" s="585">
        <v>368</v>
      </c>
      <c r="B376" s="659">
        <v>41083</v>
      </c>
      <c r="C376" s="511" t="s">
        <v>2388</v>
      </c>
      <c r="D376" s="641" t="s">
        <v>2389</v>
      </c>
      <c r="E376" s="512" t="s">
        <v>1173</v>
      </c>
      <c r="F376" s="670">
        <v>100</v>
      </c>
      <c r="G376" s="670">
        <v>100</v>
      </c>
      <c r="H376" s="638">
        <v>0</v>
      </c>
      <c r="I376" s="670">
        <v>100</v>
      </c>
      <c r="J376" s="154"/>
    </row>
    <row r="377" spans="1:10" ht="18">
      <c r="A377" s="585">
        <v>369</v>
      </c>
      <c r="B377" s="659">
        <v>41083</v>
      </c>
      <c r="C377" s="511" t="s">
        <v>2390</v>
      </c>
      <c r="D377" s="641" t="s">
        <v>2391</v>
      </c>
      <c r="E377" s="512" t="s">
        <v>1173</v>
      </c>
      <c r="F377" s="670">
        <v>125</v>
      </c>
      <c r="G377" s="670">
        <v>125</v>
      </c>
      <c r="H377" s="638">
        <v>0</v>
      </c>
      <c r="I377" s="670">
        <v>125</v>
      </c>
      <c r="J377" s="154"/>
    </row>
    <row r="378" spans="1:10" ht="18">
      <c r="A378" s="585">
        <v>370</v>
      </c>
      <c r="B378" s="659">
        <v>41083</v>
      </c>
      <c r="C378" s="511" t="s">
        <v>2392</v>
      </c>
      <c r="D378" s="641" t="s">
        <v>2393</v>
      </c>
      <c r="E378" s="512" t="s">
        <v>1173</v>
      </c>
      <c r="F378" s="670">
        <v>162.5</v>
      </c>
      <c r="G378" s="670">
        <v>162.5</v>
      </c>
      <c r="H378" s="638">
        <v>0</v>
      </c>
      <c r="I378" s="670">
        <v>162.5</v>
      </c>
      <c r="J378" s="154"/>
    </row>
    <row r="379" spans="1:10" ht="18">
      <c r="A379" s="585">
        <v>371</v>
      </c>
      <c r="B379" s="659">
        <v>41083</v>
      </c>
      <c r="C379" s="511" t="s">
        <v>2394</v>
      </c>
      <c r="D379" s="641" t="s">
        <v>2395</v>
      </c>
      <c r="E379" s="512" t="s">
        <v>1173</v>
      </c>
      <c r="F379" s="670">
        <v>100</v>
      </c>
      <c r="G379" s="670">
        <v>100</v>
      </c>
      <c r="H379" s="638">
        <v>0</v>
      </c>
      <c r="I379" s="670">
        <v>100</v>
      </c>
      <c r="J379" s="154"/>
    </row>
    <row r="380" spans="1:10" ht="18">
      <c r="A380" s="585">
        <v>372</v>
      </c>
      <c r="B380" s="659">
        <v>41083</v>
      </c>
      <c r="C380" s="511" t="s">
        <v>2396</v>
      </c>
      <c r="D380" s="641" t="s">
        <v>2397</v>
      </c>
      <c r="E380" s="512" t="s">
        <v>1173</v>
      </c>
      <c r="F380" s="670">
        <v>125</v>
      </c>
      <c r="G380" s="670">
        <v>125</v>
      </c>
      <c r="H380" s="638">
        <v>0</v>
      </c>
      <c r="I380" s="670">
        <v>125</v>
      </c>
      <c r="J380" s="154"/>
    </row>
    <row r="381" spans="1:10" ht="18">
      <c r="A381" s="585">
        <v>373</v>
      </c>
      <c r="B381" s="659">
        <v>41083</v>
      </c>
      <c r="C381" s="511" t="s">
        <v>2398</v>
      </c>
      <c r="D381" s="641" t="s">
        <v>2399</v>
      </c>
      <c r="E381" s="512" t="s">
        <v>1173</v>
      </c>
      <c r="F381" s="670">
        <v>125</v>
      </c>
      <c r="G381" s="670">
        <v>125</v>
      </c>
      <c r="H381" s="638">
        <v>0</v>
      </c>
      <c r="I381" s="670">
        <v>125</v>
      </c>
      <c r="J381" s="154"/>
    </row>
    <row r="382" spans="1:10" ht="18">
      <c r="A382" s="585">
        <v>374</v>
      </c>
      <c r="B382" s="659">
        <v>41083</v>
      </c>
      <c r="C382" s="511" t="s">
        <v>2400</v>
      </c>
      <c r="D382" s="641" t="s">
        <v>2401</v>
      </c>
      <c r="E382" s="512" t="s">
        <v>1173</v>
      </c>
      <c r="F382" s="670">
        <v>162.5</v>
      </c>
      <c r="G382" s="670">
        <v>162.5</v>
      </c>
      <c r="H382" s="638">
        <v>0</v>
      </c>
      <c r="I382" s="670">
        <v>162.5</v>
      </c>
      <c r="J382" s="154"/>
    </row>
    <row r="383" spans="1:10" ht="18">
      <c r="A383" s="585">
        <v>375</v>
      </c>
      <c r="B383" s="659">
        <v>41083</v>
      </c>
      <c r="C383" s="511" t="s">
        <v>2402</v>
      </c>
      <c r="D383" s="641" t="s">
        <v>2403</v>
      </c>
      <c r="E383" s="512" t="s">
        <v>1173</v>
      </c>
      <c r="F383" s="670">
        <v>100</v>
      </c>
      <c r="G383" s="670">
        <v>100</v>
      </c>
      <c r="H383" s="638">
        <v>0</v>
      </c>
      <c r="I383" s="670">
        <v>100</v>
      </c>
      <c r="J383" s="154"/>
    </row>
    <row r="384" spans="1:10" ht="18">
      <c r="A384" s="585">
        <v>376</v>
      </c>
      <c r="B384" s="659">
        <v>41083</v>
      </c>
      <c r="C384" s="511" t="s">
        <v>2404</v>
      </c>
      <c r="D384" s="641" t="s">
        <v>2405</v>
      </c>
      <c r="E384" s="512" t="s">
        <v>1173</v>
      </c>
      <c r="F384" s="670">
        <v>162.5</v>
      </c>
      <c r="G384" s="670">
        <v>162.5</v>
      </c>
      <c r="H384" s="638">
        <v>0</v>
      </c>
      <c r="I384" s="670">
        <v>162.5</v>
      </c>
      <c r="J384" s="154"/>
    </row>
    <row r="385" spans="1:10" ht="18">
      <c r="A385" s="585">
        <v>377</v>
      </c>
      <c r="B385" s="659">
        <v>41083</v>
      </c>
      <c r="C385" s="511" t="s">
        <v>2014</v>
      </c>
      <c r="D385" s="641" t="s">
        <v>2406</v>
      </c>
      <c r="E385" s="512" t="s">
        <v>1173</v>
      </c>
      <c r="F385" s="670">
        <v>100</v>
      </c>
      <c r="G385" s="670">
        <v>100</v>
      </c>
      <c r="H385" s="638">
        <v>0</v>
      </c>
      <c r="I385" s="670">
        <v>100</v>
      </c>
      <c r="J385" s="154"/>
    </row>
    <row r="386" spans="1:10" ht="18">
      <c r="A386" s="585">
        <v>378</v>
      </c>
      <c r="B386" s="659">
        <v>41083</v>
      </c>
      <c r="C386" s="511" t="s">
        <v>2407</v>
      </c>
      <c r="D386" s="641" t="s">
        <v>2408</v>
      </c>
      <c r="E386" s="512" t="s">
        <v>1173</v>
      </c>
      <c r="F386" s="670">
        <v>125</v>
      </c>
      <c r="G386" s="670">
        <v>125</v>
      </c>
      <c r="H386" s="638">
        <v>0</v>
      </c>
      <c r="I386" s="670">
        <v>125</v>
      </c>
      <c r="J386" s="154"/>
    </row>
    <row r="387" spans="1:10" ht="18">
      <c r="A387" s="585">
        <v>379</v>
      </c>
      <c r="B387" s="659">
        <v>41083</v>
      </c>
      <c r="C387" s="511" t="s">
        <v>2409</v>
      </c>
      <c r="D387" s="641" t="s">
        <v>2410</v>
      </c>
      <c r="E387" s="512" t="s">
        <v>1173</v>
      </c>
      <c r="F387" s="670">
        <v>100</v>
      </c>
      <c r="G387" s="670">
        <v>100</v>
      </c>
      <c r="H387" s="638">
        <v>0</v>
      </c>
      <c r="I387" s="670">
        <v>100</v>
      </c>
      <c r="J387" s="154"/>
    </row>
    <row r="388" spans="1:10" ht="18">
      <c r="A388" s="585">
        <v>380</v>
      </c>
      <c r="B388" s="659">
        <v>41083</v>
      </c>
      <c r="C388" s="511" t="s">
        <v>2411</v>
      </c>
      <c r="D388" s="641" t="s">
        <v>2412</v>
      </c>
      <c r="E388" s="512" t="s">
        <v>1173</v>
      </c>
      <c r="F388" s="670">
        <v>100</v>
      </c>
      <c r="G388" s="670">
        <v>100</v>
      </c>
      <c r="H388" s="638">
        <v>0</v>
      </c>
      <c r="I388" s="670">
        <v>100</v>
      </c>
      <c r="J388" s="154"/>
    </row>
    <row r="389" spans="1:10" ht="18">
      <c r="A389" s="585">
        <v>381</v>
      </c>
      <c r="B389" s="659">
        <v>41083</v>
      </c>
      <c r="C389" s="511" t="s">
        <v>2413</v>
      </c>
      <c r="D389" s="641" t="s">
        <v>2414</v>
      </c>
      <c r="E389" s="512" t="s">
        <v>1173</v>
      </c>
      <c r="F389" s="670">
        <v>100</v>
      </c>
      <c r="G389" s="670">
        <v>100</v>
      </c>
      <c r="H389" s="638">
        <v>0</v>
      </c>
      <c r="I389" s="670">
        <v>100</v>
      </c>
      <c r="J389" s="154"/>
    </row>
    <row r="390" spans="1:10" ht="18">
      <c r="A390" s="585">
        <v>382</v>
      </c>
      <c r="B390" s="659">
        <v>41083</v>
      </c>
      <c r="C390" s="511" t="s">
        <v>2415</v>
      </c>
      <c r="D390" s="641" t="s">
        <v>2416</v>
      </c>
      <c r="E390" s="512" t="s">
        <v>1173</v>
      </c>
      <c r="F390" s="670">
        <v>125</v>
      </c>
      <c r="G390" s="670">
        <v>125</v>
      </c>
      <c r="H390" s="638">
        <v>0</v>
      </c>
      <c r="I390" s="670">
        <v>125</v>
      </c>
      <c r="J390" s="154"/>
    </row>
    <row r="391" spans="1:10" ht="18">
      <c r="A391" s="585">
        <v>383</v>
      </c>
      <c r="B391" s="659">
        <v>41083</v>
      </c>
      <c r="C391" s="511" t="s">
        <v>2417</v>
      </c>
      <c r="D391" s="641" t="s">
        <v>2418</v>
      </c>
      <c r="E391" s="512" t="s">
        <v>1173</v>
      </c>
      <c r="F391" s="670">
        <v>162.5</v>
      </c>
      <c r="G391" s="670">
        <v>162.5</v>
      </c>
      <c r="H391" s="638">
        <v>0</v>
      </c>
      <c r="I391" s="670">
        <v>162.5</v>
      </c>
      <c r="J391" s="154"/>
    </row>
    <row r="392" spans="1:10" ht="18">
      <c r="A392" s="585">
        <v>384</v>
      </c>
      <c r="B392" s="659">
        <v>41083</v>
      </c>
      <c r="C392" s="511" t="s">
        <v>2419</v>
      </c>
      <c r="D392" s="641" t="s">
        <v>2420</v>
      </c>
      <c r="E392" s="512" t="s">
        <v>1173</v>
      </c>
      <c r="F392" s="670">
        <v>162.5</v>
      </c>
      <c r="G392" s="670">
        <v>162.5</v>
      </c>
      <c r="H392" s="638">
        <v>0</v>
      </c>
      <c r="I392" s="670">
        <v>162.5</v>
      </c>
      <c r="J392" s="154"/>
    </row>
    <row r="393" spans="1:10" ht="18">
      <c r="A393" s="585">
        <v>385</v>
      </c>
      <c r="B393" s="659">
        <v>41083</v>
      </c>
      <c r="C393" s="511" t="s">
        <v>2421</v>
      </c>
      <c r="D393" s="641" t="s">
        <v>2422</v>
      </c>
      <c r="E393" s="512" t="s">
        <v>1173</v>
      </c>
      <c r="F393" s="670">
        <v>125</v>
      </c>
      <c r="G393" s="670">
        <v>125</v>
      </c>
      <c r="H393" s="638">
        <v>0</v>
      </c>
      <c r="I393" s="670">
        <v>125</v>
      </c>
      <c r="J393" s="154"/>
    </row>
    <row r="394" spans="1:10" ht="18">
      <c r="A394" s="585">
        <v>386</v>
      </c>
      <c r="B394" s="659">
        <v>41083</v>
      </c>
      <c r="C394" s="511" t="s">
        <v>2423</v>
      </c>
      <c r="D394" s="641" t="s">
        <v>2424</v>
      </c>
      <c r="E394" s="512" t="s">
        <v>1173</v>
      </c>
      <c r="F394" s="670">
        <v>162.5</v>
      </c>
      <c r="G394" s="670">
        <v>162.5</v>
      </c>
      <c r="H394" s="638">
        <v>0</v>
      </c>
      <c r="I394" s="670">
        <v>162.5</v>
      </c>
      <c r="J394" s="154"/>
    </row>
    <row r="395" spans="1:10" ht="18">
      <c r="A395" s="585">
        <v>387</v>
      </c>
      <c r="B395" s="659">
        <v>41083</v>
      </c>
      <c r="C395" s="511" t="s">
        <v>2425</v>
      </c>
      <c r="D395" s="641" t="s">
        <v>2426</v>
      </c>
      <c r="E395" s="512" t="s">
        <v>1173</v>
      </c>
      <c r="F395" s="670">
        <v>125</v>
      </c>
      <c r="G395" s="670">
        <v>125</v>
      </c>
      <c r="H395" s="638">
        <v>0</v>
      </c>
      <c r="I395" s="670">
        <v>125</v>
      </c>
      <c r="J395" s="154"/>
    </row>
    <row r="396" spans="1:10" ht="18">
      <c r="A396" s="585">
        <v>388</v>
      </c>
      <c r="B396" s="659">
        <v>41066</v>
      </c>
      <c r="C396" s="511" t="s">
        <v>2427</v>
      </c>
      <c r="D396" s="641" t="s">
        <v>2428</v>
      </c>
      <c r="E396" s="512" t="s">
        <v>1173</v>
      </c>
      <c r="F396" s="670">
        <v>125</v>
      </c>
      <c r="G396" s="670">
        <v>125</v>
      </c>
      <c r="H396" s="638">
        <v>0</v>
      </c>
      <c r="I396" s="670">
        <v>125</v>
      </c>
      <c r="J396" s="154"/>
    </row>
    <row r="397" spans="1:10" ht="18">
      <c r="A397" s="585">
        <v>389</v>
      </c>
      <c r="B397" s="659">
        <v>41083</v>
      </c>
      <c r="C397" s="511" t="s">
        <v>2429</v>
      </c>
      <c r="D397" s="641" t="s">
        <v>2430</v>
      </c>
      <c r="E397" s="512" t="s">
        <v>1173</v>
      </c>
      <c r="F397" s="670">
        <v>125</v>
      </c>
      <c r="G397" s="670">
        <v>125</v>
      </c>
      <c r="H397" s="638">
        <v>0</v>
      </c>
      <c r="I397" s="670">
        <v>125</v>
      </c>
      <c r="J397" s="154"/>
    </row>
    <row r="398" spans="1:10" ht="18">
      <c r="A398" s="585">
        <v>390</v>
      </c>
      <c r="B398" s="659">
        <v>41083</v>
      </c>
      <c r="C398" s="511" t="s">
        <v>2431</v>
      </c>
      <c r="D398" s="641" t="s">
        <v>2432</v>
      </c>
      <c r="E398" s="512" t="s">
        <v>1173</v>
      </c>
      <c r="F398" s="670">
        <v>125</v>
      </c>
      <c r="G398" s="670">
        <v>125</v>
      </c>
      <c r="H398" s="638">
        <v>0</v>
      </c>
      <c r="I398" s="670">
        <v>125</v>
      </c>
      <c r="J398" s="154"/>
    </row>
    <row r="399" spans="1:10" ht="18">
      <c r="A399" s="585">
        <v>391</v>
      </c>
      <c r="B399" s="659">
        <v>41083</v>
      </c>
      <c r="C399" s="511" t="s">
        <v>2433</v>
      </c>
      <c r="D399" s="641" t="s">
        <v>2434</v>
      </c>
      <c r="E399" s="512" t="s">
        <v>1173</v>
      </c>
      <c r="F399" s="670">
        <v>125</v>
      </c>
      <c r="G399" s="670">
        <v>125</v>
      </c>
      <c r="H399" s="638">
        <v>0</v>
      </c>
      <c r="I399" s="670">
        <v>125</v>
      </c>
      <c r="J399" s="154"/>
    </row>
    <row r="400" spans="1:10" ht="18">
      <c r="A400" s="585">
        <v>392</v>
      </c>
      <c r="B400" s="659">
        <v>41083</v>
      </c>
      <c r="C400" s="511" t="s">
        <v>2435</v>
      </c>
      <c r="D400" s="641" t="s">
        <v>2436</v>
      </c>
      <c r="E400" s="512" t="s">
        <v>1173</v>
      </c>
      <c r="F400" s="670">
        <v>100</v>
      </c>
      <c r="G400" s="670">
        <v>100</v>
      </c>
      <c r="H400" s="638">
        <v>0</v>
      </c>
      <c r="I400" s="670">
        <v>100</v>
      </c>
      <c r="J400" s="154"/>
    </row>
    <row r="401" spans="1:10" ht="18">
      <c r="A401" s="585">
        <v>393</v>
      </c>
      <c r="B401" s="659">
        <v>41083</v>
      </c>
      <c r="C401" s="511" t="s">
        <v>2437</v>
      </c>
      <c r="D401" s="641" t="s">
        <v>2438</v>
      </c>
      <c r="E401" s="512" t="s">
        <v>1173</v>
      </c>
      <c r="F401" s="670">
        <v>100</v>
      </c>
      <c r="G401" s="670">
        <v>100</v>
      </c>
      <c r="H401" s="638">
        <v>0</v>
      </c>
      <c r="I401" s="670">
        <v>100</v>
      </c>
      <c r="J401" s="154"/>
    </row>
    <row r="402" spans="1:10" ht="18">
      <c r="A402" s="585">
        <v>394</v>
      </c>
      <c r="B402" s="659">
        <v>41083</v>
      </c>
      <c r="C402" s="511" t="s">
        <v>2439</v>
      </c>
      <c r="D402" s="641" t="s">
        <v>2440</v>
      </c>
      <c r="E402" s="512" t="s">
        <v>1173</v>
      </c>
      <c r="F402" s="670">
        <v>162.5</v>
      </c>
      <c r="G402" s="670">
        <v>162.5</v>
      </c>
      <c r="H402" s="638">
        <v>0</v>
      </c>
      <c r="I402" s="670">
        <v>162.5</v>
      </c>
      <c r="J402" s="154"/>
    </row>
    <row r="403" spans="1:10" ht="18">
      <c r="A403" s="585">
        <v>395</v>
      </c>
      <c r="B403" s="659">
        <v>41083</v>
      </c>
      <c r="C403" s="511" t="s">
        <v>2441</v>
      </c>
      <c r="D403" s="641" t="s">
        <v>2442</v>
      </c>
      <c r="E403" s="512" t="s">
        <v>1173</v>
      </c>
      <c r="F403" s="670">
        <v>162.5</v>
      </c>
      <c r="G403" s="670">
        <v>162.5</v>
      </c>
      <c r="H403" s="638">
        <v>0</v>
      </c>
      <c r="I403" s="670">
        <v>162.5</v>
      </c>
      <c r="J403" s="154"/>
    </row>
    <row r="404" spans="1:10" ht="18">
      <c r="A404" s="585">
        <v>396</v>
      </c>
      <c r="B404" s="659">
        <v>41084</v>
      </c>
      <c r="C404" s="511" t="s">
        <v>2443</v>
      </c>
      <c r="D404" s="641" t="s">
        <v>2444</v>
      </c>
      <c r="E404" s="512" t="s">
        <v>1173</v>
      </c>
      <c r="F404" s="670">
        <v>125</v>
      </c>
      <c r="G404" s="670">
        <v>125</v>
      </c>
      <c r="H404" s="638">
        <v>0</v>
      </c>
      <c r="I404" s="670">
        <v>125</v>
      </c>
      <c r="J404" s="154"/>
    </row>
    <row r="405" spans="1:10" ht="18">
      <c r="A405" s="585">
        <v>397</v>
      </c>
      <c r="B405" s="659">
        <v>41083</v>
      </c>
      <c r="C405" s="511" t="s">
        <v>2445</v>
      </c>
      <c r="D405" s="641" t="s">
        <v>2446</v>
      </c>
      <c r="E405" s="512" t="s">
        <v>1173</v>
      </c>
      <c r="F405" s="670">
        <v>162.5</v>
      </c>
      <c r="G405" s="670">
        <v>162.5</v>
      </c>
      <c r="H405" s="638">
        <v>0</v>
      </c>
      <c r="I405" s="670">
        <v>162.5</v>
      </c>
      <c r="J405" s="154"/>
    </row>
    <row r="406" spans="1:10" ht="18">
      <c r="A406" s="585">
        <v>398</v>
      </c>
      <c r="B406" s="659">
        <v>41084</v>
      </c>
      <c r="C406" s="511" t="s">
        <v>2447</v>
      </c>
      <c r="D406" s="641" t="s">
        <v>2448</v>
      </c>
      <c r="E406" s="512" t="s">
        <v>1173</v>
      </c>
      <c r="F406" s="670">
        <v>125</v>
      </c>
      <c r="G406" s="670">
        <v>125</v>
      </c>
      <c r="H406" s="638">
        <v>0</v>
      </c>
      <c r="I406" s="670">
        <v>125</v>
      </c>
      <c r="J406" s="154"/>
    </row>
    <row r="407" spans="1:10" ht="18">
      <c r="A407" s="585">
        <v>399</v>
      </c>
      <c r="B407" s="659">
        <v>41084</v>
      </c>
      <c r="C407" s="511" t="s">
        <v>2449</v>
      </c>
      <c r="D407" s="641" t="s">
        <v>2450</v>
      </c>
      <c r="E407" s="512" t="s">
        <v>1173</v>
      </c>
      <c r="F407" s="670">
        <v>125</v>
      </c>
      <c r="G407" s="670">
        <v>125</v>
      </c>
      <c r="H407" s="638">
        <v>0</v>
      </c>
      <c r="I407" s="670">
        <v>125</v>
      </c>
      <c r="J407" s="154"/>
    </row>
    <row r="408" spans="1:10" ht="18">
      <c r="A408" s="585">
        <v>400</v>
      </c>
      <c r="B408" s="659">
        <v>41084</v>
      </c>
      <c r="C408" s="511" t="s">
        <v>2451</v>
      </c>
      <c r="D408" s="641" t="s">
        <v>2452</v>
      </c>
      <c r="E408" s="512" t="s">
        <v>1173</v>
      </c>
      <c r="F408" s="670">
        <v>125</v>
      </c>
      <c r="G408" s="670">
        <v>125</v>
      </c>
      <c r="H408" s="638">
        <v>0</v>
      </c>
      <c r="I408" s="670">
        <v>125</v>
      </c>
      <c r="J408" s="154"/>
    </row>
    <row r="409" spans="1:10" ht="18">
      <c r="A409" s="585">
        <v>401</v>
      </c>
      <c r="B409" s="659">
        <v>41083</v>
      </c>
      <c r="C409" s="511" t="s">
        <v>2453</v>
      </c>
      <c r="D409" s="641" t="s">
        <v>2454</v>
      </c>
      <c r="E409" s="512" t="s">
        <v>1173</v>
      </c>
      <c r="F409" s="670">
        <v>162.5</v>
      </c>
      <c r="G409" s="670">
        <v>162.5</v>
      </c>
      <c r="H409" s="638">
        <v>0</v>
      </c>
      <c r="I409" s="670">
        <v>162.5</v>
      </c>
      <c r="J409" s="154"/>
    </row>
    <row r="410" spans="1:10" ht="18">
      <c r="A410" s="585">
        <v>402</v>
      </c>
      <c r="B410" s="659">
        <v>41083</v>
      </c>
      <c r="C410" s="511" t="s">
        <v>2455</v>
      </c>
      <c r="D410" s="641" t="s">
        <v>2456</v>
      </c>
      <c r="E410" s="512" t="s">
        <v>1173</v>
      </c>
      <c r="F410" s="670">
        <v>162.5</v>
      </c>
      <c r="G410" s="670">
        <v>162.5</v>
      </c>
      <c r="H410" s="638">
        <v>0</v>
      </c>
      <c r="I410" s="670">
        <v>162.5</v>
      </c>
      <c r="J410" s="154"/>
    </row>
    <row r="411" spans="1:10" ht="18">
      <c r="A411" s="585">
        <v>403</v>
      </c>
      <c r="B411" s="659">
        <v>41084</v>
      </c>
      <c r="C411" s="511" t="s">
        <v>2457</v>
      </c>
      <c r="D411" s="641" t="s">
        <v>2458</v>
      </c>
      <c r="E411" s="512" t="s">
        <v>1173</v>
      </c>
      <c r="F411" s="670">
        <v>100</v>
      </c>
      <c r="G411" s="670">
        <v>100</v>
      </c>
      <c r="H411" s="638">
        <v>0</v>
      </c>
      <c r="I411" s="670">
        <v>100</v>
      </c>
      <c r="J411" s="154"/>
    </row>
    <row r="412" spans="1:10" ht="18">
      <c r="A412" s="585">
        <v>404</v>
      </c>
      <c r="B412" s="659">
        <v>41084</v>
      </c>
      <c r="C412" s="511" t="s">
        <v>2459</v>
      </c>
      <c r="D412" s="641" t="s">
        <v>2460</v>
      </c>
      <c r="E412" s="512" t="s">
        <v>1173</v>
      </c>
      <c r="F412" s="670">
        <v>100</v>
      </c>
      <c r="G412" s="670">
        <v>100</v>
      </c>
      <c r="H412" s="638">
        <v>0</v>
      </c>
      <c r="I412" s="670">
        <v>100</v>
      </c>
      <c r="J412" s="154"/>
    </row>
    <row r="413" spans="1:10" ht="18">
      <c r="A413" s="585">
        <v>405</v>
      </c>
      <c r="B413" s="659">
        <v>41084</v>
      </c>
      <c r="C413" s="511" t="s">
        <v>2461</v>
      </c>
      <c r="D413" s="641" t="s">
        <v>2462</v>
      </c>
      <c r="E413" s="512" t="s">
        <v>1173</v>
      </c>
      <c r="F413" s="670">
        <v>100</v>
      </c>
      <c r="G413" s="670">
        <v>100</v>
      </c>
      <c r="H413" s="638">
        <v>0</v>
      </c>
      <c r="I413" s="670">
        <v>100</v>
      </c>
      <c r="J413" s="154"/>
    </row>
    <row r="414" spans="1:10" ht="18">
      <c r="A414" s="585">
        <v>406</v>
      </c>
      <c r="B414" s="659">
        <v>41084</v>
      </c>
      <c r="C414" s="511" t="s">
        <v>2463</v>
      </c>
      <c r="D414" s="641" t="s">
        <v>2464</v>
      </c>
      <c r="E414" s="512" t="s">
        <v>1173</v>
      </c>
      <c r="F414" s="670">
        <v>125</v>
      </c>
      <c r="G414" s="670">
        <v>125</v>
      </c>
      <c r="H414" s="638">
        <v>0</v>
      </c>
      <c r="I414" s="670">
        <v>125</v>
      </c>
      <c r="J414" s="154"/>
    </row>
    <row r="415" spans="1:10" ht="18">
      <c r="A415" s="585">
        <v>407</v>
      </c>
      <c r="B415" s="659">
        <v>41084</v>
      </c>
      <c r="C415" s="511" t="s">
        <v>2465</v>
      </c>
      <c r="D415" s="641" t="s">
        <v>2466</v>
      </c>
      <c r="E415" s="512" t="s">
        <v>1173</v>
      </c>
      <c r="F415" s="670">
        <v>100</v>
      </c>
      <c r="G415" s="670">
        <v>100</v>
      </c>
      <c r="H415" s="638">
        <v>0</v>
      </c>
      <c r="I415" s="670">
        <v>100</v>
      </c>
      <c r="J415" s="154"/>
    </row>
    <row r="416" spans="1:10" ht="18">
      <c r="A416" s="585">
        <v>408</v>
      </c>
      <c r="B416" s="659">
        <v>41084</v>
      </c>
      <c r="C416" s="511" t="s">
        <v>2467</v>
      </c>
      <c r="D416" s="641" t="s">
        <v>2468</v>
      </c>
      <c r="E416" s="512" t="s">
        <v>1173</v>
      </c>
      <c r="F416" s="670">
        <v>125</v>
      </c>
      <c r="G416" s="670">
        <v>125</v>
      </c>
      <c r="H416" s="638">
        <v>0</v>
      </c>
      <c r="I416" s="670">
        <v>125</v>
      </c>
      <c r="J416" s="154"/>
    </row>
    <row r="417" spans="1:10" ht="18">
      <c r="A417" s="585">
        <v>409</v>
      </c>
      <c r="B417" s="659">
        <v>41084</v>
      </c>
      <c r="C417" s="511" t="s">
        <v>2469</v>
      </c>
      <c r="D417" s="641" t="s">
        <v>2470</v>
      </c>
      <c r="E417" s="512" t="s">
        <v>1173</v>
      </c>
      <c r="F417" s="670">
        <v>125</v>
      </c>
      <c r="G417" s="670">
        <v>125</v>
      </c>
      <c r="H417" s="638">
        <v>0</v>
      </c>
      <c r="I417" s="670">
        <v>125</v>
      </c>
      <c r="J417" s="154"/>
    </row>
    <row r="418" spans="1:10" ht="18">
      <c r="A418" s="585">
        <v>410</v>
      </c>
      <c r="B418" s="659">
        <v>41084</v>
      </c>
      <c r="C418" s="511" t="s">
        <v>2471</v>
      </c>
      <c r="D418" s="641" t="s">
        <v>2472</v>
      </c>
      <c r="E418" s="512" t="s">
        <v>1173</v>
      </c>
      <c r="F418" s="670">
        <v>162.5</v>
      </c>
      <c r="G418" s="670">
        <v>162.5</v>
      </c>
      <c r="H418" s="638">
        <v>0</v>
      </c>
      <c r="I418" s="670">
        <v>162.5</v>
      </c>
      <c r="J418" s="154"/>
    </row>
    <row r="419" spans="1:10" ht="18">
      <c r="A419" s="585">
        <v>411</v>
      </c>
      <c r="B419" s="659">
        <v>41084</v>
      </c>
      <c r="C419" s="511" t="s">
        <v>2473</v>
      </c>
      <c r="D419" s="641" t="s">
        <v>2474</v>
      </c>
      <c r="E419" s="512" t="s">
        <v>1173</v>
      </c>
      <c r="F419" s="670">
        <v>125</v>
      </c>
      <c r="G419" s="670">
        <v>125</v>
      </c>
      <c r="H419" s="638">
        <v>0</v>
      </c>
      <c r="I419" s="670">
        <v>125</v>
      </c>
      <c r="J419" s="154"/>
    </row>
    <row r="420" spans="1:10" ht="18">
      <c r="A420" s="585">
        <v>412</v>
      </c>
      <c r="B420" s="659">
        <v>41084</v>
      </c>
      <c r="C420" s="511" t="s">
        <v>2475</v>
      </c>
      <c r="D420" s="641" t="s">
        <v>2476</v>
      </c>
      <c r="E420" s="512" t="s">
        <v>1173</v>
      </c>
      <c r="F420" s="670">
        <v>100</v>
      </c>
      <c r="G420" s="670">
        <v>100</v>
      </c>
      <c r="H420" s="638">
        <v>0</v>
      </c>
      <c r="I420" s="670">
        <v>100</v>
      </c>
      <c r="J420" s="154"/>
    </row>
    <row r="421" spans="1:10" ht="18">
      <c r="A421" s="585">
        <v>413</v>
      </c>
      <c r="B421" s="659">
        <v>41083</v>
      </c>
      <c r="C421" s="511" t="s">
        <v>2477</v>
      </c>
      <c r="D421" s="641" t="s">
        <v>2478</v>
      </c>
      <c r="E421" s="512" t="s">
        <v>1173</v>
      </c>
      <c r="F421" s="670">
        <v>100</v>
      </c>
      <c r="G421" s="670">
        <v>100</v>
      </c>
      <c r="H421" s="638">
        <v>0</v>
      </c>
      <c r="I421" s="670">
        <v>100</v>
      </c>
      <c r="J421" s="154"/>
    </row>
    <row r="422" spans="1:10" ht="18">
      <c r="A422" s="585">
        <v>414</v>
      </c>
      <c r="B422" s="659">
        <v>41083</v>
      </c>
      <c r="C422" s="511" t="s">
        <v>2479</v>
      </c>
      <c r="D422" s="641" t="s">
        <v>2480</v>
      </c>
      <c r="E422" s="512" t="s">
        <v>1173</v>
      </c>
      <c r="F422" s="670">
        <v>100</v>
      </c>
      <c r="G422" s="670">
        <v>100</v>
      </c>
      <c r="H422" s="638">
        <v>0</v>
      </c>
      <c r="I422" s="670">
        <v>100</v>
      </c>
      <c r="J422" s="154"/>
    </row>
    <row r="423" spans="1:10" ht="18">
      <c r="A423" s="585">
        <v>415</v>
      </c>
      <c r="B423" s="659">
        <v>41083</v>
      </c>
      <c r="C423" s="511" t="s">
        <v>2481</v>
      </c>
      <c r="D423" s="641" t="s">
        <v>2482</v>
      </c>
      <c r="E423" s="512" t="s">
        <v>1173</v>
      </c>
      <c r="F423" s="670">
        <v>100</v>
      </c>
      <c r="G423" s="670">
        <v>100</v>
      </c>
      <c r="H423" s="638">
        <v>0</v>
      </c>
      <c r="I423" s="670">
        <v>100</v>
      </c>
      <c r="J423" s="154"/>
    </row>
    <row r="424" spans="1:10" ht="18">
      <c r="A424" s="585">
        <v>416</v>
      </c>
      <c r="B424" s="659">
        <v>41083</v>
      </c>
      <c r="C424" s="511" t="s">
        <v>2483</v>
      </c>
      <c r="D424" s="641" t="s">
        <v>2484</v>
      </c>
      <c r="E424" s="512" t="s">
        <v>1173</v>
      </c>
      <c r="F424" s="670">
        <v>125</v>
      </c>
      <c r="G424" s="670">
        <v>125</v>
      </c>
      <c r="H424" s="638">
        <v>0</v>
      </c>
      <c r="I424" s="670">
        <v>125</v>
      </c>
      <c r="J424" s="154"/>
    </row>
    <row r="425" spans="1:10" ht="18">
      <c r="A425" s="585">
        <v>417</v>
      </c>
      <c r="B425" s="659">
        <v>41083</v>
      </c>
      <c r="C425" s="511" t="s">
        <v>2485</v>
      </c>
      <c r="D425" s="641" t="s">
        <v>2486</v>
      </c>
      <c r="E425" s="512" t="s">
        <v>1173</v>
      </c>
      <c r="F425" s="670">
        <v>100</v>
      </c>
      <c r="G425" s="670">
        <v>100</v>
      </c>
      <c r="H425" s="638">
        <v>0</v>
      </c>
      <c r="I425" s="670">
        <v>100</v>
      </c>
      <c r="J425" s="154"/>
    </row>
    <row r="426" spans="1:10" ht="18">
      <c r="A426" s="585">
        <v>418</v>
      </c>
      <c r="B426" s="659">
        <v>41083</v>
      </c>
      <c r="C426" s="511" t="s">
        <v>2487</v>
      </c>
      <c r="D426" s="641" t="s">
        <v>2488</v>
      </c>
      <c r="E426" s="512" t="s">
        <v>1173</v>
      </c>
      <c r="F426" s="670">
        <v>162.5</v>
      </c>
      <c r="G426" s="670">
        <v>162.5</v>
      </c>
      <c r="H426" s="638">
        <v>0</v>
      </c>
      <c r="I426" s="670">
        <v>162.5</v>
      </c>
      <c r="J426" s="154"/>
    </row>
    <row r="427" spans="1:10" ht="18">
      <c r="A427" s="585">
        <v>419</v>
      </c>
      <c r="B427" s="659">
        <v>41083</v>
      </c>
      <c r="C427" s="511" t="s">
        <v>2489</v>
      </c>
      <c r="D427" s="641" t="s">
        <v>2490</v>
      </c>
      <c r="E427" s="512" t="s">
        <v>1173</v>
      </c>
      <c r="F427" s="670">
        <v>125</v>
      </c>
      <c r="G427" s="670">
        <v>125</v>
      </c>
      <c r="H427" s="638">
        <v>0</v>
      </c>
      <c r="I427" s="670">
        <v>125</v>
      </c>
      <c r="J427" s="154"/>
    </row>
    <row r="428" spans="1:10" ht="18">
      <c r="A428" s="585">
        <v>420</v>
      </c>
      <c r="B428" s="659">
        <v>41083</v>
      </c>
      <c r="C428" s="511" t="s">
        <v>2491</v>
      </c>
      <c r="D428" s="641" t="s">
        <v>2492</v>
      </c>
      <c r="E428" s="512" t="s">
        <v>1173</v>
      </c>
      <c r="F428" s="670">
        <v>162.5</v>
      </c>
      <c r="G428" s="670">
        <v>162.5</v>
      </c>
      <c r="H428" s="638">
        <v>0</v>
      </c>
      <c r="I428" s="670">
        <v>162.5</v>
      </c>
      <c r="J428" s="154"/>
    </row>
    <row r="429" spans="1:10" ht="18">
      <c r="A429" s="585">
        <v>421</v>
      </c>
      <c r="B429" s="659">
        <v>41083</v>
      </c>
      <c r="C429" s="511" t="s">
        <v>2493</v>
      </c>
      <c r="D429" s="641" t="s">
        <v>2494</v>
      </c>
      <c r="E429" s="512" t="s">
        <v>1173</v>
      </c>
      <c r="F429" s="670">
        <v>125</v>
      </c>
      <c r="G429" s="670">
        <v>125</v>
      </c>
      <c r="H429" s="638">
        <v>0</v>
      </c>
      <c r="I429" s="670">
        <v>125</v>
      </c>
      <c r="J429" s="154"/>
    </row>
    <row r="430" spans="1:10" ht="18">
      <c r="A430" s="585">
        <v>422</v>
      </c>
      <c r="B430" s="659">
        <v>41083</v>
      </c>
      <c r="C430" s="511" t="s">
        <v>2495</v>
      </c>
      <c r="D430" s="641" t="s">
        <v>2496</v>
      </c>
      <c r="E430" s="512" t="s">
        <v>1173</v>
      </c>
      <c r="F430" s="670">
        <v>125</v>
      </c>
      <c r="G430" s="670">
        <v>125</v>
      </c>
      <c r="H430" s="638">
        <v>0</v>
      </c>
      <c r="I430" s="670">
        <v>125</v>
      </c>
      <c r="J430" s="154"/>
    </row>
    <row r="431" spans="1:10" ht="18">
      <c r="A431" s="585">
        <v>423</v>
      </c>
      <c r="B431" s="659">
        <v>41083</v>
      </c>
      <c r="C431" s="511" t="s">
        <v>2497</v>
      </c>
      <c r="D431" s="641" t="s">
        <v>2498</v>
      </c>
      <c r="E431" s="512" t="s">
        <v>1173</v>
      </c>
      <c r="F431" s="670">
        <v>162.5</v>
      </c>
      <c r="G431" s="670">
        <v>162.5</v>
      </c>
      <c r="H431" s="638">
        <v>0</v>
      </c>
      <c r="I431" s="670">
        <v>162.5</v>
      </c>
      <c r="J431" s="154"/>
    </row>
    <row r="432" spans="1:10" ht="18">
      <c r="A432" s="585">
        <v>424</v>
      </c>
      <c r="B432" s="659">
        <v>41083</v>
      </c>
      <c r="C432" s="511" t="s">
        <v>2499</v>
      </c>
      <c r="D432" s="641" t="s">
        <v>2500</v>
      </c>
      <c r="E432" s="512" t="s">
        <v>1173</v>
      </c>
      <c r="F432" s="670">
        <v>125</v>
      </c>
      <c r="G432" s="670">
        <v>125</v>
      </c>
      <c r="H432" s="638">
        <v>0</v>
      </c>
      <c r="I432" s="670">
        <v>125</v>
      </c>
      <c r="J432" s="154"/>
    </row>
    <row r="433" spans="1:10" ht="18">
      <c r="A433" s="585">
        <v>425</v>
      </c>
      <c r="B433" s="659">
        <v>41083</v>
      </c>
      <c r="C433" s="511" t="s">
        <v>2501</v>
      </c>
      <c r="D433" s="641" t="s">
        <v>2502</v>
      </c>
      <c r="E433" s="512" t="s">
        <v>1173</v>
      </c>
      <c r="F433" s="670">
        <v>125</v>
      </c>
      <c r="G433" s="670">
        <v>125</v>
      </c>
      <c r="H433" s="638">
        <v>0</v>
      </c>
      <c r="I433" s="670">
        <v>125</v>
      </c>
      <c r="J433" s="154"/>
    </row>
    <row r="434" spans="1:10" ht="18">
      <c r="A434" s="585">
        <v>426</v>
      </c>
      <c r="B434" s="659">
        <v>41083</v>
      </c>
      <c r="C434" s="511" t="s">
        <v>2503</v>
      </c>
      <c r="D434" s="641" t="s">
        <v>2504</v>
      </c>
      <c r="E434" s="512" t="s">
        <v>1173</v>
      </c>
      <c r="F434" s="670">
        <v>125</v>
      </c>
      <c r="G434" s="670">
        <v>125</v>
      </c>
      <c r="H434" s="638">
        <v>0</v>
      </c>
      <c r="I434" s="670">
        <v>125</v>
      </c>
      <c r="J434" s="154"/>
    </row>
    <row r="435" spans="1:10" ht="18">
      <c r="A435" s="585">
        <v>427</v>
      </c>
      <c r="B435" s="659">
        <v>41083</v>
      </c>
      <c r="C435" s="511" t="s">
        <v>2505</v>
      </c>
      <c r="D435" s="641" t="s">
        <v>2506</v>
      </c>
      <c r="E435" s="512" t="s">
        <v>1173</v>
      </c>
      <c r="F435" s="670">
        <v>162.5</v>
      </c>
      <c r="G435" s="670">
        <v>162.5</v>
      </c>
      <c r="H435" s="638">
        <v>0</v>
      </c>
      <c r="I435" s="670">
        <v>162.5</v>
      </c>
      <c r="J435" s="154"/>
    </row>
    <row r="436" spans="1:10" ht="18">
      <c r="A436" s="585">
        <v>428</v>
      </c>
      <c r="B436" s="659">
        <v>41083</v>
      </c>
      <c r="C436" s="511" t="s">
        <v>2507</v>
      </c>
      <c r="D436" s="641" t="s">
        <v>2508</v>
      </c>
      <c r="E436" s="512" t="s">
        <v>1173</v>
      </c>
      <c r="F436" s="670">
        <v>162.5</v>
      </c>
      <c r="G436" s="670">
        <v>162.5</v>
      </c>
      <c r="H436" s="638">
        <v>0</v>
      </c>
      <c r="I436" s="670">
        <v>162.5</v>
      </c>
      <c r="J436" s="154"/>
    </row>
    <row r="437" spans="1:10" ht="18">
      <c r="A437" s="585">
        <v>429</v>
      </c>
      <c r="B437" s="659">
        <v>41083</v>
      </c>
      <c r="C437" s="511" t="s">
        <v>2509</v>
      </c>
      <c r="D437" s="641" t="s">
        <v>2510</v>
      </c>
      <c r="E437" s="512" t="s">
        <v>1173</v>
      </c>
      <c r="F437" s="670">
        <v>100</v>
      </c>
      <c r="G437" s="670">
        <v>100</v>
      </c>
      <c r="H437" s="638">
        <v>0</v>
      </c>
      <c r="I437" s="670">
        <v>100</v>
      </c>
      <c r="J437" s="154"/>
    </row>
    <row r="438" spans="1:10" ht="18">
      <c r="A438" s="585">
        <v>430</v>
      </c>
      <c r="B438" s="659">
        <v>41083</v>
      </c>
      <c r="C438" s="511" t="s">
        <v>2511</v>
      </c>
      <c r="D438" s="641" t="s">
        <v>2512</v>
      </c>
      <c r="E438" s="512" t="s">
        <v>1173</v>
      </c>
      <c r="F438" s="670">
        <v>100</v>
      </c>
      <c r="G438" s="670">
        <v>100</v>
      </c>
      <c r="H438" s="638">
        <v>0</v>
      </c>
      <c r="I438" s="670">
        <v>100</v>
      </c>
      <c r="J438" s="154"/>
    </row>
    <row r="439" spans="1:10" ht="18">
      <c r="A439" s="585">
        <v>431</v>
      </c>
      <c r="B439" s="659">
        <v>41083</v>
      </c>
      <c r="C439" s="511" t="s">
        <v>2513</v>
      </c>
      <c r="D439" s="641" t="s">
        <v>2514</v>
      </c>
      <c r="E439" s="512" t="s">
        <v>1173</v>
      </c>
      <c r="F439" s="670">
        <v>162.5</v>
      </c>
      <c r="G439" s="670">
        <v>162.5</v>
      </c>
      <c r="H439" s="638">
        <v>0</v>
      </c>
      <c r="I439" s="670">
        <v>162.5</v>
      </c>
      <c r="J439" s="154"/>
    </row>
    <row r="440" spans="1:10" ht="18">
      <c r="A440" s="585">
        <v>432</v>
      </c>
      <c r="B440" s="659">
        <v>41083</v>
      </c>
      <c r="C440" s="511" t="s">
        <v>2515</v>
      </c>
      <c r="D440" s="641" t="s">
        <v>2516</v>
      </c>
      <c r="E440" s="512" t="s">
        <v>1173</v>
      </c>
      <c r="F440" s="670">
        <v>100</v>
      </c>
      <c r="G440" s="670">
        <v>100</v>
      </c>
      <c r="H440" s="638">
        <v>0</v>
      </c>
      <c r="I440" s="670">
        <v>100</v>
      </c>
      <c r="J440" s="154"/>
    </row>
    <row r="441" spans="1:10" ht="18">
      <c r="A441" s="585">
        <v>433</v>
      </c>
      <c r="B441" s="659">
        <v>41085</v>
      </c>
      <c r="C441" s="511" t="s">
        <v>2517</v>
      </c>
      <c r="D441" s="641" t="s">
        <v>2518</v>
      </c>
      <c r="E441" s="512" t="s">
        <v>1173</v>
      </c>
      <c r="F441" s="670">
        <v>162.5</v>
      </c>
      <c r="G441" s="670">
        <v>162.5</v>
      </c>
      <c r="H441" s="638">
        <v>0</v>
      </c>
      <c r="I441" s="670">
        <v>162.5</v>
      </c>
      <c r="J441" s="154"/>
    </row>
    <row r="442" spans="1:10" ht="18">
      <c r="A442" s="585">
        <v>434</v>
      </c>
      <c r="B442" s="659">
        <v>41084</v>
      </c>
      <c r="C442" s="511" t="s">
        <v>2519</v>
      </c>
      <c r="D442" s="641" t="s">
        <v>2520</v>
      </c>
      <c r="E442" s="512" t="s">
        <v>1173</v>
      </c>
      <c r="F442" s="670">
        <v>162.5</v>
      </c>
      <c r="G442" s="670">
        <v>162.5</v>
      </c>
      <c r="H442" s="638">
        <v>0</v>
      </c>
      <c r="I442" s="670">
        <v>162.5</v>
      </c>
      <c r="J442" s="154"/>
    </row>
    <row r="443" spans="1:10" ht="18">
      <c r="A443" s="585">
        <v>435</v>
      </c>
      <c r="B443" s="659">
        <v>41085</v>
      </c>
      <c r="C443" s="511" t="s">
        <v>2521</v>
      </c>
      <c r="D443" s="641" t="s">
        <v>2522</v>
      </c>
      <c r="E443" s="512" t="s">
        <v>1173</v>
      </c>
      <c r="F443" s="670">
        <v>162.5</v>
      </c>
      <c r="G443" s="670">
        <v>162.5</v>
      </c>
      <c r="H443" s="638">
        <v>0</v>
      </c>
      <c r="I443" s="670">
        <v>162.5</v>
      </c>
      <c r="J443" s="154"/>
    </row>
    <row r="444" spans="1:10" ht="18">
      <c r="A444" s="585">
        <v>436</v>
      </c>
      <c r="B444" s="659">
        <v>41082</v>
      </c>
      <c r="C444" s="511" t="s">
        <v>2523</v>
      </c>
      <c r="D444" s="641" t="s">
        <v>2524</v>
      </c>
      <c r="E444" s="512" t="s">
        <v>1173</v>
      </c>
      <c r="F444" s="670">
        <v>162.5</v>
      </c>
      <c r="G444" s="670">
        <v>162.5</v>
      </c>
      <c r="H444" s="638">
        <v>0</v>
      </c>
      <c r="I444" s="670">
        <v>162.5</v>
      </c>
      <c r="J444" s="154"/>
    </row>
    <row r="445" spans="1:10" ht="18">
      <c r="A445" s="585">
        <v>437</v>
      </c>
      <c r="B445" s="659">
        <v>41082</v>
      </c>
      <c r="C445" s="511" t="s">
        <v>2525</v>
      </c>
      <c r="D445" s="641" t="s">
        <v>2526</v>
      </c>
      <c r="E445" s="512" t="s">
        <v>1173</v>
      </c>
      <c r="F445" s="670">
        <v>162.5</v>
      </c>
      <c r="G445" s="670">
        <v>162.5</v>
      </c>
      <c r="H445" s="638">
        <v>0</v>
      </c>
      <c r="I445" s="670">
        <v>162.5</v>
      </c>
      <c r="J445" s="154"/>
    </row>
    <row r="446" spans="1:10" ht="18">
      <c r="A446" s="585">
        <v>438</v>
      </c>
      <c r="B446" s="659">
        <v>41085</v>
      </c>
      <c r="C446" s="511" t="s">
        <v>2527</v>
      </c>
      <c r="D446" s="641" t="s">
        <v>2528</v>
      </c>
      <c r="E446" s="512" t="s">
        <v>1173</v>
      </c>
      <c r="F446" s="670">
        <v>162.5</v>
      </c>
      <c r="G446" s="670">
        <v>162.5</v>
      </c>
      <c r="H446" s="638">
        <v>0</v>
      </c>
      <c r="I446" s="670">
        <v>162.5</v>
      </c>
      <c r="J446" s="154"/>
    </row>
    <row r="447" spans="1:10" ht="18">
      <c r="A447" s="585">
        <v>439</v>
      </c>
      <c r="B447" s="659">
        <v>41085</v>
      </c>
      <c r="C447" s="511" t="s">
        <v>2529</v>
      </c>
      <c r="D447" s="641" t="s">
        <v>2530</v>
      </c>
      <c r="E447" s="512" t="s">
        <v>1173</v>
      </c>
      <c r="F447" s="670">
        <v>162.5</v>
      </c>
      <c r="G447" s="670">
        <v>162.5</v>
      </c>
      <c r="H447" s="638">
        <v>0</v>
      </c>
      <c r="I447" s="670">
        <v>162.5</v>
      </c>
      <c r="J447" s="154"/>
    </row>
    <row r="448" spans="1:10" ht="18">
      <c r="A448" s="585">
        <v>440</v>
      </c>
      <c r="B448" s="659">
        <v>41082</v>
      </c>
      <c r="C448" s="511" t="s">
        <v>2531</v>
      </c>
      <c r="D448" s="641" t="s">
        <v>2532</v>
      </c>
      <c r="E448" s="512" t="s">
        <v>1173</v>
      </c>
      <c r="F448" s="670">
        <v>162.5</v>
      </c>
      <c r="G448" s="670">
        <v>162.5</v>
      </c>
      <c r="H448" s="638">
        <v>0</v>
      </c>
      <c r="I448" s="670">
        <v>162.5</v>
      </c>
      <c r="J448" s="154"/>
    </row>
    <row r="449" spans="1:10" ht="18">
      <c r="A449" s="585">
        <v>441</v>
      </c>
      <c r="B449" s="659">
        <v>41082</v>
      </c>
      <c r="C449" s="511" t="s">
        <v>2533</v>
      </c>
      <c r="D449" s="641" t="s">
        <v>2534</v>
      </c>
      <c r="E449" s="512" t="s">
        <v>1173</v>
      </c>
      <c r="F449" s="670">
        <v>162.5</v>
      </c>
      <c r="G449" s="670">
        <v>162.5</v>
      </c>
      <c r="H449" s="638">
        <v>0</v>
      </c>
      <c r="I449" s="670">
        <v>162.5</v>
      </c>
      <c r="J449" s="154"/>
    </row>
    <row r="450" spans="1:10" ht="18">
      <c r="A450" s="585">
        <v>442</v>
      </c>
      <c r="B450" s="659">
        <v>41082</v>
      </c>
      <c r="C450" s="511" t="s">
        <v>2535</v>
      </c>
      <c r="D450" s="641" t="s">
        <v>2536</v>
      </c>
      <c r="E450" s="512" t="s">
        <v>1173</v>
      </c>
      <c r="F450" s="670">
        <v>125</v>
      </c>
      <c r="G450" s="670">
        <v>125</v>
      </c>
      <c r="H450" s="638">
        <v>0</v>
      </c>
      <c r="I450" s="670">
        <v>125</v>
      </c>
      <c r="J450" s="154"/>
    </row>
    <row r="451" spans="1:10" ht="18">
      <c r="A451" s="585">
        <v>443</v>
      </c>
      <c r="B451" s="659">
        <v>41086</v>
      </c>
      <c r="C451" s="511" t="s">
        <v>2537</v>
      </c>
      <c r="D451" s="641" t="s">
        <v>2538</v>
      </c>
      <c r="E451" s="512" t="s">
        <v>1173</v>
      </c>
      <c r="F451" s="670">
        <v>125</v>
      </c>
      <c r="G451" s="670">
        <v>125</v>
      </c>
      <c r="H451" s="638">
        <v>0</v>
      </c>
      <c r="I451" s="670">
        <v>125</v>
      </c>
      <c r="J451" s="154"/>
    </row>
    <row r="452" spans="1:10" ht="18">
      <c r="A452" s="585">
        <v>444</v>
      </c>
      <c r="B452" s="659">
        <v>41084</v>
      </c>
      <c r="C452" s="511" t="s">
        <v>2539</v>
      </c>
      <c r="D452" s="641" t="s">
        <v>2540</v>
      </c>
      <c r="E452" s="512" t="s">
        <v>1173</v>
      </c>
      <c r="F452" s="670">
        <v>100</v>
      </c>
      <c r="G452" s="670">
        <v>100</v>
      </c>
      <c r="H452" s="638">
        <v>0</v>
      </c>
      <c r="I452" s="670">
        <v>100</v>
      </c>
      <c r="J452" s="154"/>
    </row>
    <row r="453" spans="1:10" ht="18">
      <c r="A453" s="585">
        <v>445</v>
      </c>
      <c r="B453" s="659">
        <v>41088</v>
      </c>
      <c r="C453" s="511" t="s">
        <v>2541</v>
      </c>
      <c r="D453" s="641" t="s">
        <v>2542</v>
      </c>
      <c r="E453" s="512" t="s">
        <v>1173</v>
      </c>
      <c r="F453" s="670">
        <v>162.5</v>
      </c>
      <c r="G453" s="670">
        <v>162.5</v>
      </c>
      <c r="H453" s="638">
        <v>0</v>
      </c>
      <c r="I453" s="670">
        <v>162.5</v>
      </c>
      <c r="J453" s="154"/>
    </row>
    <row r="454" spans="1:10" ht="18">
      <c r="A454" s="585">
        <v>446</v>
      </c>
      <c r="B454" s="659">
        <v>41085</v>
      </c>
      <c r="C454" s="511" t="s">
        <v>2543</v>
      </c>
      <c r="D454" s="641" t="s">
        <v>2544</v>
      </c>
      <c r="E454" s="512" t="s">
        <v>1173</v>
      </c>
      <c r="F454" s="670">
        <v>162.5</v>
      </c>
      <c r="G454" s="670">
        <v>162.5</v>
      </c>
      <c r="H454" s="638">
        <v>0</v>
      </c>
      <c r="I454" s="670">
        <v>162.5</v>
      </c>
      <c r="J454" s="154"/>
    </row>
    <row r="455" spans="1:10" ht="18">
      <c r="A455" s="585">
        <v>447</v>
      </c>
      <c r="B455" s="659">
        <v>41086</v>
      </c>
      <c r="C455" s="511" t="s">
        <v>2545</v>
      </c>
      <c r="D455" s="641" t="s">
        <v>2546</v>
      </c>
      <c r="E455" s="512" t="s">
        <v>1173</v>
      </c>
      <c r="F455" s="670">
        <v>162.5</v>
      </c>
      <c r="G455" s="670">
        <v>162.5</v>
      </c>
      <c r="H455" s="638">
        <v>0</v>
      </c>
      <c r="I455" s="670">
        <v>162.5</v>
      </c>
      <c r="J455" s="154"/>
    </row>
    <row r="456" spans="1:10" ht="18">
      <c r="A456" s="585">
        <v>448</v>
      </c>
      <c r="B456" s="659">
        <v>41085</v>
      </c>
      <c r="C456" s="511" t="s">
        <v>2547</v>
      </c>
      <c r="D456" s="641" t="s">
        <v>2548</v>
      </c>
      <c r="E456" s="512" t="s">
        <v>1173</v>
      </c>
      <c r="F456" s="670">
        <v>162.5</v>
      </c>
      <c r="G456" s="670">
        <v>162.5</v>
      </c>
      <c r="H456" s="638">
        <v>0</v>
      </c>
      <c r="I456" s="670">
        <v>162.5</v>
      </c>
      <c r="J456" s="154"/>
    </row>
    <row r="457" spans="1:10" ht="18">
      <c r="A457" s="585">
        <v>449</v>
      </c>
      <c r="B457" s="659">
        <v>41085</v>
      </c>
      <c r="C457" s="511" t="s">
        <v>2549</v>
      </c>
      <c r="D457" s="641" t="s">
        <v>2550</v>
      </c>
      <c r="E457" s="512" t="s">
        <v>1173</v>
      </c>
      <c r="F457" s="670">
        <v>162.5</v>
      </c>
      <c r="G457" s="670">
        <v>162.5</v>
      </c>
      <c r="H457" s="638">
        <v>0</v>
      </c>
      <c r="I457" s="670">
        <v>162.5</v>
      </c>
      <c r="J457" s="154"/>
    </row>
    <row r="458" spans="1:10" ht="18">
      <c r="A458" s="585">
        <v>450</v>
      </c>
      <c r="B458" s="659">
        <v>41087</v>
      </c>
      <c r="C458" s="511" t="s">
        <v>2551</v>
      </c>
      <c r="D458" s="641" t="s">
        <v>2552</v>
      </c>
      <c r="E458" s="512" t="s">
        <v>1173</v>
      </c>
      <c r="F458" s="670">
        <v>125</v>
      </c>
      <c r="G458" s="670">
        <v>125</v>
      </c>
      <c r="H458" s="638">
        <v>0</v>
      </c>
      <c r="I458" s="670">
        <v>125</v>
      </c>
      <c r="J458" s="154"/>
    </row>
    <row r="459" spans="1:10" ht="18">
      <c r="A459" s="585">
        <v>451</v>
      </c>
      <c r="B459" s="659">
        <v>41082</v>
      </c>
      <c r="C459" s="511" t="s">
        <v>2553</v>
      </c>
      <c r="D459" s="641" t="s">
        <v>2554</v>
      </c>
      <c r="E459" s="512" t="s">
        <v>1173</v>
      </c>
      <c r="F459" s="670">
        <v>125</v>
      </c>
      <c r="G459" s="670">
        <v>125</v>
      </c>
      <c r="H459" s="638">
        <v>0</v>
      </c>
      <c r="I459" s="670">
        <v>125</v>
      </c>
      <c r="J459" s="154"/>
    </row>
    <row r="460" spans="1:10" ht="18">
      <c r="A460" s="585">
        <v>452</v>
      </c>
      <c r="B460" s="659">
        <v>41082</v>
      </c>
      <c r="C460" s="511" t="s">
        <v>2555</v>
      </c>
      <c r="D460" s="641" t="s">
        <v>2556</v>
      </c>
      <c r="E460" s="512" t="s">
        <v>1173</v>
      </c>
      <c r="F460" s="670">
        <v>162.5</v>
      </c>
      <c r="G460" s="670">
        <v>162.5</v>
      </c>
      <c r="H460" s="638">
        <v>0</v>
      </c>
      <c r="I460" s="670">
        <v>162.5</v>
      </c>
      <c r="J460" s="154"/>
    </row>
    <row r="461" spans="1:10" ht="18">
      <c r="A461" s="585">
        <v>453</v>
      </c>
      <c r="B461" s="659">
        <v>41085</v>
      </c>
      <c r="C461" s="511" t="s">
        <v>2557</v>
      </c>
      <c r="D461" s="641" t="s">
        <v>2558</v>
      </c>
      <c r="E461" s="512" t="s">
        <v>1173</v>
      </c>
      <c r="F461" s="670">
        <v>162.5</v>
      </c>
      <c r="G461" s="670">
        <v>162.5</v>
      </c>
      <c r="H461" s="638">
        <v>0</v>
      </c>
      <c r="I461" s="670">
        <v>162.5</v>
      </c>
      <c r="J461" s="154"/>
    </row>
    <row r="462" spans="1:10" ht="18">
      <c r="A462" s="585">
        <v>454</v>
      </c>
      <c r="B462" s="659">
        <v>41082</v>
      </c>
      <c r="C462" s="511" t="s">
        <v>2559</v>
      </c>
      <c r="D462" s="641" t="s">
        <v>2560</v>
      </c>
      <c r="E462" s="512" t="s">
        <v>1173</v>
      </c>
      <c r="F462" s="670">
        <v>162.5</v>
      </c>
      <c r="G462" s="670">
        <v>162.5</v>
      </c>
      <c r="H462" s="638">
        <v>0</v>
      </c>
      <c r="I462" s="670">
        <v>162.5</v>
      </c>
      <c r="J462" s="154"/>
    </row>
    <row r="463" spans="1:10" ht="18">
      <c r="A463" s="585">
        <v>455</v>
      </c>
      <c r="B463" s="659">
        <v>41082</v>
      </c>
      <c r="C463" s="511" t="s">
        <v>2561</v>
      </c>
      <c r="D463" s="641" t="s">
        <v>2562</v>
      </c>
      <c r="E463" s="512" t="s">
        <v>1173</v>
      </c>
      <c r="F463" s="670">
        <v>162.5</v>
      </c>
      <c r="G463" s="670">
        <v>162.5</v>
      </c>
      <c r="H463" s="638">
        <v>0</v>
      </c>
      <c r="I463" s="670">
        <v>162.5</v>
      </c>
      <c r="J463" s="154"/>
    </row>
    <row r="464" spans="1:10" ht="18">
      <c r="A464" s="585">
        <v>456</v>
      </c>
      <c r="B464" s="659">
        <v>41082</v>
      </c>
      <c r="C464" s="511" t="s">
        <v>2563</v>
      </c>
      <c r="D464" s="641" t="s">
        <v>2564</v>
      </c>
      <c r="E464" s="512" t="s">
        <v>1173</v>
      </c>
      <c r="F464" s="670">
        <v>162.5</v>
      </c>
      <c r="G464" s="670">
        <v>162.5</v>
      </c>
      <c r="H464" s="638">
        <v>0</v>
      </c>
      <c r="I464" s="670">
        <v>162.5</v>
      </c>
      <c r="J464" s="154"/>
    </row>
    <row r="465" spans="1:10" ht="18">
      <c r="A465" s="585">
        <v>457</v>
      </c>
      <c r="B465" s="659">
        <v>41082</v>
      </c>
      <c r="C465" s="511" t="s">
        <v>2565</v>
      </c>
      <c r="D465" s="641" t="s">
        <v>2566</v>
      </c>
      <c r="E465" s="512" t="s">
        <v>1173</v>
      </c>
      <c r="F465" s="670">
        <v>162.5</v>
      </c>
      <c r="G465" s="670">
        <v>162.5</v>
      </c>
      <c r="H465" s="638">
        <v>0</v>
      </c>
      <c r="I465" s="670">
        <v>162.5</v>
      </c>
      <c r="J465" s="154"/>
    </row>
    <row r="466" spans="1:10" ht="18">
      <c r="A466" s="585">
        <v>458</v>
      </c>
      <c r="B466" s="659">
        <v>41084</v>
      </c>
      <c r="C466" s="511" t="s">
        <v>2567</v>
      </c>
      <c r="D466" s="641" t="s">
        <v>2568</v>
      </c>
      <c r="E466" s="512" t="s">
        <v>1173</v>
      </c>
      <c r="F466" s="670">
        <v>162.5</v>
      </c>
      <c r="G466" s="670">
        <v>162.5</v>
      </c>
      <c r="H466" s="638">
        <v>0</v>
      </c>
      <c r="I466" s="670">
        <v>162.5</v>
      </c>
      <c r="J466" s="154"/>
    </row>
    <row r="467" spans="1:10" ht="18">
      <c r="A467" s="585">
        <v>459</v>
      </c>
      <c r="B467" s="659">
        <v>41085</v>
      </c>
      <c r="C467" s="511" t="s">
        <v>2569</v>
      </c>
      <c r="D467" s="641" t="s">
        <v>2570</v>
      </c>
      <c r="E467" s="512" t="s">
        <v>1173</v>
      </c>
      <c r="F467" s="670">
        <v>100</v>
      </c>
      <c r="G467" s="670">
        <v>100</v>
      </c>
      <c r="H467" s="638">
        <v>0</v>
      </c>
      <c r="I467" s="670">
        <v>100</v>
      </c>
      <c r="J467" s="154"/>
    </row>
    <row r="468" spans="1:10" ht="18">
      <c r="A468" s="585">
        <v>460</v>
      </c>
      <c r="B468" s="659">
        <v>41084</v>
      </c>
      <c r="C468" s="511" t="s">
        <v>2571</v>
      </c>
      <c r="D468" s="641" t="s">
        <v>2572</v>
      </c>
      <c r="E468" s="512" t="s">
        <v>1173</v>
      </c>
      <c r="F468" s="670">
        <v>162.5</v>
      </c>
      <c r="G468" s="670">
        <v>162.5</v>
      </c>
      <c r="H468" s="638">
        <v>0</v>
      </c>
      <c r="I468" s="670">
        <v>162.5</v>
      </c>
      <c r="J468" s="154"/>
    </row>
    <row r="469" spans="1:10" ht="18">
      <c r="A469" s="585">
        <v>461</v>
      </c>
      <c r="B469" s="659">
        <v>41085</v>
      </c>
      <c r="C469" s="511" t="s">
        <v>2573</v>
      </c>
      <c r="D469" s="641" t="s">
        <v>2574</v>
      </c>
      <c r="E469" s="512" t="s">
        <v>1173</v>
      </c>
      <c r="F469" s="670">
        <v>162.5</v>
      </c>
      <c r="G469" s="670">
        <v>162.5</v>
      </c>
      <c r="H469" s="638">
        <v>0</v>
      </c>
      <c r="I469" s="670">
        <v>162.5</v>
      </c>
      <c r="J469" s="154"/>
    </row>
    <row r="470" spans="1:10" ht="18">
      <c r="A470" s="585">
        <v>462</v>
      </c>
      <c r="B470" s="659">
        <v>41085</v>
      </c>
      <c r="C470" s="511" t="s">
        <v>2575</v>
      </c>
      <c r="D470" s="641" t="s">
        <v>2576</v>
      </c>
      <c r="E470" s="512" t="s">
        <v>1173</v>
      </c>
      <c r="F470" s="670">
        <v>162.5</v>
      </c>
      <c r="G470" s="670">
        <v>162.5</v>
      </c>
      <c r="H470" s="638">
        <v>0</v>
      </c>
      <c r="I470" s="670">
        <v>162.5</v>
      </c>
      <c r="J470" s="154"/>
    </row>
    <row r="471" spans="1:10" ht="18">
      <c r="A471" s="585">
        <v>463</v>
      </c>
      <c r="B471" s="659">
        <v>41085</v>
      </c>
      <c r="C471" s="511" t="s">
        <v>2577</v>
      </c>
      <c r="D471" s="641" t="s">
        <v>2578</v>
      </c>
      <c r="E471" s="512" t="s">
        <v>1173</v>
      </c>
      <c r="F471" s="670">
        <v>162.5</v>
      </c>
      <c r="G471" s="670">
        <v>162.5</v>
      </c>
      <c r="H471" s="638">
        <v>0</v>
      </c>
      <c r="I471" s="670">
        <v>162.5</v>
      </c>
      <c r="J471" s="154"/>
    </row>
    <row r="472" spans="1:10" ht="18">
      <c r="A472" s="585">
        <v>464</v>
      </c>
      <c r="B472" s="659">
        <v>41085</v>
      </c>
      <c r="C472" s="511" t="s">
        <v>2579</v>
      </c>
      <c r="D472" s="641" t="s">
        <v>2580</v>
      </c>
      <c r="E472" s="512" t="s">
        <v>1173</v>
      </c>
      <c r="F472" s="670">
        <v>100</v>
      </c>
      <c r="G472" s="670">
        <v>100</v>
      </c>
      <c r="H472" s="638">
        <v>0</v>
      </c>
      <c r="I472" s="670">
        <v>100</v>
      </c>
      <c r="J472" s="154"/>
    </row>
    <row r="473" spans="1:10" ht="18">
      <c r="A473" s="585">
        <v>465</v>
      </c>
      <c r="B473" s="659">
        <v>41085</v>
      </c>
      <c r="C473" s="511" t="s">
        <v>2581</v>
      </c>
      <c r="D473" s="641" t="s">
        <v>2582</v>
      </c>
      <c r="E473" s="512" t="s">
        <v>1173</v>
      </c>
      <c r="F473" s="670">
        <v>100</v>
      </c>
      <c r="G473" s="670">
        <v>100</v>
      </c>
      <c r="H473" s="638">
        <v>0</v>
      </c>
      <c r="I473" s="670">
        <v>100</v>
      </c>
      <c r="J473" s="154"/>
    </row>
    <row r="474" spans="1:10" ht="18">
      <c r="A474" s="585">
        <v>466</v>
      </c>
      <c r="B474" s="659">
        <v>41084</v>
      </c>
      <c r="C474" s="511" t="s">
        <v>2583</v>
      </c>
      <c r="D474" s="641" t="s">
        <v>2584</v>
      </c>
      <c r="E474" s="512" t="s">
        <v>1173</v>
      </c>
      <c r="F474" s="670">
        <v>100</v>
      </c>
      <c r="G474" s="670">
        <v>100</v>
      </c>
      <c r="H474" s="638">
        <v>0</v>
      </c>
      <c r="I474" s="670">
        <v>100</v>
      </c>
      <c r="J474" s="154"/>
    </row>
    <row r="475" spans="1:10" ht="18">
      <c r="A475" s="585">
        <v>467</v>
      </c>
      <c r="B475" s="659">
        <v>41084</v>
      </c>
      <c r="C475" s="511" t="s">
        <v>2585</v>
      </c>
      <c r="D475" s="641" t="s">
        <v>2586</v>
      </c>
      <c r="E475" s="512" t="s">
        <v>1173</v>
      </c>
      <c r="F475" s="670">
        <v>100</v>
      </c>
      <c r="G475" s="670">
        <v>100</v>
      </c>
      <c r="H475" s="638">
        <v>0</v>
      </c>
      <c r="I475" s="670">
        <v>100</v>
      </c>
      <c r="J475" s="154"/>
    </row>
    <row r="476" spans="1:10" ht="18">
      <c r="A476" s="585">
        <v>468</v>
      </c>
      <c r="B476" s="659">
        <v>41084</v>
      </c>
      <c r="C476" s="511" t="s">
        <v>2587</v>
      </c>
      <c r="D476" s="641" t="s">
        <v>2588</v>
      </c>
      <c r="E476" s="512" t="s">
        <v>1173</v>
      </c>
      <c r="F476" s="670">
        <v>162.5</v>
      </c>
      <c r="G476" s="670">
        <v>162.5</v>
      </c>
      <c r="H476" s="638">
        <v>0</v>
      </c>
      <c r="I476" s="670">
        <v>162.5</v>
      </c>
      <c r="J476" s="154"/>
    </row>
    <row r="477" spans="1:10" ht="18">
      <c r="A477" s="585">
        <v>469</v>
      </c>
      <c r="B477" s="659">
        <v>41085</v>
      </c>
      <c r="C477" s="511" t="s">
        <v>2589</v>
      </c>
      <c r="D477" s="641" t="s">
        <v>2590</v>
      </c>
      <c r="E477" s="512" t="s">
        <v>1173</v>
      </c>
      <c r="F477" s="670">
        <v>162.5</v>
      </c>
      <c r="G477" s="670">
        <v>162.5</v>
      </c>
      <c r="H477" s="638">
        <v>0</v>
      </c>
      <c r="I477" s="670">
        <v>162.5</v>
      </c>
      <c r="J477" s="154"/>
    </row>
    <row r="478" spans="1:10" ht="30">
      <c r="A478" s="585">
        <v>470</v>
      </c>
      <c r="B478" s="659">
        <v>41082</v>
      </c>
      <c r="C478" s="511" t="s">
        <v>2591</v>
      </c>
      <c r="D478" s="641" t="s">
        <v>2592</v>
      </c>
      <c r="E478" s="512" t="s">
        <v>1173</v>
      </c>
      <c r="F478" s="670">
        <v>125</v>
      </c>
      <c r="G478" s="670">
        <v>125</v>
      </c>
      <c r="H478" s="638">
        <v>0</v>
      </c>
      <c r="I478" s="670">
        <v>125</v>
      </c>
      <c r="J478" s="154"/>
    </row>
    <row r="479" spans="1:10" ht="18">
      <c r="A479" s="585">
        <v>471</v>
      </c>
      <c r="B479" s="659">
        <v>41082</v>
      </c>
      <c r="C479" s="511" t="s">
        <v>2593</v>
      </c>
      <c r="D479" s="641" t="s">
        <v>2594</v>
      </c>
      <c r="E479" s="512" t="s">
        <v>1173</v>
      </c>
      <c r="F479" s="670">
        <v>162.5</v>
      </c>
      <c r="G479" s="670">
        <v>162.5</v>
      </c>
      <c r="H479" s="638">
        <v>0</v>
      </c>
      <c r="I479" s="670">
        <v>162.5</v>
      </c>
      <c r="J479" s="154"/>
    </row>
    <row r="480" spans="1:10" ht="18">
      <c r="A480" s="585">
        <v>472</v>
      </c>
      <c r="B480" s="659">
        <v>41086</v>
      </c>
      <c r="C480" s="511" t="s">
        <v>2595</v>
      </c>
      <c r="D480" s="641" t="s">
        <v>2596</v>
      </c>
      <c r="E480" s="512" t="s">
        <v>1173</v>
      </c>
      <c r="F480" s="670">
        <v>125</v>
      </c>
      <c r="G480" s="670">
        <v>125</v>
      </c>
      <c r="H480" s="638">
        <v>0</v>
      </c>
      <c r="I480" s="670">
        <v>125</v>
      </c>
      <c r="J480" s="154"/>
    </row>
    <row r="481" spans="1:10" ht="18">
      <c r="A481" s="585">
        <v>473</v>
      </c>
      <c r="B481" s="659">
        <v>41087</v>
      </c>
      <c r="C481" s="511" t="s">
        <v>2597</v>
      </c>
      <c r="D481" s="641" t="s">
        <v>2598</v>
      </c>
      <c r="E481" s="512" t="s">
        <v>1173</v>
      </c>
      <c r="F481" s="670">
        <v>125</v>
      </c>
      <c r="G481" s="670">
        <v>125</v>
      </c>
      <c r="H481" s="638">
        <v>0</v>
      </c>
      <c r="I481" s="670">
        <v>125</v>
      </c>
      <c r="J481" s="154"/>
    </row>
    <row r="482" spans="1:10" ht="18">
      <c r="A482" s="585">
        <v>474</v>
      </c>
      <c r="B482" s="659">
        <v>41084</v>
      </c>
      <c r="C482" s="511" t="s">
        <v>2599</v>
      </c>
      <c r="D482" s="641" t="s">
        <v>2600</v>
      </c>
      <c r="E482" s="512" t="s">
        <v>1173</v>
      </c>
      <c r="F482" s="670">
        <v>162.5</v>
      </c>
      <c r="G482" s="670">
        <v>162.5</v>
      </c>
      <c r="H482" s="638">
        <v>0</v>
      </c>
      <c r="I482" s="670">
        <v>162.5</v>
      </c>
      <c r="J482" s="154"/>
    </row>
    <row r="483" spans="1:10" ht="18">
      <c r="A483" s="585">
        <v>475</v>
      </c>
      <c r="B483" s="659">
        <v>41084</v>
      </c>
      <c r="C483" s="511" t="s">
        <v>2601</v>
      </c>
      <c r="D483" s="641" t="s">
        <v>2602</v>
      </c>
      <c r="E483" s="512" t="s">
        <v>1173</v>
      </c>
      <c r="F483" s="670">
        <v>162.5</v>
      </c>
      <c r="G483" s="670">
        <v>162.5</v>
      </c>
      <c r="H483" s="638">
        <v>0</v>
      </c>
      <c r="I483" s="670">
        <v>162.5</v>
      </c>
      <c r="J483" s="154"/>
    </row>
    <row r="484" spans="1:10" ht="18">
      <c r="A484" s="585">
        <v>476</v>
      </c>
      <c r="B484" s="659">
        <v>41086</v>
      </c>
      <c r="C484" s="511" t="s">
        <v>2603</v>
      </c>
      <c r="D484" s="641" t="s">
        <v>2604</v>
      </c>
      <c r="E484" s="512" t="s">
        <v>1173</v>
      </c>
      <c r="F484" s="670">
        <v>125</v>
      </c>
      <c r="G484" s="670">
        <v>125</v>
      </c>
      <c r="H484" s="638">
        <v>0</v>
      </c>
      <c r="I484" s="670">
        <v>125</v>
      </c>
      <c r="J484" s="154"/>
    </row>
    <row r="485" spans="1:10" ht="18">
      <c r="A485" s="585">
        <v>477</v>
      </c>
      <c r="B485" s="659">
        <v>41084</v>
      </c>
      <c r="C485" s="511" t="s">
        <v>2605</v>
      </c>
      <c r="D485" s="641" t="s">
        <v>2606</v>
      </c>
      <c r="E485" s="512" t="s">
        <v>1173</v>
      </c>
      <c r="F485" s="670">
        <v>162.5</v>
      </c>
      <c r="G485" s="670">
        <v>162.5</v>
      </c>
      <c r="H485" s="638">
        <v>0</v>
      </c>
      <c r="I485" s="670">
        <v>162.5</v>
      </c>
      <c r="J485" s="154"/>
    </row>
    <row r="486" spans="1:10" ht="18">
      <c r="A486" s="585">
        <v>478</v>
      </c>
      <c r="B486" s="659">
        <v>41085</v>
      </c>
      <c r="C486" s="511" t="s">
        <v>2607</v>
      </c>
      <c r="D486" s="641" t="s">
        <v>2608</v>
      </c>
      <c r="E486" s="512" t="s">
        <v>1173</v>
      </c>
      <c r="F486" s="670">
        <v>162.5</v>
      </c>
      <c r="G486" s="670">
        <v>162.5</v>
      </c>
      <c r="H486" s="638">
        <v>0</v>
      </c>
      <c r="I486" s="670">
        <v>162.5</v>
      </c>
      <c r="J486" s="154"/>
    </row>
    <row r="487" spans="1:10" ht="18">
      <c r="A487" s="585">
        <v>479</v>
      </c>
      <c r="B487" s="659">
        <v>41085</v>
      </c>
      <c r="C487" s="511" t="s">
        <v>2609</v>
      </c>
      <c r="D487" s="641" t="s">
        <v>2610</v>
      </c>
      <c r="E487" s="512" t="s">
        <v>1173</v>
      </c>
      <c r="F487" s="670">
        <v>162.5</v>
      </c>
      <c r="G487" s="670">
        <v>162.5</v>
      </c>
      <c r="H487" s="638">
        <v>0</v>
      </c>
      <c r="I487" s="670">
        <v>162.5</v>
      </c>
      <c r="J487" s="154"/>
    </row>
    <row r="488" spans="1:10" ht="18">
      <c r="A488" s="585">
        <v>480</v>
      </c>
      <c r="B488" s="659">
        <v>41085</v>
      </c>
      <c r="C488" s="511" t="s">
        <v>2611</v>
      </c>
      <c r="D488" s="641" t="s">
        <v>2612</v>
      </c>
      <c r="E488" s="512" t="s">
        <v>1173</v>
      </c>
      <c r="F488" s="670">
        <v>125</v>
      </c>
      <c r="G488" s="670">
        <v>125</v>
      </c>
      <c r="H488" s="638">
        <v>0</v>
      </c>
      <c r="I488" s="670">
        <v>125</v>
      </c>
      <c r="J488" s="154"/>
    </row>
    <row r="489" spans="1:10" ht="18">
      <c r="A489" s="585">
        <v>481</v>
      </c>
      <c r="B489" s="659">
        <v>41085</v>
      </c>
      <c r="C489" s="511" t="s">
        <v>2613</v>
      </c>
      <c r="D489" s="641" t="s">
        <v>2614</v>
      </c>
      <c r="E489" s="512" t="s">
        <v>1173</v>
      </c>
      <c r="F489" s="670">
        <v>125</v>
      </c>
      <c r="G489" s="670">
        <v>125</v>
      </c>
      <c r="H489" s="638">
        <v>0</v>
      </c>
      <c r="I489" s="670">
        <v>125</v>
      </c>
      <c r="J489" s="154"/>
    </row>
    <row r="490" spans="1:10" ht="18">
      <c r="A490" s="585">
        <v>482</v>
      </c>
      <c r="B490" s="659">
        <v>41085</v>
      </c>
      <c r="C490" s="511" t="s">
        <v>2615</v>
      </c>
      <c r="D490" s="641" t="s">
        <v>2616</v>
      </c>
      <c r="E490" s="512" t="s">
        <v>1173</v>
      </c>
      <c r="F490" s="670">
        <v>100</v>
      </c>
      <c r="G490" s="670">
        <v>100</v>
      </c>
      <c r="H490" s="638">
        <v>0</v>
      </c>
      <c r="I490" s="670">
        <v>100</v>
      </c>
      <c r="J490" s="154"/>
    </row>
    <row r="491" spans="1:10" ht="18">
      <c r="A491" s="585">
        <v>483</v>
      </c>
      <c r="B491" s="659">
        <v>41085</v>
      </c>
      <c r="C491" s="511" t="s">
        <v>2617</v>
      </c>
      <c r="D491" s="641" t="s">
        <v>2618</v>
      </c>
      <c r="E491" s="512" t="s">
        <v>1173</v>
      </c>
      <c r="F491" s="670">
        <v>100</v>
      </c>
      <c r="G491" s="670">
        <v>100</v>
      </c>
      <c r="H491" s="638">
        <v>0</v>
      </c>
      <c r="I491" s="670">
        <v>100</v>
      </c>
      <c r="J491" s="154"/>
    </row>
    <row r="492" spans="1:10" ht="18">
      <c r="A492" s="585">
        <v>484</v>
      </c>
      <c r="B492" s="659">
        <v>41084</v>
      </c>
      <c r="C492" s="511" t="s">
        <v>2619</v>
      </c>
      <c r="D492" s="641" t="s">
        <v>2620</v>
      </c>
      <c r="E492" s="512" t="s">
        <v>1173</v>
      </c>
      <c r="F492" s="670">
        <v>162.5</v>
      </c>
      <c r="G492" s="670">
        <v>162.5</v>
      </c>
      <c r="H492" s="638">
        <v>0</v>
      </c>
      <c r="I492" s="670">
        <v>162.5</v>
      </c>
      <c r="J492" s="154"/>
    </row>
    <row r="493" spans="1:10" ht="18">
      <c r="A493" s="585">
        <v>485</v>
      </c>
      <c r="B493" s="659">
        <v>41084</v>
      </c>
      <c r="C493" s="511" t="s">
        <v>2621</v>
      </c>
      <c r="D493" s="641" t="s">
        <v>2622</v>
      </c>
      <c r="E493" s="512" t="s">
        <v>1173</v>
      </c>
      <c r="F493" s="670">
        <v>162.5</v>
      </c>
      <c r="G493" s="670">
        <v>162.5</v>
      </c>
      <c r="H493" s="638">
        <v>0</v>
      </c>
      <c r="I493" s="670">
        <v>162.5</v>
      </c>
      <c r="J493" s="154"/>
    </row>
    <row r="494" spans="1:10" ht="18">
      <c r="A494" s="585">
        <v>486</v>
      </c>
      <c r="B494" s="659">
        <v>41085</v>
      </c>
      <c r="C494" s="511" t="s">
        <v>2623</v>
      </c>
      <c r="D494" s="641" t="s">
        <v>2624</v>
      </c>
      <c r="E494" s="512" t="s">
        <v>1173</v>
      </c>
      <c r="F494" s="670">
        <v>100</v>
      </c>
      <c r="G494" s="670">
        <v>100</v>
      </c>
      <c r="H494" s="638">
        <v>0</v>
      </c>
      <c r="I494" s="670">
        <v>100</v>
      </c>
      <c r="J494" s="154"/>
    </row>
    <row r="495" spans="1:10" ht="18">
      <c r="A495" s="585">
        <v>487</v>
      </c>
      <c r="B495" s="659">
        <v>41085</v>
      </c>
      <c r="C495" s="511" t="s">
        <v>2625</v>
      </c>
      <c r="D495" s="641" t="s">
        <v>2626</v>
      </c>
      <c r="E495" s="512" t="s">
        <v>1173</v>
      </c>
      <c r="F495" s="670">
        <v>100</v>
      </c>
      <c r="G495" s="670">
        <v>100</v>
      </c>
      <c r="H495" s="638">
        <v>0</v>
      </c>
      <c r="I495" s="670">
        <v>100</v>
      </c>
      <c r="J495" s="154"/>
    </row>
    <row r="496" spans="1:10" ht="18">
      <c r="A496" s="585">
        <v>488</v>
      </c>
      <c r="B496" s="659">
        <v>41085</v>
      </c>
      <c r="C496" s="511" t="s">
        <v>2627</v>
      </c>
      <c r="D496" s="641" t="s">
        <v>2628</v>
      </c>
      <c r="E496" s="512" t="s">
        <v>1173</v>
      </c>
      <c r="F496" s="670">
        <v>162.5</v>
      </c>
      <c r="G496" s="670">
        <v>162.5</v>
      </c>
      <c r="H496" s="638">
        <v>0</v>
      </c>
      <c r="I496" s="670">
        <v>162.5</v>
      </c>
      <c r="J496" s="154"/>
    </row>
    <row r="497" spans="1:10" ht="18">
      <c r="A497" s="585">
        <v>489</v>
      </c>
      <c r="B497" s="659">
        <v>41085</v>
      </c>
      <c r="C497" s="511" t="s">
        <v>2629</v>
      </c>
      <c r="D497" s="641" t="s">
        <v>2630</v>
      </c>
      <c r="E497" s="512" t="s">
        <v>1173</v>
      </c>
      <c r="F497" s="670">
        <v>125</v>
      </c>
      <c r="G497" s="670">
        <v>125</v>
      </c>
      <c r="H497" s="638">
        <v>0</v>
      </c>
      <c r="I497" s="670">
        <v>125</v>
      </c>
      <c r="J497" s="154"/>
    </row>
    <row r="498" spans="1:10" ht="18">
      <c r="A498" s="585">
        <v>490</v>
      </c>
      <c r="B498" s="659">
        <v>41084</v>
      </c>
      <c r="C498" s="511" t="s">
        <v>2631</v>
      </c>
      <c r="D498" s="641" t="s">
        <v>2632</v>
      </c>
      <c r="E498" s="512" t="s">
        <v>1173</v>
      </c>
      <c r="F498" s="670">
        <v>162.5</v>
      </c>
      <c r="G498" s="670">
        <v>162.5</v>
      </c>
      <c r="H498" s="638">
        <v>0</v>
      </c>
      <c r="I498" s="670">
        <v>162.5</v>
      </c>
      <c r="J498" s="154"/>
    </row>
    <row r="499" spans="1:10" ht="18">
      <c r="A499" s="585">
        <v>491</v>
      </c>
      <c r="B499" s="659">
        <v>41084</v>
      </c>
      <c r="C499" s="511" t="s">
        <v>2633</v>
      </c>
      <c r="D499" s="641" t="s">
        <v>2634</v>
      </c>
      <c r="E499" s="512" t="s">
        <v>1173</v>
      </c>
      <c r="F499" s="670">
        <v>162.5</v>
      </c>
      <c r="G499" s="670">
        <v>162.5</v>
      </c>
      <c r="H499" s="638">
        <v>0</v>
      </c>
      <c r="I499" s="670">
        <v>162.5</v>
      </c>
      <c r="J499" s="154"/>
    </row>
    <row r="500" spans="1:10" ht="18">
      <c r="A500" s="585">
        <v>492</v>
      </c>
      <c r="B500" s="659">
        <v>41084</v>
      </c>
      <c r="C500" s="511" t="s">
        <v>2635</v>
      </c>
      <c r="D500" s="641" t="s">
        <v>2636</v>
      </c>
      <c r="E500" s="512" t="s">
        <v>1173</v>
      </c>
      <c r="F500" s="670">
        <v>125</v>
      </c>
      <c r="G500" s="670">
        <v>125</v>
      </c>
      <c r="H500" s="638">
        <v>0</v>
      </c>
      <c r="I500" s="670">
        <v>125</v>
      </c>
      <c r="J500" s="154"/>
    </row>
    <row r="501" spans="1:10" ht="18">
      <c r="A501" s="585">
        <v>493</v>
      </c>
      <c r="B501" s="659">
        <v>41085</v>
      </c>
      <c r="C501" s="511" t="s">
        <v>2637</v>
      </c>
      <c r="D501" s="641" t="s">
        <v>2638</v>
      </c>
      <c r="E501" s="512" t="s">
        <v>1173</v>
      </c>
      <c r="F501" s="670">
        <v>162.5</v>
      </c>
      <c r="G501" s="670">
        <v>162.5</v>
      </c>
      <c r="H501" s="638">
        <v>0</v>
      </c>
      <c r="I501" s="670">
        <v>162.5</v>
      </c>
      <c r="J501" s="154"/>
    </row>
    <row r="502" spans="1:10" ht="18">
      <c r="A502" s="585">
        <v>494</v>
      </c>
      <c r="B502" s="659">
        <v>41086</v>
      </c>
      <c r="C502" s="511" t="s">
        <v>2639</v>
      </c>
      <c r="D502" s="641" t="s">
        <v>2640</v>
      </c>
      <c r="E502" s="512" t="s">
        <v>1173</v>
      </c>
      <c r="F502" s="670">
        <v>125</v>
      </c>
      <c r="G502" s="670">
        <v>125</v>
      </c>
      <c r="H502" s="638">
        <v>0</v>
      </c>
      <c r="I502" s="670">
        <v>125</v>
      </c>
      <c r="J502" s="154"/>
    </row>
    <row r="503" spans="1:10" ht="18">
      <c r="A503" s="585">
        <v>495</v>
      </c>
      <c r="B503" s="659">
        <v>41084</v>
      </c>
      <c r="C503" s="511" t="s">
        <v>2641</v>
      </c>
      <c r="D503" s="641" t="s">
        <v>2642</v>
      </c>
      <c r="E503" s="512" t="s">
        <v>1173</v>
      </c>
      <c r="F503" s="670">
        <v>100</v>
      </c>
      <c r="G503" s="670">
        <v>100</v>
      </c>
      <c r="H503" s="638">
        <v>0</v>
      </c>
      <c r="I503" s="670">
        <v>100</v>
      </c>
      <c r="J503" s="154"/>
    </row>
    <row r="504" spans="1:10" ht="18">
      <c r="A504" s="585">
        <v>496</v>
      </c>
      <c r="B504" s="659">
        <v>41086</v>
      </c>
      <c r="C504" s="511" t="s">
        <v>2643</v>
      </c>
      <c r="D504" s="641" t="s">
        <v>2644</v>
      </c>
      <c r="E504" s="512" t="s">
        <v>1173</v>
      </c>
      <c r="F504" s="670">
        <v>100</v>
      </c>
      <c r="G504" s="670">
        <v>100</v>
      </c>
      <c r="H504" s="638">
        <v>0</v>
      </c>
      <c r="I504" s="670">
        <v>100</v>
      </c>
      <c r="J504" s="154"/>
    </row>
    <row r="505" spans="1:10" ht="18">
      <c r="A505" s="585">
        <v>497</v>
      </c>
      <c r="B505" s="659">
        <v>41084</v>
      </c>
      <c r="C505" s="511" t="s">
        <v>2645</v>
      </c>
      <c r="D505" s="641" t="s">
        <v>2646</v>
      </c>
      <c r="E505" s="512" t="s">
        <v>1173</v>
      </c>
      <c r="F505" s="670">
        <v>162.5</v>
      </c>
      <c r="G505" s="670">
        <v>162.5</v>
      </c>
      <c r="H505" s="638">
        <v>0</v>
      </c>
      <c r="I505" s="670">
        <v>162.5</v>
      </c>
      <c r="J505" s="154"/>
    </row>
    <row r="506" spans="1:10" ht="18">
      <c r="A506" s="585">
        <v>498</v>
      </c>
      <c r="B506" s="659">
        <v>41084</v>
      </c>
      <c r="C506" s="511" t="s">
        <v>2647</v>
      </c>
      <c r="D506" s="641" t="s">
        <v>2648</v>
      </c>
      <c r="E506" s="512" t="s">
        <v>1173</v>
      </c>
      <c r="F506" s="670">
        <v>125</v>
      </c>
      <c r="G506" s="670">
        <v>125</v>
      </c>
      <c r="H506" s="638">
        <v>0</v>
      </c>
      <c r="I506" s="670">
        <v>125</v>
      </c>
      <c r="J506" s="154"/>
    </row>
    <row r="507" spans="1:10" ht="18">
      <c r="A507" s="585">
        <v>499</v>
      </c>
      <c r="B507" s="659">
        <v>41084</v>
      </c>
      <c r="C507" s="511" t="s">
        <v>2649</v>
      </c>
      <c r="D507" s="641" t="s">
        <v>2650</v>
      </c>
      <c r="E507" s="512" t="s">
        <v>1173</v>
      </c>
      <c r="F507" s="670">
        <v>125</v>
      </c>
      <c r="G507" s="670">
        <v>125</v>
      </c>
      <c r="H507" s="638">
        <v>0</v>
      </c>
      <c r="I507" s="670">
        <v>125</v>
      </c>
      <c r="J507" s="154"/>
    </row>
    <row r="508" spans="1:10" ht="18">
      <c r="A508" s="585">
        <v>500</v>
      </c>
      <c r="B508" s="659">
        <v>41084</v>
      </c>
      <c r="C508" s="511" t="s">
        <v>2651</v>
      </c>
      <c r="D508" s="641" t="s">
        <v>2652</v>
      </c>
      <c r="E508" s="512" t="s">
        <v>1173</v>
      </c>
      <c r="F508" s="670">
        <v>162.5</v>
      </c>
      <c r="G508" s="670">
        <v>162.5</v>
      </c>
      <c r="H508" s="638">
        <v>0</v>
      </c>
      <c r="I508" s="670">
        <v>162.5</v>
      </c>
      <c r="J508" s="154"/>
    </row>
    <row r="509" spans="1:10" ht="18">
      <c r="A509" s="585">
        <v>501</v>
      </c>
      <c r="B509" s="659">
        <v>41084</v>
      </c>
      <c r="C509" s="511" t="s">
        <v>2653</v>
      </c>
      <c r="D509" s="641" t="s">
        <v>2654</v>
      </c>
      <c r="E509" s="512" t="s">
        <v>1173</v>
      </c>
      <c r="F509" s="670">
        <v>125</v>
      </c>
      <c r="G509" s="670">
        <v>125</v>
      </c>
      <c r="H509" s="638">
        <v>0</v>
      </c>
      <c r="I509" s="670">
        <v>125</v>
      </c>
      <c r="J509" s="154"/>
    </row>
    <row r="510" spans="1:10" ht="18">
      <c r="A510" s="585">
        <v>502</v>
      </c>
      <c r="B510" s="659">
        <v>41084</v>
      </c>
      <c r="C510" s="511" t="s">
        <v>2655</v>
      </c>
      <c r="D510" s="641" t="s">
        <v>2656</v>
      </c>
      <c r="E510" s="512" t="s">
        <v>1173</v>
      </c>
      <c r="F510" s="670">
        <v>125</v>
      </c>
      <c r="G510" s="670">
        <v>125</v>
      </c>
      <c r="H510" s="638">
        <v>0</v>
      </c>
      <c r="I510" s="670">
        <v>125</v>
      </c>
      <c r="J510" s="154"/>
    </row>
    <row r="511" spans="1:10" ht="18">
      <c r="A511" s="585">
        <v>503</v>
      </c>
      <c r="B511" s="659">
        <v>41084</v>
      </c>
      <c r="C511" s="511" t="s">
        <v>2657</v>
      </c>
      <c r="D511" s="641" t="s">
        <v>2658</v>
      </c>
      <c r="E511" s="512" t="s">
        <v>1173</v>
      </c>
      <c r="F511" s="670">
        <v>162.5</v>
      </c>
      <c r="G511" s="670">
        <v>162.5</v>
      </c>
      <c r="H511" s="638">
        <v>0</v>
      </c>
      <c r="I511" s="670">
        <v>162.5</v>
      </c>
      <c r="J511" s="154"/>
    </row>
    <row r="512" spans="1:10" ht="18">
      <c r="A512" s="585">
        <v>504</v>
      </c>
      <c r="B512" s="659">
        <v>41084</v>
      </c>
      <c r="C512" s="511" t="s">
        <v>2659</v>
      </c>
      <c r="D512" s="641" t="s">
        <v>2660</v>
      </c>
      <c r="E512" s="512" t="s">
        <v>1173</v>
      </c>
      <c r="F512" s="670">
        <v>162.5</v>
      </c>
      <c r="G512" s="670">
        <v>162.5</v>
      </c>
      <c r="H512" s="638">
        <v>0</v>
      </c>
      <c r="I512" s="670">
        <v>162.5</v>
      </c>
      <c r="J512" s="154"/>
    </row>
    <row r="513" spans="1:10" ht="18">
      <c r="A513" s="585">
        <v>505</v>
      </c>
      <c r="B513" s="659">
        <v>41084</v>
      </c>
      <c r="C513" s="511" t="s">
        <v>2661</v>
      </c>
      <c r="D513" s="641" t="s">
        <v>2662</v>
      </c>
      <c r="E513" s="512" t="s">
        <v>1173</v>
      </c>
      <c r="F513" s="670">
        <v>125</v>
      </c>
      <c r="G513" s="670">
        <v>125</v>
      </c>
      <c r="H513" s="638">
        <v>0</v>
      </c>
      <c r="I513" s="670">
        <v>125</v>
      </c>
      <c r="J513" s="154"/>
    </row>
    <row r="514" spans="1:10" ht="18">
      <c r="A514" s="585">
        <v>506</v>
      </c>
      <c r="B514" s="659">
        <v>41082</v>
      </c>
      <c r="C514" s="511" t="s">
        <v>2663</v>
      </c>
      <c r="D514" s="641" t="s">
        <v>2664</v>
      </c>
      <c r="E514" s="512" t="s">
        <v>1173</v>
      </c>
      <c r="F514" s="670">
        <v>162.5</v>
      </c>
      <c r="G514" s="670">
        <v>162.5</v>
      </c>
      <c r="H514" s="638">
        <v>0</v>
      </c>
      <c r="I514" s="670">
        <v>162.5</v>
      </c>
      <c r="J514" s="154"/>
    </row>
    <row r="515" spans="1:10" ht="18">
      <c r="A515" s="585">
        <v>507</v>
      </c>
      <c r="B515" s="659">
        <v>41084</v>
      </c>
      <c r="C515" s="511" t="s">
        <v>2665</v>
      </c>
      <c r="D515" s="641" t="s">
        <v>2666</v>
      </c>
      <c r="E515" s="512" t="s">
        <v>1173</v>
      </c>
      <c r="F515" s="670">
        <v>162.5</v>
      </c>
      <c r="G515" s="670">
        <v>162.5</v>
      </c>
      <c r="H515" s="638">
        <v>0</v>
      </c>
      <c r="I515" s="670">
        <v>162.5</v>
      </c>
      <c r="J515" s="154"/>
    </row>
    <row r="516" spans="1:10" ht="18">
      <c r="A516" s="585">
        <v>508</v>
      </c>
      <c r="B516" s="659">
        <v>41082</v>
      </c>
      <c r="C516" s="511" t="s">
        <v>2667</v>
      </c>
      <c r="D516" s="641" t="s">
        <v>2668</v>
      </c>
      <c r="E516" s="512" t="s">
        <v>1173</v>
      </c>
      <c r="F516" s="670">
        <v>162.5</v>
      </c>
      <c r="G516" s="670">
        <v>162.5</v>
      </c>
      <c r="H516" s="638">
        <v>0</v>
      </c>
      <c r="I516" s="670">
        <v>162.5</v>
      </c>
      <c r="J516" s="154"/>
    </row>
    <row r="517" spans="1:10" ht="18">
      <c r="A517" s="585">
        <v>509</v>
      </c>
      <c r="B517" s="659">
        <v>41086</v>
      </c>
      <c r="C517" s="511" t="s">
        <v>2669</v>
      </c>
      <c r="D517" s="641" t="s">
        <v>2670</v>
      </c>
      <c r="E517" s="512" t="s">
        <v>1173</v>
      </c>
      <c r="F517" s="670">
        <v>162.5</v>
      </c>
      <c r="G517" s="670">
        <v>162.5</v>
      </c>
      <c r="H517" s="638">
        <v>0</v>
      </c>
      <c r="I517" s="670">
        <v>162.5</v>
      </c>
      <c r="J517" s="154"/>
    </row>
    <row r="518" spans="1:10" ht="18">
      <c r="A518" s="585">
        <v>510</v>
      </c>
      <c r="B518" s="659">
        <v>41082</v>
      </c>
      <c r="C518" s="511" t="s">
        <v>1932</v>
      </c>
      <c r="D518" s="641" t="s">
        <v>2671</v>
      </c>
      <c r="E518" s="512" t="s">
        <v>1173</v>
      </c>
      <c r="F518" s="670">
        <v>162.5</v>
      </c>
      <c r="G518" s="670">
        <v>162.5</v>
      </c>
      <c r="H518" s="638">
        <v>0</v>
      </c>
      <c r="I518" s="670">
        <v>162.5</v>
      </c>
      <c r="J518" s="154"/>
    </row>
    <row r="519" spans="1:10" ht="18">
      <c r="A519" s="585">
        <v>511</v>
      </c>
      <c r="B519" s="659">
        <v>41082</v>
      </c>
      <c r="C519" s="511" t="s">
        <v>2672</v>
      </c>
      <c r="D519" s="641" t="s">
        <v>2673</v>
      </c>
      <c r="E519" s="512" t="s">
        <v>1173</v>
      </c>
      <c r="F519" s="670">
        <v>162.5</v>
      </c>
      <c r="G519" s="670">
        <v>162.5</v>
      </c>
      <c r="H519" s="638">
        <v>0</v>
      </c>
      <c r="I519" s="670">
        <v>162.5</v>
      </c>
      <c r="J519" s="154"/>
    </row>
    <row r="520" spans="1:10" ht="18">
      <c r="A520" s="585">
        <v>512</v>
      </c>
      <c r="B520" s="659">
        <v>41082</v>
      </c>
      <c r="C520" s="511" t="s">
        <v>2674</v>
      </c>
      <c r="D520" s="641" t="s">
        <v>2675</v>
      </c>
      <c r="E520" s="512" t="s">
        <v>1173</v>
      </c>
      <c r="F520" s="670">
        <v>162.5</v>
      </c>
      <c r="G520" s="670">
        <v>162.5</v>
      </c>
      <c r="H520" s="638">
        <v>0</v>
      </c>
      <c r="I520" s="670">
        <v>162.5</v>
      </c>
      <c r="J520" s="154"/>
    </row>
    <row r="521" spans="1:10" ht="18">
      <c r="A521" s="585">
        <v>513</v>
      </c>
      <c r="B521" s="659">
        <v>41084</v>
      </c>
      <c r="C521" s="511" t="s">
        <v>2676</v>
      </c>
      <c r="D521" s="641" t="s">
        <v>2677</v>
      </c>
      <c r="E521" s="512" t="s">
        <v>1173</v>
      </c>
      <c r="F521" s="670">
        <v>125</v>
      </c>
      <c r="G521" s="670">
        <v>125</v>
      </c>
      <c r="H521" s="638">
        <v>0</v>
      </c>
      <c r="I521" s="670">
        <v>125</v>
      </c>
      <c r="J521" s="154"/>
    </row>
    <row r="522" spans="1:10" ht="18">
      <c r="A522" s="585">
        <v>514</v>
      </c>
      <c r="B522" s="659">
        <v>41084</v>
      </c>
      <c r="C522" s="511" t="s">
        <v>2678</v>
      </c>
      <c r="D522" s="641" t="s">
        <v>2679</v>
      </c>
      <c r="E522" s="512" t="s">
        <v>1173</v>
      </c>
      <c r="F522" s="670">
        <v>162.5</v>
      </c>
      <c r="G522" s="670">
        <v>162.5</v>
      </c>
      <c r="H522" s="638">
        <v>0</v>
      </c>
      <c r="I522" s="670">
        <v>162.5</v>
      </c>
      <c r="J522" s="154"/>
    </row>
    <row r="523" spans="1:10" ht="18">
      <c r="A523" s="585">
        <v>515</v>
      </c>
      <c r="B523" s="659">
        <v>41084</v>
      </c>
      <c r="C523" s="511" t="s">
        <v>2680</v>
      </c>
      <c r="D523" s="641" t="s">
        <v>2681</v>
      </c>
      <c r="E523" s="512" t="s">
        <v>1173</v>
      </c>
      <c r="F523" s="670">
        <v>162.5</v>
      </c>
      <c r="G523" s="670">
        <v>162.5</v>
      </c>
      <c r="H523" s="638">
        <v>0</v>
      </c>
      <c r="I523" s="670">
        <v>162.5</v>
      </c>
      <c r="J523" s="154"/>
    </row>
    <row r="524" spans="1:10" ht="18">
      <c r="A524" s="585">
        <v>516</v>
      </c>
      <c r="B524" s="659">
        <v>41084</v>
      </c>
      <c r="C524" s="511" t="s">
        <v>2682</v>
      </c>
      <c r="D524" s="641" t="s">
        <v>2683</v>
      </c>
      <c r="E524" s="512" t="s">
        <v>1173</v>
      </c>
      <c r="F524" s="670">
        <v>125</v>
      </c>
      <c r="G524" s="670">
        <v>125</v>
      </c>
      <c r="H524" s="638">
        <v>0</v>
      </c>
      <c r="I524" s="670">
        <v>125</v>
      </c>
      <c r="J524" s="154"/>
    </row>
    <row r="525" spans="1:10" ht="18">
      <c r="A525" s="585">
        <v>517</v>
      </c>
      <c r="B525" s="659">
        <v>41082</v>
      </c>
      <c r="C525" s="511" t="s">
        <v>2684</v>
      </c>
      <c r="D525" s="641" t="s">
        <v>2685</v>
      </c>
      <c r="E525" s="512" t="s">
        <v>1173</v>
      </c>
      <c r="F525" s="670">
        <v>162.5</v>
      </c>
      <c r="G525" s="670">
        <v>162.5</v>
      </c>
      <c r="H525" s="638">
        <v>0</v>
      </c>
      <c r="I525" s="670">
        <v>162.5</v>
      </c>
      <c r="J525" s="154"/>
    </row>
    <row r="526" spans="1:10" ht="18">
      <c r="A526" s="585">
        <v>518</v>
      </c>
      <c r="B526" s="659">
        <v>41082</v>
      </c>
      <c r="C526" s="511" t="s">
        <v>2686</v>
      </c>
      <c r="D526" s="641" t="s">
        <v>2687</v>
      </c>
      <c r="E526" s="512" t="s">
        <v>1173</v>
      </c>
      <c r="F526" s="670">
        <v>100</v>
      </c>
      <c r="G526" s="670">
        <v>100</v>
      </c>
      <c r="H526" s="638">
        <v>0</v>
      </c>
      <c r="I526" s="670">
        <v>100</v>
      </c>
      <c r="J526" s="154"/>
    </row>
    <row r="527" spans="1:10" ht="18">
      <c r="A527" s="585">
        <v>519</v>
      </c>
      <c r="B527" s="659">
        <v>41082</v>
      </c>
      <c r="C527" s="511" t="s">
        <v>2688</v>
      </c>
      <c r="D527" s="641" t="s">
        <v>2689</v>
      </c>
      <c r="E527" s="512" t="s">
        <v>1173</v>
      </c>
      <c r="F527" s="670">
        <v>162.5</v>
      </c>
      <c r="G527" s="670">
        <v>162.5</v>
      </c>
      <c r="H527" s="638">
        <v>0</v>
      </c>
      <c r="I527" s="670">
        <v>162.5</v>
      </c>
      <c r="J527" s="154"/>
    </row>
    <row r="528" spans="1:10" ht="18">
      <c r="A528" s="585">
        <v>520</v>
      </c>
      <c r="B528" s="659">
        <v>41082</v>
      </c>
      <c r="C528" s="511" t="s">
        <v>2690</v>
      </c>
      <c r="D528" s="641" t="s">
        <v>2691</v>
      </c>
      <c r="E528" s="512" t="s">
        <v>1173</v>
      </c>
      <c r="F528" s="670">
        <v>162.5</v>
      </c>
      <c r="G528" s="670">
        <v>162.5</v>
      </c>
      <c r="H528" s="638">
        <v>0</v>
      </c>
      <c r="I528" s="670">
        <v>162.5</v>
      </c>
      <c r="J528" s="154"/>
    </row>
    <row r="529" spans="1:10" ht="18">
      <c r="A529" s="585">
        <v>521</v>
      </c>
      <c r="B529" s="659">
        <v>41085</v>
      </c>
      <c r="C529" s="511" t="s">
        <v>2688</v>
      </c>
      <c r="D529" s="641" t="s">
        <v>2692</v>
      </c>
      <c r="E529" s="512" t="s">
        <v>1173</v>
      </c>
      <c r="F529" s="670">
        <v>125</v>
      </c>
      <c r="G529" s="670">
        <v>125</v>
      </c>
      <c r="H529" s="638">
        <v>0</v>
      </c>
      <c r="I529" s="670">
        <v>125</v>
      </c>
      <c r="J529" s="154"/>
    </row>
    <row r="530" spans="1:10" ht="18">
      <c r="A530" s="585">
        <v>522</v>
      </c>
      <c r="B530" s="659">
        <v>41085</v>
      </c>
      <c r="C530" s="511" t="s">
        <v>2693</v>
      </c>
      <c r="D530" s="641" t="s">
        <v>2694</v>
      </c>
      <c r="E530" s="512" t="s">
        <v>1173</v>
      </c>
      <c r="F530" s="670">
        <v>125</v>
      </c>
      <c r="G530" s="670">
        <v>125</v>
      </c>
      <c r="H530" s="638">
        <v>0</v>
      </c>
      <c r="I530" s="670">
        <v>125</v>
      </c>
      <c r="J530" s="154"/>
    </row>
    <row r="531" spans="1:10" ht="18">
      <c r="A531" s="585">
        <v>523</v>
      </c>
      <c r="B531" s="659">
        <v>41085</v>
      </c>
      <c r="C531" s="511" t="s">
        <v>2695</v>
      </c>
      <c r="D531" s="641" t="s">
        <v>2696</v>
      </c>
      <c r="E531" s="512" t="s">
        <v>1173</v>
      </c>
      <c r="F531" s="670">
        <v>162.5</v>
      </c>
      <c r="G531" s="670">
        <v>162.5</v>
      </c>
      <c r="H531" s="638">
        <v>0</v>
      </c>
      <c r="I531" s="670">
        <v>162.5</v>
      </c>
      <c r="J531" s="154"/>
    </row>
    <row r="532" spans="1:10" ht="18">
      <c r="A532" s="585">
        <v>524</v>
      </c>
      <c r="B532" s="659">
        <v>41085</v>
      </c>
      <c r="C532" s="511" t="s">
        <v>2697</v>
      </c>
      <c r="D532" s="641" t="s">
        <v>2698</v>
      </c>
      <c r="E532" s="512" t="s">
        <v>1173</v>
      </c>
      <c r="F532" s="670">
        <v>162.5</v>
      </c>
      <c r="G532" s="670">
        <v>162.5</v>
      </c>
      <c r="H532" s="638">
        <v>0</v>
      </c>
      <c r="I532" s="670">
        <v>162.5</v>
      </c>
      <c r="J532" s="154"/>
    </row>
    <row r="533" spans="1:10" ht="18">
      <c r="A533" s="585">
        <v>525</v>
      </c>
      <c r="B533" s="658">
        <v>41083</v>
      </c>
      <c r="C533" s="514" t="s">
        <v>2699</v>
      </c>
      <c r="D533" s="641" t="s">
        <v>2700</v>
      </c>
      <c r="E533" s="515" t="s">
        <v>1173</v>
      </c>
      <c r="F533" s="672">
        <v>162.5</v>
      </c>
      <c r="G533" s="672">
        <v>162.5</v>
      </c>
      <c r="H533" s="638">
        <v>0</v>
      </c>
      <c r="I533" s="672">
        <v>162.5</v>
      </c>
      <c r="J533" s="154"/>
    </row>
    <row r="534" spans="1:10" ht="18">
      <c r="A534" s="585">
        <v>526</v>
      </c>
      <c r="B534" s="658">
        <v>41083</v>
      </c>
      <c r="C534" s="514" t="s">
        <v>2701</v>
      </c>
      <c r="D534" s="641" t="s">
        <v>2702</v>
      </c>
      <c r="E534" s="515" t="s">
        <v>1173</v>
      </c>
      <c r="F534" s="672">
        <v>162.5</v>
      </c>
      <c r="G534" s="672">
        <v>162.5</v>
      </c>
      <c r="H534" s="638">
        <v>0</v>
      </c>
      <c r="I534" s="672">
        <v>162.5</v>
      </c>
      <c r="J534" s="154"/>
    </row>
    <row r="535" spans="1:10" ht="18">
      <c r="A535" s="585">
        <v>527</v>
      </c>
      <c r="B535" s="658">
        <v>41083</v>
      </c>
      <c r="C535" s="514" t="s">
        <v>2703</v>
      </c>
      <c r="D535" s="641" t="s">
        <v>2704</v>
      </c>
      <c r="E535" s="515" t="s">
        <v>1173</v>
      </c>
      <c r="F535" s="672">
        <v>162.5</v>
      </c>
      <c r="G535" s="672">
        <v>162.5</v>
      </c>
      <c r="H535" s="638">
        <v>0</v>
      </c>
      <c r="I535" s="672">
        <v>162.5</v>
      </c>
      <c r="J535" s="154"/>
    </row>
    <row r="536" spans="1:10" ht="18">
      <c r="A536" s="585">
        <v>528</v>
      </c>
      <c r="B536" s="658">
        <v>41083</v>
      </c>
      <c r="C536" s="514" t="s">
        <v>2705</v>
      </c>
      <c r="D536" s="641" t="s">
        <v>2706</v>
      </c>
      <c r="E536" s="515" t="s">
        <v>1173</v>
      </c>
      <c r="F536" s="672">
        <v>125</v>
      </c>
      <c r="G536" s="672">
        <v>125</v>
      </c>
      <c r="H536" s="638">
        <v>0</v>
      </c>
      <c r="I536" s="672">
        <v>125</v>
      </c>
      <c r="J536" s="154"/>
    </row>
    <row r="537" spans="1:10" ht="18">
      <c r="A537" s="585">
        <v>529</v>
      </c>
      <c r="B537" s="658">
        <v>41083</v>
      </c>
      <c r="C537" s="514" t="s">
        <v>2707</v>
      </c>
      <c r="D537" s="641" t="s">
        <v>2708</v>
      </c>
      <c r="E537" s="515" t="s">
        <v>1173</v>
      </c>
      <c r="F537" s="672">
        <v>100</v>
      </c>
      <c r="G537" s="672">
        <v>100</v>
      </c>
      <c r="H537" s="638">
        <v>0</v>
      </c>
      <c r="I537" s="672">
        <v>100</v>
      </c>
      <c r="J537" s="154"/>
    </row>
    <row r="538" spans="1:10" ht="18">
      <c r="A538" s="585">
        <v>530</v>
      </c>
      <c r="B538" s="658">
        <v>41083</v>
      </c>
      <c r="C538" s="514" t="s">
        <v>2709</v>
      </c>
      <c r="D538" s="641" t="s">
        <v>2710</v>
      </c>
      <c r="E538" s="515" t="s">
        <v>1173</v>
      </c>
      <c r="F538" s="672">
        <v>100</v>
      </c>
      <c r="G538" s="672">
        <v>100</v>
      </c>
      <c r="H538" s="638">
        <v>0</v>
      </c>
      <c r="I538" s="672">
        <v>100</v>
      </c>
      <c r="J538" s="154"/>
    </row>
    <row r="539" spans="1:10" ht="18">
      <c r="A539" s="585">
        <v>531</v>
      </c>
      <c r="B539" s="658">
        <v>41083</v>
      </c>
      <c r="C539" s="514" t="s">
        <v>2711</v>
      </c>
      <c r="D539" s="641" t="s">
        <v>2712</v>
      </c>
      <c r="E539" s="515" t="s">
        <v>1173</v>
      </c>
      <c r="F539" s="672">
        <v>100</v>
      </c>
      <c r="G539" s="672">
        <v>100</v>
      </c>
      <c r="H539" s="638">
        <v>0</v>
      </c>
      <c r="I539" s="672">
        <v>100</v>
      </c>
      <c r="J539" s="154"/>
    </row>
    <row r="540" spans="1:10" ht="18">
      <c r="A540" s="585">
        <v>532</v>
      </c>
      <c r="B540" s="658">
        <v>41083</v>
      </c>
      <c r="C540" s="514" t="s">
        <v>2713</v>
      </c>
      <c r="D540" s="641" t="s">
        <v>2714</v>
      </c>
      <c r="E540" s="515" t="s">
        <v>1173</v>
      </c>
      <c r="F540" s="672">
        <v>162.5</v>
      </c>
      <c r="G540" s="672">
        <v>162.5</v>
      </c>
      <c r="H540" s="638">
        <v>0</v>
      </c>
      <c r="I540" s="672">
        <v>162.5</v>
      </c>
      <c r="J540" s="154"/>
    </row>
    <row r="541" spans="1:10" ht="18">
      <c r="A541" s="585">
        <v>533</v>
      </c>
      <c r="B541" s="658">
        <v>41083</v>
      </c>
      <c r="C541" s="514" t="s">
        <v>2715</v>
      </c>
      <c r="D541" s="641" t="s">
        <v>2716</v>
      </c>
      <c r="E541" s="515" t="s">
        <v>1173</v>
      </c>
      <c r="F541" s="672">
        <v>162.5</v>
      </c>
      <c r="G541" s="672">
        <v>162.5</v>
      </c>
      <c r="H541" s="638">
        <v>0</v>
      </c>
      <c r="I541" s="672">
        <v>162.5</v>
      </c>
      <c r="J541" s="154"/>
    </row>
    <row r="542" spans="1:10" ht="18">
      <c r="A542" s="585">
        <v>534</v>
      </c>
      <c r="B542" s="658">
        <v>41083</v>
      </c>
      <c r="C542" s="514" t="s">
        <v>2717</v>
      </c>
      <c r="D542" s="641" t="s">
        <v>2718</v>
      </c>
      <c r="E542" s="515" t="s">
        <v>1173</v>
      </c>
      <c r="F542" s="672">
        <v>125</v>
      </c>
      <c r="G542" s="672">
        <v>125</v>
      </c>
      <c r="H542" s="638">
        <v>0</v>
      </c>
      <c r="I542" s="672">
        <v>125</v>
      </c>
      <c r="J542" s="154"/>
    </row>
    <row r="543" spans="1:10" ht="18">
      <c r="A543" s="585">
        <v>535</v>
      </c>
      <c r="B543" s="658">
        <v>41085</v>
      </c>
      <c r="C543" s="514" t="s">
        <v>2719</v>
      </c>
      <c r="D543" s="641" t="s">
        <v>2720</v>
      </c>
      <c r="E543" s="515" t="s">
        <v>1173</v>
      </c>
      <c r="F543" s="672">
        <v>162.5</v>
      </c>
      <c r="G543" s="672">
        <v>162.5</v>
      </c>
      <c r="H543" s="638">
        <v>0</v>
      </c>
      <c r="I543" s="672">
        <v>162.5</v>
      </c>
      <c r="J543" s="154"/>
    </row>
    <row r="544" spans="1:10" ht="18">
      <c r="A544" s="585">
        <v>536</v>
      </c>
      <c r="B544" s="658">
        <v>41086</v>
      </c>
      <c r="C544" s="514" t="s">
        <v>2721</v>
      </c>
      <c r="D544" s="641" t="s">
        <v>2722</v>
      </c>
      <c r="E544" s="515" t="s">
        <v>1173</v>
      </c>
      <c r="F544" s="672">
        <v>125</v>
      </c>
      <c r="G544" s="672">
        <v>125</v>
      </c>
      <c r="H544" s="638">
        <v>0</v>
      </c>
      <c r="I544" s="672">
        <v>125</v>
      </c>
      <c r="J544" s="154"/>
    </row>
    <row r="545" spans="1:10" ht="18">
      <c r="A545" s="585">
        <v>537</v>
      </c>
      <c r="B545" s="658">
        <v>41083</v>
      </c>
      <c r="C545" s="514" t="s">
        <v>2723</v>
      </c>
      <c r="D545" s="641" t="s">
        <v>2724</v>
      </c>
      <c r="E545" s="515" t="s">
        <v>1173</v>
      </c>
      <c r="F545" s="672">
        <v>162.5</v>
      </c>
      <c r="G545" s="672">
        <v>162.5</v>
      </c>
      <c r="H545" s="638">
        <v>0</v>
      </c>
      <c r="I545" s="672">
        <v>162.5</v>
      </c>
      <c r="J545" s="154"/>
    </row>
    <row r="546" spans="1:10" ht="18">
      <c r="A546" s="585">
        <v>538</v>
      </c>
      <c r="B546" s="658">
        <v>41083</v>
      </c>
      <c r="C546" s="514" t="s">
        <v>2725</v>
      </c>
      <c r="D546" s="641" t="s">
        <v>2726</v>
      </c>
      <c r="E546" s="515" t="s">
        <v>1173</v>
      </c>
      <c r="F546" s="672">
        <v>162.5</v>
      </c>
      <c r="G546" s="672">
        <v>162.5</v>
      </c>
      <c r="H546" s="638">
        <v>0</v>
      </c>
      <c r="I546" s="672">
        <v>162.5</v>
      </c>
      <c r="J546" s="154"/>
    </row>
    <row r="547" spans="1:10" ht="18">
      <c r="A547" s="585">
        <v>539</v>
      </c>
      <c r="B547" s="658">
        <v>41085</v>
      </c>
      <c r="C547" s="511" t="s">
        <v>2727</v>
      </c>
      <c r="D547" s="641" t="s">
        <v>2728</v>
      </c>
      <c r="E547" s="515" t="s">
        <v>1173</v>
      </c>
      <c r="F547" s="672">
        <v>162.5</v>
      </c>
      <c r="G547" s="672">
        <v>162.5</v>
      </c>
      <c r="H547" s="638">
        <v>0</v>
      </c>
      <c r="I547" s="672">
        <v>162.5</v>
      </c>
      <c r="J547" s="154"/>
    </row>
    <row r="548" spans="1:10" ht="18">
      <c r="A548" s="585">
        <v>540</v>
      </c>
      <c r="B548" s="658">
        <v>41086</v>
      </c>
      <c r="C548" s="511" t="s">
        <v>2729</v>
      </c>
      <c r="D548" s="641" t="s">
        <v>2730</v>
      </c>
      <c r="E548" s="515" t="s">
        <v>1173</v>
      </c>
      <c r="F548" s="672">
        <v>100</v>
      </c>
      <c r="G548" s="672">
        <v>100</v>
      </c>
      <c r="H548" s="638">
        <v>0</v>
      </c>
      <c r="I548" s="672">
        <v>100</v>
      </c>
      <c r="J548" s="154"/>
    </row>
    <row r="549" spans="1:10" ht="18">
      <c r="A549" s="585">
        <v>541</v>
      </c>
      <c r="B549" s="658">
        <v>41086</v>
      </c>
      <c r="C549" s="511" t="s">
        <v>2731</v>
      </c>
      <c r="D549" s="641" t="s">
        <v>2732</v>
      </c>
      <c r="E549" s="515" t="s">
        <v>1173</v>
      </c>
      <c r="F549" s="672">
        <v>100</v>
      </c>
      <c r="G549" s="672">
        <v>100</v>
      </c>
      <c r="H549" s="638">
        <v>0</v>
      </c>
      <c r="I549" s="672">
        <v>100</v>
      </c>
      <c r="J549" s="154"/>
    </row>
    <row r="550" spans="1:10" ht="18">
      <c r="A550" s="585">
        <v>542</v>
      </c>
      <c r="B550" s="658">
        <v>41084</v>
      </c>
      <c r="C550" s="511" t="s">
        <v>2733</v>
      </c>
      <c r="D550" s="641" t="s">
        <v>2734</v>
      </c>
      <c r="E550" s="515" t="s">
        <v>1173</v>
      </c>
      <c r="F550" s="672">
        <v>162.5</v>
      </c>
      <c r="G550" s="672">
        <v>162.5</v>
      </c>
      <c r="H550" s="638">
        <v>0</v>
      </c>
      <c r="I550" s="672">
        <v>162.5</v>
      </c>
      <c r="J550" s="154"/>
    </row>
    <row r="551" spans="1:10" ht="18">
      <c r="A551" s="585">
        <v>543</v>
      </c>
      <c r="B551" s="658">
        <v>41084</v>
      </c>
      <c r="C551" s="511" t="s">
        <v>2735</v>
      </c>
      <c r="D551" s="641" t="s">
        <v>2736</v>
      </c>
      <c r="E551" s="515" t="s">
        <v>1173</v>
      </c>
      <c r="F551" s="672">
        <v>162.5</v>
      </c>
      <c r="G551" s="672">
        <v>162.5</v>
      </c>
      <c r="H551" s="638">
        <v>0</v>
      </c>
      <c r="I551" s="672">
        <v>162.5</v>
      </c>
      <c r="J551" s="154"/>
    </row>
    <row r="552" spans="1:10" ht="18">
      <c r="A552" s="585">
        <v>544</v>
      </c>
      <c r="B552" s="658">
        <v>41086</v>
      </c>
      <c r="C552" s="511" t="s">
        <v>2737</v>
      </c>
      <c r="D552" s="641" t="s">
        <v>2738</v>
      </c>
      <c r="E552" s="515" t="s">
        <v>1173</v>
      </c>
      <c r="F552" s="672">
        <v>125</v>
      </c>
      <c r="G552" s="672">
        <v>125</v>
      </c>
      <c r="H552" s="638">
        <v>0</v>
      </c>
      <c r="I552" s="672">
        <v>125</v>
      </c>
      <c r="J552" s="154"/>
    </row>
    <row r="553" spans="1:10" ht="18">
      <c r="A553" s="585">
        <v>545</v>
      </c>
      <c r="B553" s="658">
        <v>41086</v>
      </c>
      <c r="C553" s="511" t="s">
        <v>2739</v>
      </c>
      <c r="D553" s="641" t="s">
        <v>2740</v>
      </c>
      <c r="E553" s="515" t="s">
        <v>1173</v>
      </c>
      <c r="F553" s="672">
        <v>125</v>
      </c>
      <c r="G553" s="672">
        <v>125</v>
      </c>
      <c r="H553" s="638">
        <v>0</v>
      </c>
      <c r="I553" s="672">
        <v>125</v>
      </c>
      <c r="J553" s="154"/>
    </row>
    <row r="554" spans="1:10" ht="18">
      <c r="A554" s="585">
        <v>546</v>
      </c>
      <c r="B554" s="658">
        <v>41085</v>
      </c>
      <c r="C554" s="511" t="s">
        <v>2741</v>
      </c>
      <c r="D554" s="641" t="s">
        <v>2742</v>
      </c>
      <c r="E554" s="515" t="s">
        <v>1173</v>
      </c>
      <c r="F554" s="672">
        <v>100</v>
      </c>
      <c r="G554" s="672">
        <v>100</v>
      </c>
      <c r="H554" s="638">
        <v>0</v>
      </c>
      <c r="I554" s="672">
        <v>100</v>
      </c>
      <c r="J554" s="154"/>
    </row>
    <row r="555" spans="1:10" ht="18">
      <c r="A555" s="585">
        <v>547</v>
      </c>
      <c r="B555" s="658">
        <v>41085</v>
      </c>
      <c r="C555" s="511" t="s">
        <v>2743</v>
      </c>
      <c r="D555" s="641" t="s">
        <v>2744</v>
      </c>
      <c r="E555" s="515" t="s">
        <v>1173</v>
      </c>
      <c r="F555" s="672">
        <v>100</v>
      </c>
      <c r="G555" s="672">
        <v>100</v>
      </c>
      <c r="H555" s="638">
        <v>0</v>
      </c>
      <c r="I555" s="672">
        <v>100</v>
      </c>
      <c r="J555" s="154"/>
    </row>
    <row r="556" spans="1:10" ht="18">
      <c r="A556" s="585">
        <v>548</v>
      </c>
      <c r="B556" s="658">
        <v>41085</v>
      </c>
      <c r="C556" s="511" t="s">
        <v>2745</v>
      </c>
      <c r="D556" s="641" t="s">
        <v>2746</v>
      </c>
      <c r="E556" s="515" t="s">
        <v>1173</v>
      </c>
      <c r="F556" s="672">
        <v>125</v>
      </c>
      <c r="G556" s="672">
        <v>125</v>
      </c>
      <c r="H556" s="638">
        <v>0</v>
      </c>
      <c r="I556" s="672">
        <v>125</v>
      </c>
      <c r="J556" s="154"/>
    </row>
    <row r="557" spans="1:10" ht="18">
      <c r="A557" s="585">
        <v>549</v>
      </c>
      <c r="B557" s="658">
        <v>41085</v>
      </c>
      <c r="C557" s="511" t="s">
        <v>2747</v>
      </c>
      <c r="D557" s="641" t="s">
        <v>2748</v>
      </c>
      <c r="E557" s="515" t="s">
        <v>1173</v>
      </c>
      <c r="F557" s="672">
        <v>125</v>
      </c>
      <c r="G557" s="672">
        <v>125</v>
      </c>
      <c r="H557" s="638">
        <v>0</v>
      </c>
      <c r="I557" s="672">
        <v>125</v>
      </c>
      <c r="J557" s="154"/>
    </row>
    <row r="558" spans="1:10" ht="18">
      <c r="A558" s="585">
        <v>550</v>
      </c>
      <c r="B558" s="658">
        <v>41085</v>
      </c>
      <c r="C558" s="511" t="s">
        <v>2749</v>
      </c>
      <c r="D558" s="641" t="s">
        <v>2750</v>
      </c>
      <c r="E558" s="515" t="s">
        <v>1173</v>
      </c>
      <c r="F558" s="672">
        <v>100</v>
      </c>
      <c r="G558" s="672">
        <v>100</v>
      </c>
      <c r="H558" s="638">
        <v>0</v>
      </c>
      <c r="I558" s="672">
        <v>100</v>
      </c>
      <c r="J558" s="154"/>
    </row>
    <row r="559" spans="1:10" ht="18">
      <c r="A559" s="585">
        <v>551</v>
      </c>
      <c r="B559" s="658">
        <v>41085</v>
      </c>
      <c r="C559" s="511" t="s">
        <v>2751</v>
      </c>
      <c r="D559" s="641" t="s">
        <v>2752</v>
      </c>
      <c r="E559" s="515" t="s">
        <v>1173</v>
      </c>
      <c r="F559" s="672">
        <v>100</v>
      </c>
      <c r="G559" s="672">
        <v>100</v>
      </c>
      <c r="H559" s="638">
        <v>0</v>
      </c>
      <c r="I559" s="672">
        <v>100</v>
      </c>
      <c r="J559" s="154"/>
    </row>
    <row r="560" spans="1:10" ht="18">
      <c r="A560" s="585">
        <v>552</v>
      </c>
      <c r="B560" s="658">
        <v>41085</v>
      </c>
      <c r="C560" s="511" t="s">
        <v>2753</v>
      </c>
      <c r="D560" s="641" t="s">
        <v>2754</v>
      </c>
      <c r="E560" s="515" t="s">
        <v>1173</v>
      </c>
      <c r="F560" s="672">
        <v>162.5</v>
      </c>
      <c r="G560" s="672">
        <v>162.5</v>
      </c>
      <c r="H560" s="638">
        <v>0</v>
      </c>
      <c r="I560" s="672">
        <v>162.5</v>
      </c>
      <c r="J560" s="154"/>
    </row>
    <row r="561" spans="1:10" ht="18">
      <c r="A561" s="585">
        <v>553</v>
      </c>
      <c r="B561" s="658">
        <v>41087</v>
      </c>
      <c r="C561" s="511" t="s">
        <v>2755</v>
      </c>
      <c r="D561" s="641" t="s">
        <v>2756</v>
      </c>
      <c r="E561" s="515" t="s">
        <v>1173</v>
      </c>
      <c r="F561" s="672">
        <v>125</v>
      </c>
      <c r="G561" s="672">
        <v>125</v>
      </c>
      <c r="H561" s="638">
        <v>0</v>
      </c>
      <c r="I561" s="672">
        <v>125</v>
      </c>
      <c r="J561" s="154"/>
    </row>
    <row r="562" spans="1:10" ht="18">
      <c r="A562" s="585">
        <v>554</v>
      </c>
      <c r="B562" s="658">
        <v>41086</v>
      </c>
      <c r="C562" s="511" t="s">
        <v>2757</v>
      </c>
      <c r="D562" s="641" t="s">
        <v>2758</v>
      </c>
      <c r="E562" s="515" t="s">
        <v>1173</v>
      </c>
      <c r="F562" s="672">
        <v>125</v>
      </c>
      <c r="G562" s="672">
        <v>125</v>
      </c>
      <c r="H562" s="638">
        <v>0</v>
      </c>
      <c r="I562" s="672">
        <v>125</v>
      </c>
      <c r="J562" s="154"/>
    </row>
    <row r="563" spans="1:10" ht="18">
      <c r="A563" s="585">
        <v>555</v>
      </c>
      <c r="B563" s="658">
        <v>41085</v>
      </c>
      <c r="C563" s="511" t="s">
        <v>2759</v>
      </c>
      <c r="D563" s="641" t="s">
        <v>2760</v>
      </c>
      <c r="E563" s="515" t="s">
        <v>1173</v>
      </c>
      <c r="F563" s="672">
        <v>125</v>
      </c>
      <c r="G563" s="672">
        <v>125</v>
      </c>
      <c r="H563" s="638">
        <v>0</v>
      </c>
      <c r="I563" s="672">
        <v>125</v>
      </c>
      <c r="J563" s="154"/>
    </row>
    <row r="564" spans="1:10" ht="18">
      <c r="A564" s="585">
        <v>556</v>
      </c>
      <c r="B564" s="658">
        <v>41085</v>
      </c>
      <c r="C564" s="511" t="s">
        <v>2761</v>
      </c>
      <c r="D564" s="641" t="s">
        <v>2762</v>
      </c>
      <c r="E564" s="515" t="s">
        <v>1173</v>
      </c>
      <c r="F564" s="672">
        <v>162.5</v>
      </c>
      <c r="G564" s="672">
        <v>162.5</v>
      </c>
      <c r="H564" s="638">
        <v>0</v>
      </c>
      <c r="I564" s="672">
        <v>162.5</v>
      </c>
      <c r="J564" s="154"/>
    </row>
    <row r="565" spans="1:10" ht="18">
      <c r="A565" s="585">
        <v>557</v>
      </c>
      <c r="B565" s="658">
        <v>41085</v>
      </c>
      <c r="C565" s="511" t="s">
        <v>2763</v>
      </c>
      <c r="D565" s="641" t="s">
        <v>2764</v>
      </c>
      <c r="E565" s="515" t="s">
        <v>1173</v>
      </c>
      <c r="F565" s="672">
        <v>162.5</v>
      </c>
      <c r="G565" s="672">
        <v>162.5</v>
      </c>
      <c r="H565" s="638">
        <v>0</v>
      </c>
      <c r="I565" s="672">
        <v>162.5</v>
      </c>
      <c r="J565" s="154"/>
    </row>
    <row r="566" spans="1:10" ht="18">
      <c r="A566" s="585">
        <v>558</v>
      </c>
      <c r="B566" s="658">
        <v>41085</v>
      </c>
      <c r="C566" s="511" t="s">
        <v>2765</v>
      </c>
      <c r="D566" s="641" t="s">
        <v>2766</v>
      </c>
      <c r="E566" s="515" t="s">
        <v>1173</v>
      </c>
      <c r="F566" s="672">
        <v>125</v>
      </c>
      <c r="G566" s="672">
        <v>125</v>
      </c>
      <c r="H566" s="638">
        <v>0</v>
      </c>
      <c r="I566" s="672">
        <v>125</v>
      </c>
      <c r="J566" s="154"/>
    </row>
    <row r="567" spans="1:10" ht="18">
      <c r="A567" s="585">
        <v>559</v>
      </c>
      <c r="B567" s="658">
        <v>41085</v>
      </c>
      <c r="C567" s="511" t="s">
        <v>2767</v>
      </c>
      <c r="D567" s="641" t="s">
        <v>2768</v>
      </c>
      <c r="E567" s="515" t="s">
        <v>1173</v>
      </c>
      <c r="F567" s="672">
        <v>125</v>
      </c>
      <c r="G567" s="672">
        <v>125</v>
      </c>
      <c r="H567" s="638">
        <v>0</v>
      </c>
      <c r="I567" s="672">
        <v>125</v>
      </c>
      <c r="J567" s="154"/>
    </row>
    <row r="568" spans="1:10" ht="18">
      <c r="A568" s="585">
        <v>560</v>
      </c>
      <c r="B568" s="658">
        <v>41085</v>
      </c>
      <c r="C568" s="511" t="s">
        <v>2769</v>
      </c>
      <c r="D568" s="641" t="s">
        <v>2770</v>
      </c>
      <c r="E568" s="515" t="s">
        <v>1173</v>
      </c>
      <c r="F568" s="672">
        <v>100</v>
      </c>
      <c r="G568" s="672">
        <v>100</v>
      </c>
      <c r="H568" s="638">
        <v>0</v>
      </c>
      <c r="I568" s="672">
        <v>100</v>
      </c>
      <c r="J568" s="154"/>
    </row>
    <row r="569" spans="1:10" ht="18">
      <c r="A569" s="585">
        <v>561</v>
      </c>
      <c r="B569" s="658">
        <v>41085</v>
      </c>
      <c r="C569" s="511" t="s">
        <v>2771</v>
      </c>
      <c r="D569" s="641" t="s">
        <v>2772</v>
      </c>
      <c r="E569" s="515" t="s">
        <v>1173</v>
      </c>
      <c r="F569" s="672">
        <v>125</v>
      </c>
      <c r="G569" s="672">
        <v>125</v>
      </c>
      <c r="H569" s="638">
        <v>0</v>
      </c>
      <c r="I569" s="672">
        <v>125</v>
      </c>
      <c r="J569" s="154"/>
    </row>
    <row r="570" spans="1:10" ht="18">
      <c r="A570" s="585">
        <v>562</v>
      </c>
      <c r="B570" s="658">
        <v>41085</v>
      </c>
      <c r="C570" s="511" t="s">
        <v>2773</v>
      </c>
      <c r="D570" s="641" t="s">
        <v>2774</v>
      </c>
      <c r="E570" s="515" t="s">
        <v>1173</v>
      </c>
      <c r="F570" s="672">
        <v>100</v>
      </c>
      <c r="G570" s="672">
        <v>100</v>
      </c>
      <c r="H570" s="638">
        <v>0</v>
      </c>
      <c r="I570" s="672">
        <v>100</v>
      </c>
      <c r="J570" s="154"/>
    </row>
    <row r="571" spans="1:10" ht="18">
      <c r="A571" s="585">
        <v>563</v>
      </c>
      <c r="B571" s="658">
        <v>41084</v>
      </c>
      <c r="C571" s="511" t="s">
        <v>2775</v>
      </c>
      <c r="D571" s="641" t="s">
        <v>2776</v>
      </c>
      <c r="E571" s="515" t="s">
        <v>1173</v>
      </c>
      <c r="F571" s="672">
        <v>162.5</v>
      </c>
      <c r="G571" s="672">
        <v>162.5</v>
      </c>
      <c r="H571" s="638">
        <v>0</v>
      </c>
      <c r="I571" s="672">
        <v>162.5</v>
      </c>
      <c r="J571" s="154"/>
    </row>
    <row r="572" spans="1:10" ht="18">
      <c r="A572" s="585">
        <v>564</v>
      </c>
      <c r="B572" s="658">
        <v>41084</v>
      </c>
      <c r="C572" s="511" t="s">
        <v>2777</v>
      </c>
      <c r="D572" s="641" t="s">
        <v>2778</v>
      </c>
      <c r="E572" s="515" t="s">
        <v>1173</v>
      </c>
      <c r="F572" s="672">
        <v>162.5</v>
      </c>
      <c r="G572" s="672">
        <v>162.5</v>
      </c>
      <c r="H572" s="638">
        <v>0</v>
      </c>
      <c r="I572" s="672">
        <v>162.5</v>
      </c>
      <c r="J572" s="154"/>
    </row>
    <row r="573" spans="1:10" ht="18">
      <c r="A573" s="585">
        <v>565</v>
      </c>
      <c r="B573" s="658">
        <v>41084</v>
      </c>
      <c r="C573" s="511" t="s">
        <v>2779</v>
      </c>
      <c r="D573" s="641" t="s">
        <v>2780</v>
      </c>
      <c r="E573" s="515" t="s">
        <v>1173</v>
      </c>
      <c r="F573" s="672">
        <v>162.5</v>
      </c>
      <c r="G573" s="672">
        <v>162.5</v>
      </c>
      <c r="H573" s="638">
        <v>0</v>
      </c>
      <c r="I573" s="672">
        <v>162.5</v>
      </c>
      <c r="J573" s="154"/>
    </row>
    <row r="574" spans="1:10" ht="18">
      <c r="A574" s="585">
        <v>566</v>
      </c>
      <c r="B574" s="658">
        <v>41084</v>
      </c>
      <c r="C574" s="511" t="s">
        <v>2781</v>
      </c>
      <c r="D574" s="641" t="s">
        <v>2782</v>
      </c>
      <c r="E574" s="515" t="s">
        <v>1173</v>
      </c>
      <c r="F574" s="672">
        <v>162.5</v>
      </c>
      <c r="G574" s="672">
        <v>162.5</v>
      </c>
      <c r="H574" s="638">
        <v>0</v>
      </c>
      <c r="I574" s="672">
        <v>162.5</v>
      </c>
      <c r="J574" s="154"/>
    </row>
    <row r="575" spans="1:10" ht="18">
      <c r="A575" s="585">
        <v>567</v>
      </c>
      <c r="B575" s="658">
        <v>41086</v>
      </c>
      <c r="C575" s="511" t="s">
        <v>2783</v>
      </c>
      <c r="D575" s="641" t="s">
        <v>2784</v>
      </c>
      <c r="E575" s="515" t="s">
        <v>1173</v>
      </c>
      <c r="F575" s="672">
        <v>100</v>
      </c>
      <c r="G575" s="672">
        <v>100</v>
      </c>
      <c r="H575" s="638">
        <v>0</v>
      </c>
      <c r="I575" s="672">
        <v>100</v>
      </c>
      <c r="J575" s="154"/>
    </row>
    <row r="576" spans="1:10" ht="18">
      <c r="A576" s="585">
        <v>568</v>
      </c>
      <c r="B576" s="658">
        <v>41086</v>
      </c>
      <c r="C576" s="511" t="s">
        <v>2785</v>
      </c>
      <c r="D576" s="641" t="s">
        <v>2786</v>
      </c>
      <c r="E576" s="515" t="s">
        <v>1173</v>
      </c>
      <c r="F576" s="672">
        <v>162.5</v>
      </c>
      <c r="G576" s="672">
        <v>162.5</v>
      </c>
      <c r="H576" s="638">
        <v>0</v>
      </c>
      <c r="I576" s="672">
        <v>162.5</v>
      </c>
      <c r="J576" s="154"/>
    </row>
    <row r="577" spans="1:10" ht="18">
      <c r="A577" s="585">
        <v>569</v>
      </c>
      <c r="B577" s="658">
        <v>41084</v>
      </c>
      <c r="C577" s="511" t="s">
        <v>2787</v>
      </c>
      <c r="D577" s="641" t="s">
        <v>2788</v>
      </c>
      <c r="E577" s="515" t="s">
        <v>1173</v>
      </c>
      <c r="F577" s="672">
        <v>162.5</v>
      </c>
      <c r="G577" s="672">
        <v>162.5</v>
      </c>
      <c r="H577" s="638">
        <v>0</v>
      </c>
      <c r="I577" s="672">
        <v>162.5</v>
      </c>
      <c r="J577" s="154"/>
    </row>
    <row r="578" spans="1:10" ht="18">
      <c r="A578" s="585">
        <v>570</v>
      </c>
      <c r="B578" s="658">
        <v>41084</v>
      </c>
      <c r="C578" s="511" t="s">
        <v>2789</v>
      </c>
      <c r="D578" s="641" t="s">
        <v>2790</v>
      </c>
      <c r="E578" s="515" t="s">
        <v>1173</v>
      </c>
      <c r="F578" s="672">
        <v>162.5</v>
      </c>
      <c r="G578" s="672">
        <v>162.5</v>
      </c>
      <c r="H578" s="638">
        <v>0</v>
      </c>
      <c r="I578" s="672">
        <v>162.5</v>
      </c>
      <c r="J578" s="154"/>
    </row>
    <row r="579" spans="1:10" ht="18">
      <c r="A579" s="585">
        <v>571</v>
      </c>
      <c r="B579" s="658">
        <v>41086</v>
      </c>
      <c r="C579" s="511" t="s">
        <v>2791</v>
      </c>
      <c r="D579" s="641" t="s">
        <v>2792</v>
      </c>
      <c r="E579" s="515" t="s">
        <v>1173</v>
      </c>
      <c r="F579" s="672">
        <v>100</v>
      </c>
      <c r="G579" s="672">
        <v>100</v>
      </c>
      <c r="H579" s="638">
        <v>0</v>
      </c>
      <c r="I579" s="672">
        <v>100</v>
      </c>
      <c r="J579" s="154"/>
    </row>
    <row r="580" spans="1:10" ht="18">
      <c r="A580" s="585">
        <v>572</v>
      </c>
      <c r="B580" s="658">
        <v>41086</v>
      </c>
      <c r="C580" s="511" t="s">
        <v>2793</v>
      </c>
      <c r="D580" s="641" t="s">
        <v>2794</v>
      </c>
      <c r="E580" s="515" t="s">
        <v>1173</v>
      </c>
      <c r="F580" s="672">
        <v>125</v>
      </c>
      <c r="G580" s="672">
        <v>125</v>
      </c>
      <c r="H580" s="638">
        <v>0</v>
      </c>
      <c r="I580" s="672">
        <v>125</v>
      </c>
      <c r="J580" s="154"/>
    </row>
    <row r="581" spans="1:10" ht="18">
      <c r="A581" s="585">
        <v>573</v>
      </c>
      <c r="B581" s="658">
        <v>41085</v>
      </c>
      <c r="C581" s="511" t="s">
        <v>2795</v>
      </c>
      <c r="D581" s="641" t="s">
        <v>2796</v>
      </c>
      <c r="E581" s="515" t="s">
        <v>1173</v>
      </c>
      <c r="F581" s="672">
        <v>125</v>
      </c>
      <c r="G581" s="672">
        <v>125</v>
      </c>
      <c r="H581" s="638">
        <v>0</v>
      </c>
      <c r="I581" s="672">
        <v>125</v>
      </c>
      <c r="J581" s="154"/>
    </row>
    <row r="582" spans="1:10" ht="18">
      <c r="A582" s="585">
        <v>574</v>
      </c>
      <c r="B582" s="658">
        <v>41085</v>
      </c>
      <c r="C582" s="511" t="s">
        <v>2797</v>
      </c>
      <c r="D582" s="641" t="s">
        <v>2798</v>
      </c>
      <c r="E582" s="515" t="s">
        <v>1173</v>
      </c>
      <c r="F582" s="672">
        <v>162.5</v>
      </c>
      <c r="G582" s="672">
        <v>162.5</v>
      </c>
      <c r="H582" s="638">
        <v>0</v>
      </c>
      <c r="I582" s="672">
        <v>162.5</v>
      </c>
      <c r="J582" s="154"/>
    </row>
    <row r="583" spans="1:10" ht="18">
      <c r="A583" s="585">
        <v>575</v>
      </c>
      <c r="B583" s="658">
        <v>41086</v>
      </c>
      <c r="C583" s="511" t="s">
        <v>2799</v>
      </c>
      <c r="D583" s="641" t="s">
        <v>2800</v>
      </c>
      <c r="E583" s="515" t="s">
        <v>1173</v>
      </c>
      <c r="F583" s="672">
        <v>100</v>
      </c>
      <c r="G583" s="672">
        <v>100</v>
      </c>
      <c r="H583" s="638">
        <v>0</v>
      </c>
      <c r="I583" s="672">
        <v>100</v>
      </c>
      <c r="J583" s="154"/>
    </row>
    <row r="584" spans="1:10" ht="18">
      <c r="A584" s="585">
        <v>576</v>
      </c>
      <c r="B584" s="658">
        <v>41086</v>
      </c>
      <c r="C584" s="511" t="s">
        <v>2801</v>
      </c>
      <c r="D584" s="641" t="s">
        <v>2802</v>
      </c>
      <c r="E584" s="515" t="s">
        <v>1173</v>
      </c>
      <c r="F584" s="672">
        <v>100</v>
      </c>
      <c r="G584" s="672">
        <v>100</v>
      </c>
      <c r="H584" s="638">
        <v>0</v>
      </c>
      <c r="I584" s="672">
        <v>100</v>
      </c>
      <c r="J584" s="154"/>
    </row>
    <row r="585" spans="1:10" ht="18">
      <c r="A585" s="585">
        <v>577</v>
      </c>
      <c r="B585" s="658">
        <v>41085</v>
      </c>
      <c r="C585" s="511" t="s">
        <v>2803</v>
      </c>
      <c r="D585" s="641" t="s">
        <v>2804</v>
      </c>
      <c r="E585" s="515" t="s">
        <v>1173</v>
      </c>
      <c r="F585" s="672">
        <v>162.5</v>
      </c>
      <c r="G585" s="672">
        <v>162.5</v>
      </c>
      <c r="H585" s="638">
        <v>0</v>
      </c>
      <c r="I585" s="672">
        <v>162.5</v>
      </c>
      <c r="J585" s="154"/>
    </row>
    <row r="586" spans="1:10" ht="18">
      <c r="A586" s="585">
        <v>578</v>
      </c>
      <c r="B586" s="658">
        <v>41087</v>
      </c>
      <c r="C586" s="511" t="s">
        <v>2805</v>
      </c>
      <c r="D586" s="641" t="s">
        <v>2806</v>
      </c>
      <c r="E586" s="515" t="s">
        <v>1173</v>
      </c>
      <c r="F586" s="672">
        <v>100</v>
      </c>
      <c r="G586" s="672">
        <v>100</v>
      </c>
      <c r="H586" s="638">
        <v>0</v>
      </c>
      <c r="I586" s="672">
        <v>100</v>
      </c>
      <c r="J586" s="154"/>
    </row>
    <row r="587" spans="1:10" ht="18">
      <c r="A587" s="585">
        <v>579</v>
      </c>
      <c r="B587" s="658">
        <v>41087</v>
      </c>
      <c r="C587" s="516" t="s">
        <v>2807</v>
      </c>
      <c r="D587" s="641" t="s">
        <v>2808</v>
      </c>
      <c r="E587" s="515" t="s">
        <v>1173</v>
      </c>
      <c r="F587" s="672">
        <v>100</v>
      </c>
      <c r="G587" s="672">
        <v>100</v>
      </c>
      <c r="H587" s="638">
        <v>0</v>
      </c>
      <c r="I587" s="672">
        <v>100</v>
      </c>
      <c r="J587" s="154"/>
    </row>
    <row r="588" spans="1:10" ht="18">
      <c r="A588" s="585">
        <v>580</v>
      </c>
      <c r="B588" s="658">
        <v>41085</v>
      </c>
      <c r="C588" s="511" t="s">
        <v>2809</v>
      </c>
      <c r="D588" s="641" t="s">
        <v>2810</v>
      </c>
      <c r="E588" s="515" t="s">
        <v>1173</v>
      </c>
      <c r="F588" s="672">
        <v>125</v>
      </c>
      <c r="G588" s="672">
        <v>125</v>
      </c>
      <c r="H588" s="638">
        <v>0</v>
      </c>
      <c r="I588" s="672">
        <v>125</v>
      </c>
      <c r="J588" s="154"/>
    </row>
    <row r="589" spans="1:10" ht="18">
      <c r="A589" s="585">
        <v>581</v>
      </c>
      <c r="B589" s="658">
        <v>41085</v>
      </c>
      <c r="C589" s="511" t="s">
        <v>2811</v>
      </c>
      <c r="D589" s="641" t="s">
        <v>2812</v>
      </c>
      <c r="E589" s="515" t="s">
        <v>1173</v>
      </c>
      <c r="F589" s="672">
        <v>125</v>
      </c>
      <c r="G589" s="672">
        <v>125</v>
      </c>
      <c r="H589" s="638">
        <v>0</v>
      </c>
      <c r="I589" s="672">
        <v>125</v>
      </c>
      <c r="J589" s="154"/>
    </row>
    <row r="590" spans="1:10" ht="18">
      <c r="A590" s="585">
        <v>582</v>
      </c>
      <c r="B590" s="658">
        <v>41085</v>
      </c>
      <c r="C590" s="511" t="s">
        <v>2813</v>
      </c>
      <c r="D590" s="641" t="s">
        <v>2814</v>
      </c>
      <c r="E590" s="515" t="s">
        <v>1173</v>
      </c>
      <c r="F590" s="672">
        <v>162.5</v>
      </c>
      <c r="G590" s="672">
        <v>162.5</v>
      </c>
      <c r="H590" s="638">
        <v>0</v>
      </c>
      <c r="I590" s="672">
        <v>162.5</v>
      </c>
      <c r="J590" s="154"/>
    </row>
    <row r="591" spans="1:10" ht="18">
      <c r="A591" s="585">
        <v>583</v>
      </c>
      <c r="B591" s="658">
        <v>41085</v>
      </c>
      <c r="C591" s="511" t="s">
        <v>2815</v>
      </c>
      <c r="D591" s="641" t="s">
        <v>2816</v>
      </c>
      <c r="E591" s="515" t="s">
        <v>1173</v>
      </c>
      <c r="F591" s="672">
        <v>162.5</v>
      </c>
      <c r="G591" s="672">
        <v>162.5</v>
      </c>
      <c r="H591" s="638">
        <v>0</v>
      </c>
      <c r="I591" s="672">
        <v>162.5</v>
      </c>
      <c r="J591" s="154"/>
    </row>
    <row r="592" spans="1:10" ht="18">
      <c r="A592" s="585">
        <v>584</v>
      </c>
      <c r="B592" s="658">
        <v>41086</v>
      </c>
      <c r="C592" s="511" t="s">
        <v>2817</v>
      </c>
      <c r="D592" s="641" t="s">
        <v>2818</v>
      </c>
      <c r="E592" s="515" t="s">
        <v>1173</v>
      </c>
      <c r="F592" s="672">
        <v>162.5</v>
      </c>
      <c r="G592" s="672">
        <v>162.5</v>
      </c>
      <c r="H592" s="638">
        <v>0</v>
      </c>
      <c r="I592" s="672">
        <v>162.5</v>
      </c>
      <c r="J592" s="154"/>
    </row>
    <row r="593" spans="1:10" ht="18">
      <c r="A593" s="585">
        <v>585</v>
      </c>
      <c r="B593" s="658">
        <v>41085</v>
      </c>
      <c r="C593" s="511" t="s">
        <v>2819</v>
      </c>
      <c r="D593" s="641" t="s">
        <v>2820</v>
      </c>
      <c r="E593" s="515" t="s">
        <v>1173</v>
      </c>
      <c r="F593" s="672">
        <v>162.5</v>
      </c>
      <c r="G593" s="672">
        <v>162.5</v>
      </c>
      <c r="H593" s="638">
        <v>0</v>
      </c>
      <c r="I593" s="672">
        <v>162.5</v>
      </c>
      <c r="J593" s="154"/>
    </row>
    <row r="594" spans="1:10" ht="18">
      <c r="A594" s="585">
        <v>586</v>
      </c>
      <c r="B594" s="658">
        <v>41085</v>
      </c>
      <c r="C594" s="511" t="s">
        <v>2821</v>
      </c>
      <c r="D594" s="641" t="s">
        <v>2822</v>
      </c>
      <c r="E594" s="515" t="s">
        <v>1173</v>
      </c>
      <c r="F594" s="672">
        <v>100</v>
      </c>
      <c r="G594" s="672">
        <v>100</v>
      </c>
      <c r="H594" s="638">
        <v>0</v>
      </c>
      <c r="I594" s="672">
        <v>100</v>
      </c>
      <c r="J594" s="154"/>
    </row>
    <row r="595" spans="1:10" ht="18">
      <c r="A595" s="585">
        <v>587</v>
      </c>
      <c r="B595" s="658">
        <v>41085</v>
      </c>
      <c r="C595" s="511" t="s">
        <v>2823</v>
      </c>
      <c r="D595" s="641" t="s">
        <v>2824</v>
      </c>
      <c r="E595" s="515" t="s">
        <v>1173</v>
      </c>
      <c r="F595" s="672">
        <v>125</v>
      </c>
      <c r="G595" s="672">
        <v>125</v>
      </c>
      <c r="H595" s="638">
        <v>0</v>
      </c>
      <c r="I595" s="672">
        <v>125</v>
      </c>
      <c r="J595" s="154"/>
    </row>
    <row r="596" spans="1:10" ht="18">
      <c r="A596" s="585">
        <v>588</v>
      </c>
      <c r="B596" s="658">
        <v>41085</v>
      </c>
      <c r="C596" s="511" t="s">
        <v>2825</v>
      </c>
      <c r="D596" s="641" t="s">
        <v>2826</v>
      </c>
      <c r="E596" s="515" t="s">
        <v>1173</v>
      </c>
      <c r="F596" s="672">
        <v>125</v>
      </c>
      <c r="G596" s="672">
        <v>125</v>
      </c>
      <c r="H596" s="638">
        <v>0</v>
      </c>
      <c r="I596" s="672">
        <v>125</v>
      </c>
      <c r="J596" s="154"/>
    </row>
    <row r="597" spans="1:10" ht="18">
      <c r="A597" s="585">
        <v>589</v>
      </c>
      <c r="B597" s="658">
        <v>41085</v>
      </c>
      <c r="C597" s="511" t="s">
        <v>2827</v>
      </c>
      <c r="D597" s="641" t="s">
        <v>2828</v>
      </c>
      <c r="E597" s="515" t="s">
        <v>1173</v>
      </c>
      <c r="F597" s="672">
        <v>162.5</v>
      </c>
      <c r="G597" s="672">
        <v>162.5</v>
      </c>
      <c r="H597" s="638">
        <v>0</v>
      </c>
      <c r="I597" s="672">
        <v>162.5</v>
      </c>
      <c r="J597" s="154"/>
    </row>
    <row r="598" spans="1:10" ht="18">
      <c r="A598" s="585">
        <v>590</v>
      </c>
      <c r="B598" s="658">
        <v>41085</v>
      </c>
      <c r="C598" s="511" t="s">
        <v>2829</v>
      </c>
      <c r="D598" s="641" t="s">
        <v>2830</v>
      </c>
      <c r="E598" s="515" t="s">
        <v>1173</v>
      </c>
      <c r="F598" s="672">
        <v>100</v>
      </c>
      <c r="G598" s="672">
        <v>100</v>
      </c>
      <c r="H598" s="638">
        <v>0</v>
      </c>
      <c r="I598" s="672">
        <v>100</v>
      </c>
      <c r="J598" s="154"/>
    </row>
    <row r="599" spans="1:10" ht="18">
      <c r="A599" s="585">
        <v>591</v>
      </c>
      <c r="B599" s="658">
        <v>41085</v>
      </c>
      <c r="C599" s="511" t="s">
        <v>2831</v>
      </c>
      <c r="D599" s="641" t="s">
        <v>2832</v>
      </c>
      <c r="E599" s="515" t="s">
        <v>1173</v>
      </c>
      <c r="F599" s="672">
        <v>125</v>
      </c>
      <c r="G599" s="672">
        <v>125</v>
      </c>
      <c r="H599" s="638">
        <v>0</v>
      </c>
      <c r="I599" s="672">
        <v>125</v>
      </c>
      <c r="J599" s="154"/>
    </row>
    <row r="600" spans="1:10" ht="18">
      <c r="A600" s="585">
        <v>592</v>
      </c>
      <c r="B600" s="658">
        <v>41085</v>
      </c>
      <c r="C600" s="511" t="s">
        <v>2833</v>
      </c>
      <c r="D600" s="641" t="s">
        <v>2834</v>
      </c>
      <c r="E600" s="515" t="s">
        <v>1173</v>
      </c>
      <c r="F600" s="672">
        <v>100</v>
      </c>
      <c r="G600" s="672">
        <v>100</v>
      </c>
      <c r="H600" s="638">
        <v>0</v>
      </c>
      <c r="I600" s="672">
        <v>100</v>
      </c>
      <c r="J600" s="154"/>
    </row>
    <row r="601" spans="1:10" ht="18">
      <c r="A601" s="585">
        <v>593</v>
      </c>
      <c r="B601" s="658">
        <v>41085</v>
      </c>
      <c r="C601" s="511" t="s">
        <v>2835</v>
      </c>
      <c r="D601" s="641" t="s">
        <v>2836</v>
      </c>
      <c r="E601" s="515" t="s">
        <v>1173</v>
      </c>
      <c r="F601" s="672">
        <v>162.5</v>
      </c>
      <c r="G601" s="672">
        <v>162.5</v>
      </c>
      <c r="H601" s="638">
        <v>0</v>
      </c>
      <c r="I601" s="672">
        <v>162.5</v>
      </c>
      <c r="J601" s="154"/>
    </row>
    <row r="602" spans="1:10" ht="18">
      <c r="A602" s="585">
        <v>594</v>
      </c>
      <c r="B602" s="658">
        <v>41085</v>
      </c>
      <c r="C602" s="511" t="s">
        <v>2837</v>
      </c>
      <c r="D602" s="641" t="s">
        <v>2838</v>
      </c>
      <c r="E602" s="515" t="s">
        <v>1173</v>
      </c>
      <c r="F602" s="672">
        <v>162.5</v>
      </c>
      <c r="G602" s="672">
        <v>162.5</v>
      </c>
      <c r="H602" s="638">
        <v>0</v>
      </c>
      <c r="I602" s="672">
        <v>162.5</v>
      </c>
      <c r="J602" s="154"/>
    </row>
    <row r="603" spans="1:10" ht="18">
      <c r="A603" s="585">
        <v>595</v>
      </c>
      <c r="B603" s="658">
        <v>41085</v>
      </c>
      <c r="C603" s="511" t="s">
        <v>2839</v>
      </c>
      <c r="D603" s="641" t="s">
        <v>2840</v>
      </c>
      <c r="E603" s="515" t="s">
        <v>1173</v>
      </c>
      <c r="F603" s="672">
        <v>125</v>
      </c>
      <c r="G603" s="672">
        <v>125</v>
      </c>
      <c r="H603" s="638">
        <v>0</v>
      </c>
      <c r="I603" s="672">
        <v>125</v>
      </c>
      <c r="J603" s="154"/>
    </row>
    <row r="604" spans="1:10" ht="18">
      <c r="A604" s="585">
        <v>596</v>
      </c>
      <c r="B604" s="658">
        <v>41085</v>
      </c>
      <c r="C604" s="511" t="s">
        <v>2841</v>
      </c>
      <c r="D604" s="641" t="s">
        <v>2842</v>
      </c>
      <c r="E604" s="515" t="s">
        <v>1173</v>
      </c>
      <c r="F604" s="672">
        <v>162.5</v>
      </c>
      <c r="G604" s="672">
        <v>162.5</v>
      </c>
      <c r="H604" s="638">
        <v>0</v>
      </c>
      <c r="I604" s="672">
        <v>162.5</v>
      </c>
      <c r="J604" s="154"/>
    </row>
    <row r="605" spans="1:10" ht="18">
      <c r="A605" s="585">
        <v>597</v>
      </c>
      <c r="B605" s="658">
        <v>41084</v>
      </c>
      <c r="C605" s="511" t="s">
        <v>2843</v>
      </c>
      <c r="D605" s="641" t="s">
        <v>2844</v>
      </c>
      <c r="E605" s="515" t="s">
        <v>1173</v>
      </c>
      <c r="F605" s="672">
        <v>162.5</v>
      </c>
      <c r="G605" s="672">
        <v>162.5</v>
      </c>
      <c r="H605" s="638">
        <v>0</v>
      </c>
      <c r="I605" s="672">
        <v>162.5</v>
      </c>
      <c r="J605" s="154"/>
    </row>
    <row r="606" spans="1:10" ht="18">
      <c r="A606" s="585">
        <v>598</v>
      </c>
      <c r="B606" s="658">
        <v>41084</v>
      </c>
      <c r="C606" s="511" t="s">
        <v>2845</v>
      </c>
      <c r="D606" s="641" t="s">
        <v>2846</v>
      </c>
      <c r="E606" s="515" t="s">
        <v>1173</v>
      </c>
      <c r="F606" s="672">
        <v>162.5</v>
      </c>
      <c r="G606" s="672">
        <v>162.5</v>
      </c>
      <c r="H606" s="638">
        <v>0</v>
      </c>
      <c r="I606" s="672">
        <v>162.5</v>
      </c>
      <c r="J606" s="154"/>
    </row>
    <row r="607" spans="1:10" ht="18">
      <c r="A607" s="585">
        <v>599</v>
      </c>
      <c r="B607" s="658">
        <v>41084</v>
      </c>
      <c r="C607" s="511" t="s">
        <v>2847</v>
      </c>
      <c r="D607" s="641" t="s">
        <v>2848</v>
      </c>
      <c r="E607" s="515" t="s">
        <v>1173</v>
      </c>
      <c r="F607" s="672">
        <v>125</v>
      </c>
      <c r="G607" s="672">
        <v>125</v>
      </c>
      <c r="H607" s="638">
        <v>0</v>
      </c>
      <c r="I607" s="672">
        <v>125</v>
      </c>
      <c r="J607" s="154"/>
    </row>
    <row r="608" spans="1:10" ht="18">
      <c r="A608" s="585">
        <v>600</v>
      </c>
      <c r="B608" s="658">
        <v>41084</v>
      </c>
      <c r="C608" s="511" t="s">
        <v>2849</v>
      </c>
      <c r="D608" s="641" t="s">
        <v>2850</v>
      </c>
      <c r="E608" s="515" t="s">
        <v>1173</v>
      </c>
      <c r="F608" s="672">
        <v>162.5</v>
      </c>
      <c r="G608" s="672">
        <v>162.5</v>
      </c>
      <c r="H608" s="638">
        <v>0</v>
      </c>
      <c r="I608" s="672">
        <v>162.5</v>
      </c>
      <c r="J608" s="154"/>
    </row>
    <row r="609" spans="1:10" ht="18">
      <c r="A609" s="585">
        <v>601</v>
      </c>
      <c r="B609" s="658">
        <v>41084</v>
      </c>
      <c r="C609" s="511" t="s">
        <v>2851</v>
      </c>
      <c r="D609" s="641" t="s">
        <v>2852</v>
      </c>
      <c r="E609" s="515" t="s">
        <v>1173</v>
      </c>
      <c r="F609" s="672">
        <v>125</v>
      </c>
      <c r="G609" s="672">
        <v>125</v>
      </c>
      <c r="H609" s="638">
        <v>0</v>
      </c>
      <c r="I609" s="672">
        <v>125</v>
      </c>
      <c r="J609" s="154"/>
    </row>
    <row r="610" spans="1:10" ht="18">
      <c r="A610" s="585">
        <v>602</v>
      </c>
      <c r="B610" s="658">
        <v>41084</v>
      </c>
      <c r="C610" s="511" t="s">
        <v>2853</v>
      </c>
      <c r="D610" s="641" t="s">
        <v>2854</v>
      </c>
      <c r="E610" s="515" t="s">
        <v>1173</v>
      </c>
      <c r="F610" s="672">
        <v>125</v>
      </c>
      <c r="G610" s="672">
        <v>125</v>
      </c>
      <c r="H610" s="638">
        <v>0</v>
      </c>
      <c r="I610" s="672">
        <v>125</v>
      </c>
      <c r="J610" s="154"/>
    </row>
    <row r="611" spans="1:10" ht="18">
      <c r="A611" s="585">
        <v>603</v>
      </c>
      <c r="B611" s="658">
        <v>41084</v>
      </c>
      <c r="C611" s="511" t="s">
        <v>2855</v>
      </c>
      <c r="D611" s="641" t="s">
        <v>2856</v>
      </c>
      <c r="E611" s="515" t="s">
        <v>1173</v>
      </c>
      <c r="F611" s="672">
        <v>125</v>
      </c>
      <c r="G611" s="672">
        <v>125</v>
      </c>
      <c r="H611" s="638">
        <v>0</v>
      </c>
      <c r="I611" s="672">
        <v>125</v>
      </c>
      <c r="J611" s="154"/>
    </row>
    <row r="612" spans="1:10" ht="18">
      <c r="A612" s="585">
        <v>604</v>
      </c>
      <c r="B612" s="658">
        <v>41084</v>
      </c>
      <c r="C612" s="511" t="s">
        <v>2857</v>
      </c>
      <c r="D612" s="641" t="s">
        <v>2858</v>
      </c>
      <c r="E612" s="515" t="s">
        <v>1173</v>
      </c>
      <c r="F612" s="672">
        <v>162.5</v>
      </c>
      <c r="G612" s="672">
        <v>162.5</v>
      </c>
      <c r="H612" s="638">
        <v>0</v>
      </c>
      <c r="I612" s="672">
        <v>162.5</v>
      </c>
      <c r="J612" s="154"/>
    </row>
    <row r="613" spans="1:10" ht="18">
      <c r="A613" s="585">
        <v>605</v>
      </c>
      <c r="B613" s="658">
        <v>41084</v>
      </c>
      <c r="C613" s="511" t="s">
        <v>2859</v>
      </c>
      <c r="D613" s="641" t="s">
        <v>2860</v>
      </c>
      <c r="E613" s="515" t="s">
        <v>1173</v>
      </c>
      <c r="F613" s="672">
        <v>125</v>
      </c>
      <c r="G613" s="672">
        <v>125</v>
      </c>
      <c r="H613" s="638">
        <v>0</v>
      </c>
      <c r="I613" s="672">
        <v>125</v>
      </c>
      <c r="J613" s="154"/>
    </row>
    <row r="614" spans="1:10" ht="18">
      <c r="A614" s="585">
        <v>606</v>
      </c>
      <c r="B614" s="658">
        <v>41084</v>
      </c>
      <c r="C614" s="511" t="s">
        <v>2861</v>
      </c>
      <c r="D614" s="641" t="s">
        <v>2862</v>
      </c>
      <c r="E614" s="515" t="s">
        <v>1173</v>
      </c>
      <c r="F614" s="672">
        <v>162.5</v>
      </c>
      <c r="G614" s="672">
        <v>162.5</v>
      </c>
      <c r="H614" s="638">
        <v>0</v>
      </c>
      <c r="I614" s="672">
        <v>162.5</v>
      </c>
      <c r="J614" s="154"/>
    </row>
    <row r="615" spans="1:10" ht="18">
      <c r="A615" s="585">
        <v>607</v>
      </c>
      <c r="B615" s="658">
        <v>41084</v>
      </c>
      <c r="C615" s="511" t="s">
        <v>2863</v>
      </c>
      <c r="D615" s="641" t="s">
        <v>2864</v>
      </c>
      <c r="E615" s="515" t="s">
        <v>1173</v>
      </c>
      <c r="F615" s="672">
        <v>125</v>
      </c>
      <c r="G615" s="672">
        <v>125</v>
      </c>
      <c r="H615" s="638">
        <v>0</v>
      </c>
      <c r="I615" s="672">
        <v>125</v>
      </c>
      <c r="J615" s="154"/>
    </row>
    <row r="616" spans="1:10" ht="18">
      <c r="A616" s="585">
        <v>608</v>
      </c>
      <c r="B616" s="658">
        <v>41084</v>
      </c>
      <c r="C616" s="511" t="s">
        <v>2865</v>
      </c>
      <c r="D616" s="641" t="s">
        <v>2866</v>
      </c>
      <c r="E616" s="515" t="s">
        <v>1173</v>
      </c>
      <c r="F616" s="672">
        <v>162.5</v>
      </c>
      <c r="G616" s="672">
        <v>162.5</v>
      </c>
      <c r="H616" s="638">
        <v>0</v>
      </c>
      <c r="I616" s="672">
        <v>162.5</v>
      </c>
      <c r="J616" s="154"/>
    </row>
    <row r="617" spans="1:10" ht="18">
      <c r="A617" s="585">
        <v>609</v>
      </c>
      <c r="B617" s="658">
        <v>41084</v>
      </c>
      <c r="C617" s="511" t="s">
        <v>2867</v>
      </c>
      <c r="D617" s="641" t="s">
        <v>2868</v>
      </c>
      <c r="E617" s="515" t="s">
        <v>1173</v>
      </c>
      <c r="F617" s="672">
        <v>125</v>
      </c>
      <c r="G617" s="672">
        <v>125</v>
      </c>
      <c r="H617" s="638">
        <v>0</v>
      </c>
      <c r="I617" s="672">
        <v>125</v>
      </c>
      <c r="J617" s="154"/>
    </row>
    <row r="618" spans="1:10" ht="18">
      <c r="A618" s="585">
        <v>610</v>
      </c>
      <c r="B618" s="658">
        <v>41084</v>
      </c>
      <c r="C618" s="511" t="s">
        <v>2869</v>
      </c>
      <c r="D618" s="641" t="s">
        <v>2870</v>
      </c>
      <c r="E618" s="515" t="s">
        <v>1173</v>
      </c>
      <c r="F618" s="672">
        <v>162.5</v>
      </c>
      <c r="G618" s="672">
        <v>162.5</v>
      </c>
      <c r="H618" s="638">
        <v>0</v>
      </c>
      <c r="I618" s="672">
        <v>162.5</v>
      </c>
      <c r="J618" s="154"/>
    </row>
    <row r="619" spans="1:10" ht="18">
      <c r="A619" s="585">
        <v>611</v>
      </c>
      <c r="B619" s="658">
        <v>41084</v>
      </c>
      <c r="C619" s="511" t="s">
        <v>2054</v>
      </c>
      <c r="D619" s="641" t="s">
        <v>2055</v>
      </c>
      <c r="E619" s="515" t="s">
        <v>1173</v>
      </c>
      <c r="F619" s="672">
        <v>162.5</v>
      </c>
      <c r="G619" s="672">
        <v>162.5</v>
      </c>
      <c r="H619" s="638">
        <v>0</v>
      </c>
      <c r="I619" s="672">
        <v>162.5</v>
      </c>
      <c r="J619" s="154"/>
    </row>
    <row r="620" spans="1:10" ht="18">
      <c r="A620" s="585">
        <v>612</v>
      </c>
      <c r="B620" s="658">
        <v>41084</v>
      </c>
      <c r="C620" s="511" t="s">
        <v>2871</v>
      </c>
      <c r="D620" s="641" t="s">
        <v>2872</v>
      </c>
      <c r="E620" s="515" t="s">
        <v>1173</v>
      </c>
      <c r="F620" s="672">
        <v>162.5</v>
      </c>
      <c r="G620" s="672">
        <v>162.5</v>
      </c>
      <c r="H620" s="638">
        <v>0</v>
      </c>
      <c r="I620" s="672">
        <v>162.5</v>
      </c>
      <c r="J620" s="154"/>
    </row>
    <row r="621" spans="1:10" ht="18">
      <c r="A621" s="585">
        <v>613</v>
      </c>
      <c r="B621" s="658">
        <v>41084</v>
      </c>
      <c r="C621" s="511" t="s">
        <v>2873</v>
      </c>
      <c r="D621" s="641" t="s">
        <v>2874</v>
      </c>
      <c r="E621" s="515" t="s">
        <v>1173</v>
      </c>
      <c r="F621" s="672">
        <v>125</v>
      </c>
      <c r="G621" s="672">
        <v>125</v>
      </c>
      <c r="H621" s="638">
        <v>0</v>
      </c>
      <c r="I621" s="672">
        <v>125</v>
      </c>
      <c r="J621" s="154"/>
    </row>
    <row r="622" spans="1:10" ht="18">
      <c r="A622" s="585">
        <v>614</v>
      </c>
      <c r="B622" s="658">
        <v>41084</v>
      </c>
      <c r="C622" s="511" t="s">
        <v>2875</v>
      </c>
      <c r="D622" s="641" t="s">
        <v>2876</v>
      </c>
      <c r="E622" s="515" t="s">
        <v>1173</v>
      </c>
      <c r="F622" s="672">
        <v>162.5</v>
      </c>
      <c r="G622" s="672">
        <v>162.5</v>
      </c>
      <c r="H622" s="638">
        <v>0</v>
      </c>
      <c r="I622" s="672">
        <v>162.5</v>
      </c>
      <c r="J622" s="154"/>
    </row>
    <row r="623" spans="1:10" ht="18">
      <c r="A623" s="585">
        <v>615</v>
      </c>
      <c r="B623" s="658">
        <v>41084</v>
      </c>
      <c r="C623" s="511" t="s">
        <v>2877</v>
      </c>
      <c r="D623" s="641" t="s">
        <v>2878</v>
      </c>
      <c r="E623" s="515" t="s">
        <v>1173</v>
      </c>
      <c r="F623" s="672">
        <v>162.5</v>
      </c>
      <c r="G623" s="672">
        <v>162.5</v>
      </c>
      <c r="H623" s="638">
        <v>0</v>
      </c>
      <c r="I623" s="672">
        <v>162.5</v>
      </c>
      <c r="J623" s="154"/>
    </row>
    <row r="624" spans="1:10" ht="18">
      <c r="A624" s="585">
        <v>616</v>
      </c>
      <c r="B624" s="658">
        <v>41084</v>
      </c>
      <c r="C624" s="511" t="s">
        <v>2879</v>
      </c>
      <c r="D624" s="641" t="s">
        <v>2880</v>
      </c>
      <c r="E624" s="515" t="s">
        <v>1173</v>
      </c>
      <c r="F624" s="672">
        <v>125</v>
      </c>
      <c r="G624" s="672">
        <v>125</v>
      </c>
      <c r="H624" s="638">
        <v>0</v>
      </c>
      <c r="I624" s="672">
        <v>125</v>
      </c>
      <c r="J624" s="154"/>
    </row>
    <row r="625" spans="1:10" ht="18">
      <c r="A625" s="585">
        <v>617</v>
      </c>
      <c r="B625" s="658">
        <v>41084</v>
      </c>
      <c r="C625" s="511" t="s">
        <v>2881</v>
      </c>
      <c r="D625" s="641" t="s">
        <v>2882</v>
      </c>
      <c r="E625" s="515" t="s">
        <v>1173</v>
      </c>
      <c r="F625" s="672">
        <v>162.5</v>
      </c>
      <c r="G625" s="672">
        <v>162.5</v>
      </c>
      <c r="H625" s="638">
        <v>0</v>
      </c>
      <c r="I625" s="672">
        <v>162.5</v>
      </c>
      <c r="J625" s="154"/>
    </row>
    <row r="626" spans="1:10" ht="18">
      <c r="A626" s="585">
        <v>618</v>
      </c>
      <c r="B626" s="658">
        <v>41084</v>
      </c>
      <c r="C626" s="511" t="s">
        <v>2883</v>
      </c>
      <c r="D626" s="641" t="s">
        <v>2884</v>
      </c>
      <c r="E626" s="515" t="s">
        <v>1173</v>
      </c>
      <c r="F626" s="672">
        <v>162.5</v>
      </c>
      <c r="G626" s="672">
        <v>162.5</v>
      </c>
      <c r="H626" s="638">
        <v>0</v>
      </c>
      <c r="I626" s="672">
        <v>162.5</v>
      </c>
      <c r="J626" s="154"/>
    </row>
    <row r="627" spans="1:10" ht="18">
      <c r="A627" s="585">
        <v>619</v>
      </c>
      <c r="B627" s="658">
        <v>41084</v>
      </c>
      <c r="C627" s="511" t="s">
        <v>2885</v>
      </c>
      <c r="D627" s="641" t="s">
        <v>2886</v>
      </c>
      <c r="E627" s="515" t="s">
        <v>1173</v>
      </c>
      <c r="F627" s="672">
        <v>125</v>
      </c>
      <c r="G627" s="672">
        <v>125</v>
      </c>
      <c r="H627" s="638">
        <v>0</v>
      </c>
      <c r="I627" s="672">
        <v>125</v>
      </c>
      <c r="J627" s="154"/>
    </row>
    <row r="628" spans="1:10" ht="18">
      <c r="A628" s="585">
        <v>620</v>
      </c>
      <c r="B628" s="658">
        <v>41084</v>
      </c>
      <c r="C628" s="511" t="s">
        <v>2887</v>
      </c>
      <c r="D628" s="641" t="s">
        <v>2888</v>
      </c>
      <c r="E628" s="515" t="s">
        <v>1173</v>
      </c>
      <c r="F628" s="672">
        <v>125</v>
      </c>
      <c r="G628" s="672">
        <v>125</v>
      </c>
      <c r="H628" s="638">
        <v>0</v>
      </c>
      <c r="I628" s="672">
        <v>125</v>
      </c>
      <c r="J628" s="154"/>
    </row>
    <row r="629" spans="1:10" ht="18">
      <c r="A629" s="585">
        <v>621</v>
      </c>
      <c r="B629" s="658">
        <v>41084</v>
      </c>
      <c r="C629" s="511" t="s">
        <v>2889</v>
      </c>
      <c r="D629" s="641" t="s">
        <v>2890</v>
      </c>
      <c r="E629" s="515" t="s">
        <v>1173</v>
      </c>
      <c r="F629" s="672">
        <v>125</v>
      </c>
      <c r="G629" s="672">
        <v>125</v>
      </c>
      <c r="H629" s="638">
        <v>0</v>
      </c>
      <c r="I629" s="672">
        <v>125</v>
      </c>
      <c r="J629" s="154"/>
    </row>
    <row r="630" spans="1:10" ht="18">
      <c r="A630" s="585">
        <v>622</v>
      </c>
      <c r="B630" s="658">
        <v>41084</v>
      </c>
      <c r="C630" s="511" t="s">
        <v>2891</v>
      </c>
      <c r="D630" s="641" t="s">
        <v>2892</v>
      </c>
      <c r="E630" s="515" t="s">
        <v>1173</v>
      </c>
      <c r="F630" s="672">
        <v>162.5</v>
      </c>
      <c r="G630" s="672">
        <v>162.5</v>
      </c>
      <c r="H630" s="638">
        <v>0</v>
      </c>
      <c r="I630" s="672">
        <v>162.5</v>
      </c>
      <c r="J630" s="154"/>
    </row>
    <row r="631" spans="1:10" ht="18">
      <c r="A631" s="585">
        <v>623</v>
      </c>
      <c r="B631" s="660">
        <v>41084</v>
      </c>
      <c r="C631" s="517" t="s">
        <v>2893</v>
      </c>
      <c r="D631" s="641" t="s">
        <v>2894</v>
      </c>
      <c r="E631" s="515" t="s">
        <v>1173</v>
      </c>
      <c r="F631" s="672">
        <v>162.5</v>
      </c>
      <c r="G631" s="672">
        <v>162.5</v>
      </c>
      <c r="H631" s="638">
        <v>0</v>
      </c>
      <c r="I631" s="672">
        <v>162.5</v>
      </c>
      <c r="J631" s="154"/>
    </row>
    <row r="632" spans="1:10" ht="18">
      <c r="A632" s="585">
        <v>624</v>
      </c>
      <c r="B632" s="660">
        <v>41084</v>
      </c>
      <c r="C632" s="517" t="s">
        <v>2895</v>
      </c>
      <c r="D632" s="641" t="s">
        <v>2896</v>
      </c>
      <c r="E632" s="515" t="s">
        <v>1173</v>
      </c>
      <c r="F632" s="672">
        <v>125</v>
      </c>
      <c r="G632" s="672">
        <v>125</v>
      </c>
      <c r="H632" s="638">
        <v>0</v>
      </c>
      <c r="I632" s="672">
        <v>125</v>
      </c>
      <c r="J632" s="154"/>
    </row>
    <row r="633" spans="1:10" ht="18">
      <c r="A633" s="585">
        <v>625</v>
      </c>
      <c r="B633" s="661">
        <v>41084</v>
      </c>
      <c r="C633" s="518" t="s">
        <v>2897</v>
      </c>
      <c r="D633" s="641" t="s">
        <v>2898</v>
      </c>
      <c r="E633" s="515" t="s">
        <v>1173</v>
      </c>
      <c r="F633" s="672">
        <v>162.5</v>
      </c>
      <c r="G633" s="672">
        <v>162.5</v>
      </c>
      <c r="H633" s="638">
        <v>0</v>
      </c>
      <c r="I633" s="672">
        <v>162.5</v>
      </c>
      <c r="J633" s="154"/>
    </row>
    <row r="634" spans="1:10" ht="18">
      <c r="A634" s="585">
        <v>626</v>
      </c>
      <c r="B634" s="658" t="s">
        <v>2899</v>
      </c>
      <c r="C634" s="519" t="s">
        <v>2900</v>
      </c>
      <c r="D634" s="641" t="s">
        <v>2901</v>
      </c>
      <c r="E634" s="515" t="s">
        <v>1173</v>
      </c>
      <c r="F634" s="672">
        <v>125</v>
      </c>
      <c r="G634" s="672">
        <v>125</v>
      </c>
      <c r="H634" s="638">
        <v>0</v>
      </c>
      <c r="I634" s="672">
        <v>125</v>
      </c>
      <c r="J634" s="154"/>
    </row>
    <row r="635" spans="1:10" ht="18">
      <c r="A635" s="585">
        <v>627</v>
      </c>
      <c r="B635" s="658" t="s">
        <v>2899</v>
      </c>
      <c r="C635" s="519" t="s">
        <v>2902</v>
      </c>
      <c r="D635" s="641" t="s">
        <v>2903</v>
      </c>
      <c r="E635" s="515" t="s">
        <v>1173</v>
      </c>
      <c r="F635" s="672">
        <v>125</v>
      </c>
      <c r="G635" s="672">
        <v>125</v>
      </c>
      <c r="H635" s="638">
        <v>0</v>
      </c>
      <c r="I635" s="672">
        <v>125</v>
      </c>
      <c r="J635" s="154"/>
    </row>
    <row r="636" spans="1:10" ht="18">
      <c r="A636" s="585">
        <v>628</v>
      </c>
      <c r="B636" s="658" t="s">
        <v>2899</v>
      </c>
      <c r="C636" s="519" t="s">
        <v>2904</v>
      </c>
      <c r="D636" s="641" t="s">
        <v>2905</v>
      </c>
      <c r="E636" s="515" t="s">
        <v>1173</v>
      </c>
      <c r="F636" s="672">
        <v>162.5</v>
      </c>
      <c r="G636" s="672">
        <v>162.5</v>
      </c>
      <c r="H636" s="638">
        <v>0</v>
      </c>
      <c r="I636" s="672">
        <v>162.5</v>
      </c>
      <c r="J636" s="154"/>
    </row>
    <row r="637" spans="1:10" ht="18">
      <c r="A637" s="585">
        <v>629</v>
      </c>
      <c r="B637" s="658" t="s">
        <v>2899</v>
      </c>
      <c r="C637" s="519" t="s">
        <v>2906</v>
      </c>
      <c r="D637" s="641" t="s">
        <v>2907</v>
      </c>
      <c r="E637" s="515" t="s">
        <v>1173</v>
      </c>
      <c r="F637" s="672">
        <v>162.5</v>
      </c>
      <c r="G637" s="672">
        <v>162.5</v>
      </c>
      <c r="H637" s="638">
        <v>0</v>
      </c>
      <c r="I637" s="672">
        <v>162.5</v>
      </c>
      <c r="J637" s="154"/>
    </row>
    <row r="638" spans="1:10" ht="18">
      <c r="A638" s="585">
        <v>630</v>
      </c>
      <c r="B638" s="658" t="s">
        <v>2908</v>
      </c>
      <c r="C638" s="519" t="s">
        <v>2909</v>
      </c>
      <c r="D638" s="641" t="s">
        <v>2910</v>
      </c>
      <c r="E638" s="515" t="s">
        <v>1173</v>
      </c>
      <c r="F638" s="672">
        <v>162.5</v>
      </c>
      <c r="G638" s="672">
        <v>162.5</v>
      </c>
      <c r="H638" s="638">
        <v>0</v>
      </c>
      <c r="I638" s="672">
        <v>162.5</v>
      </c>
      <c r="J638" s="154"/>
    </row>
    <row r="639" spans="1:10" ht="18">
      <c r="A639" s="585">
        <v>631</v>
      </c>
      <c r="B639" s="658" t="s">
        <v>2899</v>
      </c>
      <c r="C639" s="519" t="s">
        <v>2911</v>
      </c>
      <c r="D639" s="641" t="s">
        <v>2912</v>
      </c>
      <c r="E639" s="515" t="s">
        <v>1173</v>
      </c>
      <c r="F639" s="672">
        <v>162.5</v>
      </c>
      <c r="G639" s="672">
        <v>162.5</v>
      </c>
      <c r="H639" s="638">
        <v>0</v>
      </c>
      <c r="I639" s="672">
        <v>162.5</v>
      </c>
      <c r="J639" s="154"/>
    </row>
    <row r="640" spans="1:10" ht="18">
      <c r="A640" s="585">
        <v>632</v>
      </c>
      <c r="B640" s="658" t="s">
        <v>2899</v>
      </c>
      <c r="C640" s="519" t="s">
        <v>2913</v>
      </c>
      <c r="D640" s="641" t="s">
        <v>2914</v>
      </c>
      <c r="E640" s="515" t="s">
        <v>1173</v>
      </c>
      <c r="F640" s="672">
        <v>162.5</v>
      </c>
      <c r="G640" s="672">
        <v>162.5</v>
      </c>
      <c r="H640" s="638">
        <v>0</v>
      </c>
      <c r="I640" s="672">
        <v>162.5</v>
      </c>
      <c r="J640" s="154"/>
    </row>
    <row r="641" spans="1:10" ht="18">
      <c r="A641" s="585">
        <v>633</v>
      </c>
      <c r="B641" s="658" t="s">
        <v>2899</v>
      </c>
      <c r="C641" s="519" t="s">
        <v>2915</v>
      </c>
      <c r="D641" s="641" t="s">
        <v>2916</v>
      </c>
      <c r="E641" s="515" t="s">
        <v>1173</v>
      </c>
      <c r="F641" s="672">
        <v>162.5</v>
      </c>
      <c r="G641" s="672">
        <v>162.5</v>
      </c>
      <c r="H641" s="638">
        <v>0</v>
      </c>
      <c r="I641" s="672">
        <v>162.5</v>
      </c>
      <c r="J641" s="154"/>
    </row>
    <row r="642" spans="1:10" ht="18">
      <c r="A642" s="585">
        <v>634</v>
      </c>
      <c r="B642" s="658" t="s">
        <v>2899</v>
      </c>
      <c r="C642" s="519" t="s">
        <v>2917</v>
      </c>
      <c r="D642" s="641" t="s">
        <v>2918</v>
      </c>
      <c r="E642" s="515" t="s">
        <v>1173</v>
      </c>
      <c r="F642" s="672">
        <v>162.5</v>
      </c>
      <c r="G642" s="672">
        <v>162.5</v>
      </c>
      <c r="H642" s="638">
        <v>0</v>
      </c>
      <c r="I642" s="672">
        <v>162.5</v>
      </c>
      <c r="J642" s="154"/>
    </row>
    <row r="643" spans="1:10" ht="18">
      <c r="A643" s="585">
        <v>635</v>
      </c>
      <c r="B643" s="658" t="s">
        <v>2899</v>
      </c>
      <c r="C643" s="519" t="s">
        <v>2919</v>
      </c>
      <c r="D643" s="641" t="s">
        <v>2920</v>
      </c>
      <c r="E643" s="515" t="s">
        <v>1173</v>
      </c>
      <c r="F643" s="672">
        <v>162.5</v>
      </c>
      <c r="G643" s="672">
        <v>162.5</v>
      </c>
      <c r="H643" s="638">
        <v>0</v>
      </c>
      <c r="I643" s="672">
        <v>162.5</v>
      </c>
      <c r="J643" s="154"/>
    </row>
    <row r="644" spans="1:10" ht="18">
      <c r="A644" s="585">
        <v>636</v>
      </c>
      <c r="B644" s="658" t="s">
        <v>2899</v>
      </c>
      <c r="C644" s="519" t="s">
        <v>2921</v>
      </c>
      <c r="D644" s="641" t="s">
        <v>2922</v>
      </c>
      <c r="E644" s="515" t="s">
        <v>1173</v>
      </c>
      <c r="F644" s="672">
        <v>162.5</v>
      </c>
      <c r="G644" s="672">
        <v>162.5</v>
      </c>
      <c r="H644" s="638">
        <v>0</v>
      </c>
      <c r="I644" s="672">
        <v>162.5</v>
      </c>
      <c r="J644" s="154"/>
    </row>
    <row r="645" spans="1:10" ht="18">
      <c r="A645" s="585">
        <v>637</v>
      </c>
      <c r="B645" s="658" t="s">
        <v>2908</v>
      </c>
      <c r="C645" s="519" t="s">
        <v>2923</v>
      </c>
      <c r="D645" s="641" t="s">
        <v>2924</v>
      </c>
      <c r="E645" s="515" t="s">
        <v>1173</v>
      </c>
      <c r="F645" s="672">
        <v>125</v>
      </c>
      <c r="G645" s="672">
        <v>125</v>
      </c>
      <c r="H645" s="638">
        <v>0</v>
      </c>
      <c r="I645" s="672">
        <v>125</v>
      </c>
      <c r="J645" s="154"/>
    </row>
    <row r="646" spans="1:10" ht="18">
      <c r="A646" s="585">
        <v>638</v>
      </c>
      <c r="B646" s="658" t="s">
        <v>2908</v>
      </c>
      <c r="C646" s="519" t="s">
        <v>2925</v>
      </c>
      <c r="D646" s="641" t="s">
        <v>2926</v>
      </c>
      <c r="E646" s="515" t="s">
        <v>1173</v>
      </c>
      <c r="F646" s="672">
        <v>100</v>
      </c>
      <c r="G646" s="672">
        <v>100</v>
      </c>
      <c r="H646" s="638">
        <v>0</v>
      </c>
      <c r="I646" s="672">
        <v>100</v>
      </c>
      <c r="J646" s="154"/>
    </row>
    <row r="647" spans="1:10" ht="18">
      <c r="A647" s="585">
        <v>639</v>
      </c>
      <c r="B647" s="658" t="s">
        <v>2908</v>
      </c>
      <c r="C647" s="519" t="s">
        <v>2927</v>
      </c>
      <c r="D647" s="641" t="s">
        <v>2928</v>
      </c>
      <c r="E647" s="515" t="s">
        <v>1173</v>
      </c>
      <c r="F647" s="672">
        <v>162.5</v>
      </c>
      <c r="G647" s="672">
        <v>162.5</v>
      </c>
      <c r="H647" s="638">
        <v>0</v>
      </c>
      <c r="I647" s="672">
        <v>162.5</v>
      </c>
      <c r="J647" s="154"/>
    </row>
    <row r="648" spans="1:10" ht="18">
      <c r="A648" s="585">
        <v>640</v>
      </c>
      <c r="B648" s="658" t="s">
        <v>2908</v>
      </c>
      <c r="C648" s="519" t="s">
        <v>2929</v>
      </c>
      <c r="D648" s="641" t="s">
        <v>2930</v>
      </c>
      <c r="E648" s="515" t="s">
        <v>1173</v>
      </c>
      <c r="F648" s="672">
        <v>125</v>
      </c>
      <c r="G648" s="672">
        <v>125</v>
      </c>
      <c r="H648" s="638">
        <v>0</v>
      </c>
      <c r="I648" s="672">
        <v>125</v>
      </c>
      <c r="J648" s="154"/>
    </row>
    <row r="649" spans="1:10" ht="18">
      <c r="A649" s="585">
        <v>641</v>
      </c>
      <c r="B649" s="658" t="s">
        <v>2908</v>
      </c>
      <c r="C649" s="519" t="s">
        <v>2931</v>
      </c>
      <c r="D649" s="641" t="s">
        <v>2932</v>
      </c>
      <c r="E649" s="515" t="s">
        <v>1173</v>
      </c>
      <c r="F649" s="672">
        <v>100</v>
      </c>
      <c r="G649" s="672">
        <v>100</v>
      </c>
      <c r="H649" s="638">
        <v>0</v>
      </c>
      <c r="I649" s="672">
        <v>100</v>
      </c>
      <c r="J649" s="154"/>
    </row>
    <row r="650" spans="1:10" ht="18">
      <c r="A650" s="585">
        <v>642</v>
      </c>
      <c r="B650" s="658" t="s">
        <v>2908</v>
      </c>
      <c r="C650" s="519" t="s">
        <v>2933</v>
      </c>
      <c r="D650" s="641" t="s">
        <v>2934</v>
      </c>
      <c r="E650" s="515" t="s">
        <v>1173</v>
      </c>
      <c r="F650" s="672">
        <v>100</v>
      </c>
      <c r="G650" s="672">
        <v>100</v>
      </c>
      <c r="H650" s="638">
        <v>0</v>
      </c>
      <c r="I650" s="672">
        <v>100</v>
      </c>
      <c r="J650" s="154"/>
    </row>
    <row r="651" spans="1:10" ht="18">
      <c r="A651" s="585">
        <v>643</v>
      </c>
      <c r="B651" s="658" t="s">
        <v>2908</v>
      </c>
      <c r="C651" s="519" t="s">
        <v>2935</v>
      </c>
      <c r="D651" s="641" t="s">
        <v>2936</v>
      </c>
      <c r="E651" s="515" t="s">
        <v>1173</v>
      </c>
      <c r="F651" s="672">
        <v>125</v>
      </c>
      <c r="G651" s="672">
        <v>125</v>
      </c>
      <c r="H651" s="638">
        <v>0</v>
      </c>
      <c r="I651" s="672">
        <v>125</v>
      </c>
      <c r="J651" s="154"/>
    </row>
    <row r="652" spans="1:10" ht="18">
      <c r="A652" s="585">
        <v>644</v>
      </c>
      <c r="B652" s="658" t="s">
        <v>2937</v>
      </c>
      <c r="C652" s="519" t="s">
        <v>2938</v>
      </c>
      <c r="D652" s="641" t="s">
        <v>2939</v>
      </c>
      <c r="E652" s="515" t="s">
        <v>1173</v>
      </c>
      <c r="F652" s="672">
        <v>100</v>
      </c>
      <c r="G652" s="672">
        <v>100</v>
      </c>
      <c r="H652" s="638">
        <v>0</v>
      </c>
      <c r="I652" s="672">
        <v>100</v>
      </c>
      <c r="J652" s="154"/>
    </row>
    <row r="653" spans="1:10" ht="18">
      <c r="A653" s="585">
        <v>645</v>
      </c>
      <c r="B653" s="658" t="s">
        <v>2908</v>
      </c>
      <c r="C653" s="519" t="s">
        <v>2895</v>
      </c>
      <c r="D653" s="641" t="s">
        <v>2896</v>
      </c>
      <c r="E653" s="515" t="s">
        <v>1173</v>
      </c>
      <c r="F653" s="672">
        <v>125</v>
      </c>
      <c r="G653" s="672">
        <v>125</v>
      </c>
      <c r="H653" s="638">
        <v>0</v>
      </c>
      <c r="I653" s="672">
        <v>125</v>
      </c>
      <c r="J653" s="154"/>
    </row>
    <row r="654" spans="1:10" ht="18">
      <c r="A654" s="585">
        <v>646</v>
      </c>
      <c r="B654" s="658" t="s">
        <v>2908</v>
      </c>
      <c r="C654" s="519" t="s">
        <v>2940</v>
      </c>
      <c r="D654" s="641" t="s">
        <v>2718</v>
      </c>
      <c r="E654" s="515" t="s">
        <v>1173</v>
      </c>
      <c r="F654" s="672">
        <v>125</v>
      </c>
      <c r="G654" s="672">
        <v>125</v>
      </c>
      <c r="H654" s="638">
        <v>0</v>
      </c>
      <c r="I654" s="672">
        <v>125</v>
      </c>
      <c r="J654" s="154"/>
    </row>
    <row r="655" spans="1:10" ht="18">
      <c r="A655" s="585">
        <v>647</v>
      </c>
      <c r="B655" s="658" t="s">
        <v>2908</v>
      </c>
      <c r="C655" s="519" t="s">
        <v>2941</v>
      </c>
      <c r="D655" s="641" t="s">
        <v>2942</v>
      </c>
      <c r="E655" s="515" t="s">
        <v>1173</v>
      </c>
      <c r="F655" s="672">
        <v>162.5</v>
      </c>
      <c r="G655" s="672">
        <v>162.5</v>
      </c>
      <c r="H655" s="638">
        <v>0</v>
      </c>
      <c r="I655" s="672">
        <v>162.5</v>
      </c>
      <c r="J655" s="154"/>
    </row>
    <row r="656" spans="1:10" ht="18">
      <c r="A656" s="585">
        <v>648</v>
      </c>
      <c r="B656" s="658" t="s">
        <v>2937</v>
      </c>
      <c r="C656" s="519" t="s">
        <v>2943</v>
      </c>
      <c r="D656" s="641" t="s">
        <v>2944</v>
      </c>
      <c r="E656" s="515" t="s">
        <v>1173</v>
      </c>
      <c r="F656" s="672">
        <v>162.5</v>
      </c>
      <c r="G656" s="672">
        <v>162.5</v>
      </c>
      <c r="H656" s="638">
        <v>0</v>
      </c>
      <c r="I656" s="672">
        <v>162.5</v>
      </c>
      <c r="J656" s="154"/>
    </row>
    <row r="657" spans="1:10" ht="18">
      <c r="A657" s="585">
        <v>649</v>
      </c>
      <c r="B657" s="658" t="s">
        <v>2945</v>
      </c>
      <c r="C657" s="519" t="s">
        <v>2946</v>
      </c>
      <c r="D657" s="641" t="s">
        <v>2947</v>
      </c>
      <c r="E657" s="515" t="s">
        <v>1173</v>
      </c>
      <c r="F657" s="672">
        <v>162.5</v>
      </c>
      <c r="G657" s="672">
        <v>162.5</v>
      </c>
      <c r="H657" s="638">
        <v>0</v>
      </c>
      <c r="I657" s="672">
        <v>162.5</v>
      </c>
      <c r="J657" s="154"/>
    </row>
    <row r="658" spans="1:10" ht="18">
      <c r="A658" s="585">
        <v>650</v>
      </c>
      <c r="B658" s="658" t="s">
        <v>2945</v>
      </c>
      <c r="C658" s="519" t="s">
        <v>2948</v>
      </c>
      <c r="D658" s="641" t="s">
        <v>2949</v>
      </c>
      <c r="E658" s="515" t="s">
        <v>1173</v>
      </c>
      <c r="F658" s="672">
        <v>162.5</v>
      </c>
      <c r="G658" s="672">
        <v>162.5</v>
      </c>
      <c r="H658" s="638">
        <v>0</v>
      </c>
      <c r="I658" s="672">
        <v>162.5</v>
      </c>
      <c r="J658" s="154"/>
    </row>
    <row r="659" spans="1:10" ht="18">
      <c r="A659" s="585">
        <v>651</v>
      </c>
      <c r="B659" s="658" t="s">
        <v>2937</v>
      </c>
      <c r="C659" s="519" t="s">
        <v>2950</v>
      </c>
      <c r="D659" s="641" t="s">
        <v>2951</v>
      </c>
      <c r="E659" s="515" t="s">
        <v>1173</v>
      </c>
      <c r="F659" s="672">
        <v>162.5</v>
      </c>
      <c r="G659" s="672">
        <v>162.5</v>
      </c>
      <c r="H659" s="638">
        <v>0</v>
      </c>
      <c r="I659" s="672">
        <v>162.5</v>
      </c>
      <c r="J659" s="154"/>
    </row>
    <row r="660" spans="1:10" ht="18">
      <c r="A660" s="585">
        <v>652</v>
      </c>
      <c r="B660" s="658" t="s">
        <v>2937</v>
      </c>
      <c r="C660" s="519" t="s">
        <v>2952</v>
      </c>
      <c r="D660" s="641" t="s">
        <v>2953</v>
      </c>
      <c r="E660" s="515" t="s">
        <v>1173</v>
      </c>
      <c r="F660" s="672">
        <v>162.5</v>
      </c>
      <c r="G660" s="672">
        <v>162.5</v>
      </c>
      <c r="H660" s="638">
        <v>0</v>
      </c>
      <c r="I660" s="672">
        <v>162.5</v>
      </c>
      <c r="J660" s="154"/>
    </row>
    <row r="661" spans="1:10" ht="18">
      <c r="A661" s="585">
        <v>653</v>
      </c>
      <c r="B661" s="658" t="s">
        <v>2937</v>
      </c>
      <c r="C661" s="519" t="s">
        <v>2954</v>
      </c>
      <c r="D661" s="641" t="s">
        <v>2955</v>
      </c>
      <c r="E661" s="515" t="s">
        <v>1173</v>
      </c>
      <c r="F661" s="672">
        <v>162.5</v>
      </c>
      <c r="G661" s="672">
        <v>162.5</v>
      </c>
      <c r="H661" s="638">
        <v>0</v>
      </c>
      <c r="I661" s="672">
        <v>162.5</v>
      </c>
      <c r="J661" s="154"/>
    </row>
    <row r="662" spans="1:10" ht="18">
      <c r="A662" s="585">
        <v>654</v>
      </c>
      <c r="B662" s="658" t="s">
        <v>2937</v>
      </c>
      <c r="C662" s="519" t="s">
        <v>2956</v>
      </c>
      <c r="D662" s="641" t="s">
        <v>2957</v>
      </c>
      <c r="E662" s="515" t="s">
        <v>1173</v>
      </c>
      <c r="F662" s="672">
        <v>162.5</v>
      </c>
      <c r="G662" s="672">
        <v>162.5</v>
      </c>
      <c r="H662" s="638">
        <v>0</v>
      </c>
      <c r="I662" s="672">
        <v>162.5</v>
      </c>
      <c r="J662" s="154"/>
    </row>
    <row r="663" spans="1:10" ht="18">
      <c r="A663" s="585">
        <v>655</v>
      </c>
      <c r="B663" s="658" t="s">
        <v>2937</v>
      </c>
      <c r="C663" s="519" t="s">
        <v>2958</v>
      </c>
      <c r="D663" s="641" t="s">
        <v>2959</v>
      </c>
      <c r="E663" s="515" t="s">
        <v>1173</v>
      </c>
      <c r="F663" s="672">
        <v>162.5</v>
      </c>
      <c r="G663" s="672">
        <v>162.5</v>
      </c>
      <c r="H663" s="638">
        <v>0</v>
      </c>
      <c r="I663" s="672">
        <v>162.5</v>
      </c>
      <c r="J663" s="154"/>
    </row>
    <row r="664" spans="1:10" ht="18">
      <c r="A664" s="585">
        <v>656</v>
      </c>
      <c r="B664" s="658" t="s">
        <v>2937</v>
      </c>
      <c r="C664" s="519" t="s">
        <v>2960</v>
      </c>
      <c r="D664" s="641" t="s">
        <v>2961</v>
      </c>
      <c r="E664" s="515" t="s">
        <v>1173</v>
      </c>
      <c r="F664" s="672">
        <v>162.5</v>
      </c>
      <c r="G664" s="672">
        <v>162.5</v>
      </c>
      <c r="H664" s="638">
        <v>0</v>
      </c>
      <c r="I664" s="672">
        <v>162.5</v>
      </c>
      <c r="J664" s="154"/>
    </row>
    <row r="665" spans="1:10" ht="18">
      <c r="A665" s="585">
        <v>657</v>
      </c>
      <c r="B665" s="658" t="s">
        <v>2937</v>
      </c>
      <c r="C665" s="519" t="s">
        <v>2962</v>
      </c>
      <c r="D665" s="641" t="s">
        <v>2963</v>
      </c>
      <c r="E665" s="515" t="s">
        <v>1173</v>
      </c>
      <c r="F665" s="672">
        <v>162.5</v>
      </c>
      <c r="G665" s="672">
        <v>162.5</v>
      </c>
      <c r="H665" s="638">
        <v>0</v>
      </c>
      <c r="I665" s="672">
        <v>162.5</v>
      </c>
      <c r="J665" s="154"/>
    </row>
    <row r="666" spans="1:10" ht="18">
      <c r="A666" s="585">
        <v>658</v>
      </c>
      <c r="B666" s="658" t="s">
        <v>2937</v>
      </c>
      <c r="C666" s="519" t="s">
        <v>2964</v>
      </c>
      <c r="D666" s="641" t="s">
        <v>2965</v>
      </c>
      <c r="E666" s="515" t="s">
        <v>1173</v>
      </c>
      <c r="F666" s="672">
        <v>162.5</v>
      </c>
      <c r="G666" s="672">
        <v>162.5</v>
      </c>
      <c r="H666" s="638">
        <v>0</v>
      </c>
      <c r="I666" s="672">
        <v>162.5</v>
      </c>
      <c r="J666" s="154"/>
    </row>
    <row r="667" spans="1:10" ht="18">
      <c r="A667" s="585">
        <v>659</v>
      </c>
      <c r="B667" s="658" t="s">
        <v>2937</v>
      </c>
      <c r="C667" s="519" t="s">
        <v>2966</v>
      </c>
      <c r="D667" s="641" t="s">
        <v>2967</v>
      </c>
      <c r="E667" s="515" t="s">
        <v>1173</v>
      </c>
      <c r="F667" s="672">
        <v>162.5</v>
      </c>
      <c r="G667" s="672">
        <v>162.5</v>
      </c>
      <c r="H667" s="638">
        <v>0</v>
      </c>
      <c r="I667" s="672">
        <v>162.5</v>
      </c>
      <c r="J667" s="154"/>
    </row>
    <row r="668" spans="1:10" ht="18">
      <c r="A668" s="585">
        <v>660</v>
      </c>
      <c r="B668" s="658" t="s">
        <v>2937</v>
      </c>
      <c r="C668" s="519" t="s">
        <v>2968</v>
      </c>
      <c r="D668" s="641" t="s">
        <v>2969</v>
      </c>
      <c r="E668" s="515" t="s">
        <v>1173</v>
      </c>
      <c r="F668" s="672">
        <v>162.5</v>
      </c>
      <c r="G668" s="672">
        <v>162.5</v>
      </c>
      <c r="H668" s="638">
        <v>0</v>
      </c>
      <c r="I668" s="672">
        <v>162.5</v>
      </c>
      <c r="J668" s="154"/>
    </row>
    <row r="669" spans="1:10" ht="18">
      <c r="A669" s="585">
        <v>661</v>
      </c>
      <c r="B669" s="658" t="s">
        <v>2937</v>
      </c>
      <c r="C669" s="519" t="s">
        <v>2970</v>
      </c>
      <c r="D669" s="641" t="s">
        <v>2971</v>
      </c>
      <c r="E669" s="515" t="s">
        <v>1173</v>
      </c>
      <c r="F669" s="672">
        <v>125</v>
      </c>
      <c r="G669" s="672">
        <v>125</v>
      </c>
      <c r="H669" s="638">
        <v>0</v>
      </c>
      <c r="I669" s="672">
        <v>125</v>
      </c>
      <c r="J669" s="154"/>
    </row>
    <row r="670" spans="1:10" ht="18">
      <c r="A670" s="585">
        <v>662</v>
      </c>
      <c r="B670" s="658" t="s">
        <v>2937</v>
      </c>
      <c r="C670" s="519" t="s">
        <v>2972</v>
      </c>
      <c r="D670" s="641" t="s">
        <v>2973</v>
      </c>
      <c r="E670" s="515" t="s">
        <v>1173</v>
      </c>
      <c r="F670" s="672">
        <v>125</v>
      </c>
      <c r="G670" s="672">
        <v>125</v>
      </c>
      <c r="H670" s="638">
        <v>0</v>
      </c>
      <c r="I670" s="672">
        <v>125</v>
      </c>
      <c r="J670" s="154"/>
    </row>
    <row r="671" spans="1:10" ht="18">
      <c r="A671" s="585">
        <v>663</v>
      </c>
      <c r="B671" s="658" t="s">
        <v>2937</v>
      </c>
      <c r="C671" s="519" t="s">
        <v>2974</v>
      </c>
      <c r="D671" s="641" t="s">
        <v>2975</v>
      </c>
      <c r="E671" s="515" t="s">
        <v>1173</v>
      </c>
      <c r="F671" s="672">
        <v>125</v>
      </c>
      <c r="G671" s="672">
        <v>125</v>
      </c>
      <c r="H671" s="638">
        <v>0</v>
      </c>
      <c r="I671" s="672">
        <v>125</v>
      </c>
      <c r="J671" s="154"/>
    </row>
    <row r="672" spans="1:10" ht="18">
      <c r="A672" s="585">
        <v>664</v>
      </c>
      <c r="B672" s="658" t="s">
        <v>2937</v>
      </c>
      <c r="C672" s="519" t="s">
        <v>2976</v>
      </c>
      <c r="D672" s="641" t="s">
        <v>2977</v>
      </c>
      <c r="E672" s="515" t="s">
        <v>1173</v>
      </c>
      <c r="F672" s="672">
        <v>125</v>
      </c>
      <c r="G672" s="672">
        <v>125</v>
      </c>
      <c r="H672" s="638">
        <v>0</v>
      </c>
      <c r="I672" s="672">
        <v>125</v>
      </c>
      <c r="J672" s="154"/>
    </row>
    <row r="673" spans="1:10" ht="18">
      <c r="A673" s="585">
        <v>665</v>
      </c>
      <c r="B673" s="658" t="s">
        <v>2937</v>
      </c>
      <c r="C673" s="519" t="s">
        <v>2978</v>
      </c>
      <c r="D673" s="641" t="s">
        <v>2979</v>
      </c>
      <c r="E673" s="515" t="s">
        <v>1173</v>
      </c>
      <c r="F673" s="672">
        <v>125</v>
      </c>
      <c r="G673" s="672">
        <v>125</v>
      </c>
      <c r="H673" s="638">
        <v>0</v>
      </c>
      <c r="I673" s="672">
        <v>125</v>
      </c>
      <c r="J673" s="154"/>
    </row>
    <row r="674" spans="1:10" ht="18">
      <c r="A674" s="585">
        <v>666</v>
      </c>
      <c r="B674" s="658" t="s">
        <v>2937</v>
      </c>
      <c r="C674" s="519" t="s">
        <v>2980</v>
      </c>
      <c r="D674" s="641" t="s">
        <v>2981</v>
      </c>
      <c r="E674" s="515" t="s">
        <v>1173</v>
      </c>
      <c r="F674" s="672">
        <v>162.5</v>
      </c>
      <c r="G674" s="672">
        <v>162.5</v>
      </c>
      <c r="H674" s="638">
        <v>0</v>
      </c>
      <c r="I674" s="672">
        <v>162.5</v>
      </c>
      <c r="J674" s="154"/>
    </row>
    <row r="675" spans="1:10" ht="18">
      <c r="A675" s="585">
        <v>667</v>
      </c>
      <c r="B675" s="658" t="s">
        <v>2937</v>
      </c>
      <c r="C675" s="519" t="s">
        <v>2982</v>
      </c>
      <c r="D675" s="641" t="s">
        <v>2983</v>
      </c>
      <c r="E675" s="515" t="s">
        <v>1173</v>
      </c>
      <c r="F675" s="672">
        <v>162.5</v>
      </c>
      <c r="G675" s="672">
        <v>162.5</v>
      </c>
      <c r="H675" s="638">
        <v>0</v>
      </c>
      <c r="I675" s="672">
        <v>162.5</v>
      </c>
      <c r="J675" s="154"/>
    </row>
    <row r="676" spans="1:10" ht="18">
      <c r="A676" s="585">
        <v>668</v>
      </c>
      <c r="B676" s="658" t="s">
        <v>2937</v>
      </c>
      <c r="C676" s="519" t="s">
        <v>2984</v>
      </c>
      <c r="D676" s="641" t="s">
        <v>2985</v>
      </c>
      <c r="E676" s="515" t="s">
        <v>1173</v>
      </c>
      <c r="F676" s="672">
        <v>162.5</v>
      </c>
      <c r="G676" s="672">
        <v>162.5</v>
      </c>
      <c r="H676" s="638">
        <v>0</v>
      </c>
      <c r="I676" s="672">
        <v>162.5</v>
      </c>
      <c r="J676" s="154"/>
    </row>
    <row r="677" spans="1:10" ht="18">
      <c r="A677" s="585">
        <v>669</v>
      </c>
      <c r="B677" s="658" t="s">
        <v>2937</v>
      </c>
      <c r="C677" s="519" t="s">
        <v>2986</v>
      </c>
      <c r="D677" s="641" t="s">
        <v>2987</v>
      </c>
      <c r="E677" s="515" t="s">
        <v>1173</v>
      </c>
      <c r="F677" s="672">
        <v>162.5</v>
      </c>
      <c r="G677" s="672">
        <v>162.5</v>
      </c>
      <c r="H677" s="638">
        <v>0</v>
      </c>
      <c r="I677" s="672">
        <v>162.5</v>
      </c>
      <c r="J677" s="154"/>
    </row>
    <row r="678" spans="1:10" ht="18">
      <c r="A678" s="585">
        <v>670</v>
      </c>
      <c r="B678" s="658" t="s">
        <v>2937</v>
      </c>
      <c r="C678" s="519" t="s">
        <v>2988</v>
      </c>
      <c r="D678" s="641" t="s">
        <v>2989</v>
      </c>
      <c r="E678" s="515" t="s">
        <v>1173</v>
      </c>
      <c r="F678" s="672">
        <v>162.5</v>
      </c>
      <c r="G678" s="672">
        <v>162.5</v>
      </c>
      <c r="H678" s="638">
        <v>0</v>
      </c>
      <c r="I678" s="672">
        <v>162.5</v>
      </c>
      <c r="J678" s="154"/>
    </row>
    <row r="679" spans="1:10" ht="18">
      <c r="A679" s="585">
        <v>671</v>
      </c>
      <c r="B679" s="658" t="s">
        <v>2937</v>
      </c>
      <c r="C679" s="519" t="s">
        <v>2990</v>
      </c>
      <c r="D679" s="641" t="s">
        <v>2991</v>
      </c>
      <c r="E679" s="515" t="s">
        <v>1173</v>
      </c>
      <c r="F679" s="672">
        <v>162.5</v>
      </c>
      <c r="G679" s="672">
        <v>162.5</v>
      </c>
      <c r="H679" s="638">
        <v>0</v>
      </c>
      <c r="I679" s="672">
        <v>162.5</v>
      </c>
      <c r="J679" s="154"/>
    </row>
    <row r="680" spans="1:10" ht="18">
      <c r="A680" s="585">
        <v>672</v>
      </c>
      <c r="B680" s="658" t="s">
        <v>2937</v>
      </c>
      <c r="C680" s="519" t="s">
        <v>2992</v>
      </c>
      <c r="D680" s="641" t="s">
        <v>2993</v>
      </c>
      <c r="E680" s="515" t="s">
        <v>1173</v>
      </c>
      <c r="F680" s="672">
        <v>162.5</v>
      </c>
      <c r="G680" s="672">
        <v>162.5</v>
      </c>
      <c r="H680" s="638">
        <v>0</v>
      </c>
      <c r="I680" s="672">
        <v>162.5</v>
      </c>
      <c r="J680" s="154"/>
    </row>
    <row r="681" spans="1:10" ht="18">
      <c r="A681" s="585">
        <v>673</v>
      </c>
      <c r="B681" s="658" t="s">
        <v>2937</v>
      </c>
      <c r="C681" s="519" t="s">
        <v>2994</v>
      </c>
      <c r="D681" s="641" t="s">
        <v>2995</v>
      </c>
      <c r="E681" s="515" t="s">
        <v>1173</v>
      </c>
      <c r="F681" s="672">
        <v>162.5</v>
      </c>
      <c r="G681" s="672">
        <v>162.5</v>
      </c>
      <c r="H681" s="638">
        <v>0</v>
      </c>
      <c r="I681" s="672">
        <v>162.5</v>
      </c>
      <c r="J681" s="154"/>
    </row>
    <row r="682" spans="1:10" ht="18">
      <c r="A682" s="585">
        <v>674</v>
      </c>
      <c r="B682" s="658" t="s">
        <v>2937</v>
      </c>
      <c r="C682" s="519" t="s">
        <v>2996</v>
      </c>
      <c r="D682" s="641" t="s">
        <v>2997</v>
      </c>
      <c r="E682" s="515" t="s">
        <v>1173</v>
      </c>
      <c r="F682" s="672">
        <v>162.5</v>
      </c>
      <c r="G682" s="672">
        <v>162.5</v>
      </c>
      <c r="H682" s="638">
        <v>0</v>
      </c>
      <c r="I682" s="672">
        <v>162.5</v>
      </c>
      <c r="J682" s="154"/>
    </row>
    <row r="683" spans="1:10" ht="18">
      <c r="A683" s="585">
        <v>675</v>
      </c>
      <c r="B683" s="658" t="s">
        <v>2937</v>
      </c>
      <c r="C683" s="519" t="s">
        <v>2998</v>
      </c>
      <c r="D683" s="641" t="s">
        <v>2999</v>
      </c>
      <c r="E683" s="515" t="s">
        <v>1173</v>
      </c>
      <c r="F683" s="672">
        <v>100</v>
      </c>
      <c r="G683" s="672">
        <v>100</v>
      </c>
      <c r="H683" s="638">
        <v>0</v>
      </c>
      <c r="I683" s="672">
        <v>100</v>
      </c>
      <c r="J683" s="154"/>
    </row>
    <row r="684" spans="1:10" ht="18">
      <c r="A684" s="585">
        <v>676</v>
      </c>
      <c r="B684" s="658" t="s">
        <v>2937</v>
      </c>
      <c r="C684" s="519" t="s">
        <v>3000</v>
      </c>
      <c r="D684" s="641" t="s">
        <v>3001</v>
      </c>
      <c r="E684" s="515" t="s">
        <v>1173</v>
      </c>
      <c r="F684" s="672">
        <v>100</v>
      </c>
      <c r="G684" s="672">
        <v>100</v>
      </c>
      <c r="H684" s="638">
        <v>0</v>
      </c>
      <c r="I684" s="672">
        <v>100</v>
      </c>
      <c r="J684" s="154"/>
    </row>
    <row r="685" spans="1:10" ht="18">
      <c r="A685" s="585">
        <v>677</v>
      </c>
      <c r="B685" s="658" t="s">
        <v>2937</v>
      </c>
      <c r="C685" s="519" t="s">
        <v>3002</v>
      </c>
      <c r="D685" s="641" t="s">
        <v>3003</v>
      </c>
      <c r="E685" s="515" t="s">
        <v>1173</v>
      </c>
      <c r="F685" s="672">
        <v>100</v>
      </c>
      <c r="G685" s="672">
        <v>100</v>
      </c>
      <c r="H685" s="638">
        <v>0</v>
      </c>
      <c r="I685" s="672">
        <v>100</v>
      </c>
      <c r="J685" s="154"/>
    </row>
    <row r="686" spans="1:10" ht="18">
      <c r="A686" s="585">
        <v>678</v>
      </c>
      <c r="B686" s="658" t="s">
        <v>2937</v>
      </c>
      <c r="C686" s="519" t="s">
        <v>3004</v>
      </c>
      <c r="D686" s="641" t="s">
        <v>3005</v>
      </c>
      <c r="E686" s="515" t="s">
        <v>1173</v>
      </c>
      <c r="F686" s="672">
        <v>125</v>
      </c>
      <c r="G686" s="672">
        <v>125</v>
      </c>
      <c r="H686" s="638">
        <v>0</v>
      </c>
      <c r="I686" s="672">
        <v>125</v>
      </c>
      <c r="J686" s="154"/>
    </row>
    <row r="687" spans="1:10" ht="18">
      <c r="A687" s="585">
        <v>679</v>
      </c>
      <c r="B687" s="658" t="s">
        <v>2937</v>
      </c>
      <c r="C687" s="519" t="s">
        <v>3006</v>
      </c>
      <c r="D687" s="641" t="s">
        <v>3007</v>
      </c>
      <c r="E687" s="515" t="s">
        <v>1173</v>
      </c>
      <c r="F687" s="672">
        <v>100</v>
      </c>
      <c r="G687" s="672">
        <v>100</v>
      </c>
      <c r="H687" s="638">
        <v>0</v>
      </c>
      <c r="I687" s="672">
        <v>100</v>
      </c>
      <c r="J687" s="154"/>
    </row>
    <row r="688" spans="1:10" ht="18">
      <c r="A688" s="585">
        <v>680</v>
      </c>
      <c r="B688" s="658" t="s">
        <v>2937</v>
      </c>
      <c r="C688" s="519" t="s">
        <v>3008</v>
      </c>
      <c r="D688" s="641" t="s">
        <v>3009</v>
      </c>
      <c r="E688" s="515" t="s">
        <v>1173</v>
      </c>
      <c r="F688" s="672">
        <v>100</v>
      </c>
      <c r="G688" s="672">
        <v>100</v>
      </c>
      <c r="H688" s="638">
        <v>0</v>
      </c>
      <c r="I688" s="672">
        <v>100</v>
      </c>
      <c r="J688" s="154"/>
    </row>
    <row r="689" spans="1:10" ht="18">
      <c r="A689" s="585">
        <v>681</v>
      </c>
      <c r="B689" s="658" t="s">
        <v>2937</v>
      </c>
      <c r="C689" s="519" t="s">
        <v>3010</v>
      </c>
      <c r="D689" s="641" t="s">
        <v>3011</v>
      </c>
      <c r="E689" s="515" t="s">
        <v>1173</v>
      </c>
      <c r="F689" s="672">
        <v>100</v>
      </c>
      <c r="G689" s="672">
        <v>100</v>
      </c>
      <c r="H689" s="638">
        <v>0</v>
      </c>
      <c r="I689" s="672">
        <v>100</v>
      </c>
      <c r="J689" s="154"/>
    </row>
    <row r="690" spans="1:10" ht="18">
      <c r="A690" s="585">
        <v>682</v>
      </c>
      <c r="B690" s="658" t="s">
        <v>2937</v>
      </c>
      <c r="C690" s="519" t="s">
        <v>3012</v>
      </c>
      <c r="D690" s="641" t="s">
        <v>3013</v>
      </c>
      <c r="E690" s="515" t="s">
        <v>1173</v>
      </c>
      <c r="F690" s="672">
        <v>100</v>
      </c>
      <c r="G690" s="672">
        <v>100</v>
      </c>
      <c r="H690" s="638">
        <v>0</v>
      </c>
      <c r="I690" s="672">
        <v>100</v>
      </c>
      <c r="J690" s="154"/>
    </row>
    <row r="691" spans="1:10" ht="18">
      <c r="A691" s="585">
        <v>683</v>
      </c>
      <c r="B691" s="658" t="s">
        <v>2937</v>
      </c>
      <c r="C691" s="519" t="s">
        <v>3014</v>
      </c>
      <c r="D691" s="641" t="s">
        <v>3015</v>
      </c>
      <c r="E691" s="515" t="s">
        <v>1173</v>
      </c>
      <c r="F691" s="672">
        <v>100</v>
      </c>
      <c r="G691" s="672">
        <v>100</v>
      </c>
      <c r="H691" s="638">
        <v>0</v>
      </c>
      <c r="I691" s="672">
        <v>100</v>
      </c>
      <c r="J691" s="154"/>
    </row>
    <row r="692" spans="1:10" ht="18">
      <c r="A692" s="585">
        <v>684</v>
      </c>
      <c r="B692" s="658" t="s">
        <v>2937</v>
      </c>
      <c r="C692" s="519" t="s">
        <v>3016</v>
      </c>
      <c r="D692" s="641" t="s">
        <v>3017</v>
      </c>
      <c r="E692" s="515" t="s">
        <v>1173</v>
      </c>
      <c r="F692" s="672">
        <v>100</v>
      </c>
      <c r="G692" s="672">
        <v>100</v>
      </c>
      <c r="H692" s="638">
        <v>0</v>
      </c>
      <c r="I692" s="672">
        <v>100</v>
      </c>
      <c r="J692" s="154"/>
    </row>
    <row r="693" spans="1:10" ht="18">
      <c r="A693" s="585">
        <v>685</v>
      </c>
      <c r="B693" s="658" t="s">
        <v>2937</v>
      </c>
      <c r="C693" s="519" t="s">
        <v>3018</v>
      </c>
      <c r="D693" s="641" t="s">
        <v>3019</v>
      </c>
      <c r="E693" s="515" t="s">
        <v>1173</v>
      </c>
      <c r="F693" s="672">
        <v>100</v>
      </c>
      <c r="G693" s="672">
        <v>100</v>
      </c>
      <c r="H693" s="638">
        <v>0</v>
      </c>
      <c r="I693" s="672">
        <v>100</v>
      </c>
      <c r="J693" s="154"/>
    </row>
    <row r="694" spans="1:10" ht="18">
      <c r="A694" s="585">
        <v>686</v>
      </c>
      <c r="B694" s="658" t="s">
        <v>2937</v>
      </c>
      <c r="C694" s="519" t="s">
        <v>3020</v>
      </c>
      <c r="D694" s="641" t="s">
        <v>3021</v>
      </c>
      <c r="E694" s="515" t="s">
        <v>1173</v>
      </c>
      <c r="F694" s="672">
        <v>125</v>
      </c>
      <c r="G694" s="672">
        <v>125</v>
      </c>
      <c r="H694" s="638">
        <v>0</v>
      </c>
      <c r="I694" s="672">
        <v>125</v>
      </c>
      <c r="J694" s="154"/>
    </row>
    <row r="695" spans="1:10" ht="18">
      <c r="A695" s="585">
        <v>687</v>
      </c>
      <c r="B695" s="658" t="s">
        <v>2937</v>
      </c>
      <c r="C695" s="519" t="s">
        <v>3022</v>
      </c>
      <c r="D695" s="641" t="s">
        <v>3023</v>
      </c>
      <c r="E695" s="515" t="s">
        <v>1173</v>
      </c>
      <c r="F695" s="672">
        <v>125</v>
      </c>
      <c r="G695" s="672">
        <v>125</v>
      </c>
      <c r="H695" s="638">
        <v>0</v>
      </c>
      <c r="I695" s="672">
        <v>125</v>
      </c>
      <c r="J695" s="154"/>
    </row>
    <row r="696" spans="1:10" ht="18">
      <c r="A696" s="585">
        <v>688</v>
      </c>
      <c r="B696" s="658" t="s">
        <v>2937</v>
      </c>
      <c r="C696" s="519" t="s">
        <v>3024</v>
      </c>
      <c r="D696" s="641" t="s">
        <v>3025</v>
      </c>
      <c r="E696" s="515" t="s">
        <v>1173</v>
      </c>
      <c r="F696" s="672">
        <v>125</v>
      </c>
      <c r="G696" s="672">
        <v>125</v>
      </c>
      <c r="H696" s="638">
        <v>0</v>
      </c>
      <c r="I696" s="672">
        <v>125</v>
      </c>
      <c r="J696" s="154"/>
    </row>
    <row r="697" spans="1:10" ht="18">
      <c r="A697" s="585">
        <v>689</v>
      </c>
      <c r="B697" s="658" t="s">
        <v>2937</v>
      </c>
      <c r="C697" s="519" t="s">
        <v>3026</v>
      </c>
      <c r="D697" s="641" t="s">
        <v>3027</v>
      </c>
      <c r="E697" s="515" t="s">
        <v>1173</v>
      </c>
      <c r="F697" s="672">
        <v>125</v>
      </c>
      <c r="G697" s="672">
        <v>125</v>
      </c>
      <c r="H697" s="638">
        <v>0</v>
      </c>
      <c r="I697" s="672">
        <v>125</v>
      </c>
      <c r="J697" s="154"/>
    </row>
    <row r="698" spans="1:10" ht="18">
      <c r="A698" s="585">
        <v>690</v>
      </c>
      <c r="B698" s="658" t="s">
        <v>2937</v>
      </c>
      <c r="C698" s="519" t="s">
        <v>3028</v>
      </c>
      <c r="D698" s="641" t="s">
        <v>3029</v>
      </c>
      <c r="E698" s="515" t="s">
        <v>1173</v>
      </c>
      <c r="F698" s="672">
        <v>125</v>
      </c>
      <c r="G698" s="672">
        <v>125</v>
      </c>
      <c r="H698" s="638">
        <v>0</v>
      </c>
      <c r="I698" s="672">
        <v>125</v>
      </c>
      <c r="J698" s="154"/>
    </row>
    <row r="699" spans="1:10" ht="18">
      <c r="A699" s="585">
        <v>691</v>
      </c>
      <c r="B699" s="658" t="s">
        <v>2937</v>
      </c>
      <c r="C699" s="519" t="s">
        <v>3030</v>
      </c>
      <c r="D699" s="641" t="s">
        <v>3031</v>
      </c>
      <c r="E699" s="515" t="s">
        <v>1173</v>
      </c>
      <c r="F699" s="672">
        <v>125</v>
      </c>
      <c r="G699" s="672">
        <v>125</v>
      </c>
      <c r="H699" s="638">
        <v>0</v>
      </c>
      <c r="I699" s="672">
        <v>125</v>
      </c>
      <c r="J699" s="154"/>
    </row>
    <row r="700" spans="1:10" ht="18">
      <c r="A700" s="585">
        <v>692</v>
      </c>
      <c r="B700" s="658" t="s">
        <v>2937</v>
      </c>
      <c r="C700" s="519" t="s">
        <v>3032</v>
      </c>
      <c r="D700" s="641" t="s">
        <v>3033</v>
      </c>
      <c r="E700" s="515" t="s">
        <v>1173</v>
      </c>
      <c r="F700" s="672">
        <v>125</v>
      </c>
      <c r="G700" s="672">
        <v>125</v>
      </c>
      <c r="H700" s="638">
        <v>0</v>
      </c>
      <c r="I700" s="672">
        <v>125</v>
      </c>
      <c r="J700" s="154"/>
    </row>
    <row r="701" spans="1:10" ht="18">
      <c r="A701" s="585">
        <v>693</v>
      </c>
      <c r="B701" s="658" t="s">
        <v>2937</v>
      </c>
      <c r="C701" s="519" t="s">
        <v>3004</v>
      </c>
      <c r="D701" s="641" t="s">
        <v>3005</v>
      </c>
      <c r="E701" s="515" t="s">
        <v>1173</v>
      </c>
      <c r="F701" s="672">
        <v>125</v>
      </c>
      <c r="G701" s="672">
        <v>125</v>
      </c>
      <c r="H701" s="638">
        <v>0</v>
      </c>
      <c r="I701" s="672">
        <v>125</v>
      </c>
      <c r="J701" s="154"/>
    </row>
    <row r="702" spans="1:10" ht="18">
      <c r="A702" s="585">
        <v>694</v>
      </c>
      <c r="B702" s="658" t="s">
        <v>2937</v>
      </c>
      <c r="C702" s="519" t="s">
        <v>3034</v>
      </c>
      <c r="D702" s="641" t="s">
        <v>3035</v>
      </c>
      <c r="E702" s="515" t="s">
        <v>1173</v>
      </c>
      <c r="F702" s="672">
        <v>125</v>
      </c>
      <c r="G702" s="672">
        <v>125</v>
      </c>
      <c r="H702" s="638">
        <v>0</v>
      </c>
      <c r="I702" s="672">
        <v>125</v>
      </c>
      <c r="J702" s="154"/>
    </row>
    <row r="703" spans="1:10" ht="18">
      <c r="A703" s="585">
        <v>695</v>
      </c>
      <c r="B703" s="658" t="s">
        <v>2937</v>
      </c>
      <c r="C703" s="519" t="s">
        <v>3036</v>
      </c>
      <c r="D703" s="641" t="s">
        <v>3037</v>
      </c>
      <c r="E703" s="515" t="s">
        <v>1173</v>
      </c>
      <c r="F703" s="672">
        <v>125</v>
      </c>
      <c r="G703" s="672">
        <v>125</v>
      </c>
      <c r="H703" s="638">
        <v>0</v>
      </c>
      <c r="I703" s="672">
        <v>125</v>
      </c>
      <c r="J703" s="154"/>
    </row>
    <row r="704" spans="1:10" ht="18">
      <c r="A704" s="585">
        <v>696</v>
      </c>
      <c r="B704" s="658" t="s">
        <v>2937</v>
      </c>
      <c r="C704" s="519" t="s">
        <v>3038</v>
      </c>
      <c r="D704" s="641" t="s">
        <v>3039</v>
      </c>
      <c r="E704" s="515" t="s">
        <v>1173</v>
      </c>
      <c r="F704" s="672">
        <v>125</v>
      </c>
      <c r="G704" s="672">
        <v>125</v>
      </c>
      <c r="H704" s="638">
        <v>0</v>
      </c>
      <c r="I704" s="672">
        <v>125</v>
      </c>
      <c r="J704" s="154"/>
    </row>
    <row r="705" spans="1:10" ht="18">
      <c r="A705" s="585">
        <v>697</v>
      </c>
      <c r="B705" s="658" t="s">
        <v>2937</v>
      </c>
      <c r="C705" s="519" t="s">
        <v>3040</v>
      </c>
      <c r="D705" s="641" t="s">
        <v>3041</v>
      </c>
      <c r="E705" s="515" t="s">
        <v>1173</v>
      </c>
      <c r="F705" s="672">
        <v>125</v>
      </c>
      <c r="G705" s="672">
        <v>125</v>
      </c>
      <c r="H705" s="638">
        <v>0</v>
      </c>
      <c r="I705" s="672">
        <v>125</v>
      </c>
      <c r="J705" s="154"/>
    </row>
    <row r="706" spans="1:10" ht="18">
      <c r="A706" s="585">
        <v>698</v>
      </c>
      <c r="B706" s="658" t="s">
        <v>2899</v>
      </c>
      <c r="C706" s="519" t="s">
        <v>3042</v>
      </c>
      <c r="D706" s="641" t="s">
        <v>3043</v>
      </c>
      <c r="E706" s="515" t="s">
        <v>1173</v>
      </c>
      <c r="F706" s="672">
        <v>100</v>
      </c>
      <c r="G706" s="672">
        <v>100</v>
      </c>
      <c r="H706" s="638">
        <v>0</v>
      </c>
      <c r="I706" s="672">
        <v>100</v>
      </c>
      <c r="J706" s="154"/>
    </row>
    <row r="707" spans="1:10" ht="18">
      <c r="A707" s="585">
        <v>699</v>
      </c>
      <c r="B707" s="658" t="s">
        <v>2899</v>
      </c>
      <c r="C707" s="519" t="s">
        <v>3044</v>
      </c>
      <c r="D707" s="641" t="s">
        <v>3045</v>
      </c>
      <c r="E707" s="515" t="s">
        <v>1173</v>
      </c>
      <c r="F707" s="672">
        <v>125</v>
      </c>
      <c r="G707" s="672">
        <v>125</v>
      </c>
      <c r="H707" s="638">
        <v>0</v>
      </c>
      <c r="I707" s="672">
        <v>125</v>
      </c>
      <c r="J707" s="154"/>
    </row>
    <row r="708" spans="1:10" ht="18">
      <c r="A708" s="585">
        <v>700</v>
      </c>
      <c r="B708" s="658" t="s">
        <v>2899</v>
      </c>
      <c r="C708" s="519" t="s">
        <v>3046</v>
      </c>
      <c r="D708" s="641" t="s">
        <v>3047</v>
      </c>
      <c r="E708" s="515" t="s">
        <v>1173</v>
      </c>
      <c r="F708" s="672">
        <v>162.5</v>
      </c>
      <c r="G708" s="672">
        <v>162.5</v>
      </c>
      <c r="H708" s="638">
        <v>0</v>
      </c>
      <c r="I708" s="672">
        <v>162.5</v>
      </c>
      <c r="J708" s="154"/>
    </row>
    <row r="709" spans="1:10" ht="18">
      <c r="A709" s="585">
        <v>701</v>
      </c>
      <c r="B709" s="658" t="s">
        <v>2899</v>
      </c>
      <c r="C709" s="519" t="s">
        <v>3048</v>
      </c>
      <c r="D709" s="641" t="s">
        <v>3049</v>
      </c>
      <c r="E709" s="515" t="s">
        <v>1173</v>
      </c>
      <c r="F709" s="672">
        <v>162.5</v>
      </c>
      <c r="G709" s="672">
        <v>162.5</v>
      </c>
      <c r="H709" s="638">
        <v>0</v>
      </c>
      <c r="I709" s="672">
        <v>162.5</v>
      </c>
      <c r="J709" s="154"/>
    </row>
    <row r="710" spans="1:10" ht="18">
      <c r="A710" s="585">
        <v>702</v>
      </c>
      <c r="B710" s="658" t="s">
        <v>2899</v>
      </c>
      <c r="C710" s="519" t="s">
        <v>3050</v>
      </c>
      <c r="D710" s="641" t="s">
        <v>3051</v>
      </c>
      <c r="E710" s="515" t="s">
        <v>1173</v>
      </c>
      <c r="F710" s="672">
        <v>100</v>
      </c>
      <c r="G710" s="672">
        <v>100</v>
      </c>
      <c r="H710" s="638">
        <v>0</v>
      </c>
      <c r="I710" s="672">
        <v>100</v>
      </c>
      <c r="J710" s="154"/>
    </row>
    <row r="711" spans="1:10" ht="18">
      <c r="A711" s="585">
        <v>703</v>
      </c>
      <c r="B711" s="658" t="s">
        <v>2899</v>
      </c>
      <c r="C711" s="519" t="s">
        <v>3052</v>
      </c>
      <c r="D711" s="641" t="s">
        <v>3053</v>
      </c>
      <c r="E711" s="515" t="s">
        <v>1173</v>
      </c>
      <c r="F711" s="672">
        <v>100</v>
      </c>
      <c r="G711" s="672">
        <v>100</v>
      </c>
      <c r="H711" s="638">
        <v>0</v>
      </c>
      <c r="I711" s="672">
        <v>100</v>
      </c>
      <c r="J711" s="154"/>
    </row>
    <row r="712" spans="1:10" ht="18">
      <c r="A712" s="585">
        <v>704</v>
      </c>
      <c r="B712" s="658" t="s">
        <v>2899</v>
      </c>
      <c r="C712" s="519" t="s">
        <v>3054</v>
      </c>
      <c r="D712" s="641" t="s">
        <v>3055</v>
      </c>
      <c r="E712" s="515" t="s">
        <v>1173</v>
      </c>
      <c r="F712" s="672">
        <v>162.5</v>
      </c>
      <c r="G712" s="672">
        <v>162.5</v>
      </c>
      <c r="H712" s="638">
        <v>0</v>
      </c>
      <c r="I712" s="672">
        <v>162.5</v>
      </c>
      <c r="J712" s="154"/>
    </row>
    <row r="713" spans="1:10" ht="18">
      <c r="A713" s="585">
        <v>705</v>
      </c>
      <c r="B713" s="658" t="s">
        <v>2899</v>
      </c>
      <c r="C713" s="519" t="s">
        <v>3056</v>
      </c>
      <c r="D713" s="641" t="s">
        <v>3057</v>
      </c>
      <c r="E713" s="515" t="s">
        <v>1173</v>
      </c>
      <c r="F713" s="672">
        <v>162.5</v>
      </c>
      <c r="G713" s="672">
        <v>162.5</v>
      </c>
      <c r="H713" s="638">
        <v>0</v>
      </c>
      <c r="I713" s="672">
        <v>162.5</v>
      </c>
      <c r="J713" s="154"/>
    </row>
    <row r="714" spans="1:10" ht="18">
      <c r="A714" s="585">
        <v>706</v>
      </c>
      <c r="B714" s="658" t="s">
        <v>2899</v>
      </c>
      <c r="C714" s="519" t="s">
        <v>3058</v>
      </c>
      <c r="D714" s="641" t="s">
        <v>3059</v>
      </c>
      <c r="E714" s="515" t="s">
        <v>1173</v>
      </c>
      <c r="F714" s="672">
        <v>125</v>
      </c>
      <c r="G714" s="672">
        <v>125</v>
      </c>
      <c r="H714" s="638">
        <v>0</v>
      </c>
      <c r="I714" s="672">
        <v>125</v>
      </c>
      <c r="J714" s="154"/>
    </row>
    <row r="715" spans="1:10" ht="18">
      <c r="A715" s="585">
        <v>707</v>
      </c>
      <c r="B715" s="658" t="s">
        <v>2899</v>
      </c>
      <c r="C715" s="519" t="s">
        <v>3060</v>
      </c>
      <c r="D715" s="641" t="s">
        <v>3061</v>
      </c>
      <c r="E715" s="515" t="s">
        <v>1173</v>
      </c>
      <c r="F715" s="672">
        <v>125</v>
      </c>
      <c r="G715" s="672">
        <v>125</v>
      </c>
      <c r="H715" s="638">
        <v>0</v>
      </c>
      <c r="I715" s="672">
        <v>125</v>
      </c>
      <c r="J715" s="154"/>
    </row>
    <row r="716" spans="1:10" ht="18">
      <c r="A716" s="585">
        <v>708</v>
      </c>
      <c r="B716" s="658" t="s">
        <v>2899</v>
      </c>
      <c r="C716" s="519" t="s">
        <v>3062</v>
      </c>
      <c r="D716" s="641" t="s">
        <v>3063</v>
      </c>
      <c r="E716" s="515" t="s">
        <v>1173</v>
      </c>
      <c r="F716" s="672">
        <v>100</v>
      </c>
      <c r="G716" s="672">
        <v>100</v>
      </c>
      <c r="H716" s="638">
        <v>0</v>
      </c>
      <c r="I716" s="672">
        <v>100</v>
      </c>
      <c r="J716" s="154"/>
    </row>
    <row r="717" spans="1:10" ht="18">
      <c r="A717" s="585">
        <v>709</v>
      </c>
      <c r="B717" s="658" t="s">
        <v>2899</v>
      </c>
      <c r="C717" s="519" t="s">
        <v>3064</v>
      </c>
      <c r="D717" s="641" t="s">
        <v>3065</v>
      </c>
      <c r="E717" s="515" t="s">
        <v>1173</v>
      </c>
      <c r="F717" s="672">
        <v>100</v>
      </c>
      <c r="G717" s="672">
        <v>100</v>
      </c>
      <c r="H717" s="638">
        <v>0</v>
      </c>
      <c r="I717" s="672">
        <v>100</v>
      </c>
      <c r="J717" s="154"/>
    </row>
    <row r="718" spans="1:10" ht="18">
      <c r="A718" s="585">
        <v>710</v>
      </c>
      <c r="B718" s="658" t="s">
        <v>2899</v>
      </c>
      <c r="C718" s="519" t="s">
        <v>3066</v>
      </c>
      <c r="D718" s="641" t="s">
        <v>3067</v>
      </c>
      <c r="E718" s="515" t="s">
        <v>1173</v>
      </c>
      <c r="F718" s="672">
        <v>100</v>
      </c>
      <c r="G718" s="672">
        <v>100</v>
      </c>
      <c r="H718" s="638">
        <v>0</v>
      </c>
      <c r="I718" s="672">
        <v>100</v>
      </c>
      <c r="J718" s="154"/>
    </row>
    <row r="719" spans="1:10" ht="18">
      <c r="A719" s="585">
        <v>711</v>
      </c>
      <c r="B719" s="658" t="s">
        <v>2899</v>
      </c>
      <c r="C719" s="519" t="s">
        <v>3068</v>
      </c>
      <c r="D719" s="641" t="s">
        <v>3069</v>
      </c>
      <c r="E719" s="515" t="s">
        <v>1173</v>
      </c>
      <c r="F719" s="672">
        <v>100</v>
      </c>
      <c r="G719" s="672">
        <v>100</v>
      </c>
      <c r="H719" s="638">
        <v>0</v>
      </c>
      <c r="I719" s="672">
        <v>100</v>
      </c>
      <c r="J719" s="154"/>
    </row>
    <row r="720" spans="1:10" ht="18">
      <c r="A720" s="585">
        <v>712</v>
      </c>
      <c r="B720" s="658" t="s">
        <v>2899</v>
      </c>
      <c r="C720" s="519" t="s">
        <v>3070</v>
      </c>
      <c r="D720" s="641" t="s">
        <v>3071</v>
      </c>
      <c r="E720" s="515" t="s">
        <v>1173</v>
      </c>
      <c r="F720" s="672">
        <v>162.5</v>
      </c>
      <c r="G720" s="672">
        <v>162.5</v>
      </c>
      <c r="H720" s="638">
        <v>0</v>
      </c>
      <c r="I720" s="672">
        <v>162.5</v>
      </c>
      <c r="J720" s="154"/>
    </row>
    <row r="721" spans="1:10" ht="18">
      <c r="A721" s="585">
        <v>713</v>
      </c>
      <c r="B721" s="658" t="s">
        <v>2899</v>
      </c>
      <c r="C721" s="519" t="s">
        <v>3072</v>
      </c>
      <c r="D721" s="641" t="s">
        <v>3073</v>
      </c>
      <c r="E721" s="515" t="s">
        <v>1173</v>
      </c>
      <c r="F721" s="672">
        <v>100</v>
      </c>
      <c r="G721" s="672">
        <v>100</v>
      </c>
      <c r="H721" s="638">
        <v>0</v>
      </c>
      <c r="I721" s="672">
        <v>100</v>
      </c>
      <c r="J721" s="154"/>
    </row>
    <row r="722" spans="1:10" ht="18">
      <c r="A722" s="585">
        <v>714</v>
      </c>
      <c r="B722" s="658" t="s">
        <v>2899</v>
      </c>
      <c r="C722" s="519" t="s">
        <v>3074</v>
      </c>
      <c r="D722" s="641" t="s">
        <v>3075</v>
      </c>
      <c r="E722" s="515" t="s">
        <v>1173</v>
      </c>
      <c r="F722" s="672">
        <v>162.5</v>
      </c>
      <c r="G722" s="672">
        <v>162.5</v>
      </c>
      <c r="H722" s="638">
        <v>0</v>
      </c>
      <c r="I722" s="672">
        <v>162.5</v>
      </c>
      <c r="J722" s="154"/>
    </row>
    <row r="723" spans="1:10" ht="30">
      <c r="A723" s="585">
        <v>715</v>
      </c>
      <c r="B723" s="662" t="s">
        <v>3076</v>
      </c>
      <c r="C723" s="520" t="s">
        <v>3077</v>
      </c>
      <c r="D723" s="642">
        <v>236080557</v>
      </c>
      <c r="E723" s="522" t="s">
        <v>3078</v>
      </c>
      <c r="F723" s="673">
        <v>12600</v>
      </c>
      <c r="G723" s="673">
        <v>12600</v>
      </c>
      <c r="H723" s="638">
        <v>0</v>
      </c>
      <c r="I723" s="673">
        <v>12600</v>
      </c>
      <c r="J723" s="154"/>
    </row>
    <row r="724" spans="1:10" ht="30">
      <c r="A724" s="585">
        <v>716</v>
      </c>
      <c r="B724" s="662" t="s">
        <v>3076</v>
      </c>
      <c r="C724" s="520" t="s">
        <v>3079</v>
      </c>
      <c r="D724" s="642"/>
      <c r="E724" s="522"/>
      <c r="F724" s="673">
        <v>11478.37</v>
      </c>
      <c r="G724" s="673">
        <v>11478.37</v>
      </c>
      <c r="H724" s="638">
        <v>0</v>
      </c>
      <c r="I724" s="673">
        <v>11478.37</v>
      </c>
      <c r="J724" s="154"/>
    </row>
    <row r="725" spans="1:10" ht="30">
      <c r="A725" s="585">
        <v>717</v>
      </c>
      <c r="B725" s="662">
        <v>40976</v>
      </c>
      <c r="C725" s="523" t="s">
        <v>3080</v>
      </c>
      <c r="D725" s="643">
        <v>240896125</v>
      </c>
      <c r="E725" s="522" t="s">
        <v>3081</v>
      </c>
      <c r="F725" s="673">
        <v>5.82</v>
      </c>
      <c r="G725" s="673">
        <v>5.82</v>
      </c>
      <c r="H725" s="638">
        <v>0</v>
      </c>
      <c r="I725" s="673">
        <v>5.82</v>
      </c>
      <c r="J725" s="154"/>
    </row>
    <row r="726" spans="1:10" ht="18">
      <c r="A726" s="585">
        <v>718</v>
      </c>
      <c r="B726" s="662">
        <v>40977</v>
      </c>
      <c r="C726" s="523" t="s">
        <v>3082</v>
      </c>
      <c r="D726" s="644">
        <v>245440465</v>
      </c>
      <c r="E726" s="522" t="s">
        <v>3083</v>
      </c>
      <c r="F726" s="673">
        <v>1.38</v>
      </c>
      <c r="G726" s="673">
        <v>1.38</v>
      </c>
      <c r="H726" s="638">
        <v>0</v>
      </c>
      <c r="I726" s="673">
        <v>1.38</v>
      </c>
      <c r="J726" s="154"/>
    </row>
    <row r="727" spans="1:10" ht="18">
      <c r="A727" s="585">
        <v>719</v>
      </c>
      <c r="B727" s="662">
        <v>40978</v>
      </c>
      <c r="C727" s="523" t="s">
        <v>3084</v>
      </c>
      <c r="D727" s="644">
        <v>203866824</v>
      </c>
      <c r="E727" s="522" t="s">
        <v>3085</v>
      </c>
      <c r="F727" s="673">
        <v>39.909999999999997</v>
      </c>
      <c r="G727" s="673">
        <v>39.909999999999997</v>
      </c>
      <c r="H727" s="638">
        <v>0</v>
      </c>
      <c r="I727" s="673">
        <v>39.909999999999997</v>
      </c>
      <c r="J727" s="154"/>
    </row>
    <row r="728" spans="1:10" ht="30">
      <c r="A728" s="585">
        <v>720</v>
      </c>
      <c r="B728" s="662">
        <v>41255</v>
      </c>
      <c r="C728" s="523" t="s">
        <v>3086</v>
      </c>
      <c r="D728" s="643">
        <v>204566978</v>
      </c>
      <c r="E728" s="522" t="s">
        <v>3087</v>
      </c>
      <c r="F728" s="673">
        <v>85.43</v>
      </c>
      <c r="G728" s="673">
        <v>85.43</v>
      </c>
      <c r="H728" s="638">
        <v>0</v>
      </c>
      <c r="I728" s="673">
        <v>85.43</v>
      </c>
      <c r="J728" s="154"/>
    </row>
    <row r="729" spans="1:10" ht="18">
      <c r="A729" s="585">
        <v>721</v>
      </c>
      <c r="B729" s="662" t="s">
        <v>3088</v>
      </c>
      <c r="C729" s="523" t="s">
        <v>3089</v>
      </c>
      <c r="D729" s="644">
        <v>202403121</v>
      </c>
      <c r="E729" s="522" t="s">
        <v>3083</v>
      </c>
      <c r="F729" s="673">
        <v>2.93</v>
      </c>
      <c r="G729" s="673">
        <v>2.93</v>
      </c>
      <c r="H729" s="638">
        <v>0</v>
      </c>
      <c r="I729" s="673">
        <v>2.93</v>
      </c>
      <c r="J729" s="154"/>
    </row>
    <row r="730" spans="1:10" ht="18">
      <c r="A730" s="585">
        <v>722</v>
      </c>
      <c r="B730" s="662" t="s">
        <v>3088</v>
      </c>
      <c r="C730" s="524" t="s">
        <v>3090</v>
      </c>
      <c r="D730" s="645">
        <v>236052515</v>
      </c>
      <c r="E730" s="522" t="s">
        <v>3091</v>
      </c>
      <c r="F730" s="673">
        <v>33.130000000000003</v>
      </c>
      <c r="G730" s="673">
        <v>33.130000000000003</v>
      </c>
      <c r="H730" s="638">
        <v>0</v>
      </c>
      <c r="I730" s="673">
        <v>33.130000000000003</v>
      </c>
      <c r="J730" s="154"/>
    </row>
    <row r="731" spans="1:10" ht="18">
      <c r="A731" s="585">
        <v>723</v>
      </c>
      <c r="B731" s="662" t="s">
        <v>3088</v>
      </c>
      <c r="C731" s="521" t="s">
        <v>3092</v>
      </c>
      <c r="D731" s="642">
        <v>239392215</v>
      </c>
      <c r="E731" s="521" t="s">
        <v>3083</v>
      </c>
      <c r="F731" s="673">
        <v>4.67</v>
      </c>
      <c r="G731" s="673">
        <v>4.67</v>
      </c>
      <c r="H731" s="638">
        <v>0</v>
      </c>
      <c r="I731" s="673">
        <v>4.67</v>
      </c>
      <c r="J731" s="154"/>
    </row>
    <row r="732" spans="1:10" ht="18">
      <c r="A732" s="585">
        <v>724</v>
      </c>
      <c r="B732" s="662" t="s">
        <v>3088</v>
      </c>
      <c r="C732" s="521" t="s">
        <v>3093</v>
      </c>
      <c r="D732" s="642">
        <v>239394259</v>
      </c>
      <c r="E732" s="522" t="s">
        <v>3091</v>
      </c>
      <c r="F732" s="673">
        <v>20.83</v>
      </c>
      <c r="G732" s="673">
        <v>20.83</v>
      </c>
      <c r="H732" s="638">
        <v>0</v>
      </c>
      <c r="I732" s="673">
        <v>20.83</v>
      </c>
      <c r="J732" s="154"/>
    </row>
    <row r="733" spans="1:10" ht="30">
      <c r="A733" s="585">
        <v>725</v>
      </c>
      <c r="B733" s="662">
        <v>41248</v>
      </c>
      <c r="C733" s="525" t="s">
        <v>3094</v>
      </c>
      <c r="D733" s="646">
        <v>204952275</v>
      </c>
      <c r="E733" s="526" t="s">
        <v>3095</v>
      </c>
      <c r="F733" s="674">
        <v>140.33000000000001</v>
      </c>
      <c r="G733" s="674">
        <v>140.33000000000001</v>
      </c>
      <c r="H733" s="638">
        <v>0</v>
      </c>
      <c r="I733" s="674">
        <v>140.33000000000001</v>
      </c>
      <c r="J733" s="154"/>
    </row>
    <row r="734" spans="1:10" ht="30">
      <c r="A734" s="585">
        <v>726</v>
      </c>
      <c r="B734" s="662">
        <v>40916</v>
      </c>
      <c r="C734" s="525" t="s">
        <v>3096</v>
      </c>
      <c r="D734" s="646"/>
      <c r="E734" s="526" t="s">
        <v>3097</v>
      </c>
      <c r="F734" s="674">
        <v>41471.64</v>
      </c>
      <c r="G734" s="674">
        <v>41471.64</v>
      </c>
      <c r="H734" s="638">
        <v>0</v>
      </c>
      <c r="I734" s="674">
        <v>41471.64</v>
      </c>
      <c r="J734" s="154"/>
    </row>
    <row r="735" spans="1:10" ht="18">
      <c r="A735" s="585">
        <v>727</v>
      </c>
      <c r="B735" s="662">
        <v>41214</v>
      </c>
      <c r="C735" s="525" t="s">
        <v>3098</v>
      </c>
      <c r="D735" s="643"/>
      <c r="E735" s="526" t="s">
        <v>3099</v>
      </c>
      <c r="F735" s="674">
        <v>133.33000000000001</v>
      </c>
      <c r="G735" s="674">
        <v>133.33000000000001</v>
      </c>
      <c r="H735" s="638">
        <v>0</v>
      </c>
      <c r="I735" s="674">
        <v>133.33000000000001</v>
      </c>
      <c r="J735" s="154"/>
    </row>
    <row r="736" spans="1:10" ht="45">
      <c r="A736" s="585">
        <v>728</v>
      </c>
      <c r="B736" s="662">
        <v>41190</v>
      </c>
      <c r="C736" s="523" t="s">
        <v>3100</v>
      </c>
      <c r="D736" s="647">
        <v>220101433</v>
      </c>
      <c r="E736" s="527" t="s">
        <v>3101</v>
      </c>
      <c r="F736" s="674">
        <v>83.33</v>
      </c>
      <c r="G736" s="674">
        <v>83.33</v>
      </c>
      <c r="H736" s="638">
        <v>0</v>
      </c>
      <c r="I736" s="674">
        <v>83.33</v>
      </c>
      <c r="J736" s="154"/>
    </row>
    <row r="737" spans="1:10" ht="18">
      <c r="A737" s="585">
        <v>729</v>
      </c>
      <c r="B737" s="662" t="s">
        <v>3102</v>
      </c>
      <c r="C737" s="523" t="s">
        <v>3103</v>
      </c>
      <c r="D737" s="647">
        <v>205287526</v>
      </c>
      <c r="E737" s="527" t="s">
        <v>1320</v>
      </c>
      <c r="F737" s="674">
        <v>83.33</v>
      </c>
      <c r="G737" s="674">
        <v>83.33</v>
      </c>
      <c r="H737" s="638">
        <v>0</v>
      </c>
      <c r="I737" s="674">
        <v>83.33</v>
      </c>
      <c r="J737" s="154"/>
    </row>
    <row r="738" spans="1:10" ht="30">
      <c r="A738" s="585">
        <v>730</v>
      </c>
      <c r="B738" s="662">
        <v>41270</v>
      </c>
      <c r="C738" s="523" t="s">
        <v>3104</v>
      </c>
      <c r="D738" s="647">
        <v>204876606</v>
      </c>
      <c r="E738" s="523" t="s">
        <v>3105</v>
      </c>
      <c r="F738" s="674">
        <v>1141.98</v>
      </c>
      <c r="G738" s="674">
        <v>1141.98</v>
      </c>
      <c r="H738" s="638">
        <v>0</v>
      </c>
      <c r="I738" s="674">
        <v>1141.98</v>
      </c>
      <c r="J738" s="154"/>
    </row>
    <row r="739" spans="1:10" ht="30">
      <c r="A739" s="585">
        <v>731</v>
      </c>
      <c r="B739" s="662" t="s">
        <v>3106</v>
      </c>
      <c r="C739" s="523" t="s">
        <v>3107</v>
      </c>
      <c r="D739" s="647">
        <v>202913106</v>
      </c>
      <c r="E739" s="523" t="s">
        <v>3087</v>
      </c>
      <c r="F739" s="674">
        <v>224.65</v>
      </c>
      <c r="G739" s="674">
        <v>224.65</v>
      </c>
      <c r="H739" s="638">
        <v>0</v>
      </c>
      <c r="I739" s="674">
        <v>224.65</v>
      </c>
      <c r="J739" s="154"/>
    </row>
    <row r="740" spans="1:10" ht="30">
      <c r="A740" s="585">
        <v>732</v>
      </c>
      <c r="B740" s="662">
        <v>41251</v>
      </c>
      <c r="C740" s="523" t="s">
        <v>3108</v>
      </c>
      <c r="D740" s="647">
        <v>211326732</v>
      </c>
      <c r="E740" s="523" t="s">
        <v>3087</v>
      </c>
      <c r="F740" s="674">
        <v>874.85</v>
      </c>
      <c r="G740" s="674">
        <v>874.85</v>
      </c>
      <c r="H740" s="638">
        <v>0</v>
      </c>
      <c r="I740" s="674">
        <v>874.85</v>
      </c>
      <c r="J740" s="154"/>
    </row>
    <row r="741" spans="1:10" ht="18">
      <c r="A741" s="585">
        <v>733</v>
      </c>
      <c r="B741" s="663">
        <v>41180</v>
      </c>
      <c r="C741" s="528" t="s">
        <v>3109</v>
      </c>
      <c r="D741" s="648" t="s">
        <v>3110</v>
      </c>
      <c r="E741" s="529" t="s">
        <v>3111</v>
      </c>
      <c r="F741" s="674">
        <v>216.67</v>
      </c>
      <c r="G741" s="674">
        <v>216.67</v>
      </c>
      <c r="H741" s="638">
        <v>0</v>
      </c>
      <c r="I741" s="674">
        <v>216.67</v>
      </c>
      <c r="J741" s="154"/>
    </row>
    <row r="742" spans="1:10" ht="18">
      <c r="A742" s="585">
        <v>734</v>
      </c>
      <c r="B742" s="663" t="s">
        <v>3112</v>
      </c>
      <c r="C742" s="528" t="s">
        <v>3113</v>
      </c>
      <c r="D742" s="648">
        <v>47001012083</v>
      </c>
      <c r="E742" s="529" t="s">
        <v>3111</v>
      </c>
      <c r="F742" s="674">
        <v>50</v>
      </c>
      <c r="G742" s="674">
        <v>50</v>
      </c>
      <c r="H742" s="638">
        <v>0</v>
      </c>
      <c r="I742" s="674">
        <v>50</v>
      </c>
      <c r="J742" s="154"/>
    </row>
    <row r="743" spans="1:10" ht="18">
      <c r="A743" s="585">
        <v>735</v>
      </c>
      <c r="B743" s="663" t="s">
        <v>3112</v>
      </c>
      <c r="C743" s="528" t="s">
        <v>3114</v>
      </c>
      <c r="D743" s="648" t="s">
        <v>3115</v>
      </c>
      <c r="E743" s="527" t="s">
        <v>1320</v>
      </c>
      <c r="F743" s="674">
        <v>133.33000000000001</v>
      </c>
      <c r="G743" s="674">
        <v>133.33000000000001</v>
      </c>
      <c r="H743" s="638">
        <v>0</v>
      </c>
      <c r="I743" s="674">
        <v>133.33000000000001</v>
      </c>
      <c r="J743" s="154"/>
    </row>
    <row r="744" spans="1:10" ht="18">
      <c r="A744" s="585">
        <v>736</v>
      </c>
      <c r="B744" s="663" t="s">
        <v>3112</v>
      </c>
      <c r="C744" s="528" t="s">
        <v>1251</v>
      </c>
      <c r="D744" s="648" t="s">
        <v>1985</v>
      </c>
      <c r="E744" s="527" t="s">
        <v>1320</v>
      </c>
      <c r="F744" s="674">
        <v>136.28</v>
      </c>
      <c r="G744" s="674">
        <v>136.28</v>
      </c>
      <c r="H744" s="638">
        <v>0</v>
      </c>
      <c r="I744" s="674">
        <v>136.28</v>
      </c>
      <c r="J744" s="154"/>
    </row>
    <row r="745" spans="1:10" ht="18">
      <c r="A745" s="585">
        <v>737</v>
      </c>
      <c r="B745" s="663" t="s">
        <v>3112</v>
      </c>
      <c r="C745" s="528" t="s">
        <v>3116</v>
      </c>
      <c r="D745" s="648" t="s">
        <v>3117</v>
      </c>
      <c r="E745" s="527" t="s">
        <v>1320</v>
      </c>
      <c r="F745" s="674">
        <v>125</v>
      </c>
      <c r="G745" s="674">
        <v>125</v>
      </c>
      <c r="H745" s="638">
        <v>0</v>
      </c>
      <c r="I745" s="674">
        <v>125</v>
      </c>
      <c r="J745" s="154"/>
    </row>
    <row r="746" spans="1:10" ht="18">
      <c r="A746" s="585">
        <v>738</v>
      </c>
      <c r="B746" s="663" t="s">
        <v>3112</v>
      </c>
      <c r="C746" s="528" t="s">
        <v>3118</v>
      </c>
      <c r="D746" s="648" t="s">
        <v>3119</v>
      </c>
      <c r="E746" s="527" t="s">
        <v>1320</v>
      </c>
      <c r="F746" s="674">
        <v>104.16</v>
      </c>
      <c r="G746" s="674">
        <v>104.16</v>
      </c>
      <c r="H746" s="638">
        <v>0</v>
      </c>
      <c r="I746" s="674">
        <v>104.16</v>
      </c>
      <c r="J746" s="154"/>
    </row>
    <row r="747" spans="1:10" ht="18">
      <c r="A747" s="585">
        <v>739</v>
      </c>
      <c r="B747" s="663" t="s">
        <v>3120</v>
      </c>
      <c r="C747" s="528" t="s">
        <v>3121</v>
      </c>
      <c r="D747" s="648" t="s">
        <v>3122</v>
      </c>
      <c r="E747" s="527" t="s">
        <v>3123</v>
      </c>
      <c r="F747" s="675">
        <v>26.7</v>
      </c>
      <c r="G747" s="675">
        <v>26.7</v>
      </c>
      <c r="H747" s="638">
        <v>0</v>
      </c>
      <c r="I747" s="676">
        <v>26.7</v>
      </c>
      <c r="J747" s="154"/>
    </row>
    <row r="748" spans="1:10" ht="30">
      <c r="A748" s="585">
        <v>740</v>
      </c>
      <c r="B748" s="663" t="s">
        <v>3124</v>
      </c>
      <c r="C748" s="528" t="s">
        <v>3125</v>
      </c>
      <c r="D748" s="648" t="s">
        <v>3126</v>
      </c>
      <c r="E748" s="527" t="s">
        <v>3127</v>
      </c>
      <c r="F748" s="675">
        <v>17</v>
      </c>
      <c r="G748" s="677">
        <v>17</v>
      </c>
      <c r="H748" s="638">
        <v>0</v>
      </c>
      <c r="I748" s="676">
        <v>17</v>
      </c>
      <c r="J748" s="154"/>
    </row>
    <row r="749" spans="1:10" ht="30">
      <c r="A749" s="585">
        <v>741</v>
      </c>
      <c r="B749" s="663" t="s">
        <v>3128</v>
      </c>
      <c r="C749" s="528" t="s">
        <v>3129</v>
      </c>
      <c r="D749" s="648" t="s">
        <v>3130</v>
      </c>
      <c r="E749" s="527" t="s">
        <v>3131</v>
      </c>
      <c r="F749" s="675">
        <v>1702.73</v>
      </c>
      <c r="G749" s="677">
        <v>1702.73</v>
      </c>
      <c r="H749" s="638">
        <v>0</v>
      </c>
      <c r="I749" s="676">
        <v>1702.73</v>
      </c>
      <c r="J749" s="154"/>
    </row>
    <row r="750" spans="1:10" ht="30">
      <c r="A750" s="585">
        <v>742</v>
      </c>
      <c r="B750" s="663" t="s">
        <v>3132</v>
      </c>
      <c r="C750" s="528" t="s">
        <v>3133</v>
      </c>
      <c r="D750" s="648" t="s">
        <v>3134</v>
      </c>
      <c r="E750" s="527" t="s">
        <v>3135</v>
      </c>
      <c r="F750" s="675">
        <v>14.45</v>
      </c>
      <c r="G750" s="677">
        <v>14.45</v>
      </c>
      <c r="H750" s="638">
        <v>0</v>
      </c>
      <c r="I750" s="676">
        <v>14.45</v>
      </c>
      <c r="J750" s="154"/>
    </row>
    <row r="751" spans="1:10" ht="18">
      <c r="A751" s="585">
        <v>743</v>
      </c>
      <c r="B751" s="664"/>
      <c r="C751" s="236"/>
      <c r="D751" s="441"/>
      <c r="E751" s="235"/>
      <c r="F751" s="671"/>
      <c r="G751" s="671"/>
      <c r="H751" s="638">
        <v>0</v>
      </c>
      <c r="I751" s="671"/>
      <c r="J751" s="154"/>
    </row>
    <row r="752" spans="1:10" ht="18">
      <c r="A752" s="585">
        <v>744</v>
      </c>
      <c r="B752" s="665">
        <v>41083</v>
      </c>
      <c r="C752" s="236" t="s">
        <v>3260</v>
      </c>
      <c r="D752" s="649" t="s">
        <v>3261</v>
      </c>
      <c r="E752" s="436" t="s">
        <v>1173</v>
      </c>
      <c r="F752" s="678">
        <v>125</v>
      </c>
      <c r="G752" s="678">
        <v>125</v>
      </c>
      <c r="H752" s="638">
        <v>0</v>
      </c>
      <c r="I752" s="678">
        <v>125</v>
      </c>
      <c r="J752" s="154"/>
    </row>
    <row r="753" spans="1:10" ht="18">
      <c r="A753" s="585">
        <v>745</v>
      </c>
      <c r="B753" s="665">
        <v>41083</v>
      </c>
      <c r="C753" s="236" t="s">
        <v>3262</v>
      </c>
      <c r="D753" s="649" t="s">
        <v>3263</v>
      </c>
      <c r="E753" s="436" t="s">
        <v>1173</v>
      </c>
      <c r="F753" s="678">
        <v>125</v>
      </c>
      <c r="G753" s="678">
        <v>125</v>
      </c>
      <c r="H753" s="638">
        <v>0</v>
      </c>
      <c r="I753" s="678">
        <v>125</v>
      </c>
      <c r="J753" s="154"/>
    </row>
    <row r="754" spans="1:10" ht="18">
      <c r="A754" s="585">
        <v>746</v>
      </c>
      <c r="B754" s="665">
        <v>41083</v>
      </c>
      <c r="C754" s="236" t="s">
        <v>3264</v>
      </c>
      <c r="D754" s="649" t="s">
        <v>3265</v>
      </c>
      <c r="E754" s="436" t="s">
        <v>1173</v>
      </c>
      <c r="F754" s="678">
        <v>100</v>
      </c>
      <c r="G754" s="678">
        <v>100</v>
      </c>
      <c r="H754" s="638">
        <v>0</v>
      </c>
      <c r="I754" s="678">
        <v>100</v>
      </c>
      <c r="J754" s="154"/>
    </row>
    <row r="755" spans="1:10" ht="18">
      <c r="A755" s="585">
        <v>747</v>
      </c>
      <c r="B755" s="665">
        <v>41083</v>
      </c>
      <c r="C755" s="236" t="s">
        <v>3266</v>
      </c>
      <c r="D755" s="649" t="s">
        <v>3267</v>
      </c>
      <c r="E755" s="436" t="s">
        <v>1173</v>
      </c>
      <c r="F755" s="678">
        <v>125</v>
      </c>
      <c r="G755" s="678">
        <v>125</v>
      </c>
      <c r="H755" s="638">
        <v>0</v>
      </c>
      <c r="I755" s="678">
        <v>125</v>
      </c>
      <c r="J755" s="154"/>
    </row>
    <row r="756" spans="1:10" ht="18">
      <c r="A756" s="585">
        <v>748</v>
      </c>
      <c r="B756" s="665">
        <v>41083</v>
      </c>
      <c r="C756" s="236" t="s">
        <v>3268</v>
      </c>
      <c r="D756" s="649" t="s">
        <v>3269</v>
      </c>
      <c r="E756" s="436" t="s">
        <v>1173</v>
      </c>
      <c r="F756" s="678">
        <v>162.5</v>
      </c>
      <c r="G756" s="678">
        <v>162.5</v>
      </c>
      <c r="H756" s="638">
        <v>0</v>
      </c>
      <c r="I756" s="678">
        <v>162.5</v>
      </c>
      <c r="J756" s="154"/>
    </row>
    <row r="757" spans="1:10" ht="18">
      <c r="A757" s="585">
        <v>749</v>
      </c>
      <c r="B757" s="665">
        <v>41083</v>
      </c>
      <c r="C757" s="236" t="s">
        <v>3270</v>
      </c>
      <c r="D757" s="649" t="s">
        <v>3271</v>
      </c>
      <c r="E757" s="436" t="s">
        <v>1173</v>
      </c>
      <c r="F757" s="678">
        <v>162.5</v>
      </c>
      <c r="G757" s="678">
        <v>162.5</v>
      </c>
      <c r="H757" s="638">
        <v>0</v>
      </c>
      <c r="I757" s="678">
        <v>162.5</v>
      </c>
      <c r="J757" s="154"/>
    </row>
    <row r="758" spans="1:10" ht="18">
      <c r="A758" s="585">
        <v>750</v>
      </c>
      <c r="B758" s="665">
        <v>41083</v>
      </c>
      <c r="C758" s="236" t="s">
        <v>3272</v>
      </c>
      <c r="D758" s="649" t="s">
        <v>3273</v>
      </c>
      <c r="E758" s="436" t="s">
        <v>1173</v>
      </c>
      <c r="F758" s="678">
        <v>162.5</v>
      </c>
      <c r="G758" s="678">
        <v>162.5</v>
      </c>
      <c r="H758" s="638">
        <v>0</v>
      </c>
      <c r="I758" s="678">
        <v>162.5</v>
      </c>
      <c r="J758" s="154"/>
    </row>
    <row r="759" spans="1:10" ht="18">
      <c r="A759" s="585">
        <v>751</v>
      </c>
      <c r="B759" s="665">
        <v>41083</v>
      </c>
      <c r="C759" s="236" t="s">
        <v>3274</v>
      </c>
      <c r="D759" s="649" t="s">
        <v>3275</v>
      </c>
      <c r="E759" s="436" t="s">
        <v>1173</v>
      </c>
      <c r="F759" s="678">
        <v>162.5</v>
      </c>
      <c r="G759" s="678">
        <v>162.5</v>
      </c>
      <c r="H759" s="638">
        <v>0</v>
      </c>
      <c r="I759" s="678">
        <v>162.5</v>
      </c>
      <c r="J759" s="154"/>
    </row>
    <row r="760" spans="1:10" ht="18">
      <c r="A760" s="585">
        <v>752</v>
      </c>
      <c r="B760" s="665">
        <v>41083</v>
      </c>
      <c r="C760" s="236" t="s">
        <v>3276</v>
      </c>
      <c r="D760" s="649" t="s">
        <v>3277</v>
      </c>
      <c r="E760" s="436" t="s">
        <v>1173</v>
      </c>
      <c r="F760" s="678">
        <v>162.5</v>
      </c>
      <c r="G760" s="678">
        <v>162.5</v>
      </c>
      <c r="H760" s="638">
        <v>0</v>
      </c>
      <c r="I760" s="678">
        <v>162.5</v>
      </c>
      <c r="J760" s="154"/>
    </row>
    <row r="761" spans="1:10" ht="18">
      <c r="A761" s="585">
        <v>753</v>
      </c>
      <c r="B761" s="665">
        <v>41083</v>
      </c>
      <c r="C761" s="236" t="s">
        <v>3278</v>
      </c>
      <c r="D761" s="649" t="s">
        <v>3279</v>
      </c>
      <c r="E761" s="436" t="s">
        <v>1173</v>
      </c>
      <c r="F761" s="678">
        <v>125</v>
      </c>
      <c r="G761" s="678">
        <v>125</v>
      </c>
      <c r="H761" s="638">
        <v>0</v>
      </c>
      <c r="I761" s="678">
        <v>125</v>
      </c>
      <c r="J761" s="154"/>
    </row>
    <row r="762" spans="1:10" ht="18">
      <c r="A762" s="585">
        <v>754</v>
      </c>
      <c r="B762" s="665">
        <v>41083</v>
      </c>
      <c r="C762" s="236" t="s">
        <v>3280</v>
      </c>
      <c r="D762" s="649" t="s">
        <v>3281</v>
      </c>
      <c r="E762" s="436" t="s">
        <v>1173</v>
      </c>
      <c r="F762" s="678">
        <v>125</v>
      </c>
      <c r="G762" s="678">
        <v>125</v>
      </c>
      <c r="H762" s="638">
        <v>0</v>
      </c>
      <c r="I762" s="678">
        <v>125</v>
      </c>
      <c r="J762" s="154"/>
    </row>
    <row r="763" spans="1:10" ht="18">
      <c r="A763" s="585">
        <v>755</v>
      </c>
      <c r="B763" s="665">
        <v>41083</v>
      </c>
      <c r="C763" s="239" t="s">
        <v>3282</v>
      </c>
      <c r="D763" s="650" t="s">
        <v>3283</v>
      </c>
      <c r="E763" s="436" t="s">
        <v>1173</v>
      </c>
      <c r="F763" s="678">
        <v>100</v>
      </c>
      <c r="G763" s="678">
        <v>100</v>
      </c>
      <c r="H763" s="638">
        <v>0</v>
      </c>
      <c r="I763" s="678">
        <v>100</v>
      </c>
      <c r="J763" s="154"/>
    </row>
    <row r="764" spans="1:10" ht="18">
      <c r="A764" s="585">
        <v>756</v>
      </c>
      <c r="B764" s="665">
        <v>41083</v>
      </c>
      <c r="C764" s="239" t="s">
        <v>3284</v>
      </c>
      <c r="D764" s="650" t="s">
        <v>3285</v>
      </c>
      <c r="E764" s="436" t="s">
        <v>1173</v>
      </c>
      <c r="F764" s="678">
        <v>100</v>
      </c>
      <c r="G764" s="678">
        <v>100</v>
      </c>
      <c r="H764" s="638">
        <v>0</v>
      </c>
      <c r="I764" s="678">
        <v>100</v>
      </c>
      <c r="J764" s="154"/>
    </row>
    <row r="765" spans="1:10" ht="18">
      <c r="A765" s="585">
        <v>757</v>
      </c>
      <c r="B765" s="665">
        <v>41083</v>
      </c>
      <c r="C765" s="239" t="s">
        <v>3286</v>
      </c>
      <c r="D765" s="650" t="s">
        <v>3287</v>
      </c>
      <c r="E765" s="436" t="s">
        <v>1173</v>
      </c>
      <c r="F765" s="678">
        <v>125</v>
      </c>
      <c r="G765" s="678">
        <v>125</v>
      </c>
      <c r="H765" s="638">
        <v>0</v>
      </c>
      <c r="I765" s="678">
        <v>125</v>
      </c>
      <c r="J765" s="154"/>
    </row>
    <row r="766" spans="1:10" ht="18">
      <c r="A766" s="585">
        <v>758</v>
      </c>
      <c r="B766" s="665">
        <v>41083</v>
      </c>
      <c r="C766" s="239" t="s">
        <v>3288</v>
      </c>
      <c r="D766" s="650" t="s">
        <v>3289</v>
      </c>
      <c r="E766" s="436" t="s">
        <v>1173</v>
      </c>
      <c r="F766" s="678">
        <v>125</v>
      </c>
      <c r="G766" s="678">
        <v>125</v>
      </c>
      <c r="H766" s="638">
        <v>0</v>
      </c>
      <c r="I766" s="678">
        <v>125</v>
      </c>
      <c r="J766" s="154"/>
    </row>
    <row r="767" spans="1:10" ht="18">
      <c r="A767" s="585">
        <v>759</v>
      </c>
      <c r="B767" s="665">
        <v>41083</v>
      </c>
      <c r="C767" s="239" t="s">
        <v>3290</v>
      </c>
      <c r="D767" s="650" t="s">
        <v>3291</v>
      </c>
      <c r="E767" s="436" t="s">
        <v>1173</v>
      </c>
      <c r="F767" s="678">
        <v>125</v>
      </c>
      <c r="G767" s="678">
        <v>125</v>
      </c>
      <c r="H767" s="638">
        <v>0</v>
      </c>
      <c r="I767" s="678">
        <v>125</v>
      </c>
      <c r="J767" s="154"/>
    </row>
    <row r="768" spans="1:10" ht="18">
      <c r="A768" s="585">
        <v>760</v>
      </c>
      <c r="B768" s="665">
        <v>41083</v>
      </c>
      <c r="C768" s="239" t="s">
        <v>3292</v>
      </c>
      <c r="D768" s="650" t="s">
        <v>3293</v>
      </c>
      <c r="E768" s="436" t="s">
        <v>1173</v>
      </c>
      <c r="F768" s="678">
        <v>100</v>
      </c>
      <c r="G768" s="678">
        <v>100</v>
      </c>
      <c r="H768" s="638">
        <v>0</v>
      </c>
      <c r="I768" s="678">
        <v>100</v>
      </c>
      <c r="J768" s="154"/>
    </row>
    <row r="769" spans="1:10" ht="18">
      <c r="A769" s="585">
        <v>761</v>
      </c>
      <c r="B769" s="665">
        <v>41083</v>
      </c>
      <c r="C769" s="239" t="s">
        <v>3294</v>
      </c>
      <c r="D769" s="650" t="s">
        <v>3295</v>
      </c>
      <c r="E769" s="436" t="s">
        <v>1173</v>
      </c>
      <c r="F769" s="678">
        <v>162.5</v>
      </c>
      <c r="G769" s="678">
        <v>162.5</v>
      </c>
      <c r="H769" s="638">
        <v>0</v>
      </c>
      <c r="I769" s="678">
        <v>162.5</v>
      </c>
      <c r="J769" s="154"/>
    </row>
    <row r="770" spans="1:10" ht="18">
      <c r="A770" s="585">
        <v>762</v>
      </c>
      <c r="B770" s="665">
        <v>41083</v>
      </c>
      <c r="C770" s="239" t="s">
        <v>3296</v>
      </c>
      <c r="D770" s="650" t="s">
        <v>3297</v>
      </c>
      <c r="E770" s="436" t="s">
        <v>1173</v>
      </c>
      <c r="F770" s="678">
        <v>162.5</v>
      </c>
      <c r="G770" s="678">
        <v>162.5</v>
      </c>
      <c r="H770" s="638">
        <v>0</v>
      </c>
      <c r="I770" s="678">
        <v>162.5</v>
      </c>
      <c r="J770" s="154"/>
    </row>
    <row r="771" spans="1:10" ht="18">
      <c r="A771" s="585">
        <v>763</v>
      </c>
      <c r="B771" s="665">
        <v>41083</v>
      </c>
      <c r="C771" s="239" t="s">
        <v>3298</v>
      </c>
      <c r="D771" s="650" t="s">
        <v>3299</v>
      </c>
      <c r="E771" s="436" t="s">
        <v>1173</v>
      </c>
      <c r="F771" s="678">
        <v>162.5</v>
      </c>
      <c r="G771" s="678">
        <v>162.5</v>
      </c>
      <c r="H771" s="638">
        <v>0</v>
      </c>
      <c r="I771" s="678">
        <v>162.5</v>
      </c>
      <c r="J771" s="154"/>
    </row>
    <row r="772" spans="1:10" ht="18">
      <c r="A772" s="585">
        <v>764</v>
      </c>
      <c r="B772" s="665">
        <v>41083</v>
      </c>
      <c r="C772" s="239" t="s">
        <v>3300</v>
      </c>
      <c r="D772" s="650" t="s">
        <v>3301</v>
      </c>
      <c r="E772" s="436" t="s">
        <v>1173</v>
      </c>
      <c r="F772" s="678">
        <v>100</v>
      </c>
      <c r="G772" s="678">
        <v>100</v>
      </c>
      <c r="H772" s="638">
        <v>0</v>
      </c>
      <c r="I772" s="678">
        <v>100</v>
      </c>
      <c r="J772" s="154"/>
    </row>
    <row r="773" spans="1:10" ht="18">
      <c r="A773" s="585">
        <v>765</v>
      </c>
      <c r="B773" s="665">
        <v>41083</v>
      </c>
      <c r="C773" s="239" t="s">
        <v>3302</v>
      </c>
      <c r="D773" s="650" t="s">
        <v>3303</v>
      </c>
      <c r="E773" s="436" t="s">
        <v>1173</v>
      </c>
      <c r="F773" s="678">
        <v>100</v>
      </c>
      <c r="G773" s="678">
        <v>100</v>
      </c>
      <c r="H773" s="638">
        <v>0</v>
      </c>
      <c r="I773" s="678">
        <v>100</v>
      </c>
      <c r="J773" s="154"/>
    </row>
    <row r="774" spans="1:10" ht="18">
      <c r="A774" s="585">
        <v>766</v>
      </c>
      <c r="B774" s="665">
        <v>41083</v>
      </c>
      <c r="C774" s="239" t="s">
        <v>3304</v>
      </c>
      <c r="D774" s="650" t="s">
        <v>3305</v>
      </c>
      <c r="E774" s="436" t="s">
        <v>1173</v>
      </c>
      <c r="F774" s="678">
        <v>125</v>
      </c>
      <c r="G774" s="678">
        <v>125</v>
      </c>
      <c r="H774" s="638">
        <v>0</v>
      </c>
      <c r="I774" s="678">
        <v>125</v>
      </c>
      <c r="J774" s="154"/>
    </row>
    <row r="775" spans="1:10" ht="18">
      <c r="A775" s="585">
        <v>767</v>
      </c>
      <c r="B775" s="665">
        <v>41083</v>
      </c>
      <c r="C775" s="239" t="s">
        <v>3306</v>
      </c>
      <c r="D775" s="650" t="s">
        <v>3307</v>
      </c>
      <c r="E775" s="436" t="s">
        <v>1173</v>
      </c>
      <c r="F775" s="678">
        <v>125</v>
      </c>
      <c r="G775" s="678">
        <v>125</v>
      </c>
      <c r="H775" s="638">
        <v>0</v>
      </c>
      <c r="I775" s="678">
        <v>125</v>
      </c>
      <c r="J775" s="154"/>
    </row>
    <row r="776" spans="1:10" ht="18">
      <c r="A776" s="585">
        <v>768</v>
      </c>
      <c r="B776" s="665">
        <v>41083</v>
      </c>
      <c r="C776" s="239" t="s">
        <v>3308</v>
      </c>
      <c r="D776" s="650" t="s">
        <v>3309</v>
      </c>
      <c r="E776" s="436" t="s">
        <v>1173</v>
      </c>
      <c r="F776" s="678">
        <v>162.5</v>
      </c>
      <c r="G776" s="678">
        <v>162.5</v>
      </c>
      <c r="H776" s="638">
        <v>0</v>
      </c>
      <c r="I776" s="678">
        <v>162.5</v>
      </c>
      <c r="J776" s="154"/>
    </row>
    <row r="777" spans="1:10" ht="18">
      <c r="A777" s="585">
        <v>769</v>
      </c>
      <c r="B777" s="665">
        <v>41083</v>
      </c>
      <c r="C777" s="239" t="s">
        <v>3310</v>
      </c>
      <c r="D777" s="650" t="s">
        <v>3311</v>
      </c>
      <c r="E777" s="436" t="s">
        <v>1173</v>
      </c>
      <c r="F777" s="678">
        <v>100</v>
      </c>
      <c r="G777" s="678">
        <v>100</v>
      </c>
      <c r="H777" s="638">
        <v>0</v>
      </c>
      <c r="I777" s="678">
        <v>100</v>
      </c>
      <c r="J777" s="154"/>
    </row>
    <row r="778" spans="1:10" ht="18">
      <c r="A778" s="585">
        <v>770</v>
      </c>
      <c r="B778" s="665">
        <v>41083</v>
      </c>
      <c r="C778" s="239" t="s">
        <v>3312</v>
      </c>
      <c r="D778" s="650" t="s">
        <v>3313</v>
      </c>
      <c r="E778" s="436" t="s">
        <v>1173</v>
      </c>
      <c r="F778" s="678">
        <v>100</v>
      </c>
      <c r="G778" s="678">
        <v>100</v>
      </c>
      <c r="H778" s="638">
        <v>0</v>
      </c>
      <c r="I778" s="678">
        <v>100</v>
      </c>
      <c r="J778" s="154"/>
    </row>
    <row r="779" spans="1:10" ht="18">
      <c r="A779" s="585">
        <v>771</v>
      </c>
      <c r="B779" s="665">
        <v>41083</v>
      </c>
      <c r="C779" s="564" t="s">
        <v>3314</v>
      </c>
      <c r="D779" s="650" t="s">
        <v>3315</v>
      </c>
      <c r="E779" s="436" t="s">
        <v>1173</v>
      </c>
      <c r="F779" s="678">
        <v>100</v>
      </c>
      <c r="G779" s="678">
        <v>100</v>
      </c>
      <c r="H779" s="638">
        <v>0</v>
      </c>
      <c r="I779" s="678">
        <v>100</v>
      </c>
      <c r="J779" s="154"/>
    </row>
    <row r="780" spans="1:10" ht="18">
      <c r="A780" s="585">
        <v>772</v>
      </c>
      <c r="B780" s="665">
        <v>41083</v>
      </c>
      <c r="C780" s="239" t="s">
        <v>3316</v>
      </c>
      <c r="D780" s="650" t="s">
        <v>3317</v>
      </c>
      <c r="E780" s="436" t="s">
        <v>1173</v>
      </c>
      <c r="F780" s="678">
        <v>100</v>
      </c>
      <c r="G780" s="678">
        <v>100</v>
      </c>
      <c r="H780" s="638">
        <v>0</v>
      </c>
      <c r="I780" s="678">
        <v>100</v>
      </c>
      <c r="J780" s="154"/>
    </row>
    <row r="781" spans="1:10" ht="18">
      <c r="A781" s="585">
        <v>773</v>
      </c>
      <c r="B781" s="665">
        <v>41083</v>
      </c>
      <c r="C781" s="239" t="s">
        <v>3318</v>
      </c>
      <c r="D781" s="650" t="s">
        <v>3319</v>
      </c>
      <c r="E781" s="436" t="s">
        <v>1173</v>
      </c>
      <c r="F781" s="678">
        <v>100</v>
      </c>
      <c r="G781" s="678">
        <v>100</v>
      </c>
      <c r="H781" s="638">
        <v>0</v>
      </c>
      <c r="I781" s="678">
        <v>100</v>
      </c>
      <c r="J781" s="154"/>
    </row>
    <row r="782" spans="1:10" ht="18">
      <c r="A782" s="585">
        <v>774</v>
      </c>
      <c r="B782" s="665">
        <v>41083</v>
      </c>
      <c r="C782" s="239" t="s">
        <v>3320</v>
      </c>
      <c r="D782" s="650" t="s">
        <v>3321</v>
      </c>
      <c r="E782" s="436" t="s">
        <v>1173</v>
      </c>
      <c r="F782" s="678">
        <v>125</v>
      </c>
      <c r="G782" s="678">
        <v>125</v>
      </c>
      <c r="H782" s="638">
        <v>0</v>
      </c>
      <c r="I782" s="678">
        <v>125</v>
      </c>
      <c r="J782" s="154"/>
    </row>
    <row r="783" spans="1:10" ht="18">
      <c r="A783" s="585">
        <v>775</v>
      </c>
      <c r="B783" s="665">
        <v>41083</v>
      </c>
      <c r="C783" s="239" t="s">
        <v>3322</v>
      </c>
      <c r="D783" s="650" t="s">
        <v>3323</v>
      </c>
      <c r="E783" s="436" t="s">
        <v>1173</v>
      </c>
      <c r="F783" s="678">
        <v>125</v>
      </c>
      <c r="G783" s="678">
        <v>125</v>
      </c>
      <c r="H783" s="638">
        <v>0</v>
      </c>
      <c r="I783" s="678">
        <v>125</v>
      </c>
      <c r="J783" s="154"/>
    </row>
    <row r="784" spans="1:10" ht="18">
      <c r="A784" s="585">
        <v>776</v>
      </c>
      <c r="B784" s="665">
        <v>41083</v>
      </c>
      <c r="C784" s="239" t="s">
        <v>3324</v>
      </c>
      <c r="D784" s="650" t="s">
        <v>3325</v>
      </c>
      <c r="E784" s="436" t="s">
        <v>1173</v>
      </c>
      <c r="F784" s="678">
        <v>100</v>
      </c>
      <c r="G784" s="678">
        <v>100</v>
      </c>
      <c r="H784" s="638">
        <v>0</v>
      </c>
      <c r="I784" s="678">
        <v>100</v>
      </c>
      <c r="J784" s="154"/>
    </row>
    <row r="785" spans="1:10" ht="18">
      <c r="A785" s="585">
        <v>777</v>
      </c>
      <c r="B785" s="665">
        <v>41083</v>
      </c>
      <c r="C785" s="239" t="s">
        <v>3326</v>
      </c>
      <c r="D785" s="650" t="s">
        <v>3327</v>
      </c>
      <c r="E785" s="436" t="s">
        <v>1173</v>
      </c>
      <c r="F785" s="678">
        <v>100</v>
      </c>
      <c r="G785" s="678">
        <v>100</v>
      </c>
      <c r="H785" s="638">
        <v>0</v>
      </c>
      <c r="I785" s="678">
        <v>100</v>
      </c>
      <c r="J785" s="154"/>
    </row>
    <row r="786" spans="1:10" ht="18">
      <c r="A786" s="585">
        <v>778</v>
      </c>
      <c r="B786" s="665">
        <v>41083</v>
      </c>
      <c r="C786" s="239" t="s">
        <v>3328</v>
      </c>
      <c r="D786" s="650" t="s">
        <v>3329</v>
      </c>
      <c r="E786" s="436" t="s">
        <v>1173</v>
      </c>
      <c r="F786" s="678">
        <v>100</v>
      </c>
      <c r="G786" s="678">
        <v>100</v>
      </c>
      <c r="H786" s="638">
        <v>0</v>
      </c>
      <c r="I786" s="678">
        <v>100</v>
      </c>
      <c r="J786" s="154"/>
    </row>
    <row r="787" spans="1:10" ht="18">
      <c r="A787" s="585">
        <v>779</v>
      </c>
      <c r="B787" s="665">
        <v>41083</v>
      </c>
      <c r="C787" s="239" t="s">
        <v>3330</v>
      </c>
      <c r="D787" s="650" t="s">
        <v>3331</v>
      </c>
      <c r="E787" s="436" t="s">
        <v>1173</v>
      </c>
      <c r="F787" s="678">
        <v>100</v>
      </c>
      <c r="G787" s="678">
        <v>100</v>
      </c>
      <c r="H787" s="638">
        <v>0</v>
      </c>
      <c r="I787" s="678">
        <v>100</v>
      </c>
      <c r="J787" s="154"/>
    </row>
    <row r="788" spans="1:10" ht="18">
      <c r="A788" s="585">
        <v>780</v>
      </c>
      <c r="B788" s="665">
        <v>41083</v>
      </c>
      <c r="C788" s="239" t="s">
        <v>3332</v>
      </c>
      <c r="D788" s="650" t="s">
        <v>3333</v>
      </c>
      <c r="E788" s="436" t="s">
        <v>1173</v>
      </c>
      <c r="F788" s="678">
        <v>100</v>
      </c>
      <c r="G788" s="678">
        <v>100</v>
      </c>
      <c r="H788" s="638">
        <v>0</v>
      </c>
      <c r="I788" s="678">
        <v>100</v>
      </c>
      <c r="J788" s="154"/>
    </row>
    <row r="789" spans="1:10" ht="18">
      <c r="A789" s="585">
        <v>781</v>
      </c>
      <c r="B789" s="665">
        <v>41083</v>
      </c>
      <c r="C789" s="239" t="s">
        <v>3334</v>
      </c>
      <c r="D789" s="650" t="s">
        <v>3335</v>
      </c>
      <c r="E789" s="436" t="s">
        <v>1173</v>
      </c>
      <c r="F789" s="678">
        <v>100</v>
      </c>
      <c r="G789" s="678">
        <v>100</v>
      </c>
      <c r="H789" s="638">
        <v>0</v>
      </c>
      <c r="I789" s="678">
        <v>100</v>
      </c>
      <c r="J789" s="154"/>
    </row>
    <row r="790" spans="1:10" ht="18">
      <c r="A790" s="585">
        <v>782</v>
      </c>
      <c r="B790" s="665">
        <v>41093</v>
      </c>
      <c r="C790" s="239" t="s">
        <v>3336</v>
      </c>
      <c r="D790" s="650" t="s">
        <v>3337</v>
      </c>
      <c r="E790" s="436" t="s">
        <v>1173</v>
      </c>
      <c r="F790" s="678">
        <v>250</v>
      </c>
      <c r="G790" s="678">
        <v>250</v>
      </c>
      <c r="H790" s="638">
        <v>0</v>
      </c>
      <c r="I790" s="678">
        <v>250</v>
      </c>
      <c r="J790" s="154"/>
    </row>
    <row r="791" spans="1:10" ht="18">
      <c r="A791" s="585">
        <v>783</v>
      </c>
      <c r="B791" s="665">
        <v>41085</v>
      </c>
      <c r="C791" s="239" t="s">
        <v>3338</v>
      </c>
      <c r="D791" s="650" t="s">
        <v>3339</v>
      </c>
      <c r="E791" s="436" t="s">
        <v>1173</v>
      </c>
      <c r="F791" s="678">
        <v>100</v>
      </c>
      <c r="G791" s="678">
        <v>100</v>
      </c>
      <c r="H791" s="638">
        <v>0</v>
      </c>
      <c r="I791" s="678">
        <v>100</v>
      </c>
      <c r="J791" s="154"/>
    </row>
    <row r="792" spans="1:10" ht="18">
      <c r="A792" s="585">
        <v>784</v>
      </c>
      <c r="B792" s="665">
        <v>41085</v>
      </c>
      <c r="C792" s="239" t="s">
        <v>3340</v>
      </c>
      <c r="D792" s="650" t="s">
        <v>3341</v>
      </c>
      <c r="E792" s="436" t="s">
        <v>1173</v>
      </c>
      <c r="F792" s="678">
        <v>200</v>
      </c>
      <c r="G792" s="678">
        <v>200</v>
      </c>
      <c r="H792" s="638">
        <v>0</v>
      </c>
      <c r="I792" s="678">
        <v>200</v>
      </c>
      <c r="J792" s="154"/>
    </row>
    <row r="793" spans="1:10" ht="18">
      <c r="A793" s="585">
        <v>785</v>
      </c>
      <c r="B793" s="665">
        <v>41085</v>
      </c>
      <c r="C793" s="239" t="s">
        <v>3342</v>
      </c>
      <c r="D793" s="650" t="s">
        <v>3343</v>
      </c>
      <c r="E793" s="436" t="s">
        <v>1173</v>
      </c>
      <c r="F793" s="678">
        <v>200</v>
      </c>
      <c r="G793" s="678">
        <v>200</v>
      </c>
      <c r="H793" s="638">
        <v>0</v>
      </c>
      <c r="I793" s="678">
        <v>200</v>
      </c>
      <c r="J793" s="154"/>
    </row>
    <row r="794" spans="1:10" ht="18">
      <c r="A794" s="585">
        <v>786</v>
      </c>
      <c r="B794" s="665">
        <v>41085</v>
      </c>
      <c r="C794" s="239" t="s">
        <v>3344</v>
      </c>
      <c r="D794" s="650" t="s">
        <v>3345</v>
      </c>
      <c r="E794" s="436" t="s">
        <v>1173</v>
      </c>
      <c r="F794" s="678">
        <v>125</v>
      </c>
      <c r="G794" s="678">
        <v>125</v>
      </c>
      <c r="H794" s="638">
        <v>0</v>
      </c>
      <c r="I794" s="678">
        <v>125</v>
      </c>
      <c r="J794" s="154"/>
    </row>
    <row r="795" spans="1:10" ht="18">
      <c r="A795" s="585">
        <v>787</v>
      </c>
      <c r="B795" s="665">
        <v>41094</v>
      </c>
      <c r="C795" s="239" t="s">
        <v>3346</v>
      </c>
      <c r="D795" s="650" t="s">
        <v>3347</v>
      </c>
      <c r="E795" s="436" t="s">
        <v>1173</v>
      </c>
      <c r="F795" s="678">
        <v>100</v>
      </c>
      <c r="G795" s="678">
        <v>100</v>
      </c>
      <c r="H795" s="638">
        <v>0</v>
      </c>
      <c r="I795" s="678">
        <v>100</v>
      </c>
      <c r="J795" s="154"/>
    </row>
    <row r="796" spans="1:10" ht="18">
      <c r="A796" s="585">
        <v>788</v>
      </c>
      <c r="B796" s="665">
        <v>41086</v>
      </c>
      <c r="C796" s="239" t="s">
        <v>3348</v>
      </c>
      <c r="D796" s="650" t="s">
        <v>3349</v>
      </c>
      <c r="E796" s="436" t="s">
        <v>1173</v>
      </c>
      <c r="F796" s="678">
        <v>162.5</v>
      </c>
      <c r="G796" s="678">
        <v>162.5</v>
      </c>
      <c r="H796" s="638">
        <v>0</v>
      </c>
      <c r="I796" s="678">
        <v>162.5</v>
      </c>
      <c r="J796" s="154"/>
    </row>
    <row r="797" spans="1:10" ht="18">
      <c r="A797" s="585">
        <v>789</v>
      </c>
      <c r="B797" s="665">
        <v>41089</v>
      </c>
      <c r="C797" s="239" t="s">
        <v>3350</v>
      </c>
      <c r="D797" s="650" t="s">
        <v>3351</v>
      </c>
      <c r="E797" s="436" t="s">
        <v>1173</v>
      </c>
      <c r="F797" s="678">
        <v>100</v>
      </c>
      <c r="G797" s="678">
        <v>100</v>
      </c>
      <c r="H797" s="638">
        <v>0</v>
      </c>
      <c r="I797" s="678">
        <v>100</v>
      </c>
      <c r="J797" s="154"/>
    </row>
    <row r="798" spans="1:10" ht="18">
      <c r="A798" s="585">
        <v>790</v>
      </c>
      <c r="B798" s="665">
        <v>41087</v>
      </c>
      <c r="C798" s="239" t="s">
        <v>3352</v>
      </c>
      <c r="D798" s="650" t="s">
        <v>3353</v>
      </c>
      <c r="E798" s="436" t="s">
        <v>1173</v>
      </c>
      <c r="F798" s="678">
        <v>125</v>
      </c>
      <c r="G798" s="678">
        <v>125</v>
      </c>
      <c r="H798" s="638">
        <v>0</v>
      </c>
      <c r="I798" s="678">
        <v>125</v>
      </c>
      <c r="J798" s="154"/>
    </row>
    <row r="799" spans="1:10" ht="18">
      <c r="A799" s="585">
        <v>791</v>
      </c>
      <c r="B799" s="665">
        <v>41085</v>
      </c>
      <c r="C799" s="239" t="s">
        <v>3354</v>
      </c>
      <c r="D799" s="650" t="s">
        <v>3355</v>
      </c>
      <c r="E799" s="436" t="s">
        <v>1173</v>
      </c>
      <c r="F799" s="678">
        <v>100</v>
      </c>
      <c r="G799" s="678">
        <v>100</v>
      </c>
      <c r="H799" s="638">
        <v>0</v>
      </c>
      <c r="I799" s="678">
        <v>100</v>
      </c>
      <c r="J799" s="154"/>
    </row>
    <row r="800" spans="1:10" ht="18">
      <c r="A800" s="585">
        <v>792</v>
      </c>
      <c r="B800" s="665">
        <v>41085</v>
      </c>
      <c r="C800" s="239" t="s">
        <v>3356</v>
      </c>
      <c r="D800" s="650" t="s">
        <v>3357</v>
      </c>
      <c r="E800" s="436" t="s">
        <v>1173</v>
      </c>
      <c r="F800" s="678">
        <v>162.5</v>
      </c>
      <c r="G800" s="678">
        <v>162.5</v>
      </c>
      <c r="H800" s="638">
        <v>0</v>
      </c>
      <c r="I800" s="678">
        <v>162.5</v>
      </c>
      <c r="J800" s="154"/>
    </row>
    <row r="801" spans="1:10" ht="18">
      <c r="A801" s="585">
        <v>793</v>
      </c>
      <c r="B801" s="665">
        <v>41087</v>
      </c>
      <c r="C801" s="239" t="s">
        <v>3358</v>
      </c>
      <c r="D801" s="650" t="s">
        <v>3359</v>
      </c>
      <c r="E801" s="436" t="s">
        <v>1173</v>
      </c>
      <c r="F801" s="678">
        <v>162.5</v>
      </c>
      <c r="G801" s="678">
        <v>162.5</v>
      </c>
      <c r="H801" s="638">
        <v>0</v>
      </c>
      <c r="I801" s="678">
        <v>162.5</v>
      </c>
      <c r="J801" s="154"/>
    </row>
    <row r="802" spans="1:10" ht="18">
      <c r="A802" s="585">
        <v>794</v>
      </c>
      <c r="B802" s="665">
        <v>41055</v>
      </c>
      <c r="C802" s="239" t="s">
        <v>3360</v>
      </c>
      <c r="D802" s="650" t="s">
        <v>3361</v>
      </c>
      <c r="E802" s="436" t="s">
        <v>1173</v>
      </c>
      <c r="F802" s="678">
        <v>125</v>
      </c>
      <c r="G802" s="678">
        <v>125</v>
      </c>
      <c r="H802" s="638">
        <v>0</v>
      </c>
      <c r="I802" s="678">
        <v>125</v>
      </c>
      <c r="J802" s="154"/>
    </row>
    <row r="803" spans="1:10" ht="18">
      <c r="A803" s="585">
        <v>795</v>
      </c>
      <c r="B803" s="665">
        <v>41087</v>
      </c>
      <c r="C803" s="239" t="s">
        <v>3362</v>
      </c>
      <c r="D803" s="650" t="s">
        <v>3363</v>
      </c>
      <c r="E803" s="436" t="s">
        <v>1173</v>
      </c>
      <c r="F803" s="678">
        <v>100</v>
      </c>
      <c r="G803" s="678">
        <v>100</v>
      </c>
      <c r="H803" s="638">
        <v>0</v>
      </c>
      <c r="I803" s="678">
        <v>100</v>
      </c>
      <c r="J803" s="154"/>
    </row>
    <row r="804" spans="1:10" ht="18">
      <c r="A804" s="585">
        <v>796</v>
      </c>
      <c r="B804" s="665">
        <v>41093</v>
      </c>
      <c r="C804" s="239" t="s">
        <v>3364</v>
      </c>
      <c r="D804" s="650" t="s">
        <v>3365</v>
      </c>
      <c r="E804" s="436" t="s">
        <v>1173</v>
      </c>
      <c r="F804" s="678">
        <v>262.5</v>
      </c>
      <c r="G804" s="678">
        <v>262.5</v>
      </c>
      <c r="H804" s="638">
        <v>0</v>
      </c>
      <c r="I804" s="678">
        <v>262.5</v>
      </c>
      <c r="J804" s="154"/>
    </row>
    <row r="805" spans="1:10" ht="18">
      <c r="A805" s="585">
        <v>797</v>
      </c>
      <c r="B805" s="665">
        <v>41085</v>
      </c>
      <c r="C805" s="239" t="s">
        <v>3366</v>
      </c>
      <c r="D805" s="650" t="s">
        <v>3367</v>
      </c>
      <c r="E805" s="436" t="s">
        <v>1173</v>
      </c>
      <c r="F805" s="678">
        <v>200</v>
      </c>
      <c r="G805" s="678">
        <v>200</v>
      </c>
      <c r="H805" s="638">
        <v>0</v>
      </c>
      <c r="I805" s="678">
        <v>200</v>
      </c>
      <c r="J805" s="154"/>
    </row>
    <row r="806" spans="1:10" ht="18">
      <c r="A806" s="585">
        <v>798</v>
      </c>
      <c r="B806" s="665">
        <v>41087</v>
      </c>
      <c r="C806" s="239" t="s">
        <v>3368</v>
      </c>
      <c r="D806" s="650" t="s">
        <v>3369</v>
      </c>
      <c r="E806" s="436" t="s">
        <v>1173</v>
      </c>
      <c r="F806" s="678">
        <v>125</v>
      </c>
      <c r="G806" s="678">
        <v>125</v>
      </c>
      <c r="H806" s="638">
        <v>0</v>
      </c>
      <c r="I806" s="678">
        <v>125</v>
      </c>
      <c r="J806" s="154"/>
    </row>
    <row r="807" spans="1:10" ht="18">
      <c r="A807" s="585">
        <v>799</v>
      </c>
      <c r="B807" s="665">
        <v>41085</v>
      </c>
      <c r="C807" s="239" t="s">
        <v>3370</v>
      </c>
      <c r="D807" s="650" t="s">
        <v>3371</v>
      </c>
      <c r="E807" s="436" t="s">
        <v>1173</v>
      </c>
      <c r="F807" s="678">
        <v>225</v>
      </c>
      <c r="G807" s="678">
        <v>225</v>
      </c>
      <c r="H807" s="638">
        <v>0</v>
      </c>
      <c r="I807" s="678">
        <v>225</v>
      </c>
      <c r="J807" s="154"/>
    </row>
    <row r="808" spans="1:10" ht="18">
      <c r="A808" s="585">
        <v>800</v>
      </c>
      <c r="B808" s="665">
        <v>41087</v>
      </c>
      <c r="C808" s="239" t="s">
        <v>3372</v>
      </c>
      <c r="D808" s="650" t="s">
        <v>3373</v>
      </c>
      <c r="E808" s="436" t="s">
        <v>1173</v>
      </c>
      <c r="F808" s="678">
        <v>100</v>
      </c>
      <c r="G808" s="678">
        <v>100</v>
      </c>
      <c r="H808" s="638">
        <v>0</v>
      </c>
      <c r="I808" s="678">
        <v>100</v>
      </c>
      <c r="J808" s="154"/>
    </row>
    <row r="809" spans="1:10" ht="18">
      <c r="A809" s="585">
        <v>801</v>
      </c>
      <c r="B809" s="665">
        <v>41086</v>
      </c>
      <c r="C809" s="239" t="s">
        <v>3374</v>
      </c>
      <c r="D809" s="650" t="s">
        <v>3375</v>
      </c>
      <c r="E809" s="436" t="s">
        <v>1173</v>
      </c>
      <c r="F809" s="678">
        <v>100</v>
      </c>
      <c r="G809" s="678">
        <v>100</v>
      </c>
      <c r="H809" s="638">
        <v>0</v>
      </c>
      <c r="I809" s="678">
        <v>100</v>
      </c>
      <c r="J809" s="154"/>
    </row>
    <row r="810" spans="1:10" ht="18">
      <c r="A810" s="585">
        <v>802</v>
      </c>
      <c r="B810" s="665">
        <v>41085</v>
      </c>
      <c r="C810" s="239" t="s">
        <v>3376</v>
      </c>
      <c r="D810" s="650" t="s">
        <v>3377</v>
      </c>
      <c r="E810" s="436" t="s">
        <v>1173</v>
      </c>
      <c r="F810" s="678">
        <v>162.5</v>
      </c>
      <c r="G810" s="678">
        <v>162.5</v>
      </c>
      <c r="H810" s="638">
        <v>0</v>
      </c>
      <c r="I810" s="678">
        <v>162.5</v>
      </c>
      <c r="J810" s="154"/>
    </row>
    <row r="811" spans="1:10" ht="18">
      <c r="A811" s="585">
        <v>803</v>
      </c>
      <c r="B811" s="665">
        <v>41085</v>
      </c>
      <c r="C811" s="239" t="s">
        <v>3378</v>
      </c>
      <c r="D811" s="650" t="s">
        <v>3379</v>
      </c>
      <c r="E811" s="436" t="s">
        <v>1173</v>
      </c>
      <c r="F811" s="678">
        <v>100</v>
      </c>
      <c r="G811" s="678">
        <v>100</v>
      </c>
      <c r="H811" s="638">
        <v>0</v>
      </c>
      <c r="I811" s="678">
        <v>100</v>
      </c>
      <c r="J811" s="154"/>
    </row>
    <row r="812" spans="1:10" ht="18">
      <c r="A812" s="585">
        <v>804</v>
      </c>
      <c r="B812" s="665">
        <v>41086</v>
      </c>
      <c r="C812" s="239" t="s">
        <v>3380</v>
      </c>
      <c r="D812" s="650" t="s">
        <v>3381</v>
      </c>
      <c r="E812" s="436" t="s">
        <v>1173</v>
      </c>
      <c r="F812" s="678">
        <v>100</v>
      </c>
      <c r="G812" s="678">
        <v>100</v>
      </c>
      <c r="H812" s="638">
        <v>0</v>
      </c>
      <c r="I812" s="678">
        <v>100</v>
      </c>
      <c r="J812" s="154"/>
    </row>
    <row r="813" spans="1:10" ht="18">
      <c r="A813" s="585">
        <v>805</v>
      </c>
      <c r="B813" s="665">
        <v>41085</v>
      </c>
      <c r="C813" s="239" t="s">
        <v>3382</v>
      </c>
      <c r="D813" s="650" t="s">
        <v>3383</v>
      </c>
      <c r="E813" s="436" t="s">
        <v>1173</v>
      </c>
      <c r="F813" s="678">
        <v>125</v>
      </c>
      <c r="G813" s="678">
        <v>125</v>
      </c>
      <c r="H813" s="638">
        <v>0</v>
      </c>
      <c r="I813" s="678">
        <v>125</v>
      </c>
      <c r="J813" s="154"/>
    </row>
    <row r="814" spans="1:10" ht="18">
      <c r="A814" s="585">
        <v>806</v>
      </c>
      <c r="B814" s="665">
        <v>41087</v>
      </c>
      <c r="C814" s="239" t="s">
        <v>3384</v>
      </c>
      <c r="D814" s="650" t="s">
        <v>3385</v>
      </c>
      <c r="E814" s="436" t="s">
        <v>1173</v>
      </c>
      <c r="F814" s="678">
        <v>125</v>
      </c>
      <c r="G814" s="678">
        <v>125</v>
      </c>
      <c r="H814" s="638">
        <v>0</v>
      </c>
      <c r="I814" s="678">
        <v>125</v>
      </c>
      <c r="J814" s="154"/>
    </row>
    <row r="815" spans="1:10" ht="18">
      <c r="A815" s="585">
        <v>807</v>
      </c>
      <c r="B815" s="665">
        <v>41119</v>
      </c>
      <c r="C815" s="239" t="s">
        <v>3386</v>
      </c>
      <c r="D815" s="650" t="s">
        <v>3387</v>
      </c>
      <c r="E815" s="436" t="s">
        <v>1173</v>
      </c>
      <c r="F815" s="678">
        <v>100</v>
      </c>
      <c r="G815" s="678">
        <v>100</v>
      </c>
      <c r="H815" s="638">
        <v>0</v>
      </c>
      <c r="I815" s="678">
        <v>100</v>
      </c>
      <c r="J815" s="154"/>
    </row>
    <row r="816" spans="1:10" ht="18">
      <c r="A816" s="585">
        <v>808</v>
      </c>
      <c r="B816" s="665">
        <v>41087</v>
      </c>
      <c r="C816" s="239" t="s">
        <v>3388</v>
      </c>
      <c r="D816" s="650" t="s">
        <v>3389</v>
      </c>
      <c r="E816" s="436" t="s">
        <v>1173</v>
      </c>
      <c r="F816" s="678">
        <v>125</v>
      </c>
      <c r="G816" s="678">
        <v>125</v>
      </c>
      <c r="H816" s="638">
        <v>0</v>
      </c>
      <c r="I816" s="678">
        <v>125</v>
      </c>
      <c r="J816" s="154"/>
    </row>
    <row r="817" spans="1:10" ht="18">
      <c r="A817" s="585">
        <v>809</v>
      </c>
      <c r="B817" s="665">
        <v>41087</v>
      </c>
      <c r="C817" s="239" t="s">
        <v>3390</v>
      </c>
      <c r="D817" s="650" t="s">
        <v>3391</v>
      </c>
      <c r="E817" s="436" t="s">
        <v>1173</v>
      </c>
      <c r="F817" s="678">
        <v>125</v>
      </c>
      <c r="G817" s="678">
        <v>125</v>
      </c>
      <c r="H817" s="638">
        <v>0</v>
      </c>
      <c r="I817" s="678">
        <v>125</v>
      </c>
      <c r="J817" s="154"/>
    </row>
    <row r="818" spans="1:10" ht="18">
      <c r="A818" s="585">
        <v>810</v>
      </c>
      <c r="B818" s="665">
        <v>41093</v>
      </c>
      <c r="C818" s="239" t="s">
        <v>3392</v>
      </c>
      <c r="D818" s="650" t="s">
        <v>3393</v>
      </c>
      <c r="E818" s="436" t="s">
        <v>1173</v>
      </c>
      <c r="F818" s="678">
        <v>100</v>
      </c>
      <c r="G818" s="678">
        <v>100</v>
      </c>
      <c r="H818" s="638">
        <v>0</v>
      </c>
      <c r="I818" s="678">
        <v>100</v>
      </c>
      <c r="J818" s="154"/>
    </row>
    <row r="819" spans="1:10" ht="18">
      <c r="A819" s="585">
        <v>811</v>
      </c>
      <c r="B819" s="665">
        <v>41088</v>
      </c>
      <c r="C819" s="239" t="s">
        <v>3394</v>
      </c>
      <c r="D819" s="650" t="s">
        <v>3395</v>
      </c>
      <c r="E819" s="436" t="s">
        <v>1173</v>
      </c>
      <c r="F819" s="678">
        <v>100</v>
      </c>
      <c r="G819" s="678">
        <v>100</v>
      </c>
      <c r="H819" s="638">
        <v>0</v>
      </c>
      <c r="I819" s="678">
        <v>100</v>
      </c>
      <c r="J819" s="154"/>
    </row>
    <row r="820" spans="1:10" ht="18">
      <c r="A820" s="585">
        <v>812</v>
      </c>
      <c r="B820" s="665">
        <v>41084</v>
      </c>
      <c r="C820" s="239" t="s">
        <v>3396</v>
      </c>
      <c r="D820" s="650" t="s">
        <v>3397</v>
      </c>
      <c r="E820" s="436" t="s">
        <v>1173</v>
      </c>
      <c r="F820" s="678">
        <v>125</v>
      </c>
      <c r="G820" s="678">
        <v>125</v>
      </c>
      <c r="H820" s="638">
        <v>0</v>
      </c>
      <c r="I820" s="678">
        <v>125</v>
      </c>
      <c r="J820" s="154"/>
    </row>
    <row r="821" spans="1:10" ht="18">
      <c r="A821" s="585">
        <v>813</v>
      </c>
      <c r="B821" s="665">
        <v>41084</v>
      </c>
      <c r="C821" s="239" t="s">
        <v>3398</v>
      </c>
      <c r="D821" s="650" t="s">
        <v>3399</v>
      </c>
      <c r="E821" s="436" t="s">
        <v>1173</v>
      </c>
      <c r="F821" s="678">
        <v>125</v>
      </c>
      <c r="G821" s="678">
        <v>125</v>
      </c>
      <c r="H821" s="638">
        <v>0</v>
      </c>
      <c r="I821" s="678">
        <v>125</v>
      </c>
      <c r="J821" s="154"/>
    </row>
    <row r="822" spans="1:10" ht="18">
      <c r="A822" s="585">
        <v>814</v>
      </c>
      <c r="B822" s="665">
        <v>41084</v>
      </c>
      <c r="C822" s="239" t="s">
        <v>3400</v>
      </c>
      <c r="D822" s="650" t="s">
        <v>3401</v>
      </c>
      <c r="E822" s="436" t="s">
        <v>1173</v>
      </c>
      <c r="F822" s="678">
        <v>162.5</v>
      </c>
      <c r="G822" s="678">
        <v>162.5</v>
      </c>
      <c r="H822" s="638">
        <v>0</v>
      </c>
      <c r="I822" s="678">
        <v>162.5</v>
      </c>
      <c r="J822" s="154"/>
    </row>
    <row r="823" spans="1:10" ht="18">
      <c r="A823" s="585">
        <v>815</v>
      </c>
      <c r="B823" s="665">
        <v>41083</v>
      </c>
      <c r="C823" s="239" t="s">
        <v>3402</v>
      </c>
      <c r="D823" s="650" t="s">
        <v>3403</v>
      </c>
      <c r="E823" s="436" t="s">
        <v>1173</v>
      </c>
      <c r="F823" s="678">
        <v>162.5</v>
      </c>
      <c r="G823" s="678">
        <v>162.5</v>
      </c>
      <c r="H823" s="638">
        <v>0</v>
      </c>
      <c r="I823" s="678">
        <v>162.5</v>
      </c>
      <c r="J823" s="154"/>
    </row>
    <row r="824" spans="1:10" ht="18">
      <c r="A824" s="585">
        <v>816</v>
      </c>
      <c r="B824" s="665">
        <v>41083</v>
      </c>
      <c r="C824" s="239" t="s">
        <v>3404</v>
      </c>
      <c r="D824" s="650" t="s">
        <v>3405</v>
      </c>
      <c r="E824" s="436" t="s">
        <v>1173</v>
      </c>
      <c r="F824" s="678">
        <v>100</v>
      </c>
      <c r="G824" s="678">
        <v>100</v>
      </c>
      <c r="H824" s="638">
        <v>0</v>
      </c>
      <c r="I824" s="678">
        <v>100</v>
      </c>
      <c r="J824" s="154"/>
    </row>
    <row r="825" spans="1:10" ht="18">
      <c r="A825" s="585">
        <v>817</v>
      </c>
      <c r="B825" s="665">
        <v>41083</v>
      </c>
      <c r="C825" s="239" t="s">
        <v>3406</v>
      </c>
      <c r="D825" s="650" t="s">
        <v>3407</v>
      </c>
      <c r="E825" s="436" t="s">
        <v>1173</v>
      </c>
      <c r="F825" s="678">
        <v>125</v>
      </c>
      <c r="G825" s="678">
        <v>125</v>
      </c>
      <c r="H825" s="638">
        <v>0</v>
      </c>
      <c r="I825" s="678">
        <v>125</v>
      </c>
      <c r="J825" s="154"/>
    </row>
    <row r="826" spans="1:10" ht="18">
      <c r="A826" s="585">
        <v>818</v>
      </c>
      <c r="B826" s="665">
        <v>41083</v>
      </c>
      <c r="C826" s="239" t="s">
        <v>3408</v>
      </c>
      <c r="D826" s="650" t="s">
        <v>3409</v>
      </c>
      <c r="E826" s="436" t="s">
        <v>1173</v>
      </c>
      <c r="F826" s="678">
        <v>162.5</v>
      </c>
      <c r="G826" s="678">
        <v>162.5</v>
      </c>
      <c r="H826" s="638">
        <v>0</v>
      </c>
      <c r="I826" s="678">
        <v>162.5</v>
      </c>
      <c r="J826" s="154"/>
    </row>
    <row r="827" spans="1:10" ht="18">
      <c r="A827" s="585">
        <v>819</v>
      </c>
      <c r="B827" s="665">
        <v>41083</v>
      </c>
      <c r="C827" s="239" t="s">
        <v>3410</v>
      </c>
      <c r="D827" s="650" t="s">
        <v>3411</v>
      </c>
      <c r="E827" s="436" t="s">
        <v>1173</v>
      </c>
      <c r="F827" s="678">
        <v>100</v>
      </c>
      <c r="G827" s="678">
        <v>100</v>
      </c>
      <c r="H827" s="638">
        <v>0</v>
      </c>
      <c r="I827" s="678">
        <v>100</v>
      </c>
      <c r="J827" s="154"/>
    </row>
    <row r="828" spans="1:10" ht="18">
      <c r="A828" s="585">
        <v>820</v>
      </c>
      <c r="B828" s="665">
        <v>41083</v>
      </c>
      <c r="C828" s="239" t="s">
        <v>3412</v>
      </c>
      <c r="D828" s="650" t="s">
        <v>3413</v>
      </c>
      <c r="E828" s="436" t="s">
        <v>1173</v>
      </c>
      <c r="F828" s="678">
        <v>162.5</v>
      </c>
      <c r="G828" s="678">
        <v>162.5</v>
      </c>
      <c r="H828" s="638">
        <v>0</v>
      </c>
      <c r="I828" s="678">
        <v>162.5</v>
      </c>
      <c r="J828" s="154"/>
    </row>
    <row r="829" spans="1:10" ht="18">
      <c r="A829" s="585">
        <v>821</v>
      </c>
      <c r="B829" s="665">
        <v>41083</v>
      </c>
      <c r="C829" s="239" t="s">
        <v>3414</v>
      </c>
      <c r="D829" s="650" t="s">
        <v>3415</v>
      </c>
      <c r="E829" s="436" t="s">
        <v>1173</v>
      </c>
      <c r="F829" s="678">
        <v>100</v>
      </c>
      <c r="G829" s="678">
        <v>100</v>
      </c>
      <c r="H829" s="638">
        <v>0</v>
      </c>
      <c r="I829" s="678">
        <v>100</v>
      </c>
      <c r="J829" s="154"/>
    </row>
    <row r="830" spans="1:10" ht="18">
      <c r="A830" s="585">
        <v>822</v>
      </c>
      <c r="B830" s="665">
        <v>41083</v>
      </c>
      <c r="C830" s="239" t="s">
        <v>3416</v>
      </c>
      <c r="D830" s="650" t="s">
        <v>3417</v>
      </c>
      <c r="E830" s="436" t="s">
        <v>1173</v>
      </c>
      <c r="F830" s="678">
        <v>162.5</v>
      </c>
      <c r="G830" s="678">
        <v>162.5</v>
      </c>
      <c r="H830" s="638">
        <v>0</v>
      </c>
      <c r="I830" s="678">
        <v>162.5</v>
      </c>
      <c r="J830" s="154"/>
    </row>
    <row r="831" spans="1:10" ht="18">
      <c r="A831" s="585">
        <v>823</v>
      </c>
      <c r="B831" s="665">
        <v>41083</v>
      </c>
      <c r="C831" s="239" t="s">
        <v>3418</v>
      </c>
      <c r="D831" s="650" t="s">
        <v>3419</v>
      </c>
      <c r="E831" s="436" t="s">
        <v>1173</v>
      </c>
      <c r="F831" s="678">
        <v>162.5</v>
      </c>
      <c r="G831" s="678">
        <v>162.5</v>
      </c>
      <c r="H831" s="638">
        <v>0</v>
      </c>
      <c r="I831" s="678">
        <v>162.5</v>
      </c>
      <c r="J831" s="154"/>
    </row>
    <row r="832" spans="1:10" ht="18">
      <c r="A832" s="585">
        <v>824</v>
      </c>
      <c r="B832" s="665">
        <v>41083</v>
      </c>
      <c r="C832" s="239" t="s">
        <v>3420</v>
      </c>
      <c r="D832" s="650" t="s">
        <v>3421</v>
      </c>
      <c r="E832" s="436" t="s">
        <v>1173</v>
      </c>
      <c r="F832" s="678">
        <v>162.5</v>
      </c>
      <c r="G832" s="678">
        <v>162.5</v>
      </c>
      <c r="H832" s="638">
        <v>0</v>
      </c>
      <c r="I832" s="678">
        <v>162.5</v>
      </c>
      <c r="J832" s="154"/>
    </row>
    <row r="833" spans="1:10" ht="18">
      <c r="A833" s="585">
        <v>825</v>
      </c>
      <c r="B833" s="665">
        <v>41083</v>
      </c>
      <c r="C833" s="239" t="s">
        <v>3422</v>
      </c>
      <c r="D833" s="650" t="s">
        <v>3423</v>
      </c>
      <c r="E833" s="436" t="s">
        <v>1173</v>
      </c>
      <c r="F833" s="678">
        <v>100</v>
      </c>
      <c r="G833" s="678">
        <v>100</v>
      </c>
      <c r="H833" s="638">
        <v>0</v>
      </c>
      <c r="I833" s="678">
        <v>100</v>
      </c>
      <c r="J833" s="154"/>
    </row>
    <row r="834" spans="1:10" ht="18">
      <c r="A834" s="585">
        <v>826</v>
      </c>
      <c r="B834" s="665">
        <v>41083</v>
      </c>
      <c r="C834" s="239" t="s">
        <v>3424</v>
      </c>
      <c r="D834" s="650" t="s">
        <v>3425</v>
      </c>
      <c r="E834" s="436" t="s">
        <v>1173</v>
      </c>
      <c r="F834" s="678">
        <v>100</v>
      </c>
      <c r="G834" s="678">
        <v>100</v>
      </c>
      <c r="H834" s="638">
        <v>0</v>
      </c>
      <c r="I834" s="678">
        <v>100</v>
      </c>
      <c r="J834" s="154"/>
    </row>
    <row r="835" spans="1:10" ht="18">
      <c r="A835" s="585">
        <v>827</v>
      </c>
      <c r="B835" s="665">
        <v>41083</v>
      </c>
      <c r="C835" s="239" t="s">
        <v>3426</v>
      </c>
      <c r="D835" s="650" t="s">
        <v>3427</v>
      </c>
      <c r="E835" s="436" t="s">
        <v>1173</v>
      </c>
      <c r="F835" s="678">
        <v>162.5</v>
      </c>
      <c r="G835" s="678">
        <v>162.5</v>
      </c>
      <c r="H835" s="638">
        <v>0</v>
      </c>
      <c r="I835" s="678">
        <v>162.5</v>
      </c>
      <c r="J835" s="154"/>
    </row>
    <row r="836" spans="1:10" ht="18">
      <c r="A836" s="585">
        <v>828</v>
      </c>
      <c r="B836" s="665">
        <v>41065</v>
      </c>
      <c r="C836" s="239" t="s">
        <v>3428</v>
      </c>
      <c r="D836" s="650" t="s">
        <v>3429</v>
      </c>
      <c r="E836" s="436" t="s">
        <v>1173</v>
      </c>
      <c r="F836" s="678">
        <v>162.5</v>
      </c>
      <c r="G836" s="678">
        <v>162.5</v>
      </c>
      <c r="H836" s="638">
        <v>0</v>
      </c>
      <c r="I836" s="678">
        <v>162.5</v>
      </c>
      <c r="J836" s="154"/>
    </row>
    <row r="837" spans="1:10" ht="18">
      <c r="A837" s="585">
        <v>829</v>
      </c>
      <c r="B837" s="665">
        <v>41065</v>
      </c>
      <c r="C837" s="239" t="s">
        <v>3430</v>
      </c>
      <c r="D837" s="650" t="s">
        <v>3431</v>
      </c>
      <c r="E837" s="436" t="s">
        <v>1173</v>
      </c>
      <c r="F837" s="678">
        <v>162.5</v>
      </c>
      <c r="G837" s="678">
        <v>162.5</v>
      </c>
      <c r="H837" s="638">
        <v>0</v>
      </c>
      <c r="I837" s="678">
        <v>162.5</v>
      </c>
      <c r="J837" s="154"/>
    </row>
    <row r="838" spans="1:10" ht="18">
      <c r="A838" s="585">
        <v>830</v>
      </c>
      <c r="B838" s="665">
        <v>41065</v>
      </c>
      <c r="C838" s="239" t="s">
        <v>3432</v>
      </c>
      <c r="D838" s="650" t="s">
        <v>3433</v>
      </c>
      <c r="E838" s="436" t="s">
        <v>1173</v>
      </c>
      <c r="F838" s="678">
        <v>162.5</v>
      </c>
      <c r="G838" s="678">
        <v>162.5</v>
      </c>
      <c r="H838" s="638">
        <v>0</v>
      </c>
      <c r="I838" s="678">
        <v>162.5</v>
      </c>
      <c r="J838" s="154"/>
    </row>
    <row r="839" spans="1:10" ht="18">
      <c r="A839" s="585">
        <v>831</v>
      </c>
      <c r="B839" s="665">
        <v>41065</v>
      </c>
      <c r="C839" s="239" t="s">
        <v>3434</v>
      </c>
      <c r="D839" s="650" t="s">
        <v>3435</v>
      </c>
      <c r="E839" s="436" t="s">
        <v>1173</v>
      </c>
      <c r="F839" s="678">
        <v>125</v>
      </c>
      <c r="G839" s="678">
        <v>125</v>
      </c>
      <c r="H839" s="638">
        <v>0</v>
      </c>
      <c r="I839" s="678">
        <v>125</v>
      </c>
      <c r="J839" s="154"/>
    </row>
    <row r="840" spans="1:10" ht="18">
      <c r="A840" s="585">
        <v>832</v>
      </c>
      <c r="B840" s="665">
        <v>41065</v>
      </c>
      <c r="C840" s="239" t="s">
        <v>3436</v>
      </c>
      <c r="D840" s="650" t="s">
        <v>3437</v>
      </c>
      <c r="E840" s="436" t="s">
        <v>1173</v>
      </c>
      <c r="F840" s="678">
        <v>125</v>
      </c>
      <c r="G840" s="678">
        <v>125</v>
      </c>
      <c r="H840" s="638">
        <v>0</v>
      </c>
      <c r="I840" s="678">
        <v>125</v>
      </c>
      <c r="J840" s="154"/>
    </row>
    <row r="841" spans="1:10" ht="18">
      <c r="A841" s="585">
        <v>833</v>
      </c>
      <c r="B841" s="665">
        <v>41065</v>
      </c>
      <c r="C841" s="239" t="s">
        <v>3438</v>
      </c>
      <c r="D841" s="650" t="s">
        <v>3439</v>
      </c>
      <c r="E841" s="436" t="s">
        <v>1173</v>
      </c>
      <c r="F841" s="678">
        <v>125</v>
      </c>
      <c r="G841" s="678">
        <v>125</v>
      </c>
      <c r="H841" s="638">
        <v>0</v>
      </c>
      <c r="I841" s="678">
        <v>125</v>
      </c>
      <c r="J841" s="154"/>
    </row>
    <row r="842" spans="1:10" ht="18">
      <c r="A842" s="585">
        <v>834</v>
      </c>
      <c r="B842" s="665">
        <v>41065</v>
      </c>
      <c r="C842" s="239" t="s">
        <v>3440</v>
      </c>
      <c r="D842" s="650" t="s">
        <v>3441</v>
      </c>
      <c r="E842" s="436" t="s">
        <v>1173</v>
      </c>
      <c r="F842" s="678">
        <v>125</v>
      </c>
      <c r="G842" s="678">
        <v>125</v>
      </c>
      <c r="H842" s="638">
        <v>0</v>
      </c>
      <c r="I842" s="678">
        <v>125</v>
      </c>
      <c r="J842" s="154"/>
    </row>
    <row r="843" spans="1:10" ht="18">
      <c r="A843" s="585">
        <v>835</v>
      </c>
      <c r="B843" s="665">
        <v>41065</v>
      </c>
      <c r="C843" s="239" t="s">
        <v>3442</v>
      </c>
      <c r="D843" s="650" t="s">
        <v>3443</v>
      </c>
      <c r="E843" s="436" t="s">
        <v>1173</v>
      </c>
      <c r="F843" s="678">
        <v>125</v>
      </c>
      <c r="G843" s="678">
        <v>125</v>
      </c>
      <c r="H843" s="638">
        <v>0</v>
      </c>
      <c r="I843" s="678">
        <v>125</v>
      </c>
      <c r="J843" s="154"/>
    </row>
    <row r="844" spans="1:10" ht="18">
      <c r="A844" s="585">
        <v>836</v>
      </c>
      <c r="B844" s="665">
        <v>41065</v>
      </c>
      <c r="C844" s="239" t="s">
        <v>3444</v>
      </c>
      <c r="D844" s="650" t="s">
        <v>3445</v>
      </c>
      <c r="E844" s="436" t="s">
        <v>1173</v>
      </c>
      <c r="F844" s="678">
        <v>162.5</v>
      </c>
      <c r="G844" s="678">
        <v>162.5</v>
      </c>
      <c r="H844" s="638">
        <v>0</v>
      </c>
      <c r="I844" s="678">
        <v>162.5</v>
      </c>
      <c r="J844" s="154"/>
    </row>
    <row r="845" spans="1:10" ht="18">
      <c r="A845" s="585">
        <v>837</v>
      </c>
      <c r="B845" s="665">
        <v>41065</v>
      </c>
      <c r="C845" s="239" t="s">
        <v>3446</v>
      </c>
      <c r="D845" s="650" t="s">
        <v>3447</v>
      </c>
      <c r="E845" s="436" t="s">
        <v>1173</v>
      </c>
      <c r="F845" s="678">
        <v>162.5</v>
      </c>
      <c r="G845" s="678">
        <v>162.5</v>
      </c>
      <c r="H845" s="638">
        <v>0</v>
      </c>
      <c r="I845" s="678">
        <v>162.5</v>
      </c>
      <c r="J845" s="154"/>
    </row>
    <row r="846" spans="1:10" ht="18">
      <c r="A846" s="585">
        <v>838</v>
      </c>
      <c r="B846" s="665">
        <v>41065</v>
      </c>
      <c r="C846" s="239" t="s">
        <v>3448</v>
      </c>
      <c r="D846" s="650" t="s">
        <v>3449</v>
      </c>
      <c r="E846" s="436" t="s">
        <v>1173</v>
      </c>
      <c r="F846" s="678">
        <v>125</v>
      </c>
      <c r="G846" s="678">
        <v>125</v>
      </c>
      <c r="H846" s="638">
        <v>0</v>
      </c>
      <c r="I846" s="678">
        <v>125</v>
      </c>
      <c r="J846" s="154"/>
    </row>
    <row r="847" spans="1:10" ht="18">
      <c r="A847" s="585">
        <v>839</v>
      </c>
      <c r="B847" s="665">
        <v>41065</v>
      </c>
      <c r="C847" s="239" t="s">
        <v>3450</v>
      </c>
      <c r="D847" s="650" t="s">
        <v>3451</v>
      </c>
      <c r="E847" s="436" t="s">
        <v>1173</v>
      </c>
      <c r="F847" s="678">
        <v>125</v>
      </c>
      <c r="G847" s="678">
        <v>125</v>
      </c>
      <c r="H847" s="638">
        <v>0</v>
      </c>
      <c r="I847" s="678">
        <v>125</v>
      </c>
      <c r="J847" s="154"/>
    </row>
    <row r="848" spans="1:10" ht="18">
      <c r="A848" s="585">
        <v>840</v>
      </c>
      <c r="B848" s="665">
        <v>41065</v>
      </c>
      <c r="C848" s="239" t="s">
        <v>3452</v>
      </c>
      <c r="D848" s="650" t="s">
        <v>3453</v>
      </c>
      <c r="E848" s="436" t="s">
        <v>1173</v>
      </c>
      <c r="F848" s="678">
        <v>125</v>
      </c>
      <c r="G848" s="678">
        <v>125</v>
      </c>
      <c r="H848" s="638">
        <v>0</v>
      </c>
      <c r="I848" s="678">
        <v>125</v>
      </c>
      <c r="J848" s="154"/>
    </row>
    <row r="849" spans="1:10" ht="18">
      <c r="A849" s="585">
        <v>841</v>
      </c>
      <c r="B849" s="665">
        <v>41065</v>
      </c>
      <c r="C849" s="239" t="s">
        <v>3454</v>
      </c>
      <c r="D849" s="650" t="s">
        <v>3455</v>
      </c>
      <c r="E849" s="436" t="s">
        <v>1173</v>
      </c>
      <c r="F849" s="678">
        <v>125</v>
      </c>
      <c r="G849" s="678">
        <v>125</v>
      </c>
      <c r="H849" s="638">
        <v>0</v>
      </c>
      <c r="I849" s="678">
        <v>125</v>
      </c>
      <c r="J849" s="154"/>
    </row>
    <row r="850" spans="1:10" ht="18">
      <c r="A850" s="585">
        <v>842</v>
      </c>
      <c r="B850" s="665">
        <v>41065</v>
      </c>
      <c r="C850" s="239" t="s">
        <v>3456</v>
      </c>
      <c r="D850" s="650" t="s">
        <v>3457</v>
      </c>
      <c r="E850" s="436" t="s">
        <v>1173</v>
      </c>
      <c r="F850" s="678">
        <v>162.5</v>
      </c>
      <c r="G850" s="678">
        <v>162.5</v>
      </c>
      <c r="H850" s="638">
        <v>0</v>
      </c>
      <c r="I850" s="678">
        <v>162.5</v>
      </c>
      <c r="J850" s="154"/>
    </row>
    <row r="851" spans="1:10" ht="18">
      <c r="A851" s="585">
        <v>843</v>
      </c>
      <c r="B851" s="665">
        <v>41065</v>
      </c>
      <c r="C851" s="239" t="s">
        <v>3458</v>
      </c>
      <c r="D851" s="650" t="s">
        <v>3459</v>
      </c>
      <c r="E851" s="436" t="s">
        <v>1173</v>
      </c>
      <c r="F851" s="678">
        <v>162.5</v>
      </c>
      <c r="G851" s="678">
        <v>162.5</v>
      </c>
      <c r="H851" s="638">
        <v>0</v>
      </c>
      <c r="I851" s="678">
        <v>162.5</v>
      </c>
      <c r="J851" s="154"/>
    </row>
    <row r="852" spans="1:10" ht="18">
      <c r="A852" s="585">
        <v>844</v>
      </c>
      <c r="B852" s="665">
        <v>41065</v>
      </c>
      <c r="C852" s="239" t="s">
        <v>3460</v>
      </c>
      <c r="D852" s="650" t="s">
        <v>3461</v>
      </c>
      <c r="E852" s="436" t="s">
        <v>1173</v>
      </c>
      <c r="F852" s="678">
        <v>125</v>
      </c>
      <c r="G852" s="678">
        <v>125</v>
      </c>
      <c r="H852" s="638">
        <v>0</v>
      </c>
      <c r="I852" s="678">
        <v>125</v>
      </c>
      <c r="J852" s="154"/>
    </row>
    <row r="853" spans="1:10" ht="18">
      <c r="A853" s="585">
        <v>845</v>
      </c>
      <c r="B853" s="665">
        <v>41065</v>
      </c>
      <c r="C853" s="239" t="s">
        <v>3462</v>
      </c>
      <c r="D853" s="650" t="s">
        <v>3463</v>
      </c>
      <c r="E853" s="436" t="s">
        <v>1173</v>
      </c>
      <c r="F853" s="678">
        <v>162.5</v>
      </c>
      <c r="G853" s="678">
        <v>162.5</v>
      </c>
      <c r="H853" s="638">
        <v>0</v>
      </c>
      <c r="I853" s="678">
        <v>162.5</v>
      </c>
      <c r="J853" s="154"/>
    </row>
    <row r="854" spans="1:10" ht="18">
      <c r="A854" s="585">
        <v>846</v>
      </c>
      <c r="B854" s="665">
        <v>41065</v>
      </c>
      <c r="C854" s="239" t="s">
        <v>3464</v>
      </c>
      <c r="D854" s="650" t="s">
        <v>3465</v>
      </c>
      <c r="E854" s="436" t="s">
        <v>1173</v>
      </c>
      <c r="F854" s="678">
        <v>162.5</v>
      </c>
      <c r="G854" s="678">
        <v>162.5</v>
      </c>
      <c r="H854" s="638">
        <v>0</v>
      </c>
      <c r="I854" s="678">
        <v>162.5</v>
      </c>
      <c r="J854" s="154"/>
    </row>
    <row r="855" spans="1:10" ht="18">
      <c r="A855" s="585">
        <v>847</v>
      </c>
      <c r="B855" s="665">
        <v>41065</v>
      </c>
      <c r="C855" s="239" t="s">
        <v>3466</v>
      </c>
      <c r="D855" s="650" t="s">
        <v>3467</v>
      </c>
      <c r="E855" s="436" t="s">
        <v>1173</v>
      </c>
      <c r="F855" s="678">
        <v>162.5</v>
      </c>
      <c r="G855" s="678">
        <v>162.5</v>
      </c>
      <c r="H855" s="638">
        <v>0</v>
      </c>
      <c r="I855" s="678">
        <v>162.5</v>
      </c>
      <c r="J855" s="154"/>
    </row>
    <row r="856" spans="1:10" ht="18">
      <c r="A856" s="585">
        <v>848</v>
      </c>
      <c r="B856" s="665">
        <v>41065</v>
      </c>
      <c r="C856" s="239" t="s">
        <v>3468</v>
      </c>
      <c r="D856" s="650" t="s">
        <v>3469</v>
      </c>
      <c r="E856" s="436" t="s">
        <v>1173</v>
      </c>
      <c r="F856" s="678">
        <v>162.5</v>
      </c>
      <c r="G856" s="678">
        <v>162.5</v>
      </c>
      <c r="H856" s="638">
        <v>0</v>
      </c>
      <c r="I856" s="678">
        <v>162.5</v>
      </c>
      <c r="J856" s="154"/>
    </row>
    <row r="857" spans="1:10" ht="18">
      <c r="A857" s="585">
        <v>849</v>
      </c>
      <c r="B857" s="665">
        <v>41065</v>
      </c>
      <c r="C857" s="239" t="s">
        <v>3470</v>
      </c>
      <c r="D857" s="650" t="s">
        <v>3471</v>
      </c>
      <c r="E857" s="436" t="s">
        <v>1173</v>
      </c>
      <c r="F857" s="678">
        <v>125</v>
      </c>
      <c r="G857" s="678">
        <v>125</v>
      </c>
      <c r="H857" s="638">
        <v>0</v>
      </c>
      <c r="I857" s="678">
        <v>125</v>
      </c>
      <c r="J857" s="154"/>
    </row>
    <row r="858" spans="1:10" ht="18">
      <c r="A858" s="585">
        <v>850</v>
      </c>
      <c r="B858" s="665">
        <v>41065</v>
      </c>
      <c r="C858" s="239" t="s">
        <v>3472</v>
      </c>
      <c r="D858" s="650" t="s">
        <v>3473</v>
      </c>
      <c r="E858" s="436" t="s">
        <v>1173</v>
      </c>
      <c r="F858" s="678">
        <v>125</v>
      </c>
      <c r="G858" s="678">
        <v>125</v>
      </c>
      <c r="H858" s="638">
        <v>0</v>
      </c>
      <c r="I858" s="678">
        <v>125</v>
      </c>
      <c r="J858" s="154"/>
    </row>
    <row r="859" spans="1:10" ht="18">
      <c r="A859" s="585">
        <v>851</v>
      </c>
      <c r="B859" s="665">
        <v>41065</v>
      </c>
      <c r="C859" s="239" t="s">
        <v>3474</v>
      </c>
      <c r="D859" s="650" t="s">
        <v>3475</v>
      </c>
      <c r="E859" s="436" t="s">
        <v>1173</v>
      </c>
      <c r="F859" s="678">
        <v>162.5</v>
      </c>
      <c r="G859" s="678">
        <v>162.5</v>
      </c>
      <c r="H859" s="638">
        <v>0</v>
      </c>
      <c r="I859" s="678">
        <v>162.5</v>
      </c>
      <c r="J859" s="154"/>
    </row>
    <row r="860" spans="1:10" ht="18">
      <c r="A860" s="585">
        <v>852</v>
      </c>
      <c r="B860" s="665">
        <v>41065</v>
      </c>
      <c r="C860" s="239" t="s">
        <v>3476</v>
      </c>
      <c r="D860" s="650" t="s">
        <v>3477</v>
      </c>
      <c r="E860" s="436" t="s">
        <v>1173</v>
      </c>
      <c r="F860" s="678">
        <v>125</v>
      </c>
      <c r="G860" s="678">
        <v>125</v>
      </c>
      <c r="H860" s="638">
        <v>0</v>
      </c>
      <c r="I860" s="678">
        <v>125</v>
      </c>
      <c r="J860" s="154"/>
    </row>
    <row r="861" spans="1:10" ht="18">
      <c r="A861" s="585">
        <v>853</v>
      </c>
      <c r="B861" s="665">
        <v>41065</v>
      </c>
      <c r="C861" s="239" t="s">
        <v>3478</v>
      </c>
      <c r="D861" s="650" t="s">
        <v>3479</v>
      </c>
      <c r="E861" s="436" t="s">
        <v>1173</v>
      </c>
      <c r="F861" s="678">
        <v>125</v>
      </c>
      <c r="G861" s="678">
        <v>125</v>
      </c>
      <c r="H861" s="638">
        <v>0</v>
      </c>
      <c r="I861" s="678">
        <v>125</v>
      </c>
      <c r="J861" s="154"/>
    </row>
    <row r="862" spans="1:10" ht="18">
      <c r="A862" s="585">
        <v>854</v>
      </c>
      <c r="B862" s="665">
        <v>41065</v>
      </c>
      <c r="C862" s="239" t="s">
        <v>3480</v>
      </c>
      <c r="D862" s="650" t="s">
        <v>3481</v>
      </c>
      <c r="E862" s="436" t="s">
        <v>1173</v>
      </c>
      <c r="F862" s="678">
        <v>125</v>
      </c>
      <c r="G862" s="678">
        <v>125</v>
      </c>
      <c r="H862" s="638">
        <v>0</v>
      </c>
      <c r="I862" s="678">
        <v>125</v>
      </c>
      <c r="J862" s="154"/>
    </row>
    <row r="863" spans="1:10" ht="18">
      <c r="A863" s="585">
        <v>855</v>
      </c>
      <c r="B863" s="665">
        <v>41065</v>
      </c>
      <c r="C863" s="239" t="s">
        <v>3482</v>
      </c>
      <c r="D863" s="650" t="s">
        <v>3483</v>
      </c>
      <c r="E863" s="436" t="s">
        <v>1173</v>
      </c>
      <c r="F863" s="678">
        <v>162.5</v>
      </c>
      <c r="G863" s="678">
        <v>162.5</v>
      </c>
      <c r="H863" s="638">
        <v>0</v>
      </c>
      <c r="I863" s="678">
        <v>162.5</v>
      </c>
      <c r="J863" s="154"/>
    </row>
    <row r="864" spans="1:10" ht="18">
      <c r="A864" s="585">
        <v>856</v>
      </c>
      <c r="B864" s="665">
        <v>41065</v>
      </c>
      <c r="C864" s="239" t="s">
        <v>3484</v>
      </c>
      <c r="D864" s="650" t="s">
        <v>3485</v>
      </c>
      <c r="E864" s="436" t="s">
        <v>1173</v>
      </c>
      <c r="F864" s="678">
        <v>125</v>
      </c>
      <c r="G864" s="678">
        <v>125</v>
      </c>
      <c r="H864" s="638">
        <v>0</v>
      </c>
      <c r="I864" s="678">
        <v>125</v>
      </c>
      <c r="J864" s="154"/>
    </row>
    <row r="865" spans="1:10" ht="18">
      <c r="A865" s="585">
        <v>857</v>
      </c>
      <c r="B865" s="665">
        <v>41065</v>
      </c>
      <c r="C865" s="239" t="s">
        <v>3486</v>
      </c>
      <c r="D865" s="650" t="s">
        <v>3487</v>
      </c>
      <c r="E865" s="436" t="s">
        <v>1173</v>
      </c>
      <c r="F865" s="678">
        <v>125</v>
      </c>
      <c r="G865" s="678">
        <v>125</v>
      </c>
      <c r="H865" s="638">
        <v>0</v>
      </c>
      <c r="I865" s="678">
        <v>125</v>
      </c>
      <c r="J865" s="154"/>
    </row>
    <row r="866" spans="1:10" ht="18">
      <c r="A866" s="585">
        <v>858</v>
      </c>
      <c r="B866" s="665">
        <v>41065</v>
      </c>
      <c r="C866" s="239" t="s">
        <v>3488</v>
      </c>
      <c r="D866" s="650" t="s">
        <v>3489</v>
      </c>
      <c r="E866" s="436" t="s">
        <v>1173</v>
      </c>
      <c r="F866" s="678">
        <v>162.5</v>
      </c>
      <c r="G866" s="678">
        <v>162.5</v>
      </c>
      <c r="H866" s="638">
        <v>0</v>
      </c>
      <c r="I866" s="678">
        <v>162.5</v>
      </c>
      <c r="J866" s="154"/>
    </row>
    <row r="867" spans="1:10" ht="18">
      <c r="A867" s="585">
        <v>859</v>
      </c>
      <c r="B867" s="665">
        <v>41065</v>
      </c>
      <c r="C867" s="239" t="s">
        <v>3490</v>
      </c>
      <c r="D867" s="650" t="s">
        <v>3491</v>
      </c>
      <c r="E867" s="436" t="s">
        <v>1173</v>
      </c>
      <c r="F867" s="678">
        <v>125</v>
      </c>
      <c r="G867" s="678">
        <v>125</v>
      </c>
      <c r="H867" s="638">
        <v>0</v>
      </c>
      <c r="I867" s="678">
        <v>125</v>
      </c>
      <c r="J867" s="154"/>
    </row>
    <row r="868" spans="1:10" ht="18">
      <c r="A868" s="585">
        <v>860</v>
      </c>
      <c r="B868" s="665">
        <v>41065</v>
      </c>
      <c r="C868" s="239" t="s">
        <v>3492</v>
      </c>
      <c r="D868" s="650" t="s">
        <v>3493</v>
      </c>
      <c r="E868" s="436" t="s">
        <v>1173</v>
      </c>
      <c r="F868" s="678">
        <v>125</v>
      </c>
      <c r="G868" s="678">
        <v>125</v>
      </c>
      <c r="H868" s="638">
        <v>0</v>
      </c>
      <c r="I868" s="678">
        <v>125</v>
      </c>
      <c r="J868" s="154"/>
    </row>
    <row r="869" spans="1:10" ht="18">
      <c r="A869" s="585">
        <v>861</v>
      </c>
      <c r="B869" s="665">
        <v>41065</v>
      </c>
      <c r="C869" s="239" t="s">
        <v>3494</v>
      </c>
      <c r="D869" s="650" t="s">
        <v>3495</v>
      </c>
      <c r="E869" s="436" t="s">
        <v>1173</v>
      </c>
      <c r="F869" s="678">
        <v>162.5</v>
      </c>
      <c r="G869" s="678">
        <v>162.5</v>
      </c>
      <c r="H869" s="638">
        <v>0</v>
      </c>
      <c r="I869" s="678">
        <v>162.5</v>
      </c>
      <c r="J869" s="154"/>
    </row>
    <row r="870" spans="1:10" ht="18">
      <c r="A870" s="585">
        <v>862</v>
      </c>
      <c r="B870" s="665">
        <v>41065</v>
      </c>
      <c r="C870" s="239" t="s">
        <v>3496</v>
      </c>
      <c r="D870" s="650" t="s">
        <v>3497</v>
      </c>
      <c r="E870" s="436" t="s">
        <v>1173</v>
      </c>
      <c r="F870" s="678">
        <v>125</v>
      </c>
      <c r="G870" s="678">
        <v>125</v>
      </c>
      <c r="H870" s="638">
        <v>0</v>
      </c>
      <c r="I870" s="678">
        <v>125</v>
      </c>
      <c r="J870" s="154"/>
    </row>
    <row r="871" spans="1:10" ht="18">
      <c r="A871" s="585">
        <v>863</v>
      </c>
      <c r="B871" s="665">
        <v>41065</v>
      </c>
      <c r="C871" s="239" t="s">
        <v>3498</v>
      </c>
      <c r="D871" s="650" t="s">
        <v>3499</v>
      </c>
      <c r="E871" s="436" t="s">
        <v>1173</v>
      </c>
      <c r="F871" s="678">
        <v>162.5</v>
      </c>
      <c r="G871" s="678">
        <v>162.5</v>
      </c>
      <c r="H871" s="638">
        <v>0</v>
      </c>
      <c r="I871" s="678">
        <v>162.5</v>
      </c>
      <c r="J871" s="154"/>
    </row>
    <row r="872" spans="1:10" ht="18">
      <c r="A872" s="585">
        <v>864</v>
      </c>
      <c r="B872" s="665">
        <v>41065</v>
      </c>
      <c r="C872" s="239" t="s">
        <v>3500</v>
      </c>
      <c r="D872" s="650" t="s">
        <v>3501</v>
      </c>
      <c r="E872" s="436" t="s">
        <v>1173</v>
      </c>
      <c r="F872" s="678">
        <v>162.5</v>
      </c>
      <c r="G872" s="678">
        <v>162.5</v>
      </c>
      <c r="H872" s="638">
        <v>0</v>
      </c>
      <c r="I872" s="678">
        <v>162.5</v>
      </c>
      <c r="J872" s="154"/>
    </row>
    <row r="873" spans="1:10" ht="18">
      <c r="A873" s="585">
        <v>865</v>
      </c>
      <c r="B873" s="665">
        <v>41065</v>
      </c>
      <c r="C873" s="239" t="s">
        <v>3502</v>
      </c>
      <c r="D873" s="650" t="s">
        <v>3503</v>
      </c>
      <c r="E873" s="436" t="s">
        <v>1173</v>
      </c>
      <c r="F873" s="678">
        <v>162.5</v>
      </c>
      <c r="G873" s="678">
        <v>162.5</v>
      </c>
      <c r="H873" s="638">
        <v>0</v>
      </c>
      <c r="I873" s="678">
        <v>162.5</v>
      </c>
      <c r="J873" s="154"/>
    </row>
    <row r="874" spans="1:10" ht="18">
      <c r="A874" s="585">
        <v>866</v>
      </c>
      <c r="B874" s="665">
        <v>41065</v>
      </c>
      <c r="C874" s="239" t="s">
        <v>3504</v>
      </c>
      <c r="D874" s="650" t="s">
        <v>3505</v>
      </c>
      <c r="E874" s="436" t="s">
        <v>1173</v>
      </c>
      <c r="F874" s="678">
        <v>162.5</v>
      </c>
      <c r="G874" s="678">
        <v>162.5</v>
      </c>
      <c r="H874" s="638">
        <v>0</v>
      </c>
      <c r="I874" s="678">
        <v>162.5</v>
      </c>
      <c r="J874" s="154"/>
    </row>
    <row r="875" spans="1:10" ht="18">
      <c r="A875" s="585">
        <v>867</v>
      </c>
      <c r="B875" s="665">
        <v>41065</v>
      </c>
      <c r="C875" s="239" t="s">
        <v>3506</v>
      </c>
      <c r="D875" s="650" t="s">
        <v>3507</v>
      </c>
      <c r="E875" s="436" t="s">
        <v>1173</v>
      </c>
      <c r="F875" s="678">
        <v>162.5</v>
      </c>
      <c r="G875" s="678">
        <v>162.5</v>
      </c>
      <c r="H875" s="638">
        <v>0</v>
      </c>
      <c r="I875" s="678">
        <v>162.5</v>
      </c>
      <c r="J875" s="154"/>
    </row>
    <row r="876" spans="1:10" ht="18">
      <c r="A876" s="585">
        <v>868</v>
      </c>
      <c r="B876" s="665">
        <v>41065</v>
      </c>
      <c r="C876" s="239" t="s">
        <v>3508</v>
      </c>
      <c r="D876" s="650" t="s">
        <v>3509</v>
      </c>
      <c r="E876" s="436" t="s">
        <v>1173</v>
      </c>
      <c r="F876" s="678">
        <v>125</v>
      </c>
      <c r="G876" s="678">
        <v>125</v>
      </c>
      <c r="H876" s="638">
        <v>0</v>
      </c>
      <c r="I876" s="678">
        <v>125</v>
      </c>
      <c r="J876" s="154"/>
    </row>
    <row r="877" spans="1:10" ht="18">
      <c r="A877" s="585">
        <v>869</v>
      </c>
      <c r="B877" s="665">
        <v>41065</v>
      </c>
      <c r="C877" s="239" t="s">
        <v>3510</v>
      </c>
      <c r="D877" s="650" t="s">
        <v>3511</v>
      </c>
      <c r="E877" s="436" t="s">
        <v>1173</v>
      </c>
      <c r="F877" s="678">
        <v>125</v>
      </c>
      <c r="G877" s="678">
        <v>125</v>
      </c>
      <c r="H877" s="638">
        <v>0</v>
      </c>
      <c r="I877" s="678">
        <v>125</v>
      </c>
      <c r="J877" s="154"/>
    </row>
    <row r="878" spans="1:10" ht="18">
      <c r="A878" s="585">
        <v>870</v>
      </c>
      <c r="B878" s="665">
        <v>41065</v>
      </c>
      <c r="C878" s="239" t="s">
        <v>3512</v>
      </c>
      <c r="D878" s="650" t="s">
        <v>3513</v>
      </c>
      <c r="E878" s="436" t="s">
        <v>1173</v>
      </c>
      <c r="F878" s="678">
        <v>125</v>
      </c>
      <c r="G878" s="678">
        <v>125</v>
      </c>
      <c r="H878" s="638">
        <v>0</v>
      </c>
      <c r="I878" s="678">
        <v>125</v>
      </c>
      <c r="J878" s="154"/>
    </row>
    <row r="879" spans="1:10" ht="18">
      <c r="A879" s="585">
        <v>871</v>
      </c>
      <c r="B879" s="665">
        <v>41065</v>
      </c>
      <c r="C879" s="239" t="s">
        <v>3514</v>
      </c>
      <c r="D879" s="650" t="s">
        <v>3515</v>
      </c>
      <c r="E879" s="436" t="s">
        <v>1173</v>
      </c>
      <c r="F879" s="678">
        <v>162.5</v>
      </c>
      <c r="G879" s="678">
        <v>162.5</v>
      </c>
      <c r="H879" s="638">
        <v>0</v>
      </c>
      <c r="I879" s="678">
        <v>162.5</v>
      </c>
      <c r="J879" s="154"/>
    </row>
    <row r="880" spans="1:10" ht="18">
      <c r="A880" s="585">
        <v>872</v>
      </c>
      <c r="B880" s="665">
        <v>41065</v>
      </c>
      <c r="C880" s="239" t="s">
        <v>3516</v>
      </c>
      <c r="D880" s="650" t="s">
        <v>3517</v>
      </c>
      <c r="E880" s="436" t="s">
        <v>1173</v>
      </c>
      <c r="F880" s="678">
        <v>125</v>
      </c>
      <c r="G880" s="678">
        <v>125</v>
      </c>
      <c r="H880" s="638">
        <v>0</v>
      </c>
      <c r="I880" s="678">
        <v>125</v>
      </c>
      <c r="J880" s="154"/>
    </row>
    <row r="881" spans="1:10" ht="18">
      <c r="A881" s="585">
        <v>873</v>
      </c>
      <c r="B881" s="665">
        <v>41065</v>
      </c>
      <c r="C881" s="239" t="s">
        <v>3518</v>
      </c>
      <c r="D881" s="650" t="s">
        <v>3519</v>
      </c>
      <c r="E881" s="436" t="s">
        <v>1173</v>
      </c>
      <c r="F881" s="678">
        <v>162.5</v>
      </c>
      <c r="G881" s="678">
        <v>162.5</v>
      </c>
      <c r="H881" s="638">
        <v>0</v>
      </c>
      <c r="I881" s="678">
        <v>162.5</v>
      </c>
      <c r="J881" s="154"/>
    </row>
    <row r="882" spans="1:10" ht="18">
      <c r="A882" s="585">
        <v>874</v>
      </c>
      <c r="B882" s="665">
        <v>41065</v>
      </c>
      <c r="C882" s="239" t="s">
        <v>3520</v>
      </c>
      <c r="D882" s="650" t="s">
        <v>3521</v>
      </c>
      <c r="E882" s="436" t="s">
        <v>1173</v>
      </c>
      <c r="F882" s="678">
        <v>162.5</v>
      </c>
      <c r="G882" s="678">
        <v>162.5</v>
      </c>
      <c r="H882" s="638">
        <v>0</v>
      </c>
      <c r="I882" s="678">
        <v>162.5</v>
      </c>
      <c r="J882" s="154"/>
    </row>
    <row r="883" spans="1:10" ht="18">
      <c r="A883" s="585">
        <v>875</v>
      </c>
      <c r="B883" s="665">
        <v>41065</v>
      </c>
      <c r="C883" s="239" t="s">
        <v>3522</v>
      </c>
      <c r="D883" s="650" t="s">
        <v>3523</v>
      </c>
      <c r="E883" s="436" t="s">
        <v>1173</v>
      </c>
      <c r="F883" s="678">
        <v>125</v>
      </c>
      <c r="G883" s="678">
        <v>125</v>
      </c>
      <c r="H883" s="638">
        <v>0</v>
      </c>
      <c r="I883" s="678">
        <v>125</v>
      </c>
      <c r="J883" s="154"/>
    </row>
    <row r="884" spans="1:10" ht="18">
      <c r="A884" s="585">
        <v>876</v>
      </c>
      <c r="B884" s="665">
        <v>41065</v>
      </c>
      <c r="C884" s="239" t="s">
        <v>3524</v>
      </c>
      <c r="D884" s="650" t="s">
        <v>3525</v>
      </c>
      <c r="E884" s="436" t="s">
        <v>1173</v>
      </c>
      <c r="F884" s="678">
        <v>125</v>
      </c>
      <c r="G884" s="678">
        <v>125</v>
      </c>
      <c r="H884" s="638">
        <v>0</v>
      </c>
      <c r="I884" s="678">
        <v>125</v>
      </c>
      <c r="J884" s="154"/>
    </row>
    <row r="885" spans="1:10" ht="18">
      <c r="A885" s="585">
        <v>877</v>
      </c>
      <c r="B885" s="665">
        <v>41083</v>
      </c>
      <c r="C885" s="239" t="s">
        <v>3526</v>
      </c>
      <c r="D885" s="650" t="s">
        <v>3527</v>
      </c>
      <c r="E885" s="436" t="s">
        <v>1173</v>
      </c>
      <c r="F885" s="678">
        <v>125</v>
      </c>
      <c r="G885" s="678">
        <v>125</v>
      </c>
      <c r="H885" s="638">
        <v>0</v>
      </c>
      <c r="I885" s="678">
        <v>125</v>
      </c>
      <c r="J885" s="154"/>
    </row>
    <row r="886" spans="1:10" ht="18">
      <c r="A886" s="585">
        <v>878</v>
      </c>
      <c r="B886" s="665">
        <v>41085</v>
      </c>
      <c r="C886" s="239" t="s">
        <v>3528</v>
      </c>
      <c r="D886" s="650" t="s">
        <v>3529</v>
      </c>
      <c r="E886" s="436" t="s">
        <v>1173</v>
      </c>
      <c r="F886" s="678">
        <v>125</v>
      </c>
      <c r="G886" s="678">
        <v>125</v>
      </c>
      <c r="H886" s="638">
        <v>0</v>
      </c>
      <c r="I886" s="678">
        <v>125</v>
      </c>
      <c r="J886" s="154"/>
    </row>
    <row r="887" spans="1:10" ht="18">
      <c r="A887" s="585">
        <v>879</v>
      </c>
      <c r="B887" s="665">
        <v>41083</v>
      </c>
      <c r="C887" s="239" t="s">
        <v>3530</v>
      </c>
      <c r="D887" s="650" t="s">
        <v>3531</v>
      </c>
      <c r="E887" s="436" t="s">
        <v>1173</v>
      </c>
      <c r="F887" s="678">
        <v>125</v>
      </c>
      <c r="G887" s="678">
        <v>125</v>
      </c>
      <c r="H887" s="638">
        <v>0</v>
      </c>
      <c r="I887" s="678">
        <v>125</v>
      </c>
      <c r="J887" s="154"/>
    </row>
    <row r="888" spans="1:10" ht="18">
      <c r="A888" s="585">
        <v>880</v>
      </c>
      <c r="B888" s="665">
        <v>41083</v>
      </c>
      <c r="C888" s="239" t="s">
        <v>3532</v>
      </c>
      <c r="D888" s="650" t="s">
        <v>3533</v>
      </c>
      <c r="E888" s="436" t="s">
        <v>1173</v>
      </c>
      <c r="F888" s="678">
        <v>162.5</v>
      </c>
      <c r="G888" s="678">
        <v>162.5</v>
      </c>
      <c r="H888" s="638">
        <v>0</v>
      </c>
      <c r="I888" s="678">
        <v>162.5</v>
      </c>
      <c r="J888" s="154"/>
    </row>
    <row r="889" spans="1:10" ht="18">
      <c r="A889" s="585">
        <v>881</v>
      </c>
      <c r="B889" s="665">
        <v>41083</v>
      </c>
      <c r="C889" s="239" t="s">
        <v>3534</v>
      </c>
      <c r="D889" s="650" t="s">
        <v>3535</v>
      </c>
      <c r="E889" s="436" t="s">
        <v>1173</v>
      </c>
      <c r="F889" s="678">
        <v>162.5</v>
      </c>
      <c r="G889" s="678">
        <v>162.5</v>
      </c>
      <c r="H889" s="638">
        <v>0</v>
      </c>
      <c r="I889" s="678">
        <v>162.5</v>
      </c>
      <c r="J889" s="154"/>
    </row>
    <row r="890" spans="1:10" ht="18">
      <c r="A890" s="585">
        <v>882</v>
      </c>
      <c r="B890" s="665">
        <v>41083</v>
      </c>
      <c r="C890" s="239" t="s">
        <v>3536</v>
      </c>
      <c r="D890" s="650" t="s">
        <v>3537</v>
      </c>
      <c r="E890" s="436" t="s">
        <v>1173</v>
      </c>
      <c r="F890" s="678">
        <v>125</v>
      </c>
      <c r="G890" s="678">
        <v>125</v>
      </c>
      <c r="H890" s="638">
        <v>0</v>
      </c>
      <c r="I890" s="678">
        <v>125</v>
      </c>
      <c r="J890" s="154"/>
    </row>
    <row r="891" spans="1:10" ht="18">
      <c r="A891" s="585">
        <v>883</v>
      </c>
      <c r="B891" s="665">
        <v>41083</v>
      </c>
      <c r="C891" s="239" t="s">
        <v>3538</v>
      </c>
      <c r="D891" s="650" t="s">
        <v>3539</v>
      </c>
      <c r="E891" s="436" t="s">
        <v>1173</v>
      </c>
      <c r="F891" s="678">
        <v>125</v>
      </c>
      <c r="G891" s="678">
        <v>125</v>
      </c>
      <c r="H891" s="638">
        <v>0</v>
      </c>
      <c r="I891" s="678">
        <v>125</v>
      </c>
      <c r="J891" s="154"/>
    </row>
    <row r="892" spans="1:10" ht="18">
      <c r="A892" s="585">
        <v>884</v>
      </c>
      <c r="B892" s="665">
        <v>41083</v>
      </c>
      <c r="C892" s="239" t="s">
        <v>3540</v>
      </c>
      <c r="D892" s="650" t="s">
        <v>3541</v>
      </c>
      <c r="E892" s="436" t="s">
        <v>1173</v>
      </c>
      <c r="F892" s="678">
        <v>100</v>
      </c>
      <c r="G892" s="678">
        <v>100</v>
      </c>
      <c r="H892" s="638">
        <v>0</v>
      </c>
      <c r="I892" s="678">
        <v>100</v>
      </c>
      <c r="J892" s="154"/>
    </row>
    <row r="893" spans="1:10" ht="18">
      <c r="A893" s="585">
        <v>885</v>
      </c>
      <c r="B893" s="665">
        <v>41083</v>
      </c>
      <c r="C893" s="239" t="s">
        <v>3542</v>
      </c>
      <c r="D893" s="650" t="s">
        <v>3543</v>
      </c>
      <c r="E893" s="436" t="s">
        <v>1173</v>
      </c>
      <c r="F893" s="678">
        <v>162.5</v>
      </c>
      <c r="G893" s="678">
        <v>162.5</v>
      </c>
      <c r="H893" s="638">
        <v>0</v>
      </c>
      <c r="I893" s="678">
        <v>162.5</v>
      </c>
      <c r="J893" s="154"/>
    </row>
    <row r="894" spans="1:10" ht="18">
      <c r="A894" s="585">
        <v>886</v>
      </c>
      <c r="B894" s="665">
        <v>41083</v>
      </c>
      <c r="C894" s="239" t="s">
        <v>3544</v>
      </c>
      <c r="D894" s="650" t="s">
        <v>3545</v>
      </c>
      <c r="E894" s="436" t="s">
        <v>1173</v>
      </c>
      <c r="F894" s="678">
        <v>162.5</v>
      </c>
      <c r="G894" s="678">
        <v>162.5</v>
      </c>
      <c r="H894" s="638">
        <v>0</v>
      </c>
      <c r="I894" s="678">
        <v>162.5</v>
      </c>
      <c r="J894" s="154"/>
    </row>
    <row r="895" spans="1:10" ht="18">
      <c r="A895" s="585">
        <v>887</v>
      </c>
      <c r="B895" s="665">
        <v>41083</v>
      </c>
      <c r="C895" s="239" t="s">
        <v>3546</v>
      </c>
      <c r="D895" s="650" t="s">
        <v>3547</v>
      </c>
      <c r="E895" s="436" t="s">
        <v>1173</v>
      </c>
      <c r="F895" s="678">
        <v>125</v>
      </c>
      <c r="G895" s="678">
        <v>125</v>
      </c>
      <c r="H895" s="638">
        <v>0</v>
      </c>
      <c r="I895" s="678">
        <v>125</v>
      </c>
      <c r="J895" s="154"/>
    </row>
    <row r="896" spans="1:10" ht="18">
      <c r="A896" s="585">
        <v>888</v>
      </c>
      <c r="B896" s="665">
        <v>41083</v>
      </c>
      <c r="C896" s="239" t="s">
        <v>3548</v>
      </c>
      <c r="D896" s="650" t="s">
        <v>3549</v>
      </c>
      <c r="E896" s="436" t="s">
        <v>1173</v>
      </c>
      <c r="F896" s="678">
        <v>162.5</v>
      </c>
      <c r="G896" s="678">
        <v>162.5</v>
      </c>
      <c r="H896" s="638">
        <v>0</v>
      </c>
      <c r="I896" s="678">
        <v>162.5</v>
      </c>
      <c r="J896" s="154"/>
    </row>
    <row r="897" spans="1:10" ht="18">
      <c r="A897" s="585">
        <v>889</v>
      </c>
      <c r="B897" s="665">
        <v>41083</v>
      </c>
      <c r="C897" s="239" t="s">
        <v>3550</v>
      </c>
      <c r="D897" s="650" t="s">
        <v>3551</v>
      </c>
      <c r="E897" s="436" t="s">
        <v>1173</v>
      </c>
      <c r="F897" s="678">
        <v>162.5</v>
      </c>
      <c r="G897" s="678">
        <v>162.5</v>
      </c>
      <c r="H897" s="638">
        <v>0</v>
      </c>
      <c r="I897" s="678">
        <v>162.5</v>
      </c>
      <c r="J897" s="154"/>
    </row>
    <row r="898" spans="1:10" ht="18">
      <c r="A898" s="585">
        <v>890</v>
      </c>
      <c r="B898" s="665">
        <v>41083</v>
      </c>
      <c r="C898" s="239" t="s">
        <v>3552</v>
      </c>
      <c r="D898" s="650" t="s">
        <v>3553</v>
      </c>
      <c r="E898" s="436" t="s">
        <v>1173</v>
      </c>
      <c r="F898" s="678">
        <v>162.5</v>
      </c>
      <c r="G898" s="678">
        <v>162.5</v>
      </c>
      <c r="H898" s="638">
        <v>0</v>
      </c>
      <c r="I898" s="678">
        <v>162.5</v>
      </c>
      <c r="J898" s="154"/>
    </row>
    <row r="899" spans="1:10" ht="18">
      <c r="A899" s="585">
        <v>891</v>
      </c>
      <c r="B899" s="665">
        <v>41083</v>
      </c>
      <c r="C899" s="239" t="s">
        <v>3554</v>
      </c>
      <c r="D899" s="650" t="s">
        <v>3555</v>
      </c>
      <c r="E899" s="436" t="s">
        <v>1173</v>
      </c>
      <c r="F899" s="678">
        <v>162.5</v>
      </c>
      <c r="G899" s="678">
        <v>162.5</v>
      </c>
      <c r="H899" s="638">
        <v>0</v>
      </c>
      <c r="I899" s="678">
        <v>162.5</v>
      </c>
      <c r="J899" s="154"/>
    </row>
    <row r="900" spans="1:10" ht="18">
      <c r="A900" s="585">
        <v>892</v>
      </c>
      <c r="B900" s="665">
        <v>41083</v>
      </c>
      <c r="C900" s="239" t="s">
        <v>3556</v>
      </c>
      <c r="D900" s="650" t="s">
        <v>3557</v>
      </c>
      <c r="E900" s="436" t="s">
        <v>1173</v>
      </c>
      <c r="F900" s="678">
        <v>162.5</v>
      </c>
      <c r="G900" s="678">
        <v>162.5</v>
      </c>
      <c r="H900" s="638">
        <v>0</v>
      </c>
      <c r="I900" s="678">
        <v>162.5</v>
      </c>
      <c r="J900" s="154"/>
    </row>
    <row r="901" spans="1:10" ht="18">
      <c r="A901" s="585">
        <v>893</v>
      </c>
      <c r="B901" s="665">
        <v>41083</v>
      </c>
      <c r="C901" s="239" t="s">
        <v>3558</v>
      </c>
      <c r="D901" s="650" t="s">
        <v>3559</v>
      </c>
      <c r="E901" s="436" t="s">
        <v>1173</v>
      </c>
      <c r="F901" s="678">
        <v>162.5</v>
      </c>
      <c r="G901" s="678">
        <v>162.5</v>
      </c>
      <c r="H901" s="638">
        <v>0</v>
      </c>
      <c r="I901" s="678">
        <v>162.5</v>
      </c>
      <c r="J901" s="154"/>
    </row>
    <row r="902" spans="1:10" ht="18">
      <c r="A902" s="585">
        <v>894</v>
      </c>
      <c r="B902" s="665">
        <v>41083</v>
      </c>
      <c r="C902" s="239" t="s">
        <v>3560</v>
      </c>
      <c r="D902" s="650" t="s">
        <v>3561</v>
      </c>
      <c r="E902" s="436" t="s">
        <v>1173</v>
      </c>
      <c r="F902" s="678">
        <v>162.5</v>
      </c>
      <c r="G902" s="678">
        <v>162.5</v>
      </c>
      <c r="H902" s="638">
        <v>0</v>
      </c>
      <c r="I902" s="678">
        <v>162.5</v>
      </c>
      <c r="J902" s="154"/>
    </row>
    <row r="903" spans="1:10" ht="18">
      <c r="A903" s="585">
        <v>895</v>
      </c>
      <c r="B903" s="665">
        <v>41083</v>
      </c>
      <c r="C903" s="239" t="s">
        <v>3562</v>
      </c>
      <c r="D903" s="650" t="s">
        <v>3563</v>
      </c>
      <c r="E903" s="436" t="s">
        <v>1173</v>
      </c>
      <c r="F903" s="678">
        <v>162.5</v>
      </c>
      <c r="G903" s="678">
        <v>162.5</v>
      </c>
      <c r="H903" s="638">
        <v>0</v>
      </c>
      <c r="I903" s="678">
        <v>162.5</v>
      </c>
      <c r="J903" s="154"/>
    </row>
    <row r="904" spans="1:10" ht="18">
      <c r="A904" s="585">
        <v>896</v>
      </c>
      <c r="B904" s="665">
        <v>41083</v>
      </c>
      <c r="C904" s="239" t="s">
        <v>3564</v>
      </c>
      <c r="D904" s="650" t="s">
        <v>3565</v>
      </c>
      <c r="E904" s="436" t="s">
        <v>1173</v>
      </c>
      <c r="F904" s="678">
        <v>162.5</v>
      </c>
      <c r="G904" s="678">
        <v>162.5</v>
      </c>
      <c r="H904" s="638">
        <v>0</v>
      </c>
      <c r="I904" s="678">
        <v>162.5</v>
      </c>
      <c r="J904" s="154"/>
    </row>
    <row r="905" spans="1:10" ht="18">
      <c r="A905" s="585">
        <v>897</v>
      </c>
      <c r="B905" s="665">
        <v>41083</v>
      </c>
      <c r="C905" s="239" t="s">
        <v>3566</v>
      </c>
      <c r="D905" s="650" t="s">
        <v>3567</v>
      </c>
      <c r="E905" s="436" t="s">
        <v>1173</v>
      </c>
      <c r="F905" s="678">
        <v>162.5</v>
      </c>
      <c r="G905" s="678">
        <v>162.5</v>
      </c>
      <c r="H905" s="638">
        <v>0</v>
      </c>
      <c r="I905" s="678">
        <v>162.5</v>
      </c>
      <c r="J905" s="154"/>
    </row>
    <row r="906" spans="1:10" ht="18">
      <c r="A906" s="585">
        <v>898</v>
      </c>
      <c r="B906" s="665">
        <v>41083</v>
      </c>
      <c r="C906" s="239" t="s">
        <v>3568</v>
      </c>
      <c r="D906" s="650" t="s">
        <v>3569</v>
      </c>
      <c r="E906" s="436" t="s">
        <v>1173</v>
      </c>
      <c r="F906" s="678">
        <v>125</v>
      </c>
      <c r="G906" s="678">
        <v>125</v>
      </c>
      <c r="H906" s="638">
        <v>0</v>
      </c>
      <c r="I906" s="678">
        <v>125</v>
      </c>
      <c r="J906" s="154"/>
    </row>
    <row r="907" spans="1:10" ht="18">
      <c r="A907" s="585">
        <v>899</v>
      </c>
      <c r="B907" s="665">
        <v>41083</v>
      </c>
      <c r="C907" s="239" t="s">
        <v>3570</v>
      </c>
      <c r="D907" s="650" t="s">
        <v>3571</v>
      </c>
      <c r="E907" s="436" t="s">
        <v>1173</v>
      </c>
      <c r="F907" s="678">
        <v>125</v>
      </c>
      <c r="G907" s="678">
        <v>125</v>
      </c>
      <c r="H907" s="638">
        <v>0</v>
      </c>
      <c r="I907" s="678">
        <v>125</v>
      </c>
      <c r="J907" s="154"/>
    </row>
    <row r="908" spans="1:10" ht="18">
      <c r="A908" s="585">
        <v>900</v>
      </c>
      <c r="B908" s="665">
        <v>41083</v>
      </c>
      <c r="C908" s="239" t="s">
        <v>3572</v>
      </c>
      <c r="D908" s="650" t="s">
        <v>3573</v>
      </c>
      <c r="E908" s="436" t="s">
        <v>1173</v>
      </c>
      <c r="F908" s="678">
        <v>125</v>
      </c>
      <c r="G908" s="678">
        <v>125</v>
      </c>
      <c r="H908" s="638">
        <v>0</v>
      </c>
      <c r="I908" s="678">
        <v>125</v>
      </c>
      <c r="J908" s="154"/>
    </row>
    <row r="909" spans="1:10" ht="18">
      <c r="A909" s="585">
        <v>901</v>
      </c>
      <c r="B909" s="665">
        <v>41083</v>
      </c>
      <c r="C909" s="239" t="s">
        <v>3574</v>
      </c>
      <c r="D909" s="650" t="s">
        <v>3575</v>
      </c>
      <c r="E909" s="436" t="s">
        <v>1173</v>
      </c>
      <c r="F909" s="678">
        <v>125</v>
      </c>
      <c r="G909" s="678">
        <v>125</v>
      </c>
      <c r="H909" s="638">
        <v>0</v>
      </c>
      <c r="I909" s="678">
        <v>125</v>
      </c>
      <c r="J909" s="154"/>
    </row>
    <row r="910" spans="1:10" ht="18">
      <c r="A910" s="585">
        <v>902</v>
      </c>
      <c r="B910" s="665">
        <v>41083</v>
      </c>
      <c r="C910" s="239" t="s">
        <v>3576</v>
      </c>
      <c r="D910" s="650" t="s">
        <v>3577</v>
      </c>
      <c r="E910" s="436" t="s">
        <v>1173</v>
      </c>
      <c r="F910" s="678">
        <v>125</v>
      </c>
      <c r="G910" s="678">
        <v>125</v>
      </c>
      <c r="H910" s="638">
        <v>0</v>
      </c>
      <c r="I910" s="678">
        <v>125</v>
      </c>
      <c r="J910" s="154"/>
    </row>
    <row r="911" spans="1:10" ht="18">
      <c r="A911" s="585">
        <v>903</v>
      </c>
      <c r="B911" s="665">
        <v>41083</v>
      </c>
      <c r="C911" s="239" t="s">
        <v>3578</v>
      </c>
      <c r="D911" s="650" t="s">
        <v>3579</v>
      </c>
      <c r="E911" s="436" t="s">
        <v>1173</v>
      </c>
      <c r="F911" s="678">
        <v>125</v>
      </c>
      <c r="G911" s="678">
        <v>125</v>
      </c>
      <c r="H911" s="638">
        <v>0</v>
      </c>
      <c r="I911" s="678">
        <v>125</v>
      </c>
      <c r="J911" s="154"/>
    </row>
    <row r="912" spans="1:10" ht="18">
      <c r="A912" s="585">
        <v>904</v>
      </c>
      <c r="B912" s="665">
        <v>41083</v>
      </c>
      <c r="C912" s="239" t="s">
        <v>3580</v>
      </c>
      <c r="D912" s="650" t="s">
        <v>3581</v>
      </c>
      <c r="E912" s="436" t="s">
        <v>1173</v>
      </c>
      <c r="F912" s="678">
        <v>100</v>
      </c>
      <c r="G912" s="678">
        <v>100</v>
      </c>
      <c r="H912" s="638">
        <v>0</v>
      </c>
      <c r="I912" s="678">
        <v>100</v>
      </c>
      <c r="J912" s="154"/>
    </row>
    <row r="913" spans="1:10" ht="18">
      <c r="A913" s="585">
        <v>905</v>
      </c>
      <c r="B913" s="665">
        <v>41083</v>
      </c>
      <c r="C913" s="239" t="s">
        <v>3582</v>
      </c>
      <c r="D913" s="650" t="s">
        <v>3583</v>
      </c>
      <c r="E913" s="436" t="s">
        <v>1173</v>
      </c>
      <c r="F913" s="678">
        <v>100</v>
      </c>
      <c r="G913" s="678">
        <v>100</v>
      </c>
      <c r="H913" s="638">
        <v>0</v>
      </c>
      <c r="I913" s="678">
        <v>100</v>
      </c>
      <c r="J913" s="154"/>
    </row>
    <row r="914" spans="1:10" ht="18">
      <c r="A914" s="585">
        <v>906</v>
      </c>
      <c r="B914" s="665">
        <v>41083</v>
      </c>
      <c r="C914" s="239" t="s">
        <v>3584</v>
      </c>
      <c r="D914" s="650" t="s">
        <v>3585</v>
      </c>
      <c r="E914" s="436" t="s">
        <v>1173</v>
      </c>
      <c r="F914" s="678">
        <v>125</v>
      </c>
      <c r="G914" s="678">
        <v>125</v>
      </c>
      <c r="H914" s="638">
        <v>0</v>
      </c>
      <c r="I914" s="678">
        <v>125</v>
      </c>
      <c r="J914" s="154"/>
    </row>
    <row r="915" spans="1:10" ht="18">
      <c r="A915" s="585">
        <v>907</v>
      </c>
      <c r="B915" s="665">
        <v>41083</v>
      </c>
      <c r="C915" s="239" t="s">
        <v>3586</v>
      </c>
      <c r="D915" s="650" t="s">
        <v>3587</v>
      </c>
      <c r="E915" s="436" t="s">
        <v>1173</v>
      </c>
      <c r="F915" s="678">
        <v>125</v>
      </c>
      <c r="G915" s="678">
        <v>125</v>
      </c>
      <c r="H915" s="638">
        <v>0</v>
      </c>
      <c r="I915" s="678">
        <v>125</v>
      </c>
      <c r="J915" s="154"/>
    </row>
    <row r="916" spans="1:10" ht="18">
      <c r="A916" s="585">
        <v>908</v>
      </c>
      <c r="B916" s="665">
        <v>41083</v>
      </c>
      <c r="C916" s="239" t="s">
        <v>3588</v>
      </c>
      <c r="D916" s="650" t="s">
        <v>3589</v>
      </c>
      <c r="E916" s="436" t="s">
        <v>1173</v>
      </c>
      <c r="F916" s="678">
        <v>162.5</v>
      </c>
      <c r="G916" s="678">
        <v>162.5</v>
      </c>
      <c r="H916" s="638">
        <v>0</v>
      </c>
      <c r="I916" s="678">
        <v>162.5</v>
      </c>
      <c r="J916" s="154"/>
    </row>
    <row r="917" spans="1:10" ht="18">
      <c r="A917" s="585">
        <v>909</v>
      </c>
      <c r="B917" s="665">
        <v>41083</v>
      </c>
      <c r="C917" s="239" t="s">
        <v>3590</v>
      </c>
      <c r="D917" s="650" t="s">
        <v>3591</v>
      </c>
      <c r="E917" s="436" t="s">
        <v>1173</v>
      </c>
      <c r="F917" s="678">
        <v>162.5</v>
      </c>
      <c r="G917" s="678">
        <v>162.5</v>
      </c>
      <c r="H917" s="638">
        <v>0</v>
      </c>
      <c r="I917" s="678">
        <v>162.5</v>
      </c>
      <c r="J917" s="154"/>
    </row>
    <row r="918" spans="1:10" ht="18">
      <c r="A918" s="585">
        <v>910</v>
      </c>
      <c r="B918" s="665">
        <v>41083</v>
      </c>
      <c r="C918" s="239" t="s">
        <v>3592</v>
      </c>
      <c r="D918" s="650" t="s">
        <v>3593</v>
      </c>
      <c r="E918" s="436" t="s">
        <v>1173</v>
      </c>
      <c r="F918" s="678">
        <v>125</v>
      </c>
      <c r="G918" s="678">
        <v>125</v>
      </c>
      <c r="H918" s="638">
        <v>0</v>
      </c>
      <c r="I918" s="678">
        <v>125</v>
      </c>
      <c r="J918" s="154"/>
    </row>
    <row r="919" spans="1:10" ht="18">
      <c r="A919" s="585">
        <v>911</v>
      </c>
      <c r="B919" s="665">
        <v>41083</v>
      </c>
      <c r="C919" s="239" t="s">
        <v>3594</v>
      </c>
      <c r="D919" s="650" t="s">
        <v>3595</v>
      </c>
      <c r="E919" s="436" t="s">
        <v>1173</v>
      </c>
      <c r="F919" s="678">
        <v>125</v>
      </c>
      <c r="G919" s="678">
        <v>125</v>
      </c>
      <c r="H919" s="638">
        <v>0</v>
      </c>
      <c r="I919" s="678">
        <v>125</v>
      </c>
      <c r="J919" s="154"/>
    </row>
    <row r="920" spans="1:10" ht="18">
      <c r="A920" s="585">
        <v>912</v>
      </c>
      <c r="B920" s="665">
        <v>41083</v>
      </c>
      <c r="C920" s="239" t="s">
        <v>3596</v>
      </c>
      <c r="D920" s="650" t="s">
        <v>3597</v>
      </c>
      <c r="E920" s="436" t="s">
        <v>1173</v>
      </c>
      <c r="F920" s="678">
        <v>100</v>
      </c>
      <c r="G920" s="678">
        <v>100</v>
      </c>
      <c r="H920" s="638">
        <v>0</v>
      </c>
      <c r="I920" s="678">
        <v>100</v>
      </c>
      <c r="J920" s="154"/>
    </row>
    <row r="921" spans="1:10" ht="18">
      <c r="A921" s="585">
        <v>913</v>
      </c>
      <c r="B921" s="665">
        <v>41083</v>
      </c>
      <c r="C921" s="239" t="s">
        <v>3598</v>
      </c>
      <c r="D921" s="650" t="s">
        <v>3599</v>
      </c>
      <c r="E921" s="436" t="s">
        <v>1173</v>
      </c>
      <c r="F921" s="678">
        <v>162.5</v>
      </c>
      <c r="G921" s="678">
        <v>162.5</v>
      </c>
      <c r="H921" s="638">
        <v>0</v>
      </c>
      <c r="I921" s="678">
        <v>162.5</v>
      </c>
      <c r="J921" s="154"/>
    </row>
    <row r="922" spans="1:10" ht="18">
      <c r="A922" s="585">
        <v>914</v>
      </c>
      <c r="B922" s="665">
        <v>41083</v>
      </c>
      <c r="C922" s="239" t="s">
        <v>3600</v>
      </c>
      <c r="D922" s="650" t="s">
        <v>3601</v>
      </c>
      <c r="E922" s="436" t="s">
        <v>1173</v>
      </c>
      <c r="F922" s="678">
        <v>162.5</v>
      </c>
      <c r="G922" s="678">
        <v>162.5</v>
      </c>
      <c r="H922" s="638">
        <v>0</v>
      </c>
      <c r="I922" s="678">
        <v>162.5</v>
      </c>
      <c r="J922" s="154"/>
    </row>
    <row r="923" spans="1:10" ht="18">
      <c r="A923" s="585">
        <v>915</v>
      </c>
      <c r="B923" s="665">
        <v>41083</v>
      </c>
      <c r="C923" s="239" t="s">
        <v>3602</v>
      </c>
      <c r="D923" s="650" t="s">
        <v>3603</v>
      </c>
      <c r="E923" s="436" t="s">
        <v>1173</v>
      </c>
      <c r="F923" s="678">
        <v>125</v>
      </c>
      <c r="G923" s="678">
        <v>125</v>
      </c>
      <c r="H923" s="638">
        <v>0</v>
      </c>
      <c r="I923" s="678">
        <v>125</v>
      </c>
      <c r="J923" s="154"/>
    </row>
    <row r="924" spans="1:10" ht="18">
      <c r="A924" s="585">
        <v>916</v>
      </c>
      <c r="B924" s="665">
        <v>41083</v>
      </c>
      <c r="C924" s="239" t="s">
        <v>3604</v>
      </c>
      <c r="D924" s="650" t="s">
        <v>3605</v>
      </c>
      <c r="E924" s="436" t="s">
        <v>1173</v>
      </c>
      <c r="F924" s="678">
        <v>125</v>
      </c>
      <c r="G924" s="678">
        <v>125</v>
      </c>
      <c r="H924" s="638">
        <v>0</v>
      </c>
      <c r="I924" s="678">
        <v>125</v>
      </c>
      <c r="J924" s="154"/>
    </row>
    <row r="925" spans="1:10" ht="18">
      <c r="A925" s="585">
        <v>917</v>
      </c>
      <c r="B925" s="665">
        <v>41083</v>
      </c>
      <c r="C925" s="239" t="s">
        <v>3606</v>
      </c>
      <c r="D925" s="650" t="s">
        <v>3607</v>
      </c>
      <c r="E925" s="436" t="s">
        <v>1173</v>
      </c>
      <c r="F925" s="678">
        <v>100</v>
      </c>
      <c r="G925" s="678">
        <v>100</v>
      </c>
      <c r="H925" s="638">
        <v>0</v>
      </c>
      <c r="I925" s="678">
        <v>100</v>
      </c>
      <c r="J925" s="154"/>
    </row>
    <row r="926" spans="1:10" ht="18">
      <c r="A926" s="585">
        <v>918</v>
      </c>
      <c r="B926" s="665">
        <v>41083</v>
      </c>
      <c r="C926" s="239" t="s">
        <v>3608</v>
      </c>
      <c r="D926" s="650" t="s">
        <v>3609</v>
      </c>
      <c r="E926" s="436" t="s">
        <v>1173</v>
      </c>
      <c r="F926" s="678">
        <v>100</v>
      </c>
      <c r="G926" s="678">
        <v>100</v>
      </c>
      <c r="H926" s="638">
        <v>0</v>
      </c>
      <c r="I926" s="678">
        <v>100</v>
      </c>
      <c r="J926" s="154"/>
    </row>
    <row r="927" spans="1:10" ht="18">
      <c r="A927" s="585">
        <v>919</v>
      </c>
      <c r="B927" s="665">
        <v>41083</v>
      </c>
      <c r="C927" s="239" t="s">
        <v>3610</v>
      </c>
      <c r="D927" s="650" t="s">
        <v>3611</v>
      </c>
      <c r="E927" s="436" t="s">
        <v>1173</v>
      </c>
      <c r="F927" s="678">
        <v>125</v>
      </c>
      <c r="G927" s="678">
        <v>125</v>
      </c>
      <c r="H927" s="638">
        <v>0</v>
      </c>
      <c r="I927" s="678">
        <v>125</v>
      </c>
      <c r="J927" s="154"/>
    </row>
    <row r="928" spans="1:10" ht="18">
      <c r="A928" s="585">
        <v>920</v>
      </c>
      <c r="B928" s="665">
        <v>41083</v>
      </c>
      <c r="C928" s="239" t="s">
        <v>3612</v>
      </c>
      <c r="D928" s="650" t="s">
        <v>3613</v>
      </c>
      <c r="E928" s="436" t="s">
        <v>1173</v>
      </c>
      <c r="F928" s="678">
        <v>125</v>
      </c>
      <c r="G928" s="678">
        <v>125</v>
      </c>
      <c r="H928" s="638">
        <v>0</v>
      </c>
      <c r="I928" s="678">
        <v>125</v>
      </c>
      <c r="J928" s="154"/>
    </row>
    <row r="929" spans="1:10" ht="18">
      <c r="A929" s="585">
        <v>921</v>
      </c>
      <c r="B929" s="665">
        <v>41083</v>
      </c>
      <c r="C929" s="239" t="s">
        <v>3614</v>
      </c>
      <c r="D929" s="650" t="s">
        <v>3615</v>
      </c>
      <c r="E929" s="436" t="s">
        <v>1173</v>
      </c>
      <c r="F929" s="678">
        <v>162.5</v>
      </c>
      <c r="G929" s="678">
        <v>162.5</v>
      </c>
      <c r="H929" s="638">
        <v>0</v>
      </c>
      <c r="I929" s="678">
        <v>162.5</v>
      </c>
      <c r="J929" s="154"/>
    </row>
    <row r="930" spans="1:10" ht="18">
      <c r="A930" s="585">
        <v>922</v>
      </c>
      <c r="B930" s="665">
        <v>41083</v>
      </c>
      <c r="C930" s="239" t="s">
        <v>3616</v>
      </c>
      <c r="D930" s="650" t="s">
        <v>3617</v>
      </c>
      <c r="E930" s="436" t="s">
        <v>1173</v>
      </c>
      <c r="F930" s="678">
        <v>162.5</v>
      </c>
      <c r="G930" s="678">
        <v>162.5</v>
      </c>
      <c r="H930" s="638">
        <v>0</v>
      </c>
      <c r="I930" s="678">
        <v>162.5</v>
      </c>
      <c r="J930" s="154"/>
    </row>
    <row r="931" spans="1:10" ht="18">
      <c r="A931" s="585">
        <v>923</v>
      </c>
      <c r="B931" s="665">
        <v>41083</v>
      </c>
      <c r="C931" s="239" t="s">
        <v>3618</v>
      </c>
      <c r="D931" s="650" t="s">
        <v>3619</v>
      </c>
      <c r="E931" s="436" t="s">
        <v>1173</v>
      </c>
      <c r="F931" s="678">
        <v>125</v>
      </c>
      <c r="G931" s="678">
        <v>125</v>
      </c>
      <c r="H931" s="638">
        <v>0</v>
      </c>
      <c r="I931" s="678">
        <v>125</v>
      </c>
      <c r="J931" s="154"/>
    </row>
    <row r="932" spans="1:10" ht="18">
      <c r="A932" s="585">
        <v>924</v>
      </c>
      <c r="B932" s="665">
        <v>41083</v>
      </c>
      <c r="C932" s="239" t="s">
        <v>3620</v>
      </c>
      <c r="D932" s="650" t="s">
        <v>3621</v>
      </c>
      <c r="E932" s="436" t="s">
        <v>1173</v>
      </c>
      <c r="F932" s="678">
        <v>125</v>
      </c>
      <c r="G932" s="678">
        <v>125</v>
      </c>
      <c r="H932" s="638">
        <v>0</v>
      </c>
      <c r="I932" s="678">
        <v>125</v>
      </c>
      <c r="J932" s="154"/>
    </row>
    <row r="933" spans="1:10" ht="18">
      <c r="A933" s="585">
        <v>925</v>
      </c>
      <c r="B933" s="665">
        <v>41083</v>
      </c>
      <c r="C933" s="239" t="s">
        <v>3622</v>
      </c>
      <c r="D933" s="650" t="s">
        <v>3623</v>
      </c>
      <c r="E933" s="436" t="s">
        <v>1173</v>
      </c>
      <c r="F933" s="678">
        <v>100</v>
      </c>
      <c r="G933" s="678">
        <v>100</v>
      </c>
      <c r="H933" s="638">
        <v>0</v>
      </c>
      <c r="I933" s="678">
        <v>100</v>
      </c>
      <c r="J933" s="154"/>
    </row>
    <row r="934" spans="1:10" ht="18">
      <c r="A934" s="585">
        <v>926</v>
      </c>
      <c r="B934" s="665">
        <v>41083</v>
      </c>
      <c r="C934" s="239" t="s">
        <v>3624</v>
      </c>
      <c r="D934" s="650" t="s">
        <v>3625</v>
      </c>
      <c r="E934" s="436" t="s">
        <v>1173</v>
      </c>
      <c r="F934" s="678">
        <v>100</v>
      </c>
      <c r="G934" s="678">
        <v>100</v>
      </c>
      <c r="H934" s="638">
        <v>0</v>
      </c>
      <c r="I934" s="678">
        <v>100</v>
      </c>
      <c r="J934" s="154"/>
    </row>
    <row r="935" spans="1:10" ht="18">
      <c r="A935" s="585">
        <v>927</v>
      </c>
      <c r="B935" s="665">
        <v>41083</v>
      </c>
      <c r="C935" s="239" t="s">
        <v>3626</v>
      </c>
      <c r="D935" s="650" t="s">
        <v>3627</v>
      </c>
      <c r="E935" s="436" t="s">
        <v>1173</v>
      </c>
      <c r="F935" s="678">
        <v>125</v>
      </c>
      <c r="G935" s="678">
        <v>125</v>
      </c>
      <c r="H935" s="638">
        <v>0</v>
      </c>
      <c r="I935" s="678">
        <v>125</v>
      </c>
      <c r="J935" s="154"/>
    </row>
    <row r="936" spans="1:10" ht="18">
      <c r="A936" s="585">
        <v>928</v>
      </c>
      <c r="B936" s="665">
        <v>41083</v>
      </c>
      <c r="C936" s="239" t="s">
        <v>3628</v>
      </c>
      <c r="D936" s="650" t="s">
        <v>3629</v>
      </c>
      <c r="E936" s="436" t="s">
        <v>1173</v>
      </c>
      <c r="F936" s="678">
        <v>125</v>
      </c>
      <c r="G936" s="678">
        <v>125</v>
      </c>
      <c r="H936" s="638">
        <v>0</v>
      </c>
      <c r="I936" s="678">
        <v>125</v>
      </c>
      <c r="J936" s="154"/>
    </row>
    <row r="937" spans="1:10" ht="18">
      <c r="A937" s="585">
        <v>929</v>
      </c>
      <c r="B937" s="665">
        <v>41083</v>
      </c>
      <c r="C937" s="239" t="s">
        <v>3630</v>
      </c>
      <c r="D937" s="650" t="s">
        <v>3631</v>
      </c>
      <c r="E937" s="436" t="s">
        <v>1173</v>
      </c>
      <c r="F937" s="678">
        <v>125</v>
      </c>
      <c r="G937" s="678">
        <v>125</v>
      </c>
      <c r="H937" s="638">
        <v>0</v>
      </c>
      <c r="I937" s="678">
        <v>125</v>
      </c>
      <c r="J937" s="154"/>
    </row>
    <row r="938" spans="1:10" ht="18">
      <c r="A938" s="585">
        <v>930</v>
      </c>
      <c r="B938" s="665">
        <v>41083</v>
      </c>
      <c r="C938" s="239" t="s">
        <v>3632</v>
      </c>
      <c r="D938" s="650" t="s">
        <v>3633</v>
      </c>
      <c r="E938" s="436" t="s">
        <v>1173</v>
      </c>
      <c r="F938" s="678">
        <v>125</v>
      </c>
      <c r="G938" s="678">
        <v>125</v>
      </c>
      <c r="H938" s="638">
        <v>0</v>
      </c>
      <c r="I938" s="678">
        <v>125</v>
      </c>
      <c r="J938" s="154"/>
    </row>
    <row r="939" spans="1:10" ht="18">
      <c r="A939" s="585">
        <v>931</v>
      </c>
      <c r="B939" s="665">
        <v>41083</v>
      </c>
      <c r="C939" s="239" t="s">
        <v>3634</v>
      </c>
      <c r="D939" s="650" t="s">
        <v>3635</v>
      </c>
      <c r="E939" s="436" t="s">
        <v>1173</v>
      </c>
      <c r="F939" s="678">
        <v>162.5</v>
      </c>
      <c r="G939" s="678">
        <v>162.5</v>
      </c>
      <c r="H939" s="638">
        <v>0</v>
      </c>
      <c r="I939" s="678">
        <v>162.5</v>
      </c>
      <c r="J939" s="154"/>
    </row>
    <row r="940" spans="1:10" ht="18">
      <c r="A940" s="585">
        <v>932</v>
      </c>
      <c r="B940" s="665">
        <v>41083</v>
      </c>
      <c r="C940" s="239" t="s">
        <v>3636</v>
      </c>
      <c r="D940" s="650" t="s">
        <v>3637</v>
      </c>
      <c r="E940" s="436" t="s">
        <v>1173</v>
      </c>
      <c r="F940" s="678">
        <v>162.5</v>
      </c>
      <c r="G940" s="678">
        <v>162.5</v>
      </c>
      <c r="H940" s="638">
        <v>0</v>
      </c>
      <c r="I940" s="678">
        <v>162.5</v>
      </c>
      <c r="J940" s="154"/>
    </row>
    <row r="941" spans="1:10" ht="18">
      <c r="A941" s="585">
        <v>933</v>
      </c>
      <c r="B941" s="665">
        <v>41083</v>
      </c>
      <c r="C941" s="239" t="s">
        <v>3638</v>
      </c>
      <c r="D941" s="650" t="s">
        <v>3639</v>
      </c>
      <c r="E941" s="436" t="s">
        <v>1173</v>
      </c>
      <c r="F941" s="678">
        <v>162.5</v>
      </c>
      <c r="G941" s="678">
        <v>162.5</v>
      </c>
      <c r="H941" s="638">
        <v>0</v>
      </c>
      <c r="I941" s="678">
        <v>162.5</v>
      </c>
      <c r="J941" s="154"/>
    </row>
    <row r="942" spans="1:10" ht="18">
      <c r="A942" s="585">
        <v>934</v>
      </c>
      <c r="B942" s="665">
        <v>41083</v>
      </c>
      <c r="C942" s="239" t="s">
        <v>3640</v>
      </c>
      <c r="D942" s="650" t="s">
        <v>3641</v>
      </c>
      <c r="E942" s="436" t="s">
        <v>1173</v>
      </c>
      <c r="F942" s="678">
        <v>162.5</v>
      </c>
      <c r="G942" s="678">
        <v>162.5</v>
      </c>
      <c r="H942" s="638">
        <v>0</v>
      </c>
      <c r="I942" s="678">
        <v>162.5</v>
      </c>
      <c r="J942" s="154"/>
    </row>
    <row r="943" spans="1:10" ht="18">
      <c r="A943" s="585">
        <v>935</v>
      </c>
      <c r="B943" s="665">
        <v>41083</v>
      </c>
      <c r="C943" s="239" t="s">
        <v>3642</v>
      </c>
      <c r="D943" s="650" t="s">
        <v>3643</v>
      </c>
      <c r="E943" s="436" t="s">
        <v>1173</v>
      </c>
      <c r="F943" s="678">
        <v>162.5</v>
      </c>
      <c r="G943" s="678">
        <v>162.5</v>
      </c>
      <c r="H943" s="638">
        <v>0</v>
      </c>
      <c r="I943" s="678">
        <v>162.5</v>
      </c>
      <c r="J943" s="154"/>
    </row>
    <row r="944" spans="1:10" ht="18">
      <c r="A944" s="585">
        <v>936</v>
      </c>
      <c r="B944" s="665">
        <v>41083</v>
      </c>
      <c r="C944" s="239" t="s">
        <v>3644</v>
      </c>
      <c r="D944" s="650" t="s">
        <v>3645</v>
      </c>
      <c r="E944" s="436" t="s">
        <v>1173</v>
      </c>
      <c r="F944" s="678">
        <v>162.5</v>
      </c>
      <c r="G944" s="678">
        <v>162.5</v>
      </c>
      <c r="H944" s="638">
        <v>0</v>
      </c>
      <c r="I944" s="678">
        <v>162.5</v>
      </c>
      <c r="J944" s="154"/>
    </row>
    <row r="945" spans="1:10" ht="18">
      <c r="A945" s="585">
        <v>937</v>
      </c>
      <c r="B945" s="665">
        <v>41083</v>
      </c>
      <c r="C945" s="239" t="s">
        <v>3646</v>
      </c>
      <c r="D945" s="650" t="s">
        <v>3647</v>
      </c>
      <c r="E945" s="436" t="s">
        <v>1173</v>
      </c>
      <c r="F945" s="678">
        <v>162.5</v>
      </c>
      <c r="G945" s="678">
        <v>162.5</v>
      </c>
      <c r="H945" s="638">
        <v>0</v>
      </c>
      <c r="I945" s="678">
        <v>162.5</v>
      </c>
      <c r="J945" s="154"/>
    </row>
    <row r="946" spans="1:10" ht="18">
      <c r="A946" s="585">
        <v>938</v>
      </c>
      <c r="B946" s="665">
        <v>41083</v>
      </c>
      <c r="C946" s="239" t="s">
        <v>3648</v>
      </c>
      <c r="D946" s="650" t="s">
        <v>3649</v>
      </c>
      <c r="E946" s="436" t="s">
        <v>1173</v>
      </c>
      <c r="F946" s="678">
        <v>162.5</v>
      </c>
      <c r="G946" s="678">
        <v>162.5</v>
      </c>
      <c r="H946" s="638">
        <v>0</v>
      </c>
      <c r="I946" s="678">
        <v>162.5</v>
      </c>
      <c r="J946" s="154"/>
    </row>
    <row r="947" spans="1:10" ht="18">
      <c r="A947" s="585">
        <v>939</v>
      </c>
      <c r="B947" s="665">
        <v>41083</v>
      </c>
      <c r="C947" s="239" t="s">
        <v>3650</v>
      </c>
      <c r="D947" s="650" t="s">
        <v>3651</v>
      </c>
      <c r="E947" s="436" t="s">
        <v>1173</v>
      </c>
      <c r="F947" s="678">
        <v>125</v>
      </c>
      <c r="G947" s="678">
        <v>125</v>
      </c>
      <c r="H947" s="638">
        <v>0</v>
      </c>
      <c r="I947" s="678">
        <v>125</v>
      </c>
      <c r="J947" s="154"/>
    </row>
    <row r="948" spans="1:10" ht="18">
      <c r="A948" s="585">
        <v>940</v>
      </c>
      <c r="B948" s="665">
        <v>41083</v>
      </c>
      <c r="C948" s="239" t="s">
        <v>3652</v>
      </c>
      <c r="D948" s="650" t="s">
        <v>3653</v>
      </c>
      <c r="E948" s="436" t="s">
        <v>1173</v>
      </c>
      <c r="F948" s="678">
        <v>125</v>
      </c>
      <c r="G948" s="678">
        <v>125</v>
      </c>
      <c r="H948" s="638">
        <v>0</v>
      </c>
      <c r="I948" s="678">
        <v>125</v>
      </c>
      <c r="J948" s="154"/>
    </row>
    <row r="949" spans="1:10" ht="18">
      <c r="A949" s="585">
        <v>941</v>
      </c>
      <c r="B949" s="665">
        <v>41083</v>
      </c>
      <c r="C949" s="239" t="s">
        <v>3654</v>
      </c>
      <c r="D949" s="650" t="s">
        <v>3655</v>
      </c>
      <c r="E949" s="436" t="s">
        <v>1173</v>
      </c>
      <c r="F949" s="678">
        <v>125</v>
      </c>
      <c r="G949" s="678">
        <v>125</v>
      </c>
      <c r="H949" s="638">
        <v>0</v>
      </c>
      <c r="I949" s="678">
        <v>125</v>
      </c>
      <c r="J949" s="154"/>
    </row>
    <row r="950" spans="1:10" ht="18">
      <c r="A950" s="585">
        <v>942</v>
      </c>
      <c r="B950" s="665">
        <v>41083</v>
      </c>
      <c r="C950" s="239" t="s">
        <v>3656</v>
      </c>
      <c r="D950" s="650" t="s">
        <v>3657</v>
      </c>
      <c r="E950" s="436" t="s">
        <v>1173</v>
      </c>
      <c r="F950" s="678">
        <v>125</v>
      </c>
      <c r="G950" s="678">
        <v>125</v>
      </c>
      <c r="H950" s="638">
        <v>0</v>
      </c>
      <c r="I950" s="678">
        <v>125</v>
      </c>
      <c r="J950" s="154"/>
    </row>
    <row r="951" spans="1:10" ht="18">
      <c r="A951" s="585">
        <v>943</v>
      </c>
      <c r="B951" s="665">
        <v>41083</v>
      </c>
      <c r="C951" s="239" t="s">
        <v>3658</v>
      </c>
      <c r="D951" s="650" t="s">
        <v>3659</v>
      </c>
      <c r="E951" s="436" t="s">
        <v>1173</v>
      </c>
      <c r="F951" s="678">
        <v>100</v>
      </c>
      <c r="G951" s="678">
        <v>100</v>
      </c>
      <c r="H951" s="638">
        <v>0</v>
      </c>
      <c r="I951" s="678">
        <v>100</v>
      </c>
      <c r="J951" s="154"/>
    </row>
    <row r="952" spans="1:10" ht="18">
      <c r="A952" s="585">
        <v>944</v>
      </c>
      <c r="B952" s="665">
        <v>41083</v>
      </c>
      <c r="C952" s="239" t="s">
        <v>3660</v>
      </c>
      <c r="D952" s="650" t="s">
        <v>3661</v>
      </c>
      <c r="E952" s="436" t="s">
        <v>1173</v>
      </c>
      <c r="F952" s="678">
        <v>100</v>
      </c>
      <c r="G952" s="678">
        <v>100</v>
      </c>
      <c r="H952" s="638">
        <v>0</v>
      </c>
      <c r="I952" s="678">
        <v>100</v>
      </c>
      <c r="J952" s="154"/>
    </row>
    <row r="953" spans="1:10" ht="18">
      <c r="A953" s="585">
        <v>945</v>
      </c>
      <c r="B953" s="665">
        <v>41083</v>
      </c>
      <c r="C953" s="239" t="s">
        <v>3662</v>
      </c>
      <c r="D953" s="650" t="s">
        <v>3663</v>
      </c>
      <c r="E953" s="436" t="s">
        <v>1173</v>
      </c>
      <c r="F953" s="678">
        <v>162.5</v>
      </c>
      <c r="G953" s="678">
        <v>162.5</v>
      </c>
      <c r="H953" s="638">
        <v>0</v>
      </c>
      <c r="I953" s="678">
        <v>162.5</v>
      </c>
      <c r="J953" s="154"/>
    </row>
    <row r="954" spans="1:10" ht="18">
      <c r="A954" s="585">
        <v>946</v>
      </c>
      <c r="B954" s="665">
        <v>41083</v>
      </c>
      <c r="C954" s="239" t="s">
        <v>3664</v>
      </c>
      <c r="D954" s="650" t="s">
        <v>3665</v>
      </c>
      <c r="E954" s="436" t="s">
        <v>1173</v>
      </c>
      <c r="F954" s="678">
        <v>125</v>
      </c>
      <c r="G954" s="678">
        <v>125</v>
      </c>
      <c r="H954" s="638">
        <v>0</v>
      </c>
      <c r="I954" s="678">
        <v>125</v>
      </c>
      <c r="J954" s="154"/>
    </row>
    <row r="955" spans="1:10" ht="18">
      <c r="A955" s="585">
        <v>947</v>
      </c>
      <c r="B955" s="665">
        <v>41065</v>
      </c>
      <c r="C955" s="239" t="s">
        <v>3666</v>
      </c>
      <c r="D955" s="650" t="s">
        <v>3667</v>
      </c>
      <c r="E955" s="436" t="s">
        <v>1173</v>
      </c>
      <c r="F955" s="678">
        <v>100</v>
      </c>
      <c r="G955" s="678">
        <v>100</v>
      </c>
      <c r="H955" s="638">
        <v>0</v>
      </c>
      <c r="I955" s="678">
        <v>100</v>
      </c>
      <c r="J955" s="154"/>
    </row>
    <row r="956" spans="1:10" ht="18">
      <c r="A956" s="585">
        <v>948</v>
      </c>
      <c r="B956" s="665">
        <v>41065</v>
      </c>
      <c r="C956" s="239" t="s">
        <v>3668</v>
      </c>
      <c r="D956" s="650" t="s">
        <v>3669</v>
      </c>
      <c r="E956" s="436" t="s">
        <v>1173</v>
      </c>
      <c r="F956" s="678">
        <v>100</v>
      </c>
      <c r="G956" s="678">
        <v>100</v>
      </c>
      <c r="H956" s="638">
        <v>0</v>
      </c>
      <c r="I956" s="678">
        <v>100</v>
      </c>
      <c r="J956" s="154"/>
    </row>
    <row r="957" spans="1:10" ht="18">
      <c r="A957" s="585">
        <v>949</v>
      </c>
      <c r="B957" s="665">
        <v>41065</v>
      </c>
      <c r="C957" s="239" t="s">
        <v>3670</v>
      </c>
      <c r="D957" s="650" t="s">
        <v>3671</v>
      </c>
      <c r="E957" s="436" t="s">
        <v>1173</v>
      </c>
      <c r="F957" s="678">
        <v>125</v>
      </c>
      <c r="G957" s="678">
        <v>125</v>
      </c>
      <c r="H957" s="638">
        <v>0</v>
      </c>
      <c r="I957" s="678">
        <v>125</v>
      </c>
      <c r="J957" s="154"/>
    </row>
    <row r="958" spans="1:10" ht="18">
      <c r="A958" s="585">
        <v>950</v>
      </c>
      <c r="B958" s="665">
        <v>41065</v>
      </c>
      <c r="C958" s="239" t="s">
        <v>3672</v>
      </c>
      <c r="D958" s="650" t="s">
        <v>3673</v>
      </c>
      <c r="E958" s="436" t="s">
        <v>1173</v>
      </c>
      <c r="F958" s="678">
        <v>125</v>
      </c>
      <c r="G958" s="678">
        <v>125</v>
      </c>
      <c r="H958" s="638">
        <v>0</v>
      </c>
      <c r="I958" s="678">
        <v>125</v>
      </c>
      <c r="J958" s="154"/>
    </row>
    <row r="959" spans="1:10" ht="18">
      <c r="A959" s="585">
        <v>951</v>
      </c>
      <c r="B959" s="665">
        <v>41065</v>
      </c>
      <c r="C959" s="239" t="s">
        <v>3674</v>
      </c>
      <c r="D959" s="650" t="s">
        <v>3675</v>
      </c>
      <c r="E959" s="436" t="s">
        <v>1173</v>
      </c>
      <c r="F959" s="678">
        <v>125</v>
      </c>
      <c r="G959" s="678">
        <v>125</v>
      </c>
      <c r="H959" s="638">
        <v>0</v>
      </c>
      <c r="I959" s="678">
        <v>125</v>
      </c>
      <c r="J959" s="154"/>
    </row>
    <row r="960" spans="1:10" ht="18">
      <c r="A960" s="585">
        <v>952</v>
      </c>
      <c r="B960" s="665">
        <v>41065</v>
      </c>
      <c r="C960" s="239" t="s">
        <v>3676</v>
      </c>
      <c r="D960" s="650" t="s">
        <v>3677</v>
      </c>
      <c r="E960" s="436" t="s">
        <v>1173</v>
      </c>
      <c r="F960" s="678">
        <v>125</v>
      </c>
      <c r="G960" s="678">
        <v>125</v>
      </c>
      <c r="H960" s="638">
        <v>0</v>
      </c>
      <c r="I960" s="678">
        <v>125</v>
      </c>
      <c r="J960" s="154"/>
    </row>
    <row r="961" spans="1:10" ht="18">
      <c r="A961" s="585">
        <v>953</v>
      </c>
      <c r="B961" s="665">
        <v>41065</v>
      </c>
      <c r="C961" s="239" t="s">
        <v>3678</v>
      </c>
      <c r="D961" s="650" t="s">
        <v>3679</v>
      </c>
      <c r="E961" s="436" t="s">
        <v>1173</v>
      </c>
      <c r="F961" s="678">
        <v>162.5</v>
      </c>
      <c r="G961" s="678">
        <v>162.5</v>
      </c>
      <c r="H961" s="638">
        <v>0</v>
      </c>
      <c r="I961" s="678">
        <v>162.5</v>
      </c>
      <c r="J961" s="154"/>
    </row>
    <row r="962" spans="1:10" ht="18">
      <c r="A962" s="585">
        <v>954</v>
      </c>
      <c r="B962" s="665">
        <v>41065</v>
      </c>
      <c r="C962" s="239" t="s">
        <v>3680</v>
      </c>
      <c r="D962" s="650" t="s">
        <v>3681</v>
      </c>
      <c r="E962" s="436" t="s">
        <v>1173</v>
      </c>
      <c r="F962" s="678">
        <v>162.5</v>
      </c>
      <c r="G962" s="678">
        <v>162.5</v>
      </c>
      <c r="H962" s="638">
        <v>0</v>
      </c>
      <c r="I962" s="678">
        <v>162.5</v>
      </c>
      <c r="J962" s="154"/>
    </row>
    <row r="963" spans="1:10" ht="18">
      <c r="A963" s="585">
        <v>955</v>
      </c>
      <c r="B963" s="665">
        <v>41065</v>
      </c>
      <c r="C963" s="239" t="s">
        <v>3682</v>
      </c>
      <c r="D963" s="650" t="s">
        <v>3683</v>
      </c>
      <c r="E963" s="436" t="s">
        <v>1173</v>
      </c>
      <c r="F963" s="678">
        <v>162.5</v>
      </c>
      <c r="G963" s="678">
        <v>162.5</v>
      </c>
      <c r="H963" s="638">
        <v>0</v>
      </c>
      <c r="I963" s="678">
        <v>162.5</v>
      </c>
      <c r="J963" s="154"/>
    </row>
    <row r="964" spans="1:10" ht="18">
      <c r="A964" s="585">
        <v>956</v>
      </c>
      <c r="B964" s="665">
        <v>41065</v>
      </c>
      <c r="C964" s="239" t="s">
        <v>3684</v>
      </c>
      <c r="D964" s="650" t="s">
        <v>3685</v>
      </c>
      <c r="E964" s="436" t="s">
        <v>1173</v>
      </c>
      <c r="F964" s="678">
        <v>162.5</v>
      </c>
      <c r="G964" s="678">
        <v>162.5</v>
      </c>
      <c r="H964" s="638">
        <v>0</v>
      </c>
      <c r="I964" s="678">
        <v>162.5</v>
      </c>
      <c r="J964" s="154"/>
    </row>
    <row r="965" spans="1:10" ht="18">
      <c r="A965" s="585">
        <v>957</v>
      </c>
      <c r="B965" s="665">
        <v>41065</v>
      </c>
      <c r="C965" s="239" t="s">
        <v>3686</v>
      </c>
      <c r="D965" s="650" t="s">
        <v>3687</v>
      </c>
      <c r="E965" s="436" t="s">
        <v>1173</v>
      </c>
      <c r="F965" s="678">
        <v>162.5</v>
      </c>
      <c r="G965" s="678">
        <v>162.5</v>
      </c>
      <c r="H965" s="638">
        <v>0</v>
      </c>
      <c r="I965" s="678">
        <v>162.5</v>
      </c>
      <c r="J965" s="154"/>
    </row>
    <row r="966" spans="1:10" ht="18">
      <c r="A966" s="585">
        <v>958</v>
      </c>
      <c r="B966" s="665">
        <v>41065</v>
      </c>
      <c r="C966" s="239" t="s">
        <v>3688</v>
      </c>
      <c r="D966" s="650" t="s">
        <v>3689</v>
      </c>
      <c r="E966" s="436" t="s">
        <v>1173</v>
      </c>
      <c r="F966" s="678">
        <v>162.5</v>
      </c>
      <c r="G966" s="678">
        <v>162.5</v>
      </c>
      <c r="H966" s="638">
        <v>0</v>
      </c>
      <c r="I966" s="678">
        <v>162.5</v>
      </c>
      <c r="J966" s="154"/>
    </row>
    <row r="967" spans="1:10" ht="18">
      <c r="A967" s="585">
        <v>959</v>
      </c>
      <c r="B967" s="665">
        <v>41065</v>
      </c>
      <c r="C967" s="239" t="s">
        <v>3690</v>
      </c>
      <c r="D967" s="650" t="s">
        <v>3691</v>
      </c>
      <c r="E967" s="436" t="s">
        <v>1173</v>
      </c>
      <c r="F967" s="678">
        <v>162.5</v>
      </c>
      <c r="G967" s="678">
        <v>162.5</v>
      </c>
      <c r="H967" s="638">
        <v>0</v>
      </c>
      <c r="I967" s="678">
        <v>162.5</v>
      </c>
      <c r="J967" s="154"/>
    </row>
    <row r="968" spans="1:10" ht="18">
      <c r="A968" s="585">
        <v>960</v>
      </c>
      <c r="B968" s="665">
        <v>41065</v>
      </c>
      <c r="C968" s="239" t="s">
        <v>3692</v>
      </c>
      <c r="D968" s="650" t="s">
        <v>3693</v>
      </c>
      <c r="E968" s="436" t="s">
        <v>1173</v>
      </c>
      <c r="F968" s="678">
        <v>162.5</v>
      </c>
      <c r="G968" s="678">
        <v>162.5</v>
      </c>
      <c r="H968" s="638">
        <v>0</v>
      </c>
      <c r="I968" s="678">
        <v>162.5</v>
      </c>
      <c r="J968" s="154"/>
    </row>
    <row r="969" spans="1:10" ht="18">
      <c r="A969" s="585">
        <v>961</v>
      </c>
      <c r="B969" s="665">
        <v>41065</v>
      </c>
      <c r="C969" s="239" t="s">
        <v>3694</v>
      </c>
      <c r="D969" s="650" t="s">
        <v>3695</v>
      </c>
      <c r="E969" s="436" t="s">
        <v>1173</v>
      </c>
      <c r="F969" s="678">
        <v>162.5</v>
      </c>
      <c r="G969" s="678">
        <v>162.5</v>
      </c>
      <c r="H969" s="638">
        <v>0</v>
      </c>
      <c r="I969" s="678">
        <v>162.5</v>
      </c>
      <c r="J969" s="154"/>
    </row>
    <row r="970" spans="1:10" ht="18">
      <c r="A970" s="585">
        <v>962</v>
      </c>
      <c r="B970" s="665">
        <v>41065</v>
      </c>
      <c r="C970" s="239" t="s">
        <v>3696</v>
      </c>
      <c r="D970" s="650" t="s">
        <v>3697</v>
      </c>
      <c r="E970" s="436" t="s">
        <v>1173</v>
      </c>
      <c r="F970" s="678">
        <v>125</v>
      </c>
      <c r="G970" s="678">
        <v>125</v>
      </c>
      <c r="H970" s="638">
        <v>0</v>
      </c>
      <c r="I970" s="678">
        <v>125</v>
      </c>
      <c r="J970" s="154"/>
    </row>
    <row r="971" spans="1:10" ht="18">
      <c r="A971" s="585">
        <v>963</v>
      </c>
      <c r="B971" s="665">
        <v>41065</v>
      </c>
      <c r="C971" s="239" t="s">
        <v>3698</v>
      </c>
      <c r="D971" s="650" t="s">
        <v>3699</v>
      </c>
      <c r="E971" s="436" t="s">
        <v>1173</v>
      </c>
      <c r="F971" s="678">
        <v>125</v>
      </c>
      <c r="G971" s="678">
        <v>125</v>
      </c>
      <c r="H971" s="638">
        <v>0</v>
      </c>
      <c r="I971" s="678">
        <v>125</v>
      </c>
      <c r="J971" s="154"/>
    </row>
    <row r="972" spans="1:10" ht="18">
      <c r="A972" s="585">
        <v>964</v>
      </c>
      <c r="B972" s="665">
        <v>41065</v>
      </c>
      <c r="C972" s="239" t="s">
        <v>3700</v>
      </c>
      <c r="D972" s="650" t="s">
        <v>3701</v>
      </c>
      <c r="E972" s="436" t="s">
        <v>1173</v>
      </c>
      <c r="F972" s="678">
        <v>162.5</v>
      </c>
      <c r="G972" s="678">
        <v>162.5</v>
      </c>
      <c r="H972" s="638">
        <v>0</v>
      </c>
      <c r="I972" s="678">
        <v>162.5</v>
      </c>
      <c r="J972" s="154"/>
    </row>
    <row r="973" spans="1:10" ht="18">
      <c r="A973" s="585">
        <v>965</v>
      </c>
      <c r="B973" s="665">
        <v>41065</v>
      </c>
      <c r="C973" s="239" t="s">
        <v>3702</v>
      </c>
      <c r="D973" s="650" t="s">
        <v>3703</v>
      </c>
      <c r="E973" s="436" t="s">
        <v>1173</v>
      </c>
      <c r="F973" s="678">
        <v>162.5</v>
      </c>
      <c r="G973" s="678">
        <v>162.5</v>
      </c>
      <c r="H973" s="638">
        <v>0</v>
      </c>
      <c r="I973" s="678">
        <v>162.5</v>
      </c>
      <c r="J973" s="154"/>
    </row>
    <row r="974" spans="1:10" ht="18">
      <c r="A974" s="585">
        <v>966</v>
      </c>
      <c r="B974" s="665">
        <v>41065</v>
      </c>
      <c r="C974" s="239" t="s">
        <v>3704</v>
      </c>
      <c r="D974" s="650" t="s">
        <v>3705</v>
      </c>
      <c r="E974" s="436" t="s">
        <v>1173</v>
      </c>
      <c r="F974" s="678">
        <v>125</v>
      </c>
      <c r="G974" s="678">
        <v>125</v>
      </c>
      <c r="H974" s="638">
        <v>0</v>
      </c>
      <c r="I974" s="678">
        <v>125</v>
      </c>
      <c r="J974" s="154"/>
    </row>
    <row r="975" spans="1:10" ht="18">
      <c r="A975" s="585">
        <v>967</v>
      </c>
      <c r="B975" s="665">
        <v>41065</v>
      </c>
      <c r="C975" s="239" t="s">
        <v>3706</v>
      </c>
      <c r="D975" s="650" t="s">
        <v>3707</v>
      </c>
      <c r="E975" s="436" t="s">
        <v>1173</v>
      </c>
      <c r="F975" s="678">
        <v>125</v>
      </c>
      <c r="G975" s="678">
        <v>125</v>
      </c>
      <c r="H975" s="638">
        <v>0</v>
      </c>
      <c r="I975" s="678">
        <v>125</v>
      </c>
      <c r="J975" s="154"/>
    </row>
    <row r="976" spans="1:10" ht="18">
      <c r="A976" s="585">
        <v>968</v>
      </c>
      <c r="B976" s="665">
        <v>41065</v>
      </c>
      <c r="C976" s="239" t="s">
        <v>3708</v>
      </c>
      <c r="D976" s="650" t="s">
        <v>3709</v>
      </c>
      <c r="E976" s="436" t="s">
        <v>1173</v>
      </c>
      <c r="F976" s="678">
        <v>125</v>
      </c>
      <c r="G976" s="678">
        <v>125</v>
      </c>
      <c r="H976" s="638">
        <v>0</v>
      </c>
      <c r="I976" s="678">
        <v>125</v>
      </c>
      <c r="J976" s="154"/>
    </row>
    <row r="977" spans="1:10" ht="18">
      <c r="A977" s="585">
        <v>969</v>
      </c>
      <c r="B977" s="665">
        <v>41065</v>
      </c>
      <c r="C977" s="239" t="s">
        <v>3710</v>
      </c>
      <c r="D977" s="650" t="s">
        <v>3711</v>
      </c>
      <c r="E977" s="436" t="s">
        <v>1173</v>
      </c>
      <c r="F977" s="678">
        <v>125</v>
      </c>
      <c r="G977" s="678">
        <v>125</v>
      </c>
      <c r="H977" s="638">
        <v>0</v>
      </c>
      <c r="I977" s="678">
        <v>125</v>
      </c>
      <c r="J977" s="154"/>
    </row>
    <row r="978" spans="1:10" ht="18">
      <c r="A978" s="585">
        <v>970</v>
      </c>
      <c r="B978" s="665">
        <v>41065</v>
      </c>
      <c r="C978" s="239" t="s">
        <v>3712</v>
      </c>
      <c r="D978" s="650" t="s">
        <v>3713</v>
      </c>
      <c r="E978" s="436" t="s">
        <v>1173</v>
      </c>
      <c r="F978" s="678">
        <v>125</v>
      </c>
      <c r="G978" s="678">
        <v>125</v>
      </c>
      <c r="H978" s="638">
        <v>0</v>
      </c>
      <c r="I978" s="678">
        <v>125</v>
      </c>
      <c r="J978" s="154"/>
    </row>
    <row r="979" spans="1:10" ht="18">
      <c r="A979" s="585">
        <v>971</v>
      </c>
      <c r="B979" s="665">
        <v>41065</v>
      </c>
      <c r="C979" s="239" t="s">
        <v>3714</v>
      </c>
      <c r="D979" s="650" t="s">
        <v>3715</v>
      </c>
      <c r="E979" s="436" t="s">
        <v>1173</v>
      </c>
      <c r="F979" s="678">
        <v>125</v>
      </c>
      <c r="G979" s="678">
        <v>125</v>
      </c>
      <c r="H979" s="638">
        <v>0</v>
      </c>
      <c r="I979" s="678">
        <v>125</v>
      </c>
      <c r="J979" s="154"/>
    </row>
    <row r="980" spans="1:10" ht="18">
      <c r="A980" s="585">
        <v>972</v>
      </c>
      <c r="B980" s="665">
        <v>41065</v>
      </c>
      <c r="C980" s="239" t="s">
        <v>3716</v>
      </c>
      <c r="D980" s="650" t="s">
        <v>3717</v>
      </c>
      <c r="E980" s="436" t="s">
        <v>1173</v>
      </c>
      <c r="F980" s="678">
        <v>162.5</v>
      </c>
      <c r="G980" s="678">
        <v>162.5</v>
      </c>
      <c r="H980" s="638">
        <v>0</v>
      </c>
      <c r="I980" s="678">
        <v>162.5</v>
      </c>
      <c r="J980" s="154"/>
    </row>
    <row r="981" spans="1:10" ht="18">
      <c r="A981" s="585">
        <v>973</v>
      </c>
      <c r="B981" s="665">
        <v>41065</v>
      </c>
      <c r="C981" s="239" t="s">
        <v>3718</v>
      </c>
      <c r="D981" s="650" t="s">
        <v>3719</v>
      </c>
      <c r="E981" s="436" t="s">
        <v>1173</v>
      </c>
      <c r="F981" s="678">
        <v>162.5</v>
      </c>
      <c r="G981" s="678">
        <v>162.5</v>
      </c>
      <c r="H981" s="638">
        <v>0</v>
      </c>
      <c r="I981" s="678">
        <v>162.5</v>
      </c>
      <c r="J981" s="154"/>
    </row>
    <row r="982" spans="1:10" ht="18">
      <c r="A982" s="585">
        <v>974</v>
      </c>
      <c r="B982" s="665">
        <v>41065</v>
      </c>
      <c r="C982" s="239" t="s">
        <v>3720</v>
      </c>
      <c r="D982" s="650" t="s">
        <v>3721</v>
      </c>
      <c r="E982" s="436" t="s">
        <v>1173</v>
      </c>
      <c r="F982" s="678">
        <v>125</v>
      </c>
      <c r="G982" s="678">
        <v>125</v>
      </c>
      <c r="H982" s="638">
        <v>0</v>
      </c>
      <c r="I982" s="678">
        <v>125</v>
      </c>
      <c r="J982" s="154"/>
    </row>
    <row r="983" spans="1:10" ht="18">
      <c r="A983" s="585">
        <v>975</v>
      </c>
      <c r="B983" s="665">
        <v>41065</v>
      </c>
      <c r="C983" s="239" t="s">
        <v>3722</v>
      </c>
      <c r="D983" s="650" t="s">
        <v>3723</v>
      </c>
      <c r="E983" s="436" t="s">
        <v>1173</v>
      </c>
      <c r="F983" s="678">
        <v>125</v>
      </c>
      <c r="G983" s="678">
        <v>125</v>
      </c>
      <c r="H983" s="638">
        <v>0</v>
      </c>
      <c r="I983" s="678">
        <v>125</v>
      </c>
      <c r="J983" s="154"/>
    </row>
    <row r="984" spans="1:10" ht="18">
      <c r="A984" s="585">
        <v>976</v>
      </c>
      <c r="B984" s="665">
        <v>41065</v>
      </c>
      <c r="C984" s="239" t="s">
        <v>3724</v>
      </c>
      <c r="D984" s="650" t="s">
        <v>3725</v>
      </c>
      <c r="E984" s="436" t="s">
        <v>1173</v>
      </c>
      <c r="F984" s="678">
        <v>100</v>
      </c>
      <c r="G984" s="678">
        <v>100</v>
      </c>
      <c r="H984" s="638">
        <v>0</v>
      </c>
      <c r="I984" s="678">
        <v>100</v>
      </c>
      <c r="J984" s="154"/>
    </row>
    <row r="985" spans="1:10" ht="18">
      <c r="A985" s="585">
        <v>977</v>
      </c>
      <c r="B985" s="665">
        <v>41065</v>
      </c>
      <c r="C985" s="239" t="s">
        <v>3726</v>
      </c>
      <c r="D985" s="650" t="s">
        <v>3727</v>
      </c>
      <c r="E985" s="436" t="s">
        <v>1173</v>
      </c>
      <c r="F985" s="678">
        <v>100</v>
      </c>
      <c r="G985" s="678">
        <v>100</v>
      </c>
      <c r="H985" s="638">
        <v>0</v>
      </c>
      <c r="I985" s="678">
        <v>100</v>
      </c>
      <c r="J985" s="154"/>
    </row>
    <row r="986" spans="1:10" ht="18">
      <c r="A986" s="585">
        <v>978</v>
      </c>
      <c r="B986" s="665">
        <v>41065</v>
      </c>
      <c r="C986" s="239" t="s">
        <v>3728</v>
      </c>
      <c r="D986" s="650" t="s">
        <v>3729</v>
      </c>
      <c r="E986" s="436" t="s">
        <v>1173</v>
      </c>
      <c r="F986" s="678">
        <v>100</v>
      </c>
      <c r="G986" s="678">
        <v>100</v>
      </c>
      <c r="H986" s="638">
        <v>0</v>
      </c>
      <c r="I986" s="678">
        <v>100</v>
      </c>
      <c r="J986" s="154"/>
    </row>
    <row r="987" spans="1:10" ht="18">
      <c r="A987" s="585">
        <v>979</v>
      </c>
      <c r="B987" s="665">
        <v>41065</v>
      </c>
      <c r="C987" s="239" t="s">
        <v>3730</v>
      </c>
      <c r="D987" s="650" t="s">
        <v>3731</v>
      </c>
      <c r="E987" s="436" t="s">
        <v>1173</v>
      </c>
      <c r="F987" s="678">
        <v>125</v>
      </c>
      <c r="G987" s="678">
        <v>125</v>
      </c>
      <c r="H987" s="638">
        <v>0</v>
      </c>
      <c r="I987" s="678">
        <v>125</v>
      </c>
      <c r="J987" s="154"/>
    </row>
    <row r="988" spans="1:10" ht="18">
      <c r="A988" s="585">
        <v>980</v>
      </c>
      <c r="B988" s="665">
        <v>41065</v>
      </c>
      <c r="C988" s="239" t="s">
        <v>3732</v>
      </c>
      <c r="D988" s="650" t="s">
        <v>3733</v>
      </c>
      <c r="E988" s="436" t="s">
        <v>1173</v>
      </c>
      <c r="F988" s="678">
        <v>162.5</v>
      </c>
      <c r="G988" s="678">
        <v>162.5</v>
      </c>
      <c r="H988" s="638">
        <v>0</v>
      </c>
      <c r="I988" s="678">
        <v>162.5</v>
      </c>
      <c r="J988" s="154"/>
    </row>
    <row r="989" spans="1:10" ht="18">
      <c r="A989" s="585">
        <v>981</v>
      </c>
      <c r="B989" s="665">
        <v>41065</v>
      </c>
      <c r="C989" s="239" t="s">
        <v>3734</v>
      </c>
      <c r="D989" s="650" t="s">
        <v>3735</v>
      </c>
      <c r="E989" s="436" t="s">
        <v>1173</v>
      </c>
      <c r="F989" s="678">
        <v>162.5</v>
      </c>
      <c r="G989" s="678">
        <v>162.5</v>
      </c>
      <c r="H989" s="638">
        <v>0</v>
      </c>
      <c r="I989" s="678">
        <v>162.5</v>
      </c>
      <c r="J989" s="154"/>
    </row>
    <row r="990" spans="1:10" ht="18">
      <c r="A990" s="585">
        <v>982</v>
      </c>
      <c r="B990" s="665">
        <v>41065</v>
      </c>
      <c r="C990" s="239" t="s">
        <v>3736</v>
      </c>
      <c r="D990" s="650" t="s">
        <v>3737</v>
      </c>
      <c r="E990" s="436" t="s">
        <v>1173</v>
      </c>
      <c r="F990" s="678">
        <v>125</v>
      </c>
      <c r="G990" s="678">
        <v>125</v>
      </c>
      <c r="H990" s="638">
        <v>0</v>
      </c>
      <c r="I990" s="678">
        <v>125</v>
      </c>
      <c r="J990" s="154"/>
    </row>
    <row r="991" spans="1:10" ht="18">
      <c r="A991" s="585">
        <v>983</v>
      </c>
      <c r="B991" s="665">
        <v>41065</v>
      </c>
      <c r="C991" s="239" t="s">
        <v>3738</v>
      </c>
      <c r="D991" s="650" t="s">
        <v>3739</v>
      </c>
      <c r="E991" s="436" t="s">
        <v>1173</v>
      </c>
      <c r="F991" s="678">
        <v>125</v>
      </c>
      <c r="G991" s="678">
        <v>125</v>
      </c>
      <c r="H991" s="638">
        <v>0</v>
      </c>
      <c r="I991" s="678">
        <v>125</v>
      </c>
      <c r="J991" s="154"/>
    </row>
    <row r="992" spans="1:10" ht="18">
      <c r="A992" s="585">
        <v>984</v>
      </c>
      <c r="B992" s="665">
        <v>41065</v>
      </c>
      <c r="C992" s="239" t="s">
        <v>3740</v>
      </c>
      <c r="D992" s="650" t="s">
        <v>3741</v>
      </c>
      <c r="E992" s="436" t="s">
        <v>1173</v>
      </c>
      <c r="F992" s="678">
        <v>125</v>
      </c>
      <c r="G992" s="678">
        <v>125</v>
      </c>
      <c r="H992" s="638">
        <v>0</v>
      </c>
      <c r="I992" s="678">
        <v>125</v>
      </c>
      <c r="J992" s="154"/>
    </row>
    <row r="993" spans="1:10" ht="18">
      <c r="A993" s="585">
        <v>985</v>
      </c>
      <c r="B993" s="665">
        <v>41065</v>
      </c>
      <c r="C993" s="239" t="s">
        <v>3742</v>
      </c>
      <c r="D993" s="650" t="s">
        <v>3743</v>
      </c>
      <c r="E993" s="436" t="s">
        <v>1173</v>
      </c>
      <c r="F993" s="678">
        <v>125</v>
      </c>
      <c r="G993" s="678">
        <v>125</v>
      </c>
      <c r="H993" s="638">
        <v>0</v>
      </c>
      <c r="I993" s="678">
        <v>125</v>
      </c>
      <c r="J993" s="154"/>
    </row>
    <row r="994" spans="1:10" ht="18">
      <c r="A994" s="585">
        <v>986</v>
      </c>
      <c r="B994" s="665">
        <v>41065</v>
      </c>
      <c r="C994" s="239" t="s">
        <v>3744</v>
      </c>
      <c r="D994" s="650" t="s">
        <v>3745</v>
      </c>
      <c r="E994" s="436" t="s">
        <v>1173</v>
      </c>
      <c r="F994" s="678">
        <v>125</v>
      </c>
      <c r="G994" s="678">
        <v>125</v>
      </c>
      <c r="H994" s="638">
        <v>0</v>
      </c>
      <c r="I994" s="678">
        <v>125</v>
      </c>
      <c r="J994" s="154"/>
    </row>
    <row r="995" spans="1:10" ht="18">
      <c r="A995" s="585">
        <v>987</v>
      </c>
      <c r="B995" s="665">
        <v>41065</v>
      </c>
      <c r="C995" s="239" t="s">
        <v>3746</v>
      </c>
      <c r="D995" s="650" t="s">
        <v>3747</v>
      </c>
      <c r="E995" s="436" t="s">
        <v>1173</v>
      </c>
      <c r="F995" s="678">
        <v>125</v>
      </c>
      <c r="G995" s="678">
        <v>125</v>
      </c>
      <c r="H995" s="638">
        <v>0</v>
      </c>
      <c r="I995" s="678">
        <v>125</v>
      </c>
      <c r="J995" s="154"/>
    </row>
    <row r="996" spans="1:10" ht="18">
      <c r="A996" s="585">
        <v>988</v>
      </c>
      <c r="B996" s="665">
        <v>41065</v>
      </c>
      <c r="C996" s="239" t="s">
        <v>3748</v>
      </c>
      <c r="D996" s="650" t="s">
        <v>3749</v>
      </c>
      <c r="E996" s="436" t="s">
        <v>1173</v>
      </c>
      <c r="F996" s="678">
        <v>125</v>
      </c>
      <c r="G996" s="678">
        <v>125</v>
      </c>
      <c r="H996" s="638">
        <v>0</v>
      </c>
      <c r="I996" s="678">
        <v>125</v>
      </c>
      <c r="J996" s="154"/>
    </row>
    <row r="997" spans="1:10" ht="18">
      <c r="A997" s="585">
        <v>989</v>
      </c>
      <c r="B997" s="665">
        <v>41065</v>
      </c>
      <c r="C997" s="239" t="s">
        <v>3750</v>
      </c>
      <c r="D997" s="650" t="s">
        <v>3751</v>
      </c>
      <c r="E997" s="436" t="s">
        <v>1173</v>
      </c>
      <c r="F997" s="678">
        <v>100</v>
      </c>
      <c r="G997" s="678">
        <v>100</v>
      </c>
      <c r="H997" s="638">
        <v>0</v>
      </c>
      <c r="I997" s="678">
        <v>100</v>
      </c>
      <c r="J997" s="154"/>
    </row>
    <row r="998" spans="1:10" ht="18">
      <c r="A998" s="585">
        <v>990</v>
      </c>
      <c r="B998" s="665">
        <v>41065</v>
      </c>
      <c r="C998" s="239" t="s">
        <v>3752</v>
      </c>
      <c r="D998" s="650" t="s">
        <v>3753</v>
      </c>
      <c r="E998" s="436" t="s">
        <v>1173</v>
      </c>
      <c r="F998" s="678">
        <v>100</v>
      </c>
      <c r="G998" s="678">
        <v>100</v>
      </c>
      <c r="H998" s="638">
        <v>0</v>
      </c>
      <c r="I998" s="678">
        <v>100</v>
      </c>
      <c r="J998" s="154"/>
    </row>
    <row r="999" spans="1:10" ht="18">
      <c r="A999" s="585">
        <v>991</v>
      </c>
      <c r="B999" s="665">
        <v>41065</v>
      </c>
      <c r="C999" s="239" t="s">
        <v>3754</v>
      </c>
      <c r="D999" s="650" t="s">
        <v>3755</v>
      </c>
      <c r="E999" s="436" t="s">
        <v>1173</v>
      </c>
      <c r="F999" s="678">
        <v>125</v>
      </c>
      <c r="G999" s="678">
        <v>125</v>
      </c>
      <c r="H999" s="638">
        <v>0</v>
      </c>
      <c r="I999" s="678">
        <v>125</v>
      </c>
      <c r="J999" s="154"/>
    </row>
    <row r="1000" spans="1:10" ht="18">
      <c r="A1000" s="585">
        <v>992</v>
      </c>
      <c r="B1000" s="665">
        <v>41065</v>
      </c>
      <c r="C1000" s="239" t="s">
        <v>3756</v>
      </c>
      <c r="D1000" s="650" t="s">
        <v>3757</v>
      </c>
      <c r="E1000" s="436" t="s">
        <v>1173</v>
      </c>
      <c r="F1000" s="678">
        <v>125</v>
      </c>
      <c r="G1000" s="678">
        <v>125</v>
      </c>
      <c r="H1000" s="638">
        <v>0</v>
      </c>
      <c r="I1000" s="678">
        <v>125</v>
      </c>
      <c r="J1000" s="154"/>
    </row>
    <row r="1001" spans="1:10" ht="18">
      <c r="A1001" s="585">
        <v>993</v>
      </c>
      <c r="B1001" s="665">
        <v>41065</v>
      </c>
      <c r="C1001" s="239" t="s">
        <v>3758</v>
      </c>
      <c r="D1001" s="650" t="s">
        <v>3759</v>
      </c>
      <c r="E1001" s="436" t="s">
        <v>1173</v>
      </c>
      <c r="F1001" s="678">
        <v>125</v>
      </c>
      <c r="G1001" s="678">
        <v>125</v>
      </c>
      <c r="H1001" s="638">
        <v>0</v>
      </c>
      <c r="I1001" s="678">
        <v>125</v>
      </c>
      <c r="J1001" s="154"/>
    </row>
    <row r="1002" spans="1:10" ht="18">
      <c r="A1002" s="585">
        <v>994</v>
      </c>
      <c r="B1002" s="665">
        <v>41065</v>
      </c>
      <c r="C1002" s="239" t="s">
        <v>3760</v>
      </c>
      <c r="D1002" s="650" t="s">
        <v>3761</v>
      </c>
      <c r="E1002" s="436" t="s">
        <v>1173</v>
      </c>
      <c r="F1002" s="678">
        <v>125</v>
      </c>
      <c r="G1002" s="678">
        <v>125</v>
      </c>
      <c r="H1002" s="638">
        <v>0</v>
      </c>
      <c r="I1002" s="678">
        <v>125</v>
      </c>
      <c r="J1002" s="154"/>
    </row>
    <row r="1003" spans="1:10" ht="18">
      <c r="A1003" s="585">
        <v>995</v>
      </c>
      <c r="B1003" s="665">
        <v>41065</v>
      </c>
      <c r="C1003" s="239" t="s">
        <v>3762</v>
      </c>
      <c r="D1003" s="650" t="s">
        <v>3763</v>
      </c>
      <c r="E1003" s="436" t="s">
        <v>1173</v>
      </c>
      <c r="F1003" s="678">
        <v>162.5</v>
      </c>
      <c r="G1003" s="678">
        <v>162.5</v>
      </c>
      <c r="H1003" s="638">
        <v>0</v>
      </c>
      <c r="I1003" s="678">
        <v>162.5</v>
      </c>
      <c r="J1003" s="154"/>
    </row>
    <row r="1004" spans="1:10" ht="18">
      <c r="A1004" s="585">
        <v>996</v>
      </c>
      <c r="B1004" s="665">
        <v>41065</v>
      </c>
      <c r="C1004" s="239" t="s">
        <v>3764</v>
      </c>
      <c r="D1004" s="650" t="s">
        <v>3765</v>
      </c>
      <c r="E1004" s="436" t="s">
        <v>1173</v>
      </c>
      <c r="F1004" s="678">
        <v>162.5</v>
      </c>
      <c r="G1004" s="678">
        <v>162.5</v>
      </c>
      <c r="H1004" s="638">
        <v>0</v>
      </c>
      <c r="I1004" s="678">
        <v>162.5</v>
      </c>
      <c r="J1004" s="154"/>
    </row>
    <row r="1005" spans="1:10" ht="18">
      <c r="A1005" s="585">
        <v>997</v>
      </c>
      <c r="B1005" s="665">
        <v>41065</v>
      </c>
      <c r="C1005" s="239" t="s">
        <v>3766</v>
      </c>
      <c r="D1005" s="650" t="s">
        <v>3767</v>
      </c>
      <c r="E1005" s="436" t="s">
        <v>1173</v>
      </c>
      <c r="F1005" s="678">
        <v>125</v>
      </c>
      <c r="G1005" s="678">
        <v>125</v>
      </c>
      <c r="H1005" s="638">
        <v>0</v>
      </c>
      <c r="I1005" s="678">
        <v>125</v>
      </c>
      <c r="J1005" s="154"/>
    </row>
    <row r="1006" spans="1:10" ht="18">
      <c r="A1006" s="585">
        <v>998</v>
      </c>
      <c r="B1006" s="665">
        <v>41065</v>
      </c>
      <c r="C1006" s="239" t="s">
        <v>3768</v>
      </c>
      <c r="D1006" s="650" t="s">
        <v>3769</v>
      </c>
      <c r="E1006" s="436" t="s">
        <v>1173</v>
      </c>
      <c r="F1006" s="678">
        <v>125</v>
      </c>
      <c r="G1006" s="678">
        <v>125</v>
      </c>
      <c r="H1006" s="638">
        <v>0</v>
      </c>
      <c r="I1006" s="678">
        <v>125</v>
      </c>
      <c r="J1006" s="154"/>
    </row>
    <row r="1007" spans="1:10" ht="18">
      <c r="A1007" s="585">
        <v>999</v>
      </c>
      <c r="B1007" s="665">
        <v>41065</v>
      </c>
      <c r="C1007" s="239" t="s">
        <v>3770</v>
      </c>
      <c r="D1007" s="650" t="s">
        <v>3771</v>
      </c>
      <c r="E1007" s="436" t="s">
        <v>1173</v>
      </c>
      <c r="F1007" s="678">
        <v>125</v>
      </c>
      <c r="G1007" s="678">
        <v>125</v>
      </c>
      <c r="H1007" s="638">
        <v>0</v>
      </c>
      <c r="I1007" s="678">
        <v>125</v>
      </c>
      <c r="J1007" s="154"/>
    </row>
    <row r="1008" spans="1:10" ht="18">
      <c r="A1008" s="585">
        <v>1000</v>
      </c>
      <c r="B1008" s="665">
        <v>41065</v>
      </c>
      <c r="C1008" s="239" t="s">
        <v>3772</v>
      </c>
      <c r="D1008" s="650" t="s">
        <v>3773</v>
      </c>
      <c r="E1008" s="436" t="s">
        <v>1173</v>
      </c>
      <c r="F1008" s="678">
        <v>125</v>
      </c>
      <c r="G1008" s="678">
        <v>125</v>
      </c>
      <c r="H1008" s="638">
        <v>0</v>
      </c>
      <c r="I1008" s="678">
        <v>125</v>
      </c>
      <c r="J1008" s="154"/>
    </row>
    <row r="1009" spans="1:10" ht="18">
      <c r="A1009" s="585">
        <v>1001</v>
      </c>
      <c r="B1009" s="665">
        <v>41065</v>
      </c>
      <c r="C1009" s="239" t="s">
        <v>3774</v>
      </c>
      <c r="D1009" s="650" t="s">
        <v>3775</v>
      </c>
      <c r="E1009" s="436" t="s">
        <v>1173</v>
      </c>
      <c r="F1009" s="678">
        <v>125</v>
      </c>
      <c r="G1009" s="678">
        <v>125</v>
      </c>
      <c r="H1009" s="638">
        <v>0</v>
      </c>
      <c r="I1009" s="678">
        <v>125</v>
      </c>
      <c r="J1009" s="154"/>
    </row>
    <row r="1010" spans="1:10" ht="18">
      <c r="A1010" s="585">
        <v>1002</v>
      </c>
      <c r="B1010" s="665">
        <v>41065</v>
      </c>
      <c r="C1010" s="239" t="s">
        <v>3776</v>
      </c>
      <c r="D1010" s="650" t="s">
        <v>3777</v>
      </c>
      <c r="E1010" s="436" t="s">
        <v>1173</v>
      </c>
      <c r="F1010" s="678">
        <v>125</v>
      </c>
      <c r="G1010" s="678">
        <v>125</v>
      </c>
      <c r="H1010" s="638">
        <v>0</v>
      </c>
      <c r="I1010" s="678">
        <v>125</v>
      </c>
      <c r="J1010" s="154"/>
    </row>
    <row r="1011" spans="1:10" ht="18">
      <c r="A1011" s="585">
        <v>1003</v>
      </c>
      <c r="B1011" s="665">
        <v>41065</v>
      </c>
      <c r="C1011" s="239" t="s">
        <v>3778</v>
      </c>
      <c r="D1011" s="650" t="s">
        <v>3779</v>
      </c>
      <c r="E1011" s="436" t="s">
        <v>1173</v>
      </c>
      <c r="F1011" s="678">
        <v>125</v>
      </c>
      <c r="G1011" s="678">
        <v>125</v>
      </c>
      <c r="H1011" s="638">
        <v>0</v>
      </c>
      <c r="I1011" s="678">
        <v>125</v>
      </c>
      <c r="J1011" s="154"/>
    </row>
    <row r="1012" spans="1:10" ht="18">
      <c r="A1012" s="585">
        <v>1004</v>
      </c>
      <c r="B1012" s="665">
        <v>41065</v>
      </c>
      <c r="C1012" s="239" t="s">
        <v>3780</v>
      </c>
      <c r="D1012" s="650" t="s">
        <v>3781</v>
      </c>
      <c r="E1012" s="436" t="s">
        <v>1173</v>
      </c>
      <c r="F1012" s="678">
        <v>125</v>
      </c>
      <c r="G1012" s="678">
        <v>125</v>
      </c>
      <c r="H1012" s="638">
        <v>0</v>
      </c>
      <c r="I1012" s="678">
        <v>125</v>
      </c>
      <c r="J1012" s="154"/>
    </row>
    <row r="1013" spans="1:10" ht="18">
      <c r="A1013" s="585">
        <v>1005</v>
      </c>
      <c r="B1013" s="665">
        <v>41065</v>
      </c>
      <c r="C1013" s="239" t="s">
        <v>3782</v>
      </c>
      <c r="D1013" s="650" t="s">
        <v>3783</v>
      </c>
      <c r="E1013" s="436" t="s">
        <v>1173</v>
      </c>
      <c r="F1013" s="678">
        <v>125</v>
      </c>
      <c r="G1013" s="678">
        <v>125</v>
      </c>
      <c r="H1013" s="638">
        <v>0</v>
      </c>
      <c r="I1013" s="678">
        <v>125</v>
      </c>
      <c r="J1013" s="154"/>
    </row>
    <row r="1014" spans="1:10" ht="18">
      <c r="A1014" s="585">
        <v>1006</v>
      </c>
      <c r="B1014" s="665">
        <v>41065</v>
      </c>
      <c r="C1014" s="239" t="s">
        <v>3784</v>
      </c>
      <c r="D1014" s="650" t="s">
        <v>3785</v>
      </c>
      <c r="E1014" s="436" t="s">
        <v>1173</v>
      </c>
      <c r="F1014" s="678">
        <v>125</v>
      </c>
      <c r="G1014" s="678">
        <v>125</v>
      </c>
      <c r="H1014" s="638">
        <v>0</v>
      </c>
      <c r="I1014" s="678">
        <v>125</v>
      </c>
      <c r="J1014" s="154"/>
    </row>
    <row r="1015" spans="1:10" ht="18">
      <c r="A1015" s="585">
        <v>1007</v>
      </c>
      <c r="B1015" s="665">
        <v>41065</v>
      </c>
      <c r="C1015" s="239" t="s">
        <v>3786</v>
      </c>
      <c r="D1015" s="650" t="s">
        <v>3787</v>
      </c>
      <c r="E1015" s="436" t="s">
        <v>1173</v>
      </c>
      <c r="F1015" s="678">
        <v>125</v>
      </c>
      <c r="G1015" s="678">
        <v>125</v>
      </c>
      <c r="H1015" s="638">
        <v>0</v>
      </c>
      <c r="I1015" s="678">
        <v>125</v>
      </c>
      <c r="J1015" s="154"/>
    </row>
    <row r="1016" spans="1:10" ht="18">
      <c r="A1016" s="585">
        <v>1008</v>
      </c>
      <c r="B1016" s="665">
        <v>41065</v>
      </c>
      <c r="C1016" s="239" t="s">
        <v>3788</v>
      </c>
      <c r="D1016" s="650" t="s">
        <v>3789</v>
      </c>
      <c r="E1016" s="436" t="s">
        <v>1173</v>
      </c>
      <c r="F1016" s="678">
        <v>100</v>
      </c>
      <c r="G1016" s="678">
        <v>100</v>
      </c>
      <c r="H1016" s="638">
        <v>0</v>
      </c>
      <c r="I1016" s="678">
        <v>100</v>
      </c>
      <c r="J1016" s="154"/>
    </row>
    <row r="1017" spans="1:10" ht="18">
      <c r="A1017" s="585">
        <v>1009</v>
      </c>
      <c r="B1017" s="665">
        <v>41065</v>
      </c>
      <c r="C1017" s="239" t="s">
        <v>3790</v>
      </c>
      <c r="D1017" s="650" t="s">
        <v>3791</v>
      </c>
      <c r="E1017" s="436" t="s">
        <v>1173</v>
      </c>
      <c r="F1017" s="678">
        <v>100</v>
      </c>
      <c r="G1017" s="678">
        <v>100</v>
      </c>
      <c r="H1017" s="638">
        <v>0</v>
      </c>
      <c r="I1017" s="678">
        <v>100</v>
      </c>
      <c r="J1017" s="154"/>
    </row>
    <row r="1018" spans="1:10" ht="18">
      <c r="A1018" s="585">
        <v>1010</v>
      </c>
      <c r="B1018" s="665">
        <v>41065</v>
      </c>
      <c r="C1018" s="239" t="s">
        <v>3792</v>
      </c>
      <c r="D1018" s="650" t="s">
        <v>3793</v>
      </c>
      <c r="E1018" s="436" t="s">
        <v>1173</v>
      </c>
      <c r="F1018" s="678">
        <v>125</v>
      </c>
      <c r="G1018" s="678">
        <v>125</v>
      </c>
      <c r="H1018" s="638">
        <v>0</v>
      </c>
      <c r="I1018" s="678">
        <v>125</v>
      </c>
      <c r="J1018" s="154"/>
    </row>
    <row r="1019" spans="1:10" ht="18">
      <c r="A1019" s="585">
        <v>1011</v>
      </c>
      <c r="B1019" s="665">
        <v>41065</v>
      </c>
      <c r="C1019" s="239" t="s">
        <v>3794</v>
      </c>
      <c r="D1019" s="650" t="s">
        <v>3795</v>
      </c>
      <c r="E1019" s="436" t="s">
        <v>1173</v>
      </c>
      <c r="F1019" s="678">
        <v>162.5</v>
      </c>
      <c r="G1019" s="678">
        <v>162.5</v>
      </c>
      <c r="H1019" s="638">
        <v>0</v>
      </c>
      <c r="I1019" s="678">
        <v>162.5</v>
      </c>
      <c r="J1019" s="154"/>
    </row>
    <row r="1020" spans="1:10" ht="18">
      <c r="A1020" s="585">
        <v>1012</v>
      </c>
      <c r="B1020" s="665">
        <v>41065</v>
      </c>
      <c r="C1020" s="239" t="s">
        <v>3796</v>
      </c>
      <c r="D1020" s="650" t="s">
        <v>3797</v>
      </c>
      <c r="E1020" s="436" t="s">
        <v>1173</v>
      </c>
      <c r="F1020" s="678">
        <v>162.5</v>
      </c>
      <c r="G1020" s="678">
        <v>162.5</v>
      </c>
      <c r="H1020" s="638">
        <v>0</v>
      </c>
      <c r="I1020" s="678">
        <v>162.5</v>
      </c>
      <c r="J1020" s="154"/>
    </row>
    <row r="1021" spans="1:10" ht="18">
      <c r="A1021" s="585">
        <v>1013</v>
      </c>
      <c r="B1021" s="665">
        <v>41065</v>
      </c>
      <c r="C1021" s="239" t="s">
        <v>3798</v>
      </c>
      <c r="D1021" s="650" t="s">
        <v>3799</v>
      </c>
      <c r="E1021" s="436" t="s">
        <v>1173</v>
      </c>
      <c r="F1021" s="678">
        <v>100</v>
      </c>
      <c r="G1021" s="678">
        <v>100</v>
      </c>
      <c r="H1021" s="638">
        <v>0</v>
      </c>
      <c r="I1021" s="678">
        <v>100</v>
      </c>
      <c r="J1021" s="154"/>
    </row>
    <row r="1022" spans="1:10" ht="18">
      <c r="A1022" s="585">
        <v>1014</v>
      </c>
      <c r="B1022" s="665">
        <v>41065</v>
      </c>
      <c r="C1022" s="239" t="s">
        <v>3800</v>
      </c>
      <c r="D1022" s="650" t="s">
        <v>3801</v>
      </c>
      <c r="E1022" s="436" t="s">
        <v>1173</v>
      </c>
      <c r="F1022" s="678">
        <v>100</v>
      </c>
      <c r="G1022" s="678">
        <v>100</v>
      </c>
      <c r="H1022" s="638">
        <v>0</v>
      </c>
      <c r="I1022" s="678">
        <v>100</v>
      </c>
      <c r="J1022" s="154"/>
    </row>
    <row r="1023" spans="1:10" ht="18">
      <c r="A1023" s="585">
        <v>1015</v>
      </c>
      <c r="B1023" s="665">
        <v>41065</v>
      </c>
      <c r="C1023" s="239" t="s">
        <v>3802</v>
      </c>
      <c r="D1023" s="650" t="s">
        <v>3803</v>
      </c>
      <c r="E1023" s="436" t="s">
        <v>1173</v>
      </c>
      <c r="F1023" s="678">
        <v>162.5</v>
      </c>
      <c r="G1023" s="678">
        <v>162.5</v>
      </c>
      <c r="H1023" s="638">
        <v>0</v>
      </c>
      <c r="I1023" s="678">
        <v>162.5</v>
      </c>
      <c r="J1023" s="154"/>
    </row>
    <row r="1024" spans="1:10" ht="18">
      <c r="A1024" s="585">
        <v>1016</v>
      </c>
      <c r="B1024" s="665">
        <v>41065</v>
      </c>
      <c r="C1024" s="239" t="s">
        <v>3804</v>
      </c>
      <c r="D1024" s="650" t="s">
        <v>3805</v>
      </c>
      <c r="E1024" s="436" t="s">
        <v>1173</v>
      </c>
      <c r="F1024" s="678">
        <v>162.5</v>
      </c>
      <c r="G1024" s="678">
        <v>162.5</v>
      </c>
      <c r="H1024" s="638">
        <v>0</v>
      </c>
      <c r="I1024" s="678">
        <v>162.5</v>
      </c>
      <c r="J1024" s="154"/>
    </row>
    <row r="1025" spans="1:10" ht="18">
      <c r="A1025" s="585">
        <v>1017</v>
      </c>
      <c r="B1025" s="665">
        <v>41065</v>
      </c>
      <c r="C1025" s="239" t="s">
        <v>3806</v>
      </c>
      <c r="D1025" s="650" t="s">
        <v>3807</v>
      </c>
      <c r="E1025" s="436" t="s">
        <v>1173</v>
      </c>
      <c r="F1025" s="678">
        <v>162.5</v>
      </c>
      <c r="G1025" s="678">
        <v>162.5</v>
      </c>
      <c r="H1025" s="638">
        <v>0</v>
      </c>
      <c r="I1025" s="678">
        <v>162.5</v>
      </c>
      <c r="J1025" s="154"/>
    </row>
    <row r="1026" spans="1:10" ht="18">
      <c r="A1026" s="585">
        <v>1018</v>
      </c>
      <c r="B1026" s="665">
        <v>41065</v>
      </c>
      <c r="C1026" s="239" t="s">
        <v>3808</v>
      </c>
      <c r="D1026" s="650" t="s">
        <v>3809</v>
      </c>
      <c r="E1026" s="436" t="s">
        <v>1173</v>
      </c>
      <c r="F1026" s="678">
        <v>162.5</v>
      </c>
      <c r="G1026" s="678">
        <v>162.5</v>
      </c>
      <c r="H1026" s="638">
        <v>0</v>
      </c>
      <c r="I1026" s="678">
        <v>162.5</v>
      </c>
      <c r="J1026" s="154"/>
    </row>
    <row r="1027" spans="1:10" ht="18">
      <c r="A1027" s="585">
        <v>1019</v>
      </c>
      <c r="B1027" s="665">
        <v>41086</v>
      </c>
      <c r="C1027" s="239" t="s">
        <v>3810</v>
      </c>
      <c r="D1027" s="650" t="s">
        <v>3811</v>
      </c>
      <c r="E1027" s="436" t="s">
        <v>1173</v>
      </c>
      <c r="F1027" s="678">
        <v>125</v>
      </c>
      <c r="G1027" s="678">
        <v>125</v>
      </c>
      <c r="H1027" s="638">
        <v>0</v>
      </c>
      <c r="I1027" s="678">
        <v>125</v>
      </c>
      <c r="J1027" s="154"/>
    </row>
    <row r="1028" spans="1:10" ht="18">
      <c r="A1028" s="585">
        <v>1020</v>
      </c>
      <c r="B1028" s="665">
        <v>41086</v>
      </c>
      <c r="C1028" s="239" t="s">
        <v>3812</v>
      </c>
      <c r="D1028" s="650" t="s">
        <v>3813</v>
      </c>
      <c r="E1028" s="436" t="s">
        <v>1173</v>
      </c>
      <c r="F1028" s="678">
        <v>125</v>
      </c>
      <c r="G1028" s="678">
        <v>125</v>
      </c>
      <c r="H1028" s="638">
        <v>0</v>
      </c>
      <c r="I1028" s="678">
        <v>125</v>
      </c>
      <c r="J1028" s="154"/>
    </row>
    <row r="1029" spans="1:10" ht="18">
      <c r="A1029" s="585">
        <v>1021</v>
      </c>
      <c r="B1029" s="665">
        <v>41086</v>
      </c>
      <c r="C1029" s="239" t="s">
        <v>3814</v>
      </c>
      <c r="D1029" s="650" t="s">
        <v>3815</v>
      </c>
      <c r="E1029" s="436" t="s">
        <v>1173</v>
      </c>
      <c r="F1029" s="678">
        <v>125</v>
      </c>
      <c r="G1029" s="678">
        <v>125</v>
      </c>
      <c r="H1029" s="638">
        <v>0</v>
      </c>
      <c r="I1029" s="678">
        <v>125</v>
      </c>
      <c r="J1029" s="154"/>
    </row>
    <row r="1030" spans="1:10" ht="18">
      <c r="A1030" s="585">
        <v>1022</v>
      </c>
      <c r="B1030" s="665">
        <v>41086</v>
      </c>
      <c r="C1030" s="239" t="s">
        <v>3816</v>
      </c>
      <c r="D1030" s="650" t="s">
        <v>3817</v>
      </c>
      <c r="E1030" s="436" t="s">
        <v>1173</v>
      </c>
      <c r="F1030" s="678">
        <v>125</v>
      </c>
      <c r="G1030" s="678">
        <v>125</v>
      </c>
      <c r="H1030" s="638">
        <v>0</v>
      </c>
      <c r="I1030" s="678">
        <v>125</v>
      </c>
      <c r="J1030" s="154"/>
    </row>
    <row r="1031" spans="1:10" ht="18">
      <c r="A1031" s="585">
        <v>1023</v>
      </c>
      <c r="B1031" s="665">
        <v>41086</v>
      </c>
      <c r="C1031" s="239" t="s">
        <v>3818</v>
      </c>
      <c r="D1031" s="650" t="s">
        <v>3819</v>
      </c>
      <c r="E1031" s="436" t="s">
        <v>1173</v>
      </c>
      <c r="F1031" s="678">
        <v>162.5</v>
      </c>
      <c r="G1031" s="678">
        <v>162.5</v>
      </c>
      <c r="H1031" s="638">
        <v>0</v>
      </c>
      <c r="I1031" s="678">
        <v>162.5</v>
      </c>
      <c r="J1031" s="154"/>
    </row>
    <row r="1032" spans="1:10" ht="18">
      <c r="A1032" s="585">
        <v>1024</v>
      </c>
      <c r="B1032" s="665">
        <v>41086</v>
      </c>
      <c r="C1032" s="239" t="s">
        <v>3820</v>
      </c>
      <c r="D1032" s="650" t="s">
        <v>3821</v>
      </c>
      <c r="E1032" s="436" t="s">
        <v>1173</v>
      </c>
      <c r="F1032" s="678">
        <v>162.5</v>
      </c>
      <c r="G1032" s="678">
        <v>162.5</v>
      </c>
      <c r="H1032" s="638">
        <v>0</v>
      </c>
      <c r="I1032" s="678">
        <v>162.5</v>
      </c>
      <c r="J1032" s="154"/>
    </row>
    <row r="1033" spans="1:10" ht="18">
      <c r="A1033" s="585">
        <v>1025</v>
      </c>
      <c r="B1033" s="665">
        <v>41086</v>
      </c>
      <c r="C1033" s="239" t="s">
        <v>3822</v>
      </c>
      <c r="D1033" s="650" t="s">
        <v>3823</v>
      </c>
      <c r="E1033" s="436" t="s">
        <v>1173</v>
      </c>
      <c r="F1033" s="678">
        <v>162.5</v>
      </c>
      <c r="G1033" s="678">
        <v>162.5</v>
      </c>
      <c r="H1033" s="638">
        <v>0</v>
      </c>
      <c r="I1033" s="678">
        <v>162.5</v>
      </c>
      <c r="J1033" s="154"/>
    </row>
    <row r="1034" spans="1:10" ht="18">
      <c r="A1034" s="585">
        <v>1026</v>
      </c>
      <c r="B1034" s="665">
        <v>41086</v>
      </c>
      <c r="C1034" s="239" t="s">
        <v>3824</v>
      </c>
      <c r="D1034" s="650" t="s">
        <v>3825</v>
      </c>
      <c r="E1034" s="436" t="s">
        <v>1173</v>
      </c>
      <c r="F1034" s="678">
        <v>162.5</v>
      </c>
      <c r="G1034" s="678">
        <v>162.5</v>
      </c>
      <c r="H1034" s="638">
        <v>0</v>
      </c>
      <c r="I1034" s="678">
        <v>162.5</v>
      </c>
      <c r="J1034" s="154"/>
    </row>
    <row r="1035" spans="1:10" ht="18">
      <c r="A1035" s="585">
        <v>1027</v>
      </c>
      <c r="B1035" s="665">
        <v>41086</v>
      </c>
      <c r="C1035" s="239" t="s">
        <v>3636</v>
      </c>
      <c r="D1035" s="650" t="s">
        <v>3826</v>
      </c>
      <c r="E1035" s="436" t="s">
        <v>1173</v>
      </c>
      <c r="F1035" s="678">
        <v>162.5</v>
      </c>
      <c r="G1035" s="678">
        <v>162.5</v>
      </c>
      <c r="H1035" s="638">
        <v>0</v>
      </c>
      <c r="I1035" s="678">
        <v>162.5</v>
      </c>
      <c r="J1035" s="154"/>
    </row>
    <row r="1036" spans="1:10" ht="18">
      <c r="A1036" s="585">
        <v>1028</v>
      </c>
      <c r="B1036" s="665">
        <v>41086</v>
      </c>
      <c r="C1036" s="239" t="s">
        <v>3827</v>
      </c>
      <c r="D1036" s="650" t="s">
        <v>3828</v>
      </c>
      <c r="E1036" s="436" t="s">
        <v>1173</v>
      </c>
      <c r="F1036" s="678">
        <v>162.5</v>
      </c>
      <c r="G1036" s="678">
        <v>162.5</v>
      </c>
      <c r="H1036" s="638">
        <v>0</v>
      </c>
      <c r="I1036" s="678">
        <v>162.5</v>
      </c>
      <c r="J1036" s="154"/>
    </row>
    <row r="1037" spans="1:10" ht="18">
      <c r="A1037" s="585">
        <v>1029</v>
      </c>
      <c r="B1037" s="665">
        <v>41086</v>
      </c>
      <c r="C1037" s="239" t="s">
        <v>3829</v>
      </c>
      <c r="D1037" s="650" t="s">
        <v>3830</v>
      </c>
      <c r="E1037" s="436" t="s">
        <v>1173</v>
      </c>
      <c r="F1037" s="678">
        <v>162.5</v>
      </c>
      <c r="G1037" s="678">
        <v>162.5</v>
      </c>
      <c r="H1037" s="638">
        <v>0</v>
      </c>
      <c r="I1037" s="678">
        <v>162.5</v>
      </c>
      <c r="J1037" s="154"/>
    </row>
    <row r="1038" spans="1:10" ht="18">
      <c r="A1038" s="585">
        <v>1030</v>
      </c>
      <c r="B1038" s="665">
        <v>41086</v>
      </c>
      <c r="C1038" s="239" t="s">
        <v>3831</v>
      </c>
      <c r="D1038" s="650" t="s">
        <v>3832</v>
      </c>
      <c r="E1038" s="436" t="s">
        <v>1173</v>
      </c>
      <c r="F1038" s="678">
        <v>125</v>
      </c>
      <c r="G1038" s="678">
        <v>125</v>
      </c>
      <c r="H1038" s="638">
        <v>0</v>
      </c>
      <c r="I1038" s="678">
        <v>125</v>
      </c>
      <c r="J1038" s="154"/>
    </row>
    <row r="1039" spans="1:10" ht="18">
      <c r="A1039" s="585">
        <v>1031</v>
      </c>
      <c r="B1039" s="665">
        <v>41086</v>
      </c>
      <c r="C1039" s="239" t="s">
        <v>3833</v>
      </c>
      <c r="D1039" s="650" t="s">
        <v>3834</v>
      </c>
      <c r="E1039" s="436" t="s">
        <v>1173</v>
      </c>
      <c r="F1039" s="678">
        <v>125</v>
      </c>
      <c r="G1039" s="678">
        <v>125</v>
      </c>
      <c r="H1039" s="638">
        <v>0</v>
      </c>
      <c r="I1039" s="678">
        <v>125</v>
      </c>
      <c r="J1039" s="154"/>
    </row>
    <row r="1040" spans="1:10" ht="18">
      <c r="A1040" s="585">
        <v>1032</v>
      </c>
      <c r="B1040" s="665">
        <v>41086</v>
      </c>
      <c r="C1040" s="239" t="s">
        <v>3835</v>
      </c>
      <c r="D1040" s="650" t="s">
        <v>3836</v>
      </c>
      <c r="E1040" s="436" t="s">
        <v>1173</v>
      </c>
      <c r="F1040" s="678">
        <v>162.5</v>
      </c>
      <c r="G1040" s="678">
        <v>162.5</v>
      </c>
      <c r="H1040" s="638">
        <v>0</v>
      </c>
      <c r="I1040" s="678">
        <v>162.5</v>
      </c>
      <c r="J1040" s="154"/>
    </row>
    <row r="1041" spans="1:10" ht="18">
      <c r="A1041" s="585">
        <v>1033</v>
      </c>
      <c r="B1041" s="665">
        <v>41086</v>
      </c>
      <c r="C1041" s="239" t="s">
        <v>3837</v>
      </c>
      <c r="D1041" s="650" t="s">
        <v>3838</v>
      </c>
      <c r="E1041" s="436" t="s">
        <v>1173</v>
      </c>
      <c r="F1041" s="678">
        <v>162.5</v>
      </c>
      <c r="G1041" s="678">
        <v>162.5</v>
      </c>
      <c r="H1041" s="638">
        <v>0</v>
      </c>
      <c r="I1041" s="678">
        <v>162.5</v>
      </c>
      <c r="J1041" s="154"/>
    </row>
    <row r="1042" spans="1:10" ht="18">
      <c r="A1042" s="585">
        <v>1034</v>
      </c>
      <c r="B1042" s="665">
        <v>41086</v>
      </c>
      <c r="C1042" s="239" t="s">
        <v>3839</v>
      </c>
      <c r="D1042" s="650" t="s">
        <v>3840</v>
      </c>
      <c r="E1042" s="436" t="s">
        <v>1173</v>
      </c>
      <c r="F1042" s="678">
        <v>125</v>
      </c>
      <c r="G1042" s="678">
        <v>125</v>
      </c>
      <c r="H1042" s="638">
        <v>0</v>
      </c>
      <c r="I1042" s="678">
        <v>125</v>
      </c>
      <c r="J1042" s="154"/>
    </row>
    <row r="1043" spans="1:10" ht="18">
      <c r="A1043" s="585">
        <v>1035</v>
      </c>
      <c r="B1043" s="665">
        <v>41086</v>
      </c>
      <c r="C1043" s="239" t="s">
        <v>3841</v>
      </c>
      <c r="D1043" s="650" t="s">
        <v>3842</v>
      </c>
      <c r="E1043" s="436" t="s">
        <v>1173</v>
      </c>
      <c r="F1043" s="678">
        <v>125</v>
      </c>
      <c r="G1043" s="678">
        <v>125</v>
      </c>
      <c r="H1043" s="638">
        <v>0</v>
      </c>
      <c r="I1043" s="678">
        <v>125</v>
      </c>
      <c r="J1043" s="154"/>
    </row>
    <row r="1044" spans="1:10" ht="18">
      <c r="A1044" s="585">
        <v>1036</v>
      </c>
      <c r="B1044" s="665">
        <v>41086</v>
      </c>
      <c r="C1044" s="239" t="s">
        <v>3843</v>
      </c>
      <c r="D1044" s="650" t="s">
        <v>3844</v>
      </c>
      <c r="E1044" s="436" t="s">
        <v>1173</v>
      </c>
      <c r="F1044" s="678">
        <v>162.5</v>
      </c>
      <c r="G1044" s="678">
        <v>162.5</v>
      </c>
      <c r="H1044" s="638">
        <v>0</v>
      </c>
      <c r="I1044" s="678">
        <v>162.5</v>
      </c>
      <c r="J1044" s="154"/>
    </row>
    <row r="1045" spans="1:10" ht="18">
      <c r="A1045" s="585">
        <v>1037</v>
      </c>
      <c r="B1045" s="665">
        <v>41086</v>
      </c>
      <c r="C1045" s="239" t="s">
        <v>3845</v>
      </c>
      <c r="D1045" s="650" t="s">
        <v>3846</v>
      </c>
      <c r="E1045" s="436" t="s">
        <v>1173</v>
      </c>
      <c r="F1045" s="678">
        <v>162.5</v>
      </c>
      <c r="G1045" s="678">
        <v>162.5</v>
      </c>
      <c r="H1045" s="638">
        <v>0</v>
      </c>
      <c r="I1045" s="678">
        <v>162.5</v>
      </c>
      <c r="J1045" s="154"/>
    </row>
    <row r="1046" spans="1:10" ht="18">
      <c r="A1046" s="585">
        <v>1038</v>
      </c>
      <c r="B1046" s="665">
        <v>41086</v>
      </c>
      <c r="C1046" s="239" t="s">
        <v>3847</v>
      </c>
      <c r="D1046" s="650" t="s">
        <v>3848</v>
      </c>
      <c r="E1046" s="436" t="s">
        <v>1173</v>
      </c>
      <c r="F1046" s="678">
        <v>162.5</v>
      </c>
      <c r="G1046" s="678">
        <v>162.5</v>
      </c>
      <c r="H1046" s="638">
        <v>0</v>
      </c>
      <c r="I1046" s="678">
        <v>162.5</v>
      </c>
      <c r="J1046" s="154"/>
    </row>
    <row r="1047" spans="1:10" ht="18">
      <c r="A1047" s="585">
        <v>1039</v>
      </c>
      <c r="B1047" s="665">
        <v>41086</v>
      </c>
      <c r="C1047" s="239" t="s">
        <v>3849</v>
      </c>
      <c r="D1047" s="650" t="s">
        <v>3850</v>
      </c>
      <c r="E1047" s="436" t="s">
        <v>1173</v>
      </c>
      <c r="F1047" s="678">
        <v>162.5</v>
      </c>
      <c r="G1047" s="678">
        <v>162.5</v>
      </c>
      <c r="H1047" s="638">
        <v>0</v>
      </c>
      <c r="I1047" s="678">
        <v>162.5</v>
      </c>
      <c r="J1047" s="154"/>
    </row>
    <row r="1048" spans="1:10" ht="18">
      <c r="A1048" s="585">
        <v>1040</v>
      </c>
      <c r="B1048" s="665">
        <v>41086</v>
      </c>
      <c r="C1048" s="239" t="s">
        <v>3851</v>
      </c>
      <c r="D1048" s="650" t="s">
        <v>3852</v>
      </c>
      <c r="E1048" s="436" t="s">
        <v>1173</v>
      </c>
      <c r="F1048" s="678">
        <v>125</v>
      </c>
      <c r="G1048" s="678">
        <v>125</v>
      </c>
      <c r="H1048" s="638">
        <v>0</v>
      </c>
      <c r="I1048" s="678">
        <v>125</v>
      </c>
      <c r="J1048" s="154"/>
    </row>
    <row r="1049" spans="1:10" ht="18">
      <c r="A1049" s="585">
        <v>1041</v>
      </c>
      <c r="B1049" s="665">
        <v>41086</v>
      </c>
      <c r="C1049" s="239" t="s">
        <v>3853</v>
      </c>
      <c r="D1049" s="650" t="s">
        <v>3854</v>
      </c>
      <c r="E1049" s="436" t="s">
        <v>1173</v>
      </c>
      <c r="F1049" s="678">
        <v>125</v>
      </c>
      <c r="G1049" s="678">
        <v>125</v>
      </c>
      <c r="H1049" s="638">
        <v>0</v>
      </c>
      <c r="I1049" s="678">
        <v>125</v>
      </c>
      <c r="J1049" s="154"/>
    </row>
    <row r="1050" spans="1:10" ht="18">
      <c r="A1050" s="585">
        <v>1042</v>
      </c>
      <c r="B1050" s="665">
        <v>41086</v>
      </c>
      <c r="C1050" s="239" t="s">
        <v>3855</v>
      </c>
      <c r="D1050" s="650" t="s">
        <v>3856</v>
      </c>
      <c r="E1050" s="436" t="s">
        <v>1173</v>
      </c>
      <c r="F1050" s="678">
        <v>162.5</v>
      </c>
      <c r="G1050" s="678">
        <v>162.5</v>
      </c>
      <c r="H1050" s="638">
        <v>0</v>
      </c>
      <c r="I1050" s="678">
        <v>162.5</v>
      </c>
      <c r="J1050" s="154"/>
    </row>
    <row r="1051" spans="1:10" ht="18">
      <c r="A1051" s="585">
        <v>1043</v>
      </c>
      <c r="B1051" s="665">
        <v>41086</v>
      </c>
      <c r="C1051" s="239" t="s">
        <v>3857</v>
      </c>
      <c r="D1051" s="650" t="s">
        <v>3858</v>
      </c>
      <c r="E1051" s="436" t="s">
        <v>1173</v>
      </c>
      <c r="F1051" s="678">
        <v>162.5</v>
      </c>
      <c r="G1051" s="678">
        <v>162.5</v>
      </c>
      <c r="H1051" s="638">
        <v>0</v>
      </c>
      <c r="I1051" s="678">
        <v>162.5</v>
      </c>
      <c r="J1051" s="154"/>
    </row>
    <row r="1052" spans="1:10" ht="18">
      <c r="A1052" s="585">
        <v>1044</v>
      </c>
      <c r="B1052" s="665">
        <v>41086</v>
      </c>
      <c r="C1052" s="239" t="s">
        <v>3859</v>
      </c>
      <c r="D1052" s="650" t="s">
        <v>3860</v>
      </c>
      <c r="E1052" s="436" t="s">
        <v>1173</v>
      </c>
      <c r="F1052" s="678">
        <v>162.5</v>
      </c>
      <c r="G1052" s="678">
        <v>162.5</v>
      </c>
      <c r="H1052" s="638">
        <v>0</v>
      </c>
      <c r="I1052" s="678">
        <v>162.5</v>
      </c>
      <c r="J1052" s="154"/>
    </row>
    <row r="1053" spans="1:10" ht="18">
      <c r="A1053" s="585">
        <v>1045</v>
      </c>
      <c r="B1053" s="665">
        <v>41086</v>
      </c>
      <c r="C1053" s="239" t="s">
        <v>3861</v>
      </c>
      <c r="D1053" s="650" t="s">
        <v>3862</v>
      </c>
      <c r="E1053" s="436" t="s">
        <v>1173</v>
      </c>
      <c r="F1053" s="678">
        <v>162.5</v>
      </c>
      <c r="G1053" s="678">
        <v>162.5</v>
      </c>
      <c r="H1053" s="638">
        <v>0</v>
      </c>
      <c r="I1053" s="678">
        <v>162.5</v>
      </c>
      <c r="J1053" s="154"/>
    </row>
    <row r="1054" spans="1:10" ht="18">
      <c r="A1054" s="585">
        <v>1046</v>
      </c>
      <c r="B1054" s="665">
        <v>41086</v>
      </c>
      <c r="C1054" s="239" t="s">
        <v>3863</v>
      </c>
      <c r="D1054" s="650" t="s">
        <v>3864</v>
      </c>
      <c r="E1054" s="436" t="s">
        <v>1173</v>
      </c>
      <c r="F1054" s="678">
        <v>125</v>
      </c>
      <c r="G1054" s="678">
        <v>125</v>
      </c>
      <c r="H1054" s="638">
        <v>0</v>
      </c>
      <c r="I1054" s="678">
        <v>125</v>
      </c>
      <c r="J1054" s="154"/>
    </row>
    <row r="1055" spans="1:10" ht="18">
      <c r="A1055" s="585">
        <v>1047</v>
      </c>
      <c r="B1055" s="665">
        <v>41086</v>
      </c>
      <c r="C1055" s="239" t="s">
        <v>3865</v>
      </c>
      <c r="D1055" s="650" t="s">
        <v>3866</v>
      </c>
      <c r="E1055" s="436" t="s">
        <v>1173</v>
      </c>
      <c r="F1055" s="678">
        <v>125</v>
      </c>
      <c r="G1055" s="678">
        <v>125</v>
      </c>
      <c r="H1055" s="638">
        <v>0</v>
      </c>
      <c r="I1055" s="678">
        <v>125</v>
      </c>
      <c r="J1055" s="154"/>
    </row>
    <row r="1056" spans="1:10" ht="18">
      <c r="A1056" s="585">
        <v>1048</v>
      </c>
      <c r="B1056" s="665">
        <v>41086</v>
      </c>
      <c r="C1056" s="239" t="s">
        <v>3867</v>
      </c>
      <c r="D1056" s="650" t="s">
        <v>3868</v>
      </c>
      <c r="E1056" s="436" t="s">
        <v>1173</v>
      </c>
      <c r="F1056" s="678">
        <v>125</v>
      </c>
      <c r="G1056" s="678">
        <v>125</v>
      </c>
      <c r="H1056" s="638">
        <v>0</v>
      </c>
      <c r="I1056" s="678">
        <v>125</v>
      </c>
      <c r="J1056" s="154"/>
    </row>
    <row r="1057" spans="1:10" ht="18">
      <c r="A1057" s="585">
        <v>1049</v>
      </c>
      <c r="B1057" s="665">
        <v>41086</v>
      </c>
      <c r="C1057" s="239" t="s">
        <v>3869</v>
      </c>
      <c r="D1057" s="650" t="s">
        <v>3870</v>
      </c>
      <c r="E1057" s="436" t="s">
        <v>1173</v>
      </c>
      <c r="F1057" s="678">
        <v>125</v>
      </c>
      <c r="G1057" s="678">
        <v>125</v>
      </c>
      <c r="H1057" s="638">
        <v>0</v>
      </c>
      <c r="I1057" s="678">
        <v>125</v>
      </c>
      <c r="J1057" s="154"/>
    </row>
    <row r="1058" spans="1:10" ht="18">
      <c r="A1058" s="585">
        <v>1050</v>
      </c>
      <c r="B1058" s="665">
        <v>41086</v>
      </c>
      <c r="C1058" s="239" t="s">
        <v>3871</v>
      </c>
      <c r="D1058" s="650" t="s">
        <v>3872</v>
      </c>
      <c r="E1058" s="436" t="s">
        <v>1173</v>
      </c>
      <c r="F1058" s="678">
        <v>125</v>
      </c>
      <c r="G1058" s="678">
        <v>125</v>
      </c>
      <c r="H1058" s="638">
        <v>0</v>
      </c>
      <c r="I1058" s="678">
        <v>125</v>
      </c>
      <c r="J1058" s="154"/>
    </row>
    <row r="1059" spans="1:10" ht="18">
      <c r="A1059" s="585">
        <v>1051</v>
      </c>
      <c r="B1059" s="665">
        <v>41086</v>
      </c>
      <c r="C1059" s="239" t="s">
        <v>3873</v>
      </c>
      <c r="D1059" s="650" t="s">
        <v>3874</v>
      </c>
      <c r="E1059" s="436" t="s">
        <v>1173</v>
      </c>
      <c r="F1059" s="678">
        <v>162.5</v>
      </c>
      <c r="G1059" s="678">
        <v>162.5</v>
      </c>
      <c r="H1059" s="638">
        <v>0</v>
      </c>
      <c r="I1059" s="678">
        <v>162.5</v>
      </c>
      <c r="J1059" s="154"/>
    </row>
    <row r="1060" spans="1:10" ht="18">
      <c r="A1060" s="585">
        <v>1052</v>
      </c>
      <c r="B1060" s="665">
        <v>41086</v>
      </c>
      <c r="C1060" s="239" t="s">
        <v>3875</v>
      </c>
      <c r="D1060" s="650" t="s">
        <v>3876</v>
      </c>
      <c r="E1060" s="436" t="s">
        <v>1173</v>
      </c>
      <c r="F1060" s="678">
        <v>162.5</v>
      </c>
      <c r="G1060" s="678">
        <v>162.5</v>
      </c>
      <c r="H1060" s="638">
        <v>0</v>
      </c>
      <c r="I1060" s="678">
        <v>162.5</v>
      </c>
      <c r="J1060" s="154"/>
    </row>
    <row r="1061" spans="1:10" ht="18">
      <c r="A1061" s="585">
        <v>1053</v>
      </c>
      <c r="B1061" s="665">
        <v>41086</v>
      </c>
      <c r="C1061" s="239" t="s">
        <v>3877</v>
      </c>
      <c r="D1061" s="650" t="s">
        <v>3878</v>
      </c>
      <c r="E1061" s="436" t="s">
        <v>1173</v>
      </c>
      <c r="F1061" s="678">
        <v>162.5</v>
      </c>
      <c r="G1061" s="678">
        <v>162.5</v>
      </c>
      <c r="H1061" s="638">
        <v>0</v>
      </c>
      <c r="I1061" s="678">
        <v>162.5</v>
      </c>
      <c r="J1061" s="154"/>
    </row>
    <row r="1062" spans="1:10" ht="18">
      <c r="A1062" s="585">
        <v>1054</v>
      </c>
      <c r="B1062" s="665">
        <v>41086</v>
      </c>
      <c r="C1062" s="239" t="s">
        <v>3879</v>
      </c>
      <c r="D1062" s="650" t="s">
        <v>3880</v>
      </c>
      <c r="E1062" s="436" t="s">
        <v>1173</v>
      </c>
      <c r="F1062" s="678">
        <v>162.5</v>
      </c>
      <c r="G1062" s="678">
        <v>162.5</v>
      </c>
      <c r="H1062" s="638">
        <v>0</v>
      </c>
      <c r="I1062" s="678">
        <v>162.5</v>
      </c>
      <c r="J1062" s="154"/>
    </row>
    <row r="1063" spans="1:10" ht="18">
      <c r="A1063" s="585">
        <v>1055</v>
      </c>
      <c r="B1063" s="665">
        <v>41086</v>
      </c>
      <c r="C1063" s="239" t="s">
        <v>3881</v>
      </c>
      <c r="D1063" s="650" t="s">
        <v>3882</v>
      </c>
      <c r="E1063" s="436" t="s">
        <v>1173</v>
      </c>
      <c r="F1063" s="678">
        <v>125</v>
      </c>
      <c r="G1063" s="678">
        <v>125</v>
      </c>
      <c r="H1063" s="638">
        <v>0</v>
      </c>
      <c r="I1063" s="678">
        <v>125</v>
      </c>
      <c r="J1063" s="154"/>
    </row>
    <row r="1064" spans="1:10" ht="18">
      <c r="A1064" s="585">
        <v>1056</v>
      </c>
      <c r="B1064" s="665">
        <v>41086</v>
      </c>
      <c r="C1064" s="239" t="s">
        <v>3883</v>
      </c>
      <c r="D1064" s="650" t="s">
        <v>3884</v>
      </c>
      <c r="E1064" s="436" t="s">
        <v>1173</v>
      </c>
      <c r="F1064" s="678">
        <v>125</v>
      </c>
      <c r="G1064" s="678">
        <v>125</v>
      </c>
      <c r="H1064" s="638">
        <v>0</v>
      </c>
      <c r="I1064" s="678">
        <v>125</v>
      </c>
      <c r="J1064" s="154"/>
    </row>
    <row r="1065" spans="1:10" ht="18">
      <c r="A1065" s="585">
        <v>1057</v>
      </c>
      <c r="B1065" s="665">
        <v>41086</v>
      </c>
      <c r="C1065" s="239" t="s">
        <v>3885</v>
      </c>
      <c r="D1065" s="650" t="s">
        <v>3886</v>
      </c>
      <c r="E1065" s="436" t="s">
        <v>1173</v>
      </c>
      <c r="F1065" s="678">
        <v>162.5</v>
      </c>
      <c r="G1065" s="678">
        <v>162.5</v>
      </c>
      <c r="H1065" s="638">
        <v>0</v>
      </c>
      <c r="I1065" s="678">
        <v>162.5</v>
      </c>
      <c r="J1065" s="154"/>
    </row>
    <row r="1066" spans="1:10" ht="18">
      <c r="A1066" s="585">
        <v>1058</v>
      </c>
      <c r="B1066" s="665">
        <v>41086</v>
      </c>
      <c r="C1066" s="239" t="s">
        <v>3887</v>
      </c>
      <c r="D1066" s="650" t="s">
        <v>3888</v>
      </c>
      <c r="E1066" s="436" t="s">
        <v>1173</v>
      </c>
      <c r="F1066" s="678">
        <v>162.5</v>
      </c>
      <c r="G1066" s="678">
        <v>162.5</v>
      </c>
      <c r="H1066" s="638">
        <v>0</v>
      </c>
      <c r="I1066" s="678">
        <v>162.5</v>
      </c>
      <c r="J1066" s="154"/>
    </row>
    <row r="1067" spans="1:10" ht="18">
      <c r="A1067" s="585">
        <v>1059</v>
      </c>
      <c r="B1067" s="665">
        <v>41086</v>
      </c>
      <c r="C1067" s="239" t="s">
        <v>3889</v>
      </c>
      <c r="D1067" s="650" t="s">
        <v>3890</v>
      </c>
      <c r="E1067" s="436" t="s">
        <v>1173</v>
      </c>
      <c r="F1067" s="678">
        <v>162.5</v>
      </c>
      <c r="G1067" s="678">
        <v>162.5</v>
      </c>
      <c r="H1067" s="638">
        <v>0</v>
      </c>
      <c r="I1067" s="678">
        <v>162.5</v>
      </c>
      <c r="J1067" s="154"/>
    </row>
    <row r="1068" spans="1:10" ht="18">
      <c r="A1068" s="585">
        <v>1060</v>
      </c>
      <c r="B1068" s="665">
        <v>41086</v>
      </c>
      <c r="C1068" s="239" t="s">
        <v>3891</v>
      </c>
      <c r="D1068" s="650" t="s">
        <v>3892</v>
      </c>
      <c r="E1068" s="436" t="s">
        <v>1173</v>
      </c>
      <c r="F1068" s="678">
        <v>162.5</v>
      </c>
      <c r="G1068" s="678">
        <v>162.5</v>
      </c>
      <c r="H1068" s="638">
        <v>0</v>
      </c>
      <c r="I1068" s="678">
        <v>162.5</v>
      </c>
      <c r="J1068" s="154"/>
    </row>
    <row r="1069" spans="1:10" ht="18">
      <c r="A1069" s="585">
        <v>1061</v>
      </c>
      <c r="B1069" s="665">
        <v>41086</v>
      </c>
      <c r="C1069" s="239" t="s">
        <v>3893</v>
      </c>
      <c r="D1069" s="650" t="s">
        <v>3894</v>
      </c>
      <c r="E1069" s="436" t="s">
        <v>1173</v>
      </c>
      <c r="F1069" s="678">
        <v>162.5</v>
      </c>
      <c r="G1069" s="678">
        <v>162.5</v>
      </c>
      <c r="H1069" s="638">
        <v>0</v>
      </c>
      <c r="I1069" s="678">
        <v>162.5</v>
      </c>
      <c r="J1069" s="154"/>
    </row>
    <row r="1070" spans="1:10" ht="18">
      <c r="A1070" s="585">
        <v>1062</v>
      </c>
      <c r="B1070" s="665">
        <v>41086</v>
      </c>
      <c r="C1070" s="239" t="s">
        <v>3895</v>
      </c>
      <c r="D1070" s="650" t="s">
        <v>3896</v>
      </c>
      <c r="E1070" s="436" t="s">
        <v>1173</v>
      </c>
      <c r="F1070" s="678">
        <v>162.5</v>
      </c>
      <c r="G1070" s="678">
        <v>162.5</v>
      </c>
      <c r="H1070" s="638">
        <v>0</v>
      </c>
      <c r="I1070" s="678">
        <v>162.5</v>
      </c>
      <c r="J1070" s="154"/>
    </row>
    <row r="1071" spans="1:10" ht="18">
      <c r="A1071" s="585">
        <v>1063</v>
      </c>
      <c r="B1071" s="665">
        <v>41086</v>
      </c>
      <c r="C1071" s="239" t="s">
        <v>3897</v>
      </c>
      <c r="D1071" s="650" t="s">
        <v>3898</v>
      </c>
      <c r="E1071" s="436" t="s">
        <v>1173</v>
      </c>
      <c r="F1071" s="678">
        <v>162.5</v>
      </c>
      <c r="G1071" s="678">
        <v>162.5</v>
      </c>
      <c r="H1071" s="638">
        <v>0</v>
      </c>
      <c r="I1071" s="678">
        <v>162.5</v>
      </c>
      <c r="J1071" s="154"/>
    </row>
    <row r="1072" spans="1:10" ht="18">
      <c r="A1072" s="585">
        <v>1064</v>
      </c>
      <c r="B1072" s="665">
        <v>41086</v>
      </c>
      <c r="C1072" s="239" t="s">
        <v>3899</v>
      </c>
      <c r="D1072" s="650" t="s">
        <v>3900</v>
      </c>
      <c r="E1072" s="436" t="s">
        <v>1173</v>
      </c>
      <c r="F1072" s="678">
        <v>162.5</v>
      </c>
      <c r="G1072" s="678">
        <v>162.5</v>
      </c>
      <c r="H1072" s="638">
        <v>0</v>
      </c>
      <c r="I1072" s="678">
        <v>162.5</v>
      </c>
      <c r="J1072" s="154"/>
    </row>
    <row r="1073" spans="1:10" ht="18">
      <c r="A1073" s="585">
        <v>1065</v>
      </c>
      <c r="B1073" s="665">
        <v>41086</v>
      </c>
      <c r="C1073" s="239" t="s">
        <v>3901</v>
      </c>
      <c r="D1073" s="650" t="s">
        <v>3902</v>
      </c>
      <c r="E1073" s="436" t="s">
        <v>1173</v>
      </c>
      <c r="F1073" s="678">
        <v>162.5</v>
      </c>
      <c r="G1073" s="678">
        <v>162.5</v>
      </c>
      <c r="H1073" s="638">
        <v>0</v>
      </c>
      <c r="I1073" s="678">
        <v>162.5</v>
      </c>
      <c r="J1073" s="154"/>
    </row>
    <row r="1074" spans="1:10" ht="18">
      <c r="A1074" s="585">
        <v>1066</v>
      </c>
      <c r="B1074" s="665">
        <v>41086</v>
      </c>
      <c r="C1074" s="239" t="s">
        <v>3903</v>
      </c>
      <c r="D1074" s="650" t="s">
        <v>3904</v>
      </c>
      <c r="E1074" s="436" t="s">
        <v>1173</v>
      </c>
      <c r="F1074" s="678">
        <v>162.5</v>
      </c>
      <c r="G1074" s="678">
        <v>162.5</v>
      </c>
      <c r="H1074" s="638">
        <v>0</v>
      </c>
      <c r="I1074" s="678">
        <v>162.5</v>
      </c>
      <c r="J1074" s="154"/>
    </row>
    <row r="1075" spans="1:10" ht="18">
      <c r="A1075" s="585">
        <v>1067</v>
      </c>
      <c r="B1075" s="665">
        <v>41086</v>
      </c>
      <c r="C1075" s="239" t="s">
        <v>3905</v>
      </c>
      <c r="D1075" s="650" t="s">
        <v>3906</v>
      </c>
      <c r="E1075" s="436" t="s">
        <v>1173</v>
      </c>
      <c r="F1075" s="678">
        <v>162.5</v>
      </c>
      <c r="G1075" s="678">
        <v>162.5</v>
      </c>
      <c r="H1075" s="638">
        <v>0</v>
      </c>
      <c r="I1075" s="678">
        <v>162.5</v>
      </c>
      <c r="J1075" s="154"/>
    </row>
    <row r="1076" spans="1:10" ht="18">
      <c r="A1076" s="585">
        <v>1068</v>
      </c>
      <c r="B1076" s="665">
        <v>41086</v>
      </c>
      <c r="C1076" s="239" t="s">
        <v>3907</v>
      </c>
      <c r="D1076" s="650" t="s">
        <v>3908</v>
      </c>
      <c r="E1076" s="436" t="s">
        <v>1173</v>
      </c>
      <c r="F1076" s="678">
        <v>162.5</v>
      </c>
      <c r="G1076" s="678">
        <v>162.5</v>
      </c>
      <c r="H1076" s="638">
        <v>0</v>
      </c>
      <c r="I1076" s="678">
        <v>162.5</v>
      </c>
      <c r="J1076" s="154"/>
    </row>
    <row r="1077" spans="1:10" ht="18">
      <c r="A1077" s="585">
        <v>1069</v>
      </c>
      <c r="B1077" s="665">
        <v>41086</v>
      </c>
      <c r="C1077" s="239" t="s">
        <v>3909</v>
      </c>
      <c r="D1077" s="650" t="s">
        <v>3910</v>
      </c>
      <c r="E1077" s="436" t="s">
        <v>1173</v>
      </c>
      <c r="F1077" s="678">
        <v>125</v>
      </c>
      <c r="G1077" s="678">
        <v>125</v>
      </c>
      <c r="H1077" s="638">
        <v>0</v>
      </c>
      <c r="I1077" s="678">
        <v>125</v>
      </c>
      <c r="J1077" s="154"/>
    </row>
    <row r="1078" spans="1:10" ht="18">
      <c r="A1078" s="585">
        <v>1070</v>
      </c>
      <c r="B1078" s="665">
        <v>41086</v>
      </c>
      <c r="C1078" s="239" t="s">
        <v>2009</v>
      </c>
      <c r="D1078" s="650" t="s">
        <v>3911</v>
      </c>
      <c r="E1078" s="436" t="s">
        <v>1173</v>
      </c>
      <c r="F1078" s="678">
        <v>125</v>
      </c>
      <c r="G1078" s="678">
        <v>125</v>
      </c>
      <c r="H1078" s="638">
        <v>0</v>
      </c>
      <c r="I1078" s="678">
        <v>125</v>
      </c>
      <c r="J1078" s="154"/>
    </row>
    <row r="1079" spans="1:10" ht="18">
      <c r="A1079" s="585">
        <v>1071</v>
      </c>
      <c r="B1079" s="665">
        <v>41086</v>
      </c>
      <c r="C1079" s="239" t="s">
        <v>3912</v>
      </c>
      <c r="D1079" s="650" t="s">
        <v>3913</v>
      </c>
      <c r="E1079" s="436" t="s">
        <v>1173</v>
      </c>
      <c r="F1079" s="678">
        <v>162.5</v>
      </c>
      <c r="G1079" s="678">
        <v>162.5</v>
      </c>
      <c r="H1079" s="638">
        <v>0</v>
      </c>
      <c r="I1079" s="678">
        <v>162.5</v>
      </c>
      <c r="J1079" s="154"/>
    </row>
    <row r="1080" spans="1:10" ht="18">
      <c r="A1080" s="585">
        <v>1072</v>
      </c>
      <c r="B1080" s="665">
        <v>41086</v>
      </c>
      <c r="C1080" s="239" t="s">
        <v>3914</v>
      </c>
      <c r="D1080" s="650" t="s">
        <v>3915</v>
      </c>
      <c r="E1080" s="436" t="s">
        <v>1173</v>
      </c>
      <c r="F1080" s="678">
        <v>100</v>
      </c>
      <c r="G1080" s="678">
        <v>100</v>
      </c>
      <c r="H1080" s="638">
        <v>0</v>
      </c>
      <c r="I1080" s="678">
        <v>100</v>
      </c>
      <c r="J1080" s="154"/>
    </row>
    <row r="1081" spans="1:10" ht="18">
      <c r="A1081" s="585">
        <v>1073</v>
      </c>
      <c r="B1081" s="665">
        <v>41086</v>
      </c>
      <c r="C1081" s="239" t="s">
        <v>3916</v>
      </c>
      <c r="D1081" s="650" t="s">
        <v>3917</v>
      </c>
      <c r="E1081" s="436" t="s">
        <v>1173</v>
      </c>
      <c r="F1081" s="678">
        <v>100</v>
      </c>
      <c r="G1081" s="678">
        <v>100</v>
      </c>
      <c r="H1081" s="638">
        <v>0</v>
      </c>
      <c r="I1081" s="678">
        <v>100</v>
      </c>
      <c r="J1081" s="154"/>
    </row>
    <row r="1082" spans="1:10" ht="18">
      <c r="A1082" s="585">
        <v>1074</v>
      </c>
      <c r="B1082" s="665">
        <v>41086</v>
      </c>
      <c r="C1082" s="239" t="s">
        <v>3918</v>
      </c>
      <c r="D1082" s="650" t="s">
        <v>3919</v>
      </c>
      <c r="E1082" s="436" t="s">
        <v>1173</v>
      </c>
      <c r="F1082" s="678">
        <v>125</v>
      </c>
      <c r="G1082" s="678">
        <v>125</v>
      </c>
      <c r="H1082" s="638">
        <v>0</v>
      </c>
      <c r="I1082" s="678">
        <v>125</v>
      </c>
      <c r="J1082" s="154"/>
    </row>
    <row r="1083" spans="1:10" ht="18">
      <c r="A1083" s="585">
        <v>1075</v>
      </c>
      <c r="B1083" s="665">
        <v>41086</v>
      </c>
      <c r="C1083" s="239" t="s">
        <v>3920</v>
      </c>
      <c r="D1083" s="650" t="s">
        <v>3921</v>
      </c>
      <c r="E1083" s="436" t="s">
        <v>1173</v>
      </c>
      <c r="F1083" s="678">
        <v>100</v>
      </c>
      <c r="G1083" s="678">
        <v>100</v>
      </c>
      <c r="H1083" s="638">
        <v>0</v>
      </c>
      <c r="I1083" s="678">
        <v>100</v>
      </c>
      <c r="J1083" s="154"/>
    </row>
    <row r="1084" spans="1:10" ht="18">
      <c r="A1084" s="585">
        <v>1076</v>
      </c>
      <c r="B1084" s="665">
        <v>41086</v>
      </c>
      <c r="C1084" s="239" t="s">
        <v>3922</v>
      </c>
      <c r="D1084" s="650" t="s">
        <v>3923</v>
      </c>
      <c r="E1084" s="436" t="s">
        <v>1173</v>
      </c>
      <c r="F1084" s="678">
        <v>125</v>
      </c>
      <c r="G1084" s="678">
        <v>125</v>
      </c>
      <c r="H1084" s="638">
        <v>0</v>
      </c>
      <c r="I1084" s="678">
        <v>125</v>
      </c>
      <c r="J1084" s="154"/>
    </row>
    <row r="1085" spans="1:10" ht="18">
      <c r="A1085" s="585">
        <v>1077</v>
      </c>
      <c r="B1085" s="665">
        <v>41086</v>
      </c>
      <c r="C1085" s="239" t="s">
        <v>3924</v>
      </c>
      <c r="D1085" s="650" t="s">
        <v>3925</v>
      </c>
      <c r="E1085" s="436" t="s">
        <v>1173</v>
      </c>
      <c r="F1085" s="678">
        <v>100</v>
      </c>
      <c r="G1085" s="678">
        <v>100</v>
      </c>
      <c r="H1085" s="638">
        <v>0</v>
      </c>
      <c r="I1085" s="678">
        <v>100</v>
      </c>
      <c r="J1085" s="154"/>
    </row>
    <row r="1086" spans="1:10" ht="18">
      <c r="A1086" s="585">
        <v>1078</v>
      </c>
      <c r="B1086" s="665">
        <v>41086</v>
      </c>
      <c r="C1086" s="239" t="s">
        <v>3926</v>
      </c>
      <c r="D1086" s="650" t="s">
        <v>3927</v>
      </c>
      <c r="E1086" s="436" t="s">
        <v>1173</v>
      </c>
      <c r="F1086" s="678">
        <v>125</v>
      </c>
      <c r="G1086" s="678">
        <v>125</v>
      </c>
      <c r="H1086" s="638">
        <v>0</v>
      </c>
      <c r="I1086" s="678">
        <v>125</v>
      </c>
      <c r="J1086" s="154"/>
    </row>
    <row r="1087" spans="1:10" ht="18">
      <c r="A1087" s="585">
        <v>1079</v>
      </c>
      <c r="B1087" s="665">
        <v>41086</v>
      </c>
      <c r="C1087" s="239" t="s">
        <v>3928</v>
      </c>
      <c r="D1087" s="650" t="s">
        <v>3929</v>
      </c>
      <c r="E1087" s="436" t="s">
        <v>1173</v>
      </c>
      <c r="F1087" s="678">
        <v>100</v>
      </c>
      <c r="G1087" s="678">
        <v>100</v>
      </c>
      <c r="H1087" s="638">
        <v>0</v>
      </c>
      <c r="I1087" s="678">
        <v>100</v>
      </c>
      <c r="J1087" s="154"/>
    </row>
    <row r="1088" spans="1:10" ht="18">
      <c r="A1088" s="585">
        <v>1080</v>
      </c>
      <c r="B1088" s="665">
        <v>41086</v>
      </c>
      <c r="C1088" s="239" t="s">
        <v>3930</v>
      </c>
      <c r="D1088" s="650" t="s">
        <v>3931</v>
      </c>
      <c r="E1088" s="436" t="s">
        <v>1173</v>
      </c>
      <c r="F1088" s="678">
        <v>100</v>
      </c>
      <c r="G1088" s="678">
        <v>100</v>
      </c>
      <c r="H1088" s="638">
        <v>0</v>
      </c>
      <c r="I1088" s="678">
        <v>100</v>
      </c>
      <c r="J1088" s="154"/>
    </row>
    <row r="1089" spans="1:10" ht="18">
      <c r="A1089" s="585">
        <v>1081</v>
      </c>
      <c r="B1089" s="665">
        <v>41086</v>
      </c>
      <c r="C1089" s="239" t="s">
        <v>3932</v>
      </c>
      <c r="D1089" s="650" t="s">
        <v>3933</v>
      </c>
      <c r="E1089" s="436" t="s">
        <v>1173</v>
      </c>
      <c r="F1089" s="678">
        <v>162.5</v>
      </c>
      <c r="G1089" s="678">
        <v>162.5</v>
      </c>
      <c r="H1089" s="638">
        <v>0</v>
      </c>
      <c r="I1089" s="678">
        <v>162.5</v>
      </c>
      <c r="J1089" s="154"/>
    </row>
    <row r="1090" spans="1:10" ht="18">
      <c r="A1090" s="585">
        <v>1082</v>
      </c>
      <c r="B1090" s="665">
        <v>41086</v>
      </c>
      <c r="C1090" s="239" t="s">
        <v>3934</v>
      </c>
      <c r="D1090" s="650" t="s">
        <v>3935</v>
      </c>
      <c r="E1090" s="436" t="s">
        <v>1173</v>
      </c>
      <c r="F1090" s="678">
        <v>100</v>
      </c>
      <c r="G1090" s="678">
        <v>100</v>
      </c>
      <c r="H1090" s="638">
        <v>0</v>
      </c>
      <c r="I1090" s="678">
        <v>100</v>
      </c>
      <c r="J1090" s="154"/>
    </row>
    <row r="1091" spans="1:10" ht="18">
      <c r="A1091" s="585">
        <v>1083</v>
      </c>
      <c r="B1091" s="665">
        <v>41086</v>
      </c>
      <c r="C1091" s="239" t="s">
        <v>3936</v>
      </c>
      <c r="D1091" s="650" t="s">
        <v>3937</v>
      </c>
      <c r="E1091" s="436" t="s">
        <v>1173</v>
      </c>
      <c r="F1091" s="678">
        <v>162.5</v>
      </c>
      <c r="G1091" s="678">
        <v>162.5</v>
      </c>
      <c r="H1091" s="638">
        <v>0</v>
      </c>
      <c r="I1091" s="678">
        <v>162.5</v>
      </c>
      <c r="J1091" s="154"/>
    </row>
    <row r="1092" spans="1:10" ht="18">
      <c r="A1092" s="585">
        <v>1084</v>
      </c>
      <c r="B1092" s="665">
        <v>41086</v>
      </c>
      <c r="C1092" s="239" t="s">
        <v>3938</v>
      </c>
      <c r="D1092" s="650" t="s">
        <v>3939</v>
      </c>
      <c r="E1092" s="436" t="s">
        <v>1173</v>
      </c>
      <c r="F1092" s="678">
        <v>162.5</v>
      </c>
      <c r="G1092" s="678">
        <v>162.5</v>
      </c>
      <c r="H1092" s="638">
        <v>0</v>
      </c>
      <c r="I1092" s="678">
        <v>162.5</v>
      </c>
      <c r="J1092" s="154"/>
    </row>
    <row r="1093" spans="1:10" ht="18">
      <c r="A1093" s="585">
        <v>1085</v>
      </c>
      <c r="B1093" s="665">
        <v>41086</v>
      </c>
      <c r="C1093" s="239" t="s">
        <v>3940</v>
      </c>
      <c r="D1093" s="650" t="s">
        <v>3941</v>
      </c>
      <c r="E1093" s="436" t="s">
        <v>1173</v>
      </c>
      <c r="F1093" s="678">
        <v>125</v>
      </c>
      <c r="G1093" s="678">
        <v>125</v>
      </c>
      <c r="H1093" s="638">
        <v>0</v>
      </c>
      <c r="I1093" s="678">
        <v>125</v>
      </c>
      <c r="J1093" s="154"/>
    </row>
    <row r="1094" spans="1:10" ht="18">
      <c r="A1094" s="585">
        <v>1086</v>
      </c>
      <c r="B1094" s="665">
        <v>41086</v>
      </c>
      <c r="C1094" s="239" t="s">
        <v>3942</v>
      </c>
      <c r="D1094" s="650" t="s">
        <v>3943</v>
      </c>
      <c r="E1094" s="436" t="s">
        <v>1173</v>
      </c>
      <c r="F1094" s="678">
        <v>162.5</v>
      </c>
      <c r="G1094" s="678">
        <v>162.5</v>
      </c>
      <c r="H1094" s="638">
        <v>0</v>
      </c>
      <c r="I1094" s="678">
        <v>162.5</v>
      </c>
      <c r="J1094" s="154"/>
    </row>
    <row r="1095" spans="1:10" ht="18">
      <c r="A1095" s="585">
        <v>1087</v>
      </c>
      <c r="B1095" s="665">
        <v>41086</v>
      </c>
      <c r="C1095" s="239" t="s">
        <v>3944</v>
      </c>
      <c r="D1095" s="650" t="s">
        <v>3945</v>
      </c>
      <c r="E1095" s="436" t="s">
        <v>1173</v>
      </c>
      <c r="F1095" s="678">
        <v>325</v>
      </c>
      <c r="G1095" s="678">
        <v>325</v>
      </c>
      <c r="H1095" s="638">
        <v>0</v>
      </c>
      <c r="I1095" s="678">
        <v>325</v>
      </c>
      <c r="J1095" s="154"/>
    </row>
    <row r="1096" spans="1:10" ht="18">
      <c r="A1096" s="585">
        <v>1088</v>
      </c>
      <c r="B1096" s="665">
        <v>41086</v>
      </c>
      <c r="C1096" s="239" t="s">
        <v>3946</v>
      </c>
      <c r="D1096" s="650" t="s">
        <v>3947</v>
      </c>
      <c r="E1096" s="436" t="s">
        <v>1173</v>
      </c>
      <c r="F1096" s="678">
        <v>325</v>
      </c>
      <c r="G1096" s="678">
        <v>325</v>
      </c>
      <c r="H1096" s="638">
        <v>0</v>
      </c>
      <c r="I1096" s="678">
        <v>325</v>
      </c>
      <c r="J1096" s="154"/>
    </row>
    <row r="1097" spans="1:10" ht="18">
      <c r="A1097" s="585">
        <v>1089</v>
      </c>
      <c r="B1097" s="665">
        <v>41085</v>
      </c>
      <c r="C1097" s="239" t="s">
        <v>3948</v>
      </c>
      <c r="D1097" s="650" t="s">
        <v>3949</v>
      </c>
      <c r="E1097" s="436" t="s">
        <v>1173</v>
      </c>
      <c r="F1097" s="678">
        <v>162.5</v>
      </c>
      <c r="G1097" s="678">
        <v>162.5</v>
      </c>
      <c r="H1097" s="638">
        <v>0</v>
      </c>
      <c r="I1097" s="678">
        <v>162.5</v>
      </c>
      <c r="J1097" s="154"/>
    </row>
    <row r="1098" spans="1:10" ht="18">
      <c r="A1098" s="585">
        <v>1090</v>
      </c>
      <c r="B1098" s="665">
        <v>41085</v>
      </c>
      <c r="C1098" s="239" t="s">
        <v>3950</v>
      </c>
      <c r="D1098" s="650" t="s">
        <v>3951</v>
      </c>
      <c r="E1098" s="436" t="s">
        <v>1173</v>
      </c>
      <c r="F1098" s="678">
        <v>162.5</v>
      </c>
      <c r="G1098" s="678">
        <v>162.5</v>
      </c>
      <c r="H1098" s="638">
        <v>0</v>
      </c>
      <c r="I1098" s="678">
        <v>162.5</v>
      </c>
      <c r="J1098" s="154"/>
    </row>
    <row r="1099" spans="1:10" ht="18">
      <c r="A1099" s="585">
        <v>1091</v>
      </c>
      <c r="B1099" s="665">
        <v>41085</v>
      </c>
      <c r="C1099" s="239" t="s">
        <v>3952</v>
      </c>
      <c r="D1099" s="650" t="s">
        <v>3953</v>
      </c>
      <c r="E1099" s="436" t="s">
        <v>1173</v>
      </c>
      <c r="F1099" s="678">
        <v>162.5</v>
      </c>
      <c r="G1099" s="678">
        <v>162.5</v>
      </c>
      <c r="H1099" s="638">
        <v>0</v>
      </c>
      <c r="I1099" s="678">
        <v>162.5</v>
      </c>
      <c r="J1099" s="154"/>
    </row>
    <row r="1100" spans="1:10" ht="18">
      <c r="A1100" s="585">
        <v>1092</v>
      </c>
      <c r="B1100" s="665">
        <v>41085</v>
      </c>
      <c r="C1100" s="239" t="s">
        <v>3954</v>
      </c>
      <c r="D1100" s="650" t="s">
        <v>3955</v>
      </c>
      <c r="E1100" s="436" t="s">
        <v>1173</v>
      </c>
      <c r="F1100" s="678">
        <v>162.5</v>
      </c>
      <c r="G1100" s="678">
        <v>162.5</v>
      </c>
      <c r="H1100" s="638">
        <v>0</v>
      </c>
      <c r="I1100" s="678">
        <v>162.5</v>
      </c>
      <c r="J1100" s="154"/>
    </row>
    <row r="1101" spans="1:10" ht="18">
      <c r="A1101" s="585">
        <v>1093</v>
      </c>
      <c r="B1101" s="665">
        <v>41085</v>
      </c>
      <c r="C1101" s="239" t="s">
        <v>3956</v>
      </c>
      <c r="D1101" s="650" t="s">
        <v>3957</v>
      </c>
      <c r="E1101" s="436" t="s">
        <v>1173</v>
      </c>
      <c r="F1101" s="678">
        <v>162.5</v>
      </c>
      <c r="G1101" s="678">
        <v>162.5</v>
      </c>
      <c r="H1101" s="638">
        <v>0</v>
      </c>
      <c r="I1101" s="678">
        <v>162.5</v>
      </c>
      <c r="J1101" s="154"/>
    </row>
    <row r="1102" spans="1:10" ht="18">
      <c r="A1102" s="585">
        <v>1094</v>
      </c>
      <c r="B1102" s="665">
        <v>41085</v>
      </c>
      <c r="C1102" s="239" t="s">
        <v>3958</v>
      </c>
      <c r="D1102" s="650" t="s">
        <v>3959</v>
      </c>
      <c r="E1102" s="436" t="s">
        <v>1173</v>
      </c>
      <c r="F1102" s="678">
        <v>162.5</v>
      </c>
      <c r="G1102" s="678">
        <v>162.5</v>
      </c>
      <c r="H1102" s="638">
        <v>0</v>
      </c>
      <c r="I1102" s="678">
        <v>162.5</v>
      </c>
      <c r="J1102" s="154"/>
    </row>
    <row r="1103" spans="1:10" ht="18">
      <c r="A1103" s="585">
        <v>1095</v>
      </c>
      <c r="B1103" s="665">
        <v>41085</v>
      </c>
      <c r="C1103" s="239" t="s">
        <v>3960</v>
      </c>
      <c r="D1103" s="650" t="s">
        <v>3961</v>
      </c>
      <c r="E1103" s="436" t="s">
        <v>1173</v>
      </c>
      <c r="F1103" s="678">
        <v>125</v>
      </c>
      <c r="G1103" s="678">
        <v>125</v>
      </c>
      <c r="H1103" s="638">
        <v>0</v>
      </c>
      <c r="I1103" s="678">
        <v>125</v>
      </c>
      <c r="J1103" s="154"/>
    </row>
    <row r="1104" spans="1:10" ht="18">
      <c r="A1104" s="585">
        <v>1096</v>
      </c>
      <c r="B1104" s="665">
        <v>41085</v>
      </c>
      <c r="C1104" s="239" t="s">
        <v>3962</v>
      </c>
      <c r="D1104" s="650" t="s">
        <v>3963</v>
      </c>
      <c r="E1104" s="436" t="s">
        <v>1173</v>
      </c>
      <c r="F1104" s="678">
        <v>125</v>
      </c>
      <c r="G1104" s="678">
        <v>125</v>
      </c>
      <c r="H1104" s="638">
        <v>0</v>
      </c>
      <c r="I1104" s="678">
        <v>125</v>
      </c>
      <c r="J1104" s="154"/>
    </row>
    <row r="1105" spans="1:10" ht="18">
      <c r="A1105" s="585">
        <v>1097</v>
      </c>
      <c r="B1105" s="665">
        <v>41085</v>
      </c>
      <c r="C1105" s="239" t="s">
        <v>3964</v>
      </c>
      <c r="D1105" s="650" t="s">
        <v>3965</v>
      </c>
      <c r="E1105" s="436" t="s">
        <v>1173</v>
      </c>
      <c r="F1105" s="678">
        <v>125</v>
      </c>
      <c r="G1105" s="678">
        <v>125</v>
      </c>
      <c r="H1105" s="638">
        <v>0</v>
      </c>
      <c r="I1105" s="678">
        <v>125</v>
      </c>
      <c r="J1105" s="154"/>
    </row>
    <row r="1106" spans="1:10" ht="18">
      <c r="A1106" s="585">
        <v>1098</v>
      </c>
      <c r="B1106" s="665">
        <v>41085</v>
      </c>
      <c r="C1106" s="239" t="s">
        <v>3966</v>
      </c>
      <c r="D1106" s="650" t="s">
        <v>3967</v>
      </c>
      <c r="E1106" s="436" t="s">
        <v>1173</v>
      </c>
      <c r="F1106" s="678">
        <v>162.5</v>
      </c>
      <c r="G1106" s="678">
        <v>162.5</v>
      </c>
      <c r="H1106" s="638">
        <v>0</v>
      </c>
      <c r="I1106" s="678">
        <v>162.5</v>
      </c>
      <c r="J1106" s="154"/>
    </row>
    <row r="1107" spans="1:10" ht="18">
      <c r="A1107" s="585">
        <v>1099</v>
      </c>
      <c r="B1107" s="665">
        <v>41085</v>
      </c>
      <c r="C1107" s="239" t="s">
        <v>3968</v>
      </c>
      <c r="D1107" s="650" t="s">
        <v>3969</v>
      </c>
      <c r="E1107" s="436" t="s">
        <v>1173</v>
      </c>
      <c r="F1107" s="678">
        <v>162.5</v>
      </c>
      <c r="G1107" s="678">
        <v>162.5</v>
      </c>
      <c r="H1107" s="638">
        <v>0</v>
      </c>
      <c r="I1107" s="678">
        <v>162.5</v>
      </c>
      <c r="J1107" s="154"/>
    </row>
    <row r="1108" spans="1:10" ht="18">
      <c r="A1108" s="585">
        <v>1100</v>
      </c>
      <c r="B1108" s="665">
        <v>41085</v>
      </c>
      <c r="C1108" s="239" t="s">
        <v>3970</v>
      </c>
      <c r="D1108" s="650" t="s">
        <v>3971</v>
      </c>
      <c r="E1108" s="436" t="s">
        <v>1173</v>
      </c>
      <c r="F1108" s="678">
        <v>162.5</v>
      </c>
      <c r="G1108" s="678">
        <v>162.5</v>
      </c>
      <c r="H1108" s="638">
        <v>0</v>
      </c>
      <c r="I1108" s="678">
        <v>162.5</v>
      </c>
      <c r="J1108" s="154"/>
    </row>
    <row r="1109" spans="1:10" ht="18">
      <c r="A1109" s="585">
        <v>1101</v>
      </c>
      <c r="B1109" s="665">
        <v>41085</v>
      </c>
      <c r="C1109" s="239" t="s">
        <v>3972</v>
      </c>
      <c r="D1109" s="650" t="s">
        <v>3973</v>
      </c>
      <c r="E1109" s="436" t="s">
        <v>1173</v>
      </c>
      <c r="F1109" s="678">
        <v>162.5</v>
      </c>
      <c r="G1109" s="678">
        <v>162.5</v>
      </c>
      <c r="H1109" s="638">
        <v>0</v>
      </c>
      <c r="I1109" s="678">
        <v>162.5</v>
      </c>
      <c r="J1109" s="154"/>
    </row>
    <row r="1110" spans="1:10" ht="18">
      <c r="A1110" s="585">
        <v>1102</v>
      </c>
      <c r="B1110" s="665">
        <v>41085</v>
      </c>
      <c r="C1110" s="239" t="s">
        <v>3974</v>
      </c>
      <c r="D1110" s="650" t="s">
        <v>3975</v>
      </c>
      <c r="E1110" s="436" t="s">
        <v>1173</v>
      </c>
      <c r="F1110" s="678">
        <v>162.5</v>
      </c>
      <c r="G1110" s="678">
        <v>162.5</v>
      </c>
      <c r="H1110" s="638">
        <v>0</v>
      </c>
      <c r="I1110" s="678">
        <v>162.5</v>
      </c>
      <c r="J1110" s="154"/>
    </row>
    <row r="1111" spans="1:10" ht="18">
      <c r="A1111" s="585">
        <v>1103</v>
      </c>
      <c r="B1111" s="665">
        <v>41085</v>
      </c>
      <c r="C1111" s="239" t="s">
        <v>3976</v>
      </c>
      <c r="D1111" s="650" t="s">
        <v>3977</v>
      </c>
      <c r="E1111" s="436" t="s">
        <v>1173</v>
      </c>
      <c r="F1111" s="678">
        <v>162.5</v>
      </c>
      <c r="G1111" s="678">
        <v>162.5</v>
      </c>
      <c r="H1111" s="638">
        <v>0</v>
      </c>
      <c r="I1111" s="678">
        <v>162.5</v>
      </c>
      <c r="J1111" s="154"/>
    </row>
    <row r="1112" spans="1:10" ht="18">
      <c r="A1112" s="585">
        <v>1104</v>
      </c>
      <c r="B1112" s="665">
        <v>41085</v>
      </c>
      <c r="C1112" s="239" t="s">
        <v>3978</v>
      </c>
      <c r="D1112" s="650" t="s">
        <v>3979</v>
      </c>
      <c r="E1112" s="436" t="s">
        <v>1173</v>
      </c>
      <c r="F1112" s="678">
        <v>162.5</v>
      </c>
      <c r="G1112" s="678">
        <v>162.5</v>
      </c>
      <c r="H1112" s="638">
        <v>0</v>
      </c>
      <c r="I1112" s="678">
        <v>162.5</v>
      </c>
      <c r="J1112" s="154"/>
    </row>
    <row r="1113" spans="1:10" ht="18">
      <c r="A1113" s="585">
        <v>1105</v>
      </c>
      <c r="B1113" s="665">
        <v>41085</v>
      </c>
      <c r="C1113" s="239" t="s">
        <v>3980</v>
      </c>
      <c r="D1113" s="650" t="s">
        <v>3981</v>
      </c>
      <c r="E1113" s="436" t="s">
        <v>1173</v>
      </c>
      <c r="F1113" s="678">
        <v>162.5</v>
      </c>
      <c r="G1113" s="678">
        <v>162.5</v>
      </c>
      <c r="H1113" s="638">
        <v>0</v>
      </c>
      <c r="I1113" s="678">
        <v>162.5</v>
      </c>
      <c r="J1113" s="154"/>
    </row>
    <row r="1114" spans="1:10" ht="18">
      <c r="A1114" s="585">
        <v>1106</v>
      </c>
      <c r="B1114" s="665">
        <v>41085</v>
      </c>
      <c r="C1114" s="239" t="s">
        <v>3982</v>
      </c>
      <c r="D1114" s="650" t="s">
        <v>3983</v>
      </c>
      <c r="E1114" s="436" t="s">
        <v>1173</v>
      </c>
      <c r="F1114" s="678">
        <v>162.5</v>
      </c>
      <c r="G1114" s="678">
        <v>162.5</v>
      </c>
      <c r="H1114" s="638">
        <v>0</v>
      </c>
      <c r="I1114" s="678">
        <v>162.5</v>
      </c>
      <c r="J1114" s="154"/>
    </row>
    <row r="1115" spans="1:10" ht="18">
      <c r="A1115" s="585">
        <v>1107</v>
      </c>
      <c r="B1115" s="665">
        <v>41085</v>
      </c>
      <c r="C1115" s="239" t="s">
        <v>3984</v>
      </c>
      <c r="D1115" s="650" t="s">
        <v>3985</v>
      </c>
      <c r="E1115" s="436" t="s">
        <v>1173</v>
      </c>
      <c r="F1115" s="678">
        <v>162.5</v>
      </c>
      <c r="G1115" s="678">
        <v>162.5</v>
      </c>
      <c r="H1115" s="638">
        <v>0</v>
      </c>
      <c r="I1115" s="678">
        <v>162.5</v>
      </c>
      <c r="J1115" s="154"/>
    </row>
    <row r="1116" spans="1:10" ht="18">
      <c r="A1116" s="585">
        <v>1108</v>
      </c>
      <c r="B1116" s="665">
        <v>41085</v>
      </c>
      <c r="C1116" s="239" t="s">
        <v>3986</v>
      </c>
      <c r="D1116" s="650" t="s">
        <v>3987</v>
      </c>
      <c r="E1116" s="436" t="s">
        <v>1173</v>
      </c>
      <c r="F1116" s="678">
        <v>162.5</v>
      </c>
      <c r="G1116" s="678">
        <v>162.5</v>
      </c>
      <c r="H1116" s="638">
        <v>0</v>
      </c>
      <c r="I1116" s="678">
        <v>162.5</v>
      </c>
      <c r="J1116" s="154"/>
    </row>
    <row r="1117" spans="1:10" ht="18">
      <c r="A1117" s="585">
        <v>1109</v>
      </c>
      <c r="B1117" s="665">
        <v>41085</v>
      </c>
      <c r="C1117" s="239" t="s">
        <v>3988</v>
      </c>
      <c r="D1117" s="650" t="s">
        <v>3989</v>
      </c>
      <c r="E1117" s="436" t="s">
        <v>1173</v>
      </c>
      <c r="F1117" s="678">
        <v>162.5</v>
      </c>
      <c r="G1117" s="678">
        <v>162.5</v>
      </c>
      <c r="H1117" s="638">
        <v>0</v>
      </c>
      <c r="I1117" s="678">
        <v>162.5</v>
      </c>
      <c r="J1117" s="154"/>
    </row>
    <row r="1118" spans="1:10" ht="18">
      <c r="A1118" s="585">
        <v>1110</v>
      </c>
      <c r="B1118" s="665">
        <v>41085</v>
      </c>
      <c r="C1118" s="239" t="s">
        <v>3990</v>
      </c>
      <c r="D1118" s="650" t="s">
        <v>3991</v>
      </c>
      <c r="E1118" s="436" t="s">
        <v>1173</v>
      </c>
      <c r="F1118" s="678">
        <v>162.5</v>
      </c>
      <c r="G1118" s="678">
        <v>162.5</v>
      </c>
      <c r="H1118" s="638">
        <v>0</v>
      </c>
      <c r="I1118" s="678">
        <v>162.5</v>
      </c>
      <c r="J1118" s="154"/>
    </row>
    <row r="1119" spans="1:10" ht="18">
      <c r="A1119" s="585">
        <v>1111</v>
      </c>
      <c r="B1119" s="665">
        <v>41085</v>
      </c>
      <c r="C1119" s="239" t="s">
        <v>3992</v>
      </c>
      <c r="D1119" s="650" t="s">
        <v>3993</v>
      </c>
      <c r="E1119" s="436" t="s">
        <v>1173</v>
      </c>
      <c r="F1119" s="678">
        <v>162.5</v>
      </c>
      <c r="G1119" s="678">
        <v>162.5</v>
      </c>
      <c r="H1119" s="638">
        <v>0</v>
      </c>
      <c r="I1119" s="678">
        <v>162.5</v>
      </c>
      <c r="J1119" s="154"/>
    </row>
    <row r="1120" spans="1:10" ht="18">
      <c r="A1120" s="585">
        <v>1112</v>
      </c>
      <c r="B1120" s="665">
        <v>41085</v>
      </c>
      <c r="C1120" s="239" t="s">
        <v>3994</v>
      </c>
      <c r="D1120" s="650" t="s">
        <v>3995</v>
      </c>
      <c r="E1120" s="436" t="s">
        <v>1173</v>
      </c>
      <c r="F1120" s="678">
        <v>162.5</v>
      </c>
      <c r="G1120" s="678">
        <v>162.5</v>
      </c>
      <c r="H1120" s="638">
        <v>0</v>
      </c>
      <c r="I1120" s="678">
        <v>162.5</v>
      </c>
      <c r="J1120" s="154"/>
    </row>
    <row r="1121" spans="1:10" ht="18">
      <c r="A1121" s="585">
        <v>1113</v>
      </c>
      <c r="B1121" s="665">
        <v>41085</v>
      </c>
      <c r="C1121" s="239" t="s">
        <v>3996</v>
      </c>
      <c r="D1121" s="650" t="s">
        <v>3997</v>
      </c>
      <c r="E1121" s="436" t="s">
        <v>1173</v>
      </c>
      <c r="F1121" s="678">
        <v>125</v>
      </c>
      <c r="G1121" s="678">
        <v>125</v>
      </c>
      <c r="H1121" s="638">
        <v>0</v>
      </c>
      <c r="I1121" s="678">
        <v>125</v>
      </c>
      <c r="J1121" s="154"/>
    </row>
    <row r="1122" spans="1:10" ht="18">
      <c r="A1122" s="585">
        <v>1114</v>
      </c>
      <c r="B1122" s="665">
        <v>41085</v>
      </c>
      <c r="C1122" s="239" t="s">
        <v>3998</v>
      </c>
      <c r="D1122" s="650" t="s">
        <v>3999</v>
      </c>
      <c r="E1122" s="436" t="s">
        <v>1173</v>
      </c>
      <c r="F1122" s="678">
        <v>125</v>
      </c>
      <c r="G1122" s="678">
        <v>125</v>
      </c>
      <c r="H1122" s="638">
        <v>0</v>
      </c>
      <c r="I1122" s="678">
        <v>125</v>
      </c>
      <c r="J1122" s="154"/>
    </row>
    <row r="1123" spans="1:10" ht="18">
      <c r="A1123" s="585">
        <v>1115</v>
      </c>
      <c r="B1123" s="665">
        <v>41085</v>
      </c>
      <c r="C1123" s="239" t="s">
        <v>4000</v>
      </c>
      <c r="D1123" s="650" t="s">
        <v>4001</v>
      </c>
      <c r="E1123" s="436" t="s">
        <v>1173</v>
      </c>
      <c r="F1123" s="678">
        <v>162.5</v>
      </c>
      <c r="G1123" s="678">
        <v>162.5</v>
      </c>
      <c r="H1123" s="638">
        <v>0</v>
      </c>
      <c r="I1123" s="678">
        <v>162.5</v>
      </c>
      <c r="J1123" s="154"/>
    </row>
    <row r="1124" spans="1:10" ht="18">
      <c r="A1124" s="585">
        <v>1116</v>
      </c>
      <c r="B1124" s="665">
        <v>41085</v>
      </c>
      <c r="C1124" s="239" t="s">
        <v>4002</v>
      </c>
      <c r="D1124" s="650" t="s">
        <v>4003</v>
      </c>
      <c r="E1124" s="436" t="s">
        <v>1173</v>
      </c>
      <c r="F1124" s="678">
        <v>162.5</v>
      </c>
      <c r="G1124" s="678">
        <v>162.5</v>
      </c>
      <c r="H1124" s="638">
        <v>0</v>
      </c>
      <c r="I1124" s="678">
        <v>162.5</v>
      </c>
      <c r="J1124" s="154"/>
    </row>
    <row r="1125" spans="1:10" ht="18">
      <c r="A1125" s="585">
        <v>1117</v>
      </c>
      <c r="B1125" s="665">
        <v>41085</v>
      </c>
      <c r="C1125" s="239" t="s">
        <v>4004</v>
      </c>
      <c r="D1125" s="650" t="s">
        <v>4005</v>
      </c>
      <c r="E1125" s="436" t="s">
        <v>1173</v>
      </c>
      <c r="F1125" s="678">
        <v>162.5</v>
      </c>
      <c r="G1125" s="678">
        <v>162.5</v>
      </c>
      <c r="H1125" s="638">
        <v>0</v>
      </c>
      <c r="I1125" s="678">
        <v>162.5</v>
      </c>
      <c r="J1125" s="154"/>
    </row>
    <row r="1126" spans="1:10" ht="18">
      <c r="A1126" s="585">
        <v>1118</v>
      </c>
      <c r="B1126" s="665">
        <v>41085</v>
      </c>
      <c r="C1126" s="239" t="s">
        <v>4006</v>
      </c>
      <c r="D1126" s="650" t="s">
        <v>4007</v>
      </c>
      <c r="E1126" s="436" t="s">
        <v>1173</v>
      </c>
      <c r="F1126" s="678">
        <v>162.5</v>
      </c>
      <c r="G1126" s="678">
        <v>162.5</v>
      </c>
      <c r="H1126" s="638">
        <v>0</v>
      </c>
      <c r="I1126" s="678">
        <v>162.5</v>
      </c>
      <c r="J1126" s="154"/>
    </row>
    <row r="1127" spans="1:10" ht="18">
      <c r="A1127" s="585">
        <v>1119</v>
      </c>
      <c r="B1127" s="665">
        <v>41085</v>
      </c>
      <c r="C1127" s="239" t="s">
        <v>4008</v>
      </c>
      <c r="D1127" s="650" t="s">
        <v>4009</v>
      </c>
      <c r="E1127" s="436" t="s">
        <v>1173</v>
      </c>
      <c r="F1127" s="678">
        <v>162.5</v>
      </c>
      <c r="G1127" s="678">
        <v>162.5</v>
      </c>
      <c r="H1127" s="638">
        <v>0</v>
      </c>
      <c r="I1127" s="678">
        <v>162.5</v>
      </c>
      <c r="J1127" s="154"/>
    </row>
    <row r="1128" spans="1:10" ht="18">
      <c r="A1128" s="585">
        <v>1120</v>
      </c>
      <c r="B1128" s="665">
        <v>41085</v>
      </c>
      <c r="C1128" s="239" t="s">
        <v>4010</v>
      </c>
      <c r="D1128" s="650" t="s">
        <v>4011</v>
      </c>
      <c r="E1128" s="436" t="s">
        <v>1173</v>
      </c>
      <c r="F1128" s="678">
        <v>162.5</v>
      </c>
      <c r="G1128" s="678">
        <v>162.5</v>
      </c>
      <c r="H1128" s="638">
        <v>0</v>
      </c>
      <c r="I1128" s="678">
        <v>162.5</v>
      </c>
      <c r="J1128" s="154"/>
    </row>
    <row r="1129" spans="1:10" ht="18">
      <c r="A1129" s="585">
        <v>1121</v>
      </c>
      <c r="B1129" s="665">
        <v>41085</v>
      </c>
      <c r="C1129" s="239" t="s">
        <v>4012</v>
      </c>
      <c r="D1129" s="650" t="s">
        <v>4013</v>
      </c>
      <c r="E1129" s="436" t="s">
        <v>1173</v>
      </c>
      <c r="F1129" s="678">
        <v>162.5</v>
      </c>
      <c r="G1129" s="678">
        <v>162.5</v>
      </c>
      <c r="H1129" s="638">
        <v>0</v>
      </c>
      <c r="I1129" s="678">
        <v>162.5</v>
      </c>
      <c r="J1129" s="154"/>
    </row>
    <row r="1130" spans="1:10" ht="18">
      <c r="A1130" s="585">
        <v>1122</v>
      </c>
      <c r="B1130" s="665">
        <v>41085</v>
      </c>
      <c r="C1130" s="239" t="s">
        <v>4014</v>
      </c>
      <c r="D1130" s="650" t="s">
        <v>4015</v>
      </c>
      <c r="E1130" s="436" t="s">
        <v>1173</v>
      </c>
      <c r="F1130" s="678">
        <v>162.5</v>
      </c>
      <c r="G1130" s="678">
        <v>162.5</v>
      </c>
      <c r="H1130" s="638">
        <v>0</v>
      </c>
      <c r="I1130" s="678">
        <v>162.5</v>
      </c>
      <c r="J1130" s="154"/>
    </row>
    <row r="1131" spans="1:10" ht="18">
      <c r="A1131" s="585">
        <v>1123</v>
      </c>
      <c r="B1131" s="665">
        <v>41085</v>
      </c>
      <c r="C1131" s="239" t="s">
        <v>4016</v>
      </c>
      <c r="D1131" s="650" t="s">
        <v>4017</v>
      </c>
      <c r="E1131" s="436" t="s">
        <v>1173</v>
      </c>
      <c r="F1131" s="678">
        <v>162.5</v>
      </c>
      <c r="G1131" s="678">
        <v>162.5</v>
      </c>
      <c r="H1131" s="638">
        <v>0</v>
      </c>
      <c r="I1131" s="678">
        <v>162.5</v>
      </c>
      <c r="J1131" s="154"/>
    </row>
    <row r="1132" spans="1:10" ht="18">
      <c r="A1132" s="585">
        <v>1124</v>
      </c>
      <c r="B1132" s="665">
        <v>41085</v>
      </c>
      <c r="C1132" s="239" t="s">
        <v>4018</v>
      </c>
      <c r="D1132" s="650" t="s">
        <v>4019</v>
      </c>
      <c r="E1132" s="436" t="s">
        <v>1173</v>
      </c>
      <c r="F1132" s="678">
        <v>162.5</v>
      </c>
      <c r="G1132" s="678">
        <v>162.5</v>
      </c>
      <c r="H1132" s="638">
        <v>0</v>
      </c>
      <c r="I1132" s="678">
        <v>162.5</v>
      </c>
      <c r="J1132" s="154"/>
    </row>
    <row r="1133" spans="1:10" ht="18">
      <c r="A1133" s="585">
        <v>1125</v>
      </c>
      <c r="B1133" s="665">
        <v>41085</v>
      </c>
      <c r="C1133" s="239" t="s">
        <v>4020</v>
      </c>
      <c r="D1133" s="650" t="s">
        <v>4021</v>
      </c>
      <c r="E1133" s="436" t="s">
        <v>1173</v>
      </c>
      <c r="F1133" s="678">
        <v>162.5</v>
      </c>
      <c r="G1133" s="678">
        <v>162.5</v>
      </c>
      <c r="H1133" s="638">
        <v>0</v>
      </c>
      <c r="I1133" s="678">
        <v>162.5</v>
      </c>
      <c r="J1133" s="154"/>
    </row>
    <row r="1134" spans="1:10" ht="18">
      <c r="A1134" s="585">
        <v>1126</v>
      </c>
      <c r="B1134" s="665">
        <v>41085</v>
      </c>
      <c r="C1134" s="239" t="s">
        <v>4022</v>
      </c>
      <c r="D1134" s="650" t="s">
        <v>4023</v>
      </c>
      <c r="E1134" s="436" t="s">
        <v>1173</v>
      </c>
      <c r="F1134" s="678">
        <v>162.5</v>
      </c>
      <c r="G1134" s="678">
        <v>162.5</v>
      </c>
      <c r="H1134" s="638">
        <v>0</v>
      </c>
      <c r="I1134" s="678">
        <v>162.5</v>
      </c>
      <c r="J1134" s="154"/>
    </row>
    <row r="1135" spans="1:10" ht="18">
      <c r="A1135" s="585">
        <v>1127</v>
      </c>
      <c r="B1135" s="665">
        <v>41085</v>
      </c>
      <c r="C1135" s="239" t="s">
        <v>4024</v>
      </c>
      <c r="D1135" s="650" t="s">
        <v>4025</v>
      </c>
      <c r="E1135" s="436" t="s">
        <v>1173</v>
      </c>
      <c r="F1135" s="678">
        <v>162.5</v>
      </c>
      <c r="G1135" s="678">
        <v>162.5</v>
      </c>
      <c r="H1135" s="638">
        <v>0</v>
      </c>
      <c r="I1135" s="678">
        <v>162.5</v>
      </c>
      <c r="J1135" s="154"/>
    </row>
    <row r="1136" spans="1:10" ht="18">
      <c r="A1136" s="585">
        <v>1128</v>
      </c>
      <c r="B1136" s="665">
        <v>41085</v>
      </c>
      <c r="C1136" s="239" t="s">
        <v>4026</v>
      </c>
      <c r="D1136" s="650" t="s">
        <v>4027</v>
      </c>
      <c r="E1136" s="436" t="s">
        <v>1173</v>
      </c>
      <c r="F1136" s="678">
        <v>162.5</v>
      </c>
      <c r="G1136" s="678">
        <v>162.5</v>
      </c>
      <c r="H1136" s="638">
        <v>0</v>
      </c>
      <c r="I1136" s="678">
        <v>162.5</v>
      </c>
      <c r="J1136" s="154"/>
    </row>
    <row r="1137" spans="1:10" ht="18">
      <c r="A1137" s="585">
        <v>1129</v>
      </c>
      <c r="B1137" s="665">
        <v>41085</v>
      </c>
      <c r="C1137" s="239" t="s">
        <v>4028</v>
      </c>
      <c r="D1137" s="650" t="s">
        <v>4029</v>
      </c>
      <c r="E1137" s="436" t="s">
        <v>1173</v>
      </c>
      <c r="F1137" s="678">
        <v>162.5</v>
      </c>
      <c r="G1137" s="678">
        <v>162.5</v>
      </c>
      <c r="H1137" s="638">
        <v>0</v>
      </c>
      <c r="I1137" s="678">
        <v>162.5</v>
      </c>
      <c r="J1137" s="154"/>
    </row>
    <row r="1138" spans="1:10" ht="18">
      <c r="A1138" s="585">
        <v>1130</v>
      </c>
      <c r="B1138" s="665">
        <v>41085</v>
      </c>
      <c r="C1138" s="239" t="s">
        <v>4030</v>
      </c>
      <c r="D1138" s="650" t="s">
        <v>4031</v>
      </c>
      <c r="E1138" s="436" t="s">
        <v>1173</v>
      </c>
      <c r="F1138" s="678">
        <v>162.5</v>
      </c>
      <c r="G1138" s="678">
        <v>162.5</v>
      </c>
      <c r="H1138" s="638">
        <v>0</v>
      </c>
      <c r="I1138" s="678">
        <v>162.5</v>
      </c>
      <c r="J1138" s="154"/>
    </row>
    <row r="1139" spans="1:10" ht="18">
      <c r="A1139" s="585">
        <v>1131</v>
      </c>
      <c r="B1139" s="665">
        <v>41085</v>
      </c>
      <c r="C1139" s="239" t="s">
        <v>4032</v>
      </c>
      <c r="D1139" s="650" t="s">
        <v>4033</v>
      </c>
      <c r="E1139" s="436" t="s">
        <v>1173</v>
      </c>
      <c r="F1139" s="678">
        <v>125</v>
      </c>
      <c r="G1139" s="678">
        <v>125</v>
      </c>
      <c r="H1139" s="638">
        <v>0</v>
      </c>
      <c r="I1139" s="678">
        <v>125</v>
      </c>
      <c r="J1139" s="154"/>
    </row>
    <row r="1140" spans="1:10" ht="18">
      <c r="A1140" s="585">
        <v>1132</v>
      </c>
      <c r="B1140" s="665">
        <v>41085</v>
      </c>
      <c r="C1140" s="239" t="s">
        <v>4034</v>
      </c>
      <c r="D1140" s="650" t="s">
        <v>4035</v>
      </c>
      <c r="E1140" s="436" t="s">
        <v>1173</v>
      </c>
      <c r="F1140" s="678">
        <v>125</v>
      </c>
      <c r="G1140" s="678">
        <v>125</v>
      </c>
      <c r="H1140" s="638">
        <v>0</v>
      </c>
      <c r="I1140" s="678">
        <v>125</v>
      </c>
      <c r="J1140" s="154"/>
    </row>
    <row r="1141" spans="1:10" ht="18">
      <c r="A1141" s="585">
        <v>1133</v>
      </c>
      <c r="B1141" s="665">
        <v>41085</v>
      </c>
      <c r="C1141" s="239" t="s">
        <v>4036</v>
      </c>
      <c r="D1141" s="650" t="s">
        <v>4037</v>
      </c>
      <c r="E1141" s="436" t="s">
        <v>1173</v>
      </c>
      <c r="F1141" s="678">
        <v>162.5</v>
      </c>
      <c r="G1141" s="678">
        <v>162.5</v>
      </c>
      <c r="H1141" s="638">
        <v>0</v>
      </c>
      <c r="I1141" s="678">
        <v>162.5</v>
      </c>
      <c r="J1141" s="154"/>
    </row>
    <row r="1142" spans="1:10" ht="18">
      <c r="A1142" s="585">
        <v>1134</v>
      </c>
      <c r="B1142" s="665">
        <v>41085</v>
      </c>
      <c r="C1142" s="239" t="s">
        <v>4038</v>
      </c>
      <c r="D1142" s="650" t="s">
        <v>4039</v>
      </c>
      <c r="E1142" s="436" t="s">
        <v>1173</v>
      </c>
      <c r="F1142" s="678">
        <v>162.5</v>
      </c>
      <c r="G1142" s="678">
        <v>162.5</v>
      </c>
      <c r="H1142" s="638">
        <v>0</v>
      </c>
      <c r="I1142" s="678">
        <v>162.5</v>
      </c>
      <c r="J1142" s="154"/>
    </row>
    <row r="1143" spans="1:10" ht="18">
      <c r="A1143" s="585">
        <v>1135</v>
      </c>
      <c r="B1143" s="665">
        <v>41085</v>
      </c>
      <c r="C1143" s="239" t="s">
        <v>4040</v>
      </c>
      <c r="D1143" s="650" t="s">
        <v>4041</v>
      </c>
      <c r="E1143" s="436" t="s">
        <v>1173</v>
      </c>
      <c r="F1143" s="678">
        <v>162.5</v>
      </c>
      <c r="G1143" s="678">
        <v>162.5</v>
      </c>
      <c r="H1143" s="638">
        <v>0</v>
      </c>
      <c r="I1143" s="678">
        <v>162.5</v>
      </c>
      <c r="J1143" s="154"/>
    </row>
    <row r="1144" spans="1:10" ht="18">
      <c r="A1144" s="585">
        <v>1136</v>
      </c>
      <c r="B1144" s="665">
        <v>41085</v>
      </c>
      <c r="C1144" s="239" t="s">
        <v>4042</v>
      </c>
      <c r="D1144" s="650" t="s">
        <v>4043</v>
      </c>
      <c r="E1144" s="436" t="s">
        <v>1173</v>
      </c>
      <c r="F1144" s="678">
        <v>162.5</v>
      </c>
      <c r="G1144" s="678">
        <v>162.5</v>
      </c>
      <c r="H1144" s="638">
        <v>0</v>
      </c>
      <c r="I1144" s="678">
        <v>162.5</v>
      </c>
      <c r="J1144" s="154"/>
    </row>
    <row r="1145" spans="1:10" ht="18">
      <c r="A1145" s="585">
        <v>1137</v>
      </c>
      <c r="B1145" s="665">
        <v>41085</v>
      </c>
      <c r="C1145" s="239" t="s">
        <v>4044</v>
      </c>
      <c r="D1145" s="650" t="s">
        <v>4045</v>
      </c>
      <c r="E1145" s="436" t="s">
        <v>1173</v>
      </c>
      <c r="F1145" s="678">
        <v>162.5</v>
      </c>
      <c r="G1145" s="678">
        <v>162.5</v>
      </c>
      <c r="H1145" s="638">
        <v>0</v>
      </c>
      <c r="I1145" s="678">
        <v>162.5</v>
      </c>
      <c r="J1145" s="154"/>
    </row>
    <row r="1146" spans="1:10" ht="18">
      <c r="A1146" s="585">
        <v>1138</v>
      </c>
      <c r="B1146" s="665">
        <v>41085</v>
      </c>
      <c r="C1146" s="239" t="s">
        <v>4046</v>
      </c>
      <c r="D1146" s="650" t="s">
        <v>4047</v>
      </c>
      <c r="E1146" s="436" t="s">
        <v>1173</v>
      </c>
      <c r="F1146" s="678">
        <v>162.5</v>
      </c>
      <c r="G1146" s="678">
        <v>162.5</v>
      </c>
      <c r="H1146" s="638">
        <v>0</v>
      </c>
      <c r="I1146" s="678">
        <v>162.5</v>
      </c>
      <c r="J1146" s="154"/>
    </row>
    <row r="1147" spans="1:10" ht="18">
      <c r="A1147" s="585">
        <v>1139</v>
      </c>
      <c r="B1147" s="665">
        <v>41085</v>
      </c>
      <c r="C1147" s="239" t="s">
        <v>4048</v>
      </c>
      <c r="D1147" s="650" t="s">
        <v>4049</v>
      </c>
      <c r="E1147" s="436" t="s">
        <v>1173</v>
      </c>
      <c r="F1147" s="678">
        <v>162.5</v>
      </c>
      <c r="G1147" s="678">
        <v>162.5</v>
      </c>
      <c r="H1147" s="638">
        <v>0</v>
      </c>
      <c r="I1147" s="678">
        <v>162.5</v>
      </c>
      <c r="J1147" s="154"/>
    </row>
    <row r="1148" spans="1:10" ht="18">
      <c r="A1148" s="585">
        <v>1140</v>
      </c>
      <c r="B1148" s="665">
        <v>41085</v>
      </c>
      <c r="C1148" s="239" t="s">
        <v>4050</v>
      </c>
      <c r="D1148" s="650" t="s">
        <v>4051</v>
      </c>
      <c r="E1148" s="436" t="s">
        <v>1173</v>
      </c>
      <c r="F1148" s="678">
        <v>162.5</v>
      </c>
      <c r="G1148" s="678">
        <v>162.5</v>
      </c>
      <c r="H1148" s="638">
        <v>0</v>
      </c>
      <c r="I1148" s="678">
        <v>162.5</v>
      </c>
      <c r="J1148" s="154"/>
    </row>
    <row r="1149" spans="1:10" ht="18">
      <c r="A1149" s="585">
        <v>1141</v>
      </c>
      <c r="B1149" s="665">
        <v>41085</v>
      </c>
      <c r="C1149" s="239" t="s">
        <v>4052</v>
      </c>
      <c r="D1149" s="650" t="s">
        <v>4053</v>
      </c>
      <c r="E1149" s="436" t="s">
        <v>1173</v>
      </c>
      <c r="F1149" s="678">
        <v>162.5</v>
      </c>
      <c r="G1149" s="678">
        <v>162.5</v>
      </c>
      <c r="H1149" s="638">
        <v>0</v>
      </c>
      <c r="I1149" s="678">
        <v>162.5</v>
      </c>
      <c r="J1149" s="154"/>
    </row>
    <row r="1150" spans="1:10" ht="18">
      <c r="A1150" s="585">
        <v>1142</v>
      </c>
      <c r="B1150" s="665">
        <v>41085</v>
      </c>
      <c r="C1150" s="239" t="s">
        <v>4054</v>
      </c>
      <c r="D1150" s="650" t="s">
        <v>4055</v>
      </c>
      <c r="E1150" s="436" t="s">
        <v>1173</v>
      </c>
      <c r="F1150" s="678">
        <v>162.5</v>
      </c>
      <c r="G1150" s="678">
        <v>162.5</v>
      </c>
      <c r="H1150" s="638">
        <v>0</v>
      </c>
      <c r="I1150" s="678">
        <v>162.5</v>
      </c>
      <c r="J1150" s="154"/>
    </row>
    <row r="1151" spans="1:10" ht="18">
      <c r="A1151" s="585">
        <v>1143</v>
      </c>
      <c r="B1151" s="665">
        <v>41085</v>
      </c>
      <c r="C1151" s="239" t="s">
        <v>4056</v>
      </c>
      <c r="D1151" s="650" t="s">
        <v>4057</v>
      </c>
      <c r="E1151" s="436" t="s">
        <v>1173</v>
      </c>
      <c r="F1151" s="678">
        <v>162.5</v>
      </c>
      <c r="G1151" s="678">
        <v>162.5</v>
      </c>
      <c r="H1151" s="638">
        <v>0</v>
      </c>
      <c r="I1151" s="678">
        <v>162.5</v>
      </c>
      <c r="J1151" s="154"/>
    </row>
    <row r="1152" spans="1:10" ht="18">
      <c r="A1152" s="585">
        <v>1144</v>
      </c>
      <c r="B1152" s="665">
        <v>41085</v>
      </c>
      <c r="C1152" s="239" t="s">
        <v>4058</v>
      </c>
      <c r="D1152" s="650" t="s">
        <v>4059</v>
      </c>
      <c r="E1152" s="436" t="s">
        <v>1173</v>
      </c>
      <c r="F1152" s="678">
        <v>162.5</v>
      </c>
      <c r="G1152" s="678">
        <v>162.5</v>
      </c>
      <c r="H1152" s="638">
        <v>0</v>
      </c>
      <c r="I1152" s="678">
        <v>162.5</v>
      </c>
      <c r="J1152" s="154"/>
    </row>
    <row r="1153" spans="1:10" ht="18">
      <c r="A1153" s="585">
        <v>1145</v>
      </c>
      <c r="B1153" s="665">
        <v>41085</v>
      </c>
      <c r="C1153" s="239" t="s">
        <v>1932</v>
      </c>
      <c r="D1153" s="650" t="s">
        <v>4060</v>
      </c>
      <c r="E1153" s="436" t="s">
        <v>1173</v>
      </c>
      <c r="F1153" s="678">
        <v>162.5</v>
      </c>
      <c r="G1153" s="678">
        <v>162.5</v>
      </c>
      <c r="H1153" s="638">
        <v>0</v>
      </c>
      <c r="I1153" s="678">
        <v>162.5</v>
      </c>
      <c r="J1153" s="154"/>
    </row>
    <row r="1154" spans="1:10" ht="18">
      <c r="A1154" s="585">
        <v>1146</v>
      </c>
      <c r="B1154" s="665">
        <v>41085</v>
      </c>
      <c r="C1154" s="239" t="s">
        <v>4061</v>
      </c>
      <c r="D1154" s="650" t="s">
        <v>4062</v>
      </c>
      <c r="E1154" s="436" t="s">
        <v>1173</v>
      </c>
      <c r="F1154" s="678">
        <v>162.5</v>
      </c>
      <c r="G1154" s="678">
        <v>162.5</v>
      </c>
      <c r="H1154" s="638">
        <v>0</v>
      </c>
      <c r="I1154" s="678">
        <v>162.5</v>
      </c>
      <c r="J1154" s="154"/>
    </row>
    <row r="1155" spans="1:10" ht="18">
      <c r="A1155" s="585">
        <v>1147</v>
      </c>
      <c r="B1155" s="665">
        <v>41085</v>
      </c>
      <c r="C1155" s="239" t="s">
        <v>4063</v>
      </c>
      <c r="D1155" s="650" t="s">
        <v>4064</v>
      </c>
      <c r="E1155" s="436" t="s">
        <v>1173</v>
      </c>
      <c r="F1155" s="678">
        <v>162.5</v>
      </c>
      <c r="G1155" s="678">
        <v>162.5</v>
      </c>
      <c r="H1155" s="638">
        <v>0</v>
      </c>
      <c r="I1155" s="678">
        <v>162.5</v>
      </c>
      <c r="J1155" s="154"/>
    </row>
    <row r="1156" spans="1:10" ht="18">
      <c r="A1156" s="585">
        <v>1148</v>
      </c>
      <c r="B1156" s="665">
        <v>41085</v>
      </c>
      <c r="C1156" s="239" t="s">
        <v>4065</v>
      </c>
      <c r="D1156" s="650" t="s">
        <v>4066</v>
      </c>
      <c r="E1156" s="436" t="s">
        <v>1173</v>
      </c>
      <c r="F1156" s="678">
        <v>162.5</v>
      </c>
      <c r="G1156" s="678">
        <v>162.5</v>
      </c>
      <c r="H1156" s="638">
        <v>0</v>
      </c>
      <c r="I1156" s="678">
        <v>162.5</v>
      </c>
      <c r="J1156" s="154"/>
    </row>
    <row r="1157" spans="1:10" ht="18">
      <c r="A1157" s="585">
        <v>1149</v>
      </c>
      <c r="B1157" s="665">
        <v>41085</v>
      </c>
      <c r="C1157" s="239" t="s">
        <v>4067</v>
      </c>
      <c r="D1157" s="650" t="s">
        <v>4068</v>
      </c>
      <c r="E1157" s="436" t="s">
        <v>1173</v>
      </c>
      <c r="F1157" s="678">
        <v>162.5</v>
      </c>
      <c r="G1157" s="678">
        <v>162.5</v>
      </c>
      <c r="H1157" s="638">
        <v>0</v>
      </c>
      <c r="I1157" s="678">
        <v>162.5</v>
      </c>
      <c r="J1157" s="154"/>
    </row>
    <row r="1158" spans="1:10" ht="18">
      <c r="A1158" s="585">
        <v>1150</v>
      </c>
      <c r="B1158" s="665">
        <v>41085</v>
      </c>
      <c r="C1158" s="239" t="s">
        <v>4069</v>
      </c>
      <c r="D1158" s="650" t="s">
        <v>4070</v>
      </c>
      <c r="E1158" s="436" t="s">
        <v>1173</v>
      </c>
      <c r="F1158" s="678">
        <v>125</v>
      </c>
      <c r="G1158" s="678">
        <v>125</v>
      </c>
      <c r="H1158" s="638">
        <v>0</v>
      </c>
      <c r="I1158" s="678">
        <v>125</v>
      </c>
      <c r="J1158" s="154"/>
    </row>
    <row r="1159" spans="1:10" ht="18">
      <c r="A1159" s="585">
        <v>1151</v>
      </c>
      <c r="B1159" s="665">
        <v>41085</v>
      </c>
      <c r="C1159" s="239" t="s">
        <v>4071</v>
      </c>
      <c r="D1159" s="650" t="s">
        <v>4072</v>
      </c>
      <c r="E1159" s="436" t="s">
        <v>1173</v>
      </c>
      <c r="F1159" s="678">
        <v>162.5</v>
      </c>
      <c r="G1159" s="678">
        <v>162.5</v>
      </c>
      <c r="H1159" s="638">
        <v>0</v>
      </c>
      <c r="I1159" s="678">
        <v>162.5</v>
      </c>
      <c r="J1159" s="154"/>
    </row>
    <row r="1160" spans="1:10" ht="18">
      <c r="A1160" s="585">
        <v>1152</v>
      </c>
      <c r="B1160" s="665">
        <v>41085</v>
      </c>
      <c r="C1160" s="239" t="s">
        <v>4073</v>
      </c>
      <c r="D1160" s="650" t="s">
        <v>4074</v>
      </c>
      <c r="E1160" s="436" t="s">
        <v>1173</v>
      </c>
      <c r="F1160" s="678">
        <v>162.5</v>
      </c>
      <c r="G1160" s="678">
        <v>162.5</v>
      </c>
      <c r="H1160" s="638">
        <v>0</v>
      </c>
      <c r="I1160" s="678">
        <v>162.5</v>
      </c>
      <c r="J1160" s="154"/>
    </row>
    <row r="1161" spans="1:10" ht="18">
      <c r="A1161" s="585">
        <v>1153</v>
      </c>
      <c r="B1161" s="665">
        <v>41085</v>
      </c>
      <c r="C1161" s="239" t="s">
        <v>4075</v>
      </c>
      <c r="D1161" s="650" t="s">
        <v>4076</v>
      </c>
      <c r="E1161" s="436" t="s">
        <v>1173</v>
      </c>
      <c r="F1161" s="678">
        <v>162.5</v>
      </c>
      <c r="G1161" s="678">
        <v>162.5</v>
      </c>
      <c r="H1161" s="638">
        <v>0</v>
      </c>
      <c r="I1161" s="678">
        <v>162.5</v>
      </c>
      <c r="J1161" s="154"/>
    </row>
    <row r="1162" spans="1:10" ht="18">
      <c r="A1162" s="585">
        <v>1154</v>
      </c>
      <c r="B1162" s="665">
        <v>41085</v>
      </c>
      <c r="C1162" s="239" t="s">
        <v>4077</v>
      </c>
      <c r="D1162" s="650" t="s">
        <v>4078</v>
      </c>
      <c r="E1162" s="436" t="s">
        <v>1173</v>
      </c>
      <c r="F1162" s="678">
        <v>162.5</v>
      </c>
      <c r="G1162" s="678">
        <v>162.5</v>
      </c>
      <c r="H1162" s="638">
        <v>0</v>
      </c>
      <c r="I1162" s="678">
        <v>162.5</v>
      </c>
      <c r="J1162" s="154"/>
    </row>
    <row r="1163" spans="1:10" ht="18">
      <c r="A1163" s="585">
        <v>1155</v>
      </c>
      <c r="B1163" s="665">
        <v>41085</v>
      </c>
      <c r="C1163" s="239" t="s">
        <v>4079</v>
      </c>
      <c r="D1163" s="650" t="s">
        <v>4080</v>
      </c>
      <c r="E1163" s="436" t="s">
        <v>1173</v>
      </c>
      <c r="F1163" s="678">
        <v>162.5</v>
      </c>
      <c r="G1163" s="678">
        <v>162.5</v>
      </c>
      <c r="H1163" s="638">
        <v>0</v>
      </c>
      <c r="I1163" s="678">
        <v>162.5</v>
      </c>
      <c r="J1163" s="154"/>
    </row>
    <row r="1164" spans="1:10" ht="18">
      <c r="A1164" s="585">
        <v>1156</v>
      </c>
      <c r="B1164" s="665">
        <v>41085</v>
      </c>
      <c r="C1164" s="239" t="s">
        <v>4081</v>
      </c>
      <c r="D1164" s="650" t="s">
        <v>4082</v>
      </c>
      <c r="E1164" s="436" t="s">
        <v>1173</v>
      </c>
      <c r="F1164" s="678">
        <v>162.5</v>
      </c>
      <c r="G1164" s="678">
        <v>162.5</v>
      </c>
      <c r="H1164" s="638">
        <v>0</v>
      </c>
      <c r="I1164" s="678">
        <v>162.5</v>
      </c>
      <c r="J1164" s="154"/>
    </row>
    <row r="1165" spans="1:10" ht="18">
      <c r="A1165" s="585">
        <v>1157</v>
      </c>
      <c r="B1165" s="665">
        <v>41085</v>
      </c>
      <c r="C1165" s="239" t="s">
        <v>4083</v>
      </c>
      <c r="D1165" s="650" t="s">
        <v>4084</v>
      </c>
      <c r="E1165" s="436" t="s">
        <v>1173</v>
      </c>
      <c r="F1165" s="678">
        <v>162.5</v>
      </c>
      <c r="G1165" s="678">
        <v>162.5</v>
      </c>
      <c r="H1165" s="638">
        <v>0</v>
      </c>
      <c r="I1165" s="678">
        <v>162.5</v>
      </c>
      <c r="J1165" s="154"/>
    </row>
    <row r="1166" spans="1:10" ht="18">
      <c r="A1166" s="585">
        <v>1158</v>
      </c>
      <c r="B1166" s="665">
        <v>41085</v>
      </c>
      <c r="C1166" s="239" t="s">
        <v>4085</v>
      </c>
      <c r="D1166" s="650" t="s">
        <v>4086</v>
      </c>
      <c r="E1166" s="436" t="s">
        <v>1173</v>
      </c>
      <c r="F1166" s="678">
        <v>162.5</v>
      </c>
      <c r="G1166" s="678">
        <v>162.5</v>
      </c>
      <c r="H1166" s="638">
        <v>0</v>
      </c>
      <c r="I1166" s="678">
        <v>162.5</v>
      </c>
      <c r="J1166" s="154"/>
    </row>
    <row r="1167" spans="1:10" ht="18">
      <c r="A1167" s="585">
        <v>1159</v>
      </c>
      <c r="B1167" s="665">
        <v>41085</v>
      </c>
      <c r="C1167" s="239" t="s">
        <v>4087</v>
      </c>
      <c r="D1167" s="650" t="s">
        <v>4088</v>
      </c>
      <c r="E1167" s="436" t="s">
        <v>1173</v>
      </c>
      <c r="F1167" s="678">
        <v>162.5</v>
      </c>
      <c r="G1167" s="678">
        <v>162.5</v>
      </c>
      <c r="H1167" s="638">
        <v>0</v>
      </c>
      <c r="I1167" s="678">
        <v>162.5</v>
      </c>
      <c r="J1167" s="154"/>
    </row>
    <row r="1168" spans="1:10" ht="18">
      <c r="A1168" s="585">
        <v>1160</v>
      </c>
      <c r="B1168" s="665">
        <v>41085</v>
      </c>
      <c r="C1168" s="239" t="s">
        <v>4089</v>
      </c>
      <c r="D1168" s="650" t="s">
        <v>4090</v>
      </c>
      <c r="E1168" s="436" t="s">
        <v>1173</v>
      </c>
      <c r="F1168" s="678">
        <v>162.5</v>
      </c>
      <c r="G1168" s="678">
        <v>162.5</v>
      </c>
      <c r="H1168" s="638">
        <v>0</v>
      </c>
      <c r="I1168" s="678">
        <v>162.5</v>
      </c>
      <c r="J1168" s="154"/>
    </row>
    <row r="1169" spans="1:10" ht="18">
      <c r="A1169" s="585">
        <v>1161</v>
      </c>
      <c r="B1169" s="665">
        <v>41085</v>
      </c>
      <c r="C1169" s="239" t="s">
        <v>4091</v>
      </c>
      <c r="D1169" s="650" t="s">
        <v>4092</v>
      </c>
      <c r="E1169" s="436" t="s">
        <v>1173</v>
      </c>
      <c r="F1169" s="678">
        <v>162.5</v>
      </c>
      <c r="G1169" s="678">
        <v>162.5</v>
      </c>
      <c r="H1169" s="638">
        <v>0</v>
      </c>
      <c r="I1169" s="678">
        <v>162.5</v>
      </c>
      <c r="J1169" s="154"/>
    </row>
    <row r="1170" spans="1:10" ht="18">
      <c r="A1170" s="585">
        <v>1162</v>
      </c>
      <c r="B1170" s="665">
        <v>41085</v>
      </c>
      <c r="C1170" s="239" t="s">
        <v>4093</v>
      </c>
      <c r="D1170" s="650" t="s">
        <v>4094</v>
      </c>
      <c r="E1170" s="436" t="s">
        <v>1173</v>
      </c>
      <c r="F1170" s="678">
        <v>162.5</v>
      </c>
      <c r="G1170" s="678">
        <v>162.5</v>
      </c>
      <c r="H1170" s="638">
        <v>0</v>
      </c>
      <c r="I1170" s="678">
        <v>162.5</v>
      </c>
      <c r="J1170" s="154"/>
    </row>
    <row r="1171" spans="1:10" ht="18">
      <c r="A1171" s="585">
        <v>1163</v>
      </c>
      <c r="B1171" s="665">
        <v>41085</v>
      </c>
      <c r="C1171" s="239" t="s">
        <v>4095</v>
      </c>
      <c r="D1171" s="650" t="s">
        <v>4096</v>
      </c>
      <c r="E1171" s="436" t="s">
        <v>1173</v>
      </c>
      <c r="F1171" s="678">
        <v>162.5</v>
      </c>
      <c r="G1171" s="678">
        <v>162.5</v>
      </c>
      <c r="H1171" s="638">
        <v>0</v>
      </c>
      <c r="I1171" s="678">
        <v>162.5</v>
      </c>
      <c r="J1171" s="154"/>
    </row>
    <row r="1172" spans="1:10" ht="18">
      <c r="A1172" s="585">
        <v>1164</v>
      </c>
      <c r="B1172" s="665">
        <v>41085</v>
      </c>
      <c r="C1172" s="239" t="s">
        <v>4097</v>
      </c>
      <c r="D1172" s="650" t="s">
        <v>4098</v>
      </c>
      <c r="E1172" s="436" t="s">
        <v>1173</v>
      </c>
      <c r="F1172" s="678">
        <v>162.5</v>
      </c>
      <c r="G1172" s="678">
        <v>162.5</v>
      </c>
      <c r="H1172" s="638">
        <v>0</v>
      </c>
      <c r="I1172" s="678">
        <v>162.5</v>
      </c>
      <c r="J1172" s="154"/>
    </row>
    <row r="1173" spans="1:10" ht="18">
      <c r="A1173" s="585">
        <v>1165</v>
      </c>
      <c r="B1173" s="665">
        <v>41085</v>
      </c>
      <c r="C1173" s="239" t="s">
        <v>4099</v>
      </c>
      <c r="D1173" s="650" t="s">
        <v>4100</v>
      </c>
      <c r="E1173" s="436" t="s">
        <v>1173</v>
      </c>
      <c r="F1173" s="678">
        <v>162.5</v>
      </c>
      <c r="G1173" s="678">
        <v>162.5</v>
      </c>
      <c r="H1173" s="638">
        <v>0</v>
      </c>
      <c r="I1173" s="678">
        <v>162.5</v>
      </c>
      <c r="J1173" s="154"/>
    </row>
    <row r="1174" spans="1:10" ht="18">
      <c r="A1174" s="585">
        <v>1166</v>
      </c>
      <c r="B1174" s="665">
        <v>41085</v>
      </c>
      <c r="C1174" s="239" t="s">
        <v>4101</v>
      </c>
      <c r="D1174" s="650" t="s">
        <v>4102</v>
      </c>
      <c r="E1174" s="436" t="s">
        <v>1173</v>
      </c>
      <c r="F1174" s="678">
        <v>162.5</v>
      </c>
      <c r="G1174" s="678">
        <v>162.5</v>
      </c>
      <c r="H1174" s="638">
        <v>0</v>
      </c>
      <c r="I1174" s="678">
        <v>162.5</v>
      </c>
      <c r="J1174" s="154"/>
    </row>
    <row r="1175" spans="1:10" ht="18">
      <c r="A1175" s="585">
        <v>1167</v>
      </c>
      <c r="B1175" s="665">
        <v>41085</v>
      </c>
      <c r="C1175" s="239" t="s">
        <v>4103</v>
      </c>
      <c r="D1175" s="650" t="s">
        <v>4104</v>
      </c>
      <c r="E1175" s="436" t="s">
        <v>1173</v>
      </c>
      <c r="F1175" s="678">
        <v>162.5</v>
      </c>
      <c r="G1175" s="678">
        <v>162.5</v>
      </c>
      <c r="H1175" s="638">
        <v>0</v>
      </c>
      <c r="I1175" s="678">
        <v>162.5</v>
      </c>
      <c r="J1175" s="154"/>
    </row>
    <row r="1176" spans="1:10" ht="18">
      <c r="A1176" s="585">
        <v>1168</v>
      </c>
      <c r="B1176" s="665">
        <v>41085</v>
      </c>
      <c r="C1176" s="239" t="s">
        <v>4105</v>
      </c>
      <c r="D1176" s="650" t="s">
        <v>4106</v>
      </c>
      <c r="E1176" s="436" t="s">
        <v>1173</v>
      </c>
      <c r="F1176" s="678">
        <v>162.5</v>
      </c>
      <c r="G1176" s="678">
        <v>162.5</v>
      </c>
      <c r="H1176" s="638">
        <v>0</v>
      </c>
      <c r="I1176" s="678">
        <v>162.5</v>
      </c>
      <c r="J1176" s="154"/>
    </row>
    <row r="1177" spans="1:10" ht="18">
      <c r="A1177" s="585">
        <v>1169</v>
      </c>
      <c r="B1177" s="665">
        <v>41085</v>
      </c>
      <c r="C1177" s="239" t="s">
        <v>4107</v>
      </c>
      <c r="D1177" s="650" t="s">
        <v>4108</v>
      </c>
      <c r="E1177" s="436" t="s">
        <v>1173</v>
      </c>
      <c r="F1177" s="678">
        <v>162.5</v>
      </c>
      <c r="G1177" s="678">
        <v>162.5</v>
      </c>
      <c r="H1177" s="638">
        <v>0</v>
      </c>
      <c r="I1177" s="678">
        <v>162.5</v>
      </c>
      <c r="J1177" s="154"/>
    </row>
    <row r="1178" spans="1:10" ht="18">
      <c r="A1178" s="585">
        <v>1170</v>
      </c>
      <c r="B1178" s="665">
        <v>41085</v>
      </c>
      <c r="C1178" s="239" t="s">
        <v>4109</v>
      </c>
      <c r="D1178" s="650" t="s">
        <v>4110</v>
      </c>
      <c r="E1178" s="436" t="s">
        <v>1173</v>
      </c>
      <c r="F1178" s="678">
        <v>162.5</v>
      </c>
      <c r="G1178" s="678">
        <v>162.5</v>
      </c>
      <c r="H1178" s="638">
        <v>0</v>
      </c>
      <c r="I1178" s="678">
        <v>162.5</v>
      </c>
      <c r="J1178" s="154"/>
    </row>
    <row r="1179" spans="1:10" ht="18">
      <c r="A1179" s="585">
        <v>1171</v>
      </c>
      <c r="B1179" s="665">
        <v>41085</v>
      </c>
      <c r="C1179" s="239" t="s">
        <v>4111</v>
      </c>
      <c r="D1179" s="650" t="s">
        <v>4112</v>
      </c>
      <c r="E1179" s="436" t="s">
        <v>1173</v>
      </c>
      <c r="F1179" s="678">
        <v>162.5</v>
      </c>
      <c r="G1179" s="678">
        <v>162.5</v>
      </c>
      <c r="H1179" s="638">
        <v>0</v>
      </c>
      <c r="I1179" s="678">
        <v>162.5</v>
      </c>
      <c r="J1179" s="154"/>
    </row>
    <row r="1180" spans="1:10" ht="18">
      <c r="A1180" s="585">
        <v>1172</v>
      </c>
      <c r="B1180" s="665">
        <v>41085</v>
      </c>
      <c r="C1180" s="239" t="s">
        <v>4113</v>
      </c>
      <c r="D1180" s="650" t="s">
        <v>4114</v>
      </c>
      <c r="E1180" s="436" t="s">
        <v>1173</v>
      </c>
      <c r="F1180" s="678">
        <v>162.5</v>
      </c>
      <c r="G1180" s="678">
        <v>162.5</v>
      </c>
      <c r="H1180" s="638">
        <v>0</v>
      </c>
      <c r="I1180" s="678">
        <v>162.5</v>
      </c>
      <c r="J1180" s="154"/>
    </row>
    <row r="1181" spans="1:10" ht="18">
      <c r="A1181" s="585">
        <v>1173</v>
      </c>
      <c r="B1181" s="665">
        <v>41085</v>
      </c>
      <c r="C1181" s="239" t="s">
        <v>4115</v>
      </c>
      <c r="D1181" s="650" t="s">
        <v>4116</v>
      </c>
      <c r="E1181" s="436" t="s">
        <v>1173</v>
      </c>
      <c r="F1181" s="678">
        <v>125</v>
      </c>
      <c r="G1181" s="678">
        <v>125</v>
      </c>
      <c r="H1181" s="638">
        <v>0</v>
      </c>
      <c r="I1181" s="678">
        <v>125</v>
      </c>
      <c r="J1181" s="154"/>
    </row>
    <row r="1182" spans="1:10" ht="18">
      <c r="A1182" s="585">
        <v>1174</v>
      </c>
      <c r="B1182" s="665">
        <v>41085</v>
      </c>
      <c r="C1182" s="239" t="s">
        <v>4117</v>
      </c>
      <c r="D1182" s="650" t="s">
        <v>4118</v>
      </c>
      <c r="E1182" s="436" t="s">
        <v>1173</v>
      </c>
      <c r="F1182" s="678">
        <v>162.5</v>
      </c>
      <c r="G1182" s="678">
        <v>162.5</v>
      </c>
      <c r="H1182" s="638">
        <v>0</v>
      </c>
      <c r="I1182" s="678">
        <v>162.5</v>
      </c>
      <c r="J1182" s="154"/>
    </row>
    <row r="1183" spans="1:10" ht="18">
      <c r="A1183" s="585">
        <v>1175</v>
      </c>
      <c r="B1183" s="665">
        <v>41085</v>
      </c>
      <c r="C1183" s="239" t="s">
        <v>4119</v>
      </c>
      <c r="D1183" s="650" t="s">
        <v>4120</v>
      </c>
      <c r="E1183" s="436" t="s">
        <v>1173</v>
      </c>
      <c r="F1183" s="678">
        <v>162.5</v>
      </c>
      <c r="G1183" s="678">
        <v>162.5</v>
      </c>
      <c r="H1183" s="638">
        <v>0</v>
      </c>
      <c r="I1183" s="678">
        <v>162.5</v>
      </c>
      <c r="J1183" s="154"/>
    </row>
    <row r="1184" spans="1:10" ht="18">
      <c r="A1184" s="585">
        <v>1176</v>
      </c>
      <c r="B1184" s="665">
        <v>41085</v>
      </c>
      <c r="C1184" s="239" t="s">
        <v>4121</v>
      </c>
      <c r="D1184" s="650" t="s">
        <v>4122</v>
      </c>
      <c r="E1184" s="436" t="s">
        <v>1173</v>
      </c>
      <c r="F1184" s="678">
        <v>162.5</v>
      </c>
      <c r="G1184" s="678">
        <v>162.5</v>
      </c>
      <c r="H1184" s="638">
        <v>0</v>
      </c>
      <c r="I1184" s="678">
        <v>162.5</v>
      </c>
      <c r="J1184" s="154"/>
    </row>
    <row r="1185" spans="1:10" ht="18">
      <c r="A1185" s="585">
        <v>1177</v>
      </c>
      <c r="B1185" s="665">
        <v>41085</v>
      </c>
      <c r="C1185" s="239" t="s">
        <v>4123</v>
      </c>
      <c r="D1185" s="650" t="s">
        <v>4124</v>
      </c>
      <c r="E1185" s="436" t="s">
        <v>1173</v>
      </c>
      <c r="F1185" s="678">
        <v>162.5</v>
      </c>
      <c r="G1185" s="678">
        <v>162.5</v>
      </c>
      <c r="H1185" s="638">
        <v>0</v>
      </c>
      <c r="I1185" s="678">
        <v>162.5</v>
      </c>
      <c r="J1185" s="154"/>
    </row>
    <row r="1186" spans="1:10" ht="18">
      <c r="A1186" s="585">
        <v>1178</v>
      </c>
      <c r="B1186" s="665">
        <v>41085</v>
      </c>
      <c r="C1186" s="239" t="s">
        <v>4125</v>
      </c>
      <c r="D1186" s="650" t="s">
        <v>4126</v>
      </c>
      <c r="E1186" s="436" t="s">
        <v>1173</v>
      </c>
      <c r="F1186" s="678">
        <v>162.5</v>
      </c>
      <c r="G1186" s="678">
        <v>162.5</v>
      </c>
      <c r="H1186" s="638">
        <v>0</v>
      </c>
      <c r="I1186" s="678">
        <v>162.5</v>
      </c>
      <c r="J1186" s="154"/>
    </row>
    <row r="1187" spans="1:10" ht="18">
      <c r="A1187" s="585">
        <v>1179</v>
      </c>
      <c r="B1187" s="665">
        <v>41085</v>
      </c>
      <c r="C1187" s="239" t="s">
        <v>4127</v>
      </c>
      <c r="D1187" s="650" t="s">
        <v>4128</v>
      </c>
      <c r="E1187" s="436" t="s">
        <v>1173</v>
      </c>
      <c r="F1187" s="678">
        <v>162.5</v>
      </c>
      <c r="G1187" s="678">
        <v>162.5</v>
      </c>
      <c r="H1187" s="638">
        <v>0</v>
      </c>
      <c r="I1187" s="678">
        <v>162.5</v>
      </c>
      <c r="J1187" s="154"/>
    </row>
    <row r="1188" spans="1:10" ht="18">
      <c r="A1188" s="585">
        <v>1180</v>
      </c>
      <c r="B1188" s="665">
        <v>41085</v>
      </c>
      <c r="C1188" s="239" t="s">
        <v>4129</v>
      </c>
      <c r="D1188" s="650" t="s">
        <v>4130</v>
      </c>
      <c r="E1188" s="436" t="s">
        <v>1173</v>
      </c>
      <c r="F1188" s="678">
        <v>162.5</v>
      </c>
      <c r="G1188" s="678">
        <v>162.5</v>
      </c>
      <c r="H1188" s="638">
        <v>0</v>
      </c>
      <c r="I1188" s="678">
        <v>162.5</v>
      </c>
      <c r="J1188" s="154"/>
    </row>
    <row r="1189" spans="1:10" ht="18">
      <c r="A1189" s="585">
        <v>1181</v>
      </c>
      <c r="B1189" s="665">
        <v>41085</v>
      </c>
      <c r="C1189" s="239" t="s">
        <v>4131</v>
      </c>
      <c r="D1189" s="650" t="s">
        <v>4132</v>
      </c>
      <c r="E1189" s="436" t="s">
        <v>1173</v>
      </c>
      <c r="F1189" s="678">
        <v>162.5</v>
      </c>
      <c r="G1189" s="678">
        <v>162.5</v>
      </c>
      <c r="H1189" s="638">
        <v>0</v>
      </c>
      <c r="I1189" s="678">
        <v>162.5</v>
      </c>
      <c r="J1189" s="154"/>
    </row>
    <row r="1190" spans="1:10" ht="18">
      <c r="A1190" s="585">
        <v>1182</v>
      </c>
      <c r="B1190" s="665">
        <v>41085</v>
      </c>
      <c r="C1190" s="239" t="s">
        <v>4133</v>
      </c>
      <c r="D1190" s="650" t="s">
        <v>4134</v>
      </c>
      <c r="E1190" s="436" t="s">
        <v>1173</v>
      </c>
      <c r="F1190" s="678">
        <v>162.5</v>
      </c>
      <c r="G1190" s="678">
        <v>162.5</v>
      </c>
      <c r="H1190" s="638">
        <v>0</v>
      </c>
      <c r="I1190" s="678">
        <v>162.5</v>
      </c>
      <c r="J1190" s="154"/>
    </row>
    <row r="1191" spans="1:10" ht="18">
      <c r="A1191" s="585">
        <v>1183</v>
      </c>
      <c r="B1191" s="665">
        <v>41085</v>
      </c>
      <c r="C1191" s="239" t="s">
        <v>4135</v>
      </c>
      <c r="D1191" s="650" t="s">
        <v>4136</v>
      </c>
      <c r="E1191" s="436" t="s">
        <v>1173</v>
      </c>
      <c r="F1191" s="678">
        <v>162.5</v>
      </c>
      <c r="G1191" s="678">
        <v>162.5</v>
      </c>
      <c r="H1191" s="638">
        <v>0</v>
      </c>
      <c r="I1191" s="678">
        <v>162.5</v>
      </c>
      <c r="J1191" s="154"/>
    </row>
    <row r="1192" spans="1:10" ht="18">
      <c r="A1192" s="585">
        <v>1184</v>
      </c>
      <c r="B1192" s="665">
        <v>41085</v>
      </c>
      <c r="C1192" s="239" t="s">
        <v>4137</v>
      </c>
      <c r="D1192" s="650" t="s">
        <v>4138</v>
      </c>
      <c r="E1192" s="436" t="s">
        <v>1173</v>
      </c>
      <c r="F1192" s="678">
        <v>162.5</v>
      </c>
      <c r="G1192" s="678">
        <v>162.5</v>
      </c>
      <c r="H1192" s="638">
        <v>0</v>
      </c>
      <c r="I1192" s="678">
        <v>162.5</v>
      </c>
      <c r="J1192" s="154"/>
    </row>
    <row r="1193" spans="1:10" ht="18">
      <c r="A1193" s="585">
        <v>1185</v>
      </c>
      <c r="B1193" s="665">
        <v>41085</v>
      </c>
      <c r="C1193" s="239" t="s">
        <v>4139</v>
      </c>
      <c r="D1193" s="650" t="s">
        <v>4140</v>
      </c>
      <c r="E1193" s="436" t="s">
        <v>1173</v>
      </c>
      <c r="F1193" s="678">
        <v>162.5</v>
      </c>
      <c r="G1193" s="678">
        <v>162.5</v>
      </c>
      <c r="H1193" s="638">
        <v>0</v>
      </c>
      <c r="I1193" s="678">
        <v>162.5</v>
      </c>
      <c r="J1193" s="154"/>
    </row>
    <row r="1194" spans="1:10" ht="18">
      <c r="A1194" s="585">
        <v>1186</v>
      </c>
      <c r="B1194" s="665">
        <v>41085</v>
      </c>
      <c r="C1194" s="239" t="s">
        <v>4141</v>
      </c>
      <c r="D1194" s="650" t="s">
        <v>4142</v>
      </c>
      <c r="E1194" s="436" t="s">
        <v>1173</v>
      </c>
      <c r="F1194" s="678">
        <v>162.5</v>
      </c>
      <c r="G1194" s="678">
        <v>162.5</v>
      </c>
      <c r="H1194" s="638">
        <v>0</v>
      </c>
      <c r="I1194" s="678">
        <v>162.5</v>
      </c>
      <c r="J1194" s="154"/>
    </row>
    <row r="1195" spans="1:10" ht="18">
      <c r="A1195" s="585">
        <v>1187</v>
      </c>
      <c r="B1195" s="665">
        <v>41085</v>
      </c>
      <c r="C1195" s="239" t="s">
        <v>4143</v>
      </c>
      <c r="D1195" s="650" t="s">
        <v>4144</v>
      </c>
      <c r="E1195" s="436" t="s">
        <v>1173</v>
      </c>
      <c r="F1195" s="678">
        <v>162.5</v>
      </c>
      <c r="G1195" s="678">
        <v>162.5</v>
      </c>
      <c r="H1195" s="638">
        <v>0</v>
      </c>
      <c r="I1195" s="678">
        <v>162.5</v>
      </c>
      <c r="J1195" s="154"/>
    </row>
    <row r="1196" spans="1:10" ht="18">
      <c r="A1196" s="585">
        <v>1188</v>
      </c>
      <c r="B1196" s="665">
        <v>41085</v>
      </c>
      <c r="C1196" s="239" t="s">
        <v>4145</v>
      </c>
      <c r="D1196" s="650" t="s">
        <v>4146</v>
      </c>
      <c r="E1196" s="436" t="s">
        <v>1173</v>
      </c>
      <c r="F1196" s="678">
        <v>162.5</v>
      </c>
      <c r="G1196" s="678">
        <v>162.5</v>
      </c>
      <c r="H1196" s="638">
        <v>0</v>
      </c>
      <c r="I1196" s="678">
        <v>162.5</v>
      </c>
      <c r="J1196" s="154"/>
    </row>
    <row r="1197" spans="1:10" ht="18">
      <c r="A1197" s="585">
        <v>1189</v>
      </c>
      <c r="B1197" s="665">
        <v>41085</v>
      </c>
      <c r="C1197" s="239" t="s">
        <v>4147</v>
      </c>
      <c r="D1197" s="650" t="s">
        <v>4148</v>
      </c>
      <c r="E1197" s="436" t="s">
        <v>1173</v>
      </c>
      <c r="F1197" s="678">
        <v>162.5</v>
      </c>
      <c r="G1197" s="678">
        <v>162.5</v>
      </c>
      <c r="H1197" s="638">
        <v>0</v>
      </c>
      <c r="I1197" s="678">
        <v>162.5</v>
      </c>
      <c r="J1197" s="154"/>
    </row>
    <row r="1198" spans="1:10" ht="18">
      <c r="A1198" s="585">
        <v>1190</v>
      </c>
      <c r="B1198" s="665">
        <v>41085</v>
      </c>
      <c r="C1198" s="239" t="s">
        <v>4149</v>
      </c>
      <c r="D1198" s="650" t="s">
        <v>4150</v>
      </c>
      <c r="E1198" s="436" t="s">
        <v>1173</v>
      </c>
      <c r="F1198" s="678">
        <v>162.5</v>
      </c>
      <c r="G1198" s="678">
        <v>162.5</v>
      </c>
      <c r="H1198" s="638">
        <v>0</v>
      </c>
      <c r="I1198" s="678">
        <v>162.5</v>
      </c>
      <c r="J1198" s="154"/>
    </row>
    <row r="1199" spans="1:10" ht="18">
      <c r="A1199" s="585">
        <v>1191</v>
      </c>
      <c r="B1199" s="665">
        <v>41085</v>
      </c>
      <c r="C1199" s="239" t="s">
        <v>4151</v>
      </c>
      <c r="D1199" s="650" t="s">
        <v>4152</v>
      </c>
      <c r="E1199" s="436" t="s">
        <v>1173</v>
      </c>
      <c r="F1199" s="678">
        <v>162.5</v>
      </c>
      <c r="G1199" s="678">
        <v>162.5</v>
      </c>
      <c r="H1199" s="638">
        <v>0</v>
      </c>
      <c r="I1199" s="678">
        <v>162.5</v>
      </c>
      <c r="J1199" s="154"/>
    </row>
    <row r="1200" spans="1:10" ht="18">
      <c r="A1200" s="585">
        <v>1192</v>
      </c>
      <c r="B1200" s="665">
        <v>41085</v>
      </c>
      <c r="C1200" s="239" t="s">
        <v>4153</v>
      </c>
      <c r="D1200" s="650" t="s">
        <v>4154</v>
      </c>
      <c r="E1200" s="436" t="s">
        <v>1173</v>
      </c>
      <c r="F1200" s="678">
        <v>162.5</v>
      </c>
      <c r="G1200" s="678">
        <v>162.5</v>
      </c>
      <c r="H1200" s="638">
        <v>0</v>
      </c>
      <c r="I1200" s="678">
        <v>162.5</v>
      </c>
      <c r="J1200" s="154"/>
    </row>
    <row r="1201" spans="1:10" ht="18">
      <c r="A1201" s="585">
        <v>1193</v>
      </c>
      <c r="B1201" s="665">
        <v>41085</v>
      </c>
      <c r="C1201" s="239" t="s">
        <v>4155</v>
      </c>
      <c r="D1201" s="650" t="s">
        <v>4156</v>
      </c>
      <c r="E1201" s="436" t="s">
        <v>1173</v>
      </c>
      <c r="F1201" s="678">
        <v>162.5</v>
      </c>
      <c r="G1201" s="678">
        <v>162.5</v>
      </c>
      <c r="H1201" s="638">
        <v>0</v>
      </c>
      <c r="I1201" s="678">
        <v>162.5</v>
      </c>
      <c r="J1201" s="154"/>
    </row>
    <row r="1202" spans="1:10" ht="18">
      <c r="A1202" s="585">
        <v>1194</v>
      </c>
      <c r="B1202" s="665">
        <v>41085</v>
      </c>
      <c r="C1202" s="239" t="s">
        <v>4157</v>
      </c>
      <c r="D1202" s="650" t="s">
        <v>4158</v>
      </c>
      <c r="E1202" s="436" t="s">
        <v>1173</v>
      </c>
      <c r="F1202" s="678">
        <v>162.5</v>
      </c>
      <c r="G1202" s="678">
        <v>162.5</v>
      </c>
      <c r="H1202" s="638">
        <v>0</v>
      </c>
      <c r="I1202" s="678">
        <v>162.5</v>
      </c>
      <c r="J1202" s="154"/>
    </row>
    <row r="1203" spans="1:10" ht="18">
      <c r="A1203" s="585">
        <v>1195</v>
      </c>
      <c r="B1203" s="665">
        <v>41085</v>
      </c>
      <c r="C1203" s="239" t="s">
        <v>4159</v>
      </c>
      <c r="D1203" s="650" t="s">
        <v>4160</v>
      </c>
      <c r="E1203" s="436" t="s">
        <v>1173</v>
      </c>
      <c r="F1203" s="678">
        <v>162.5</v>
      </c>
      <c r="G1203" s="678">
        <v>162.5</v>
      </c>
      <c r="H1203" s="638">
        <v>0</v>
      </c>
      <c r="I1203" s="678">
        <v>162.5</v>
      </c>
      <c r="J1203" s="154"/>
    </row>
    <row r="1204" spans="1:10" ht="18">
      <c r="A1204" s="585">
        <v>1196</v>
      </c>
      <c r="B1204" s="665">
        <v>41085</v>
      </c>
      <c r="C1204" s="239" t="s">
        <v>4161</v>
      </c>
      <c r="D1204" s="650" t="s">
        <v>4162</v>
      </c>
      <c r="E1204" s="436" t="s">
        <v>1173</v>
      </c>
      <c r="F1204" s="678">
        <v>162.5</v>
      </c>
      <c r="G1204" s="678">
        <v>162.5</v>
      </c>
      <c r="H1204" s="638">
        <v>0</v>
      </c>
      <c r="I1204" s="678">
        <v>162.5</v>
      </c>
      <c r="J1204" s="154"/>
    </row>
    <row r="1205" spans="1:10" ht="18">
      <c r="A1205" s="585">
        <v>1197</v>
      </c>
      <c r="B1205" s="665">
        <v>41085</v>
      </c>
      <c r="C1205" s="239" t="s">
        <v>4163</v>
      </c>
      <c r="D1205" s="650" t="s">
        <v>4164</v>
      </c>
      <c r="E1205" s="436" t="s">
        <v>1173</v>
      </c>
      <c r="F1205" s="678">
        <v>162.5</v>
      </c>
      <c r="G1205" s="678">
        <v>162.5</v>
      </c>
      <c r="H1205" s="638">
        <v>0</v>
      </c>
      <c r="I1205" s="678">
        <v>162.5</v>
      </c>
      <c r="J1205" s="154"/>
    </row>
    <row r="1206" spans="1:10" ht="18">
      <c r="A1206" s="585">
        <v>1198</v>
      </c>
      <c r="B1206" s="665">
        <v>41085</v>
      </c>
      <c r="C1206" s="239" t="s">
        <v>4165</v>
      </c>
      <c r="D1206" s="650" t="s">
        <v>4166</v>
      </c>
      <c r="E1206" s="436" t="s">
        <v>1173</v>
      </c>
      <c r="F1206" s="678">
        <v>162.5</v>
      </c>
      <c r="G1206" s="678">
        <v>162.5</v>
      </c>
      <c r="H1206" s="638">
        <v>0</v>
      </c>
      <c r="I1206" s="678">
        <v>162.5</v>
      </c>
      <c r="J1206" s="154"/>
    </row>
    <row r="1207" spans="1:10" ht="18">
      <c r="A1207" s="585">
        <v>1199</v>
      </c>
      <c r="B1207" s="665">
        <v>41085</v>
      </c>
      <c r="C1207" s="239" t="s">
        <v>4167</v>
      </c>
      <c r="D1207" s="650" t="s">
        <v>4168</v>
      </c>
      <c r="E1207" s="436" t="s">
        <v>1173</v>
      </c>
      <c r="F1207" s="678">
        <v>162.5</v>
      </c>
      <c r="G1207" s="678">
        <v>162.5</v>
      </c>
      <c r="H1207" s="638">
        <v>0</v>
      </c>
      <c r="I1207" s="678">
        <v>162.5</v>
      </c>
      <c r="J1207" s="154"/>
    </row>
    <row r="1208" spans="1:10" ht="18">
      <c r="A1208" s="585">
        <v>1200</v>
      </c>
      <c r="B1208" s="665">
        <v>41085</v>
      </c>
      <c r="C1208" s="239" t="s">
        <v>4169</v>
      </c>
      <c r="D1208" s="650" t="s">
        <v>4170</v>
      </c>
      <c r="E1208" s="436" t="s">
        <v>1173</v>
      </c>
      <c r="F1208" s="678">
        <v>162.5</v>
      </c>
      <c r="G1208" s="678">
        <v>162.5</v>
      </c>
      <c r="H1208" s="638">
        <v>0</v>
      </c>
      <c r="I1208" s="678">
        <v>162.5</v>
      </c>
      <c r="J1208" s="154"/>
    </row>
    <row r="1209" spans="1:10" ht="18">
      <c r="A1209" s="585">
        <v>1201</v>
      </c>
      <c r="B1209" s="665">
        <v>41085</v>
      </c>
      <c r="C1209" s="239" t="s">
        <v>4171</v>
      </c>
      <c r="D1209" s="650" t="s">
        <v>4172</v>
      </c>
      <c r="E1209" s="436" t="s">
        <v>1173</v>
      </c>
      <c r="F1209" s="678">
        <v>162.5</v>
      </c>
      <c r="G1209" s="678">
        <v>162.5</v>
      </c>
      <c r="H1209" s="638">
        <v>0</v>
      </c>
      <c r="I1209" s="678">
        <v>162.5</v>
      </c>
      <c r="J1209" s="154"/>
    </row>
    <row r="1210" spans="1:10" ht="18">
      <c r="A1210" s="585">
        <v>1202</v>
      </c>
      <c r="B1210" s="665">
        <v>41085</v>
      </c>
      <c r="C1210" s="239" t="s">
        <v>4173</v>
      </c>
      <c r="D1210" s="650" t="s">
        <v>4174</v>
      </c>
      <c r="E1210" s="436" t="s">
        <v>1173</v>
      </c>
      <c r="F1210" s="678">
        <v>162.5</v>
      </c>
      <c r="G1210" s="678">
        <v>162.5</v>
      </c>
      <c r="H1210" s="638">
        <v>0</v>
      </c>
      <c r="I1210" s="678">
        <v>162.5</v>
      </c>
      <c r="J1210" s="154"/>
    </row>
    <row r="1211" spans="1:10" ht="18">
      <c r="A1211" s="585">
        <v>1203</v>
      </c>
      <c r="B1211" s="665">
        <v>41085</v>
      </c>
      <c r="C1211" s="239" t="s">
        <v>4175</v>
      </c>
      <c r="D1211" s="650" t="s">
        <v>4176</v>
      </c>
      <c r="E1211" s="436" t="s">
        <v>1173</v>
      </c>
      <c r="F1211" s="678">
        <v>162.5</v>
      </c>
      <c r="G1211" s="678">
        <v>162.5</v>
      </c>
      <c r="H1211" s="638">
        <v>0</v>
      </c>
      <c r="I1211" s="678">
        <v>162.5</v>
      </c>
      <c r="J1211" s="154"/>
    </row>
    <row r="1212" spans="1:10" ht="18">
      <c r="A1212" s="585">
        <v>1204</v>
      </c>
      <c r="B1212" s="665">
        <v>41085</v>
      </c>
      <c r="C1212" s="239" t="s">
        <v>4177</v>
      </c>
      <c r="D1212" s="650" t="s">
        <v>4178</v>
      </c>
      <c r="E1212" s="436" t="s">
        <v>1173</v>
      </c>
      <c r="F1212" s="678">
        <v>162.5</v>
      </c>
      <c r="G1212" s="678">
        <v>162.5</v>
      </c>
      <c r="H1212" s="638">
        <v>0</v>
      </c>
      <c r="I1212" s="678">
        <v>162.5</v>
      </c>
      <c r="J1212" s="154"/>
    </row>
    <row r="1213" spans="1:10" ht="18">
      <c r="A1213" s="585">
        <v>1205</v>
      </c>
      <c r="B1213" s="665">
        <v>41085</v>
      </c>
      <c r="C1213" s="239" t="s">
        <v>4179</v>
      </c>
      <c r="D1213" s="650" t="s">
        <v>4180</v>
      </c>
      <c r="E1213" s="436" t="s">
        <v>1173</v>
      </c>
      <c r="F1213" s="678">
        <v>162.5</v>
      </c>
      <c r="G1213" s="678">
        <v>162.5</v>
      </c>
      <c r="H1213" s="638">
        <v>0</v>
      </c>
      <c r="I1213" s="678">
        <v>162.5</v>
      </c>
      <c r="J1213" s="154"/>
    </row>
    <row r="1214" spans="1:10" ht="18">
      <c r="A1214" s="585">
        <v>1206</v>
      </c>
      <c r="B1214" s="665">
        <v>41085</v>
      </c>
      <c r="C1214" s="239" t="s">
        <v>4181</v>
      </c>
      <c r="D1214" s="650" t="s">
        <v>4182</v>
      </c>
      <c r="E1214" s="436" t="s">
        <v>1173</v>
      </c>
      <c r="F1214" s="678">
        <v>162.5</v>
      </c>
      <c r="G1214" s="678">
        <v>162.5</v>
      </c>
      <c r="H1214" s="638">
        <v>0</v>
      </c>
      <c r="I1214" s="678">
        <v>162.5</v>
      </c>
      <c r="J1214" s="154"/>
    </row>
    <row r="1215" spans="1:10" ht="30">
      <c r="A1215" s="585">
        <v>1207</v>
      </c>
      <c r="B1215" s="665">
        <v>41085</v>
      </c>
      <c r="C1215" s="239" t="s">
        <v>4183</v>
      </c>
      <c r="D1215" s="650" t="s">
        <v>4184</v>
      </c>
      <c r="E1215" s="436" t="s">
        <v>1173</v>
      </c>
      <c r="F1215" s="678">
        <v>162.5</v>
      </c>
      <c r="G1215" s="678">
        <v>162.5</v>
      </c>
      <c r="H1215" s="638">
        <v>0</v>
      </c>
      <c r="I1215" s="678">
        <v>162.5</v>
      </c>
      <c r="J1215" s="154"/>
    </row>
    <row r="1216" spans="1:10" ht="18">
      <c r="A1216" s="585">
        <v>1208</v>
      </c>
      <c r="B1216" s="665">
        <v>41085</v>
      </c>
      <c r="C1216" s="239" t="s">
        <v>4185</v>
      </c>
      <c r="D1216" s="650" t="s">
        <v>4186</v>
      </c>
      <c r="E1216" s="436" t="s">
        <v>1173</v>
      </c>
      <c r="F1216" s="678">
        <v>162.5</v>
      </c>
      <c r="G1216" s="678">
        <v>162.5</v>
      </c>
      <c r="H1216" s="638">
        <v>0</v>
      </c>
      <c r="I1216" s="678">
        <v>162.5</v>
      </c>
      <c r="J1216" s="154"/>
    </row>
    <row r="1217" spans="1:10" ht="18">
      <c r="A1217" s="585">
        <v>1209</v>
      </c>
      <c r="B1217" s="665">
        <v>41085</v>
      </c>
      <c r="C1217" s="239" t="s">
        <v>4187</v>
      </c>
      <c r="D1217" s="650" t="s">
        <v>4188</v>
      </c>
      <c r="E1217" s="436" t="s">
        <v>1173</v>
      </c>
      <c r="F1217" s="678">
        <v>162.5</v>
      </c>
      <c r="G1217" s="678">
        <v>162.5</v>
      </c>
      <c r="H1217" s="638">
        <v>0</v>
      </c>
      <c r="I1217" s="678">
        <v>162.5</v>
      </c>
      <c r="J1217" s="154"/>
    </row>
    <row r="1218" spans="1:10" ht="18">
      <c r="A1218" s="585">
        <v>1210</v>
      </c>
      <c r="B1218" s="665">
        <v>41085</v>
      </c>
      <c r="C1218" s="239" t="s">
        <v>4189</v>
      </c>
      <c r="D1218" s="650" t="s">
        <v>4190</v>
      </c>
      <c r="E1218" s="436" t="s">
        <v>1173</v>
      </c>
      <c r="F1218" s="678">
        <v>162.5</v>
      </c>
      <c r="G1218" s="678">
        <v>162.5</v>
      </c>
      <c r="H1218" s="638">
        <v>0</v>
      </c>
      <c r="I1218" s="678">
        <v>162.5</v>
      </c>
      <c r="J1218" s="154"/>
    </row>
    <row r="1219" spans="1:10" ht="18">
      <c r="A1219" s="585">
        <v>1211</v>
      </c>
      <c r="B1219" s="665">
        <v>41085</v>
      </c>
      <c r="C1219" s="239" t="s">
        <v>4191</v>
      </c>
      <c r="D1219" s="650" t="s">
        <v>4192</v>
      </c>
      <c r="E1219" s="436" t="s">
        <v>1173</v>
      </c>
      <c r="F1219" s="678">
        <v>162.5</v>
      </c>
      <c r="G1219" s="678">
        <v>162.5</v>
      </c>
      <c r="H1219" s="638">
        <v>0</v>
      </c>
      <c r="I1219" s="678">
        <v>162.5</v>
      </c>
      <c r="J1219" s="154"/>
    </row>
    <row r="1220" spans="1:10" ht="18">
      <c r="A1220" s="585">
        <v>1212</v>
      </c>
      <c r="B1220" s="665">
        <v>41085</v>
      </c>
      <c r="C1220" s="239" t="s">
        <v>4193</v>
      </c>
      <c r="D1220" s="650" t="s">
        <v>4194</v>
      </c>
      <c r="E1220" s="436" t="s">
        <v>1173</v>
      </c>
      <c r="F1220" s="678">
        <v>162.5</v>
      </c>
      <c r="G1220" s="678">
        <v>162.5</v>
      </c>
      <c r="H1220" s="638">
        <v>0</v>
      </c>
      <c r="I1220" s="678">
        <v>162.5</v>
      </c>
      <c r="J1220" s="154"/>
    </row>
    <row r="1221" spans="1:10" ht="18">
      <c r="A1221" s="585">
        <v>1213</v>
      </c>
      <c r="B1221" s="665">
        <v>41085</v>
      </c>
      <c r="C1221" s="239" t="s">
        <v>4195</v>
      </c>
      <c r="D1221" s="650" t="s">
        <v>4196</v>
      </c>
      <c r="E1221" s="436" t="s">
        <v>1173</v>
      </c>
      <c r="F1221" s="678">
        <v>162.5</v>
      </c>
      <c r="G1221" s="678">
        <v>162.5</v>
      </c>
      <c r="H1221" s="638">
        <v>0</v>
      </c>
      <c r="I1221" s="678">
        <v>162.5</v>
      </c>
      <c r="J1221" s="154"/>
    </row>
    <row r="1222" spans="1:10" ht="18">
      <c r="A1222" s="585">
        <v>1214</v>
      </c>
      <c r="B1222" s="665">
        <v>41085</v>
      </c>
      <c r="C1222" s="239" t="s">
        <v>4197</v>
      </c>
      <c r="D1222" s="650" t="s">
        <v>4198</v>
      </c>
      <c r="E1222" s="436" t="s">
        <v>1173</v>
      </c>
      <c r="F1222" s="678">
        <v>162.5</v>
      </c>
      <c r="G1222" s="678">
        <v>162.5</v>
      </c>
      <c r="H1222" s="638">
        <v>0</v>
      </c>
      <c r="I1222" s="678">
        <v>162.5</v>
      </c>
      <c r="J1222" s="154"/>
    </row>
    <row r="1223" spans="1:10" ht="18">
      <c r="A1223" s="585">
        <v>1215</v>
      </c>
      <c r="B1223" s="665">
        <v>41085</v>
      </c>
      <c r="C1223" s="239" t="s">
        <v>4199</v>
      </c>
      <c r="D1223" s="650" t="s">
        <v>4200</v>
      </c>
      <c r="E1223" s="436" t="s">
        <v>1173</v>
      </c>
      <c r="F1223" s="678">
        <v>162.5</v>
      </c>
      <c r="G1223" s="678">
        <v>162.5</v>
      </c>
      <c r="H1223" s="638">
        <v>0</v>
      </c>
      <c r="I1223" s="678">
        <v>162.5</v>
      </c>
      <c r="J1223" s="154"/>
    </row>
    <row r="1224" spans="1:10" ht="18">
      <c r="A1224" s="585">
        <v>1216</v>
      </c>
      <c r="B1224" s="665">
        <v>41085</v>
      </c>
      <c r="C1224" s="239" t="s">
        <v>4201</v>
      </c>
      <c r="D1224" s="650" t="s">
        <v>4202</v>
      </c>
      <c r="E1224" s="436" t="s">
        <v>1173</v>
      </c>
      <c r="F1224" s="678">
        <v>162.5</v>
      </c>
      <c r="G1224" s="678">
        <v>162.5</v>
      </c>
      <c r="H1224" s="638">
        <v>0</v>
      </c>
      <c r="I1224" s="678">
        <v>162.5</v>
      </c>
      <c r="J1224" s="154"/>
    </row>
    <row r="1225" spans="1:10" ht="18">
      <c r="A1225" s="585">
        <v>1217</v>
      </c>
      <c r="B1225" s="665">
        <v>41085</v>
      </c>
      <c r="C1225" s="239" t="s">
        <v>4203</v>
      </c>
      <c r="D1225" s="650" t="s">
        <v>4204</v>
      </c>
      <c r="E1225" s="436" t="s">
        <v>1173</v>
      </c>
      <c r="F1225" s="678">
        <v>162.5</v>
      </c>
      <c r="G1225" s="678">
        <v>162.5</v>
      </c>
      <c r="H1225" s="638">
        <v>0</v>
      </c>
      <c r="I1225" s="678">
        <v>162.5</v>
      </c>
      <c r="J1225" s="154"/>
    </row>
    <row r="1226" spans="1:10" ht="18">
      <c r="A1226" s="585">
        <v>1218</v>
      </c>
      <c r="B1226" s="665">
        <v>41085</v>
      </c>
      <c r="C1226" s="239" t="s">
        <v>4205</v>
      </c>
      <c r="D1226" s="650" t="s">
        <v>4206</v>
      </c>
      <c r="E1226" s="436" t="s">
        <v>1173</v>
      </c>
      <c r="F1226" s="678">
        <v>162.5</v>
      </c>
      <c r="G1226" s="678">
        <v>162.5</v>
      </c>
      <c r="H1226" s="638">
        <v>0</v>
      </c>
      <c r="I1226" s="678">
        <v>162.5</v>
      </c>
      <c r="J1226" s="154"/>
    </row>
    <row r="1227" spans="1:10" ht="18">
      <c r="A1227" s="585">
        <v>1219</v>
      </c>
      <c r="B1227" s="665">
        <v>41085</v>
      </c>
      <c r="C1227" s="239" t="s">
        <v>4207</v>
      </c>
      <c r="D1227" s="650" t="s">
        <v>4208</v>
      </c>
      <c r="E1227" s="436" t="s">
        <v>1173</v>
      </c>
      <c r="F1227" s="678">
        <v>162.5</v>
      </c>
      <c r="G1227" s="678">
        <v>162.5</v>
      </c>
      <c r="H1227" s="638">
        <v>0</v>
      </c>
      <c r="I1227" s="678">
        <v>162.5</v>
      </c>
      <c r="J1227" s="154"/>
    </row>
    <row r="1228" spans="1:10" ht="18">
      <c r="A1228" s="585">
        <v>1220</v>
      </c>
      <c r="B1228" s="665">
        <v>41085</v>
      </c>
      <c r="C1228" s="239" t="s">
        <v>4209</v>
      </c>
      <c r="D1228" s="650" t="s">
        <v>4210</v>
      </c>
      <c r="E1228" s="436" t="s">
        <v>1173</v>
      </c>
      <c r="F1228" s="678">
        <v>162.5</v>
      </c>
      <c r="G1228" s="678">
        <v>162.5</v>
      </c>
      <c r="H1228" s="638">
        <v>0</v>
      </c>
      <c r="I1228" s="678">
        <v>162.5</v>
      </c>
      <c r="J1228" s="154"/>
    </row>
    <row r="1229" spans="1:10" ht="18">
      <c r="A1229" s="585">
        <v>1221</v>
      </c>
      <c r="B1229" s="665">
        <v>41085</v>
      </c>
      <c r="C1229" s="239" t="s">
        <v>4211</v>
      </c>
      <c r="D1229" s="650" t="s">
        <v>4212</v>
      </c>
      <c r="E1229" s="436" t="s">
        <v>1173</v>
      </c>
      <c r="F1229" s="678">
        <v>162.5</v>
      </c>
      <c r="G1229" s="678">
        <v>162.5</v>
      </c>
      <c r="H1229" s="638">
        <v>0</v>
      </c>
      <c r="I1229" s="678">
        <v>162.5</v>
      </c>
      <c r="J1229" s="154"/>
    </row>
    <row r="1230" spans="1:10" ht="18">
      <c r="A1230" s="585">
        <v>1222</v>
      </c>
      <c r="B1230" s="665">
        <v>41085</v>
      </c>
      <c r="C1230" s="239" t="s">
        <v>4213</v>
      </c>
      <c r="D1230" s="650" t="s">
        <v>4214</v>
      </c>
      <c r="E1230" s="436" t="s">
        <v>1173</v>
      </c>
      <c r="F1230" s="678">
        <v>162.5</v>
      </c>
      <c r="G1230" s="678">
        <v>162.5</v>
      </c>
      <c r="H1230" s="638">
        <v>0</v>
      </c>
      <c r="I1230" s="678">
        <v>162.5</v>
      </c>
      <c r="J1230" s="154"/>
    </row>
    <row r="1231" spans="1:10" ht="18">
      <c r="A1231" s="585">
        <v>1223</v>
      </c>
      <c r="B1231" s="665">
        <v>41085</v>
      </c>
      <c r="C1231" s="239" t="s">
        <v>4215</v>
      </c>
      <c r="D1231" s="650" t="s">
        <v>4216</v>
      </c>
      <c r="E1231" s="436" t="s">
        <v>1173</v>
      </c>
      <c r="F1231" s="678">
        <v>162.5</v>
      </c>
      <c r="G1231" s="678">
        <v>162.5</v>
      </c>
      <c r="H1231" s="638">
        <v>0</v>
      </c>
      <c r="I1231" s="678">
        <v>162.5</v>
      </c>
      <c r="J1231" s="154"/>
    </row>
    <row r="1232" spans="1:10" ht="18">
      <c r="A1232" s="585">
        <v>1224</v>
      </c>
      <c r="B1232" s="665">
        <v>41085</v>
      </c>
      <c r="C1232" s="239" t="s">
        <v>4217</v>
      </c>
      <c r="D1232" s="650" t="s">
        <v>4218</v>
      </c>
      <c r="E1232" s="436" t="s">
        <v>1173</v>
      </c>
      <c r="F1232" s="678">
        <v>125</v>
      </c>
      <c r="G1232" s="678">
        <v>125</v>
      </c>
      <c r="H1232" s="638">
        <v>0</v>
      </c>
      <c r="I1232" s="678">
        <v>125</v>
      </c>
      <c r="J1232" s="154"/>
    </row>
    <row r="1233" spans="1:10" ht="18">
      <c r="A1233" s="585">
        <v>1225</v>
      </c>
      <c r="B1233" s="665">
        <v>41085</v>
      </c>
      <c r="C1233" s="239" t="s">
        <v>4219</v>
      </c>
      <c r="D1233" s="650" t="s">
        <v>4220</v>
      </c>
      <c r="E1233" s="436" t="s">
        <v>1173</v>
      </c>
      <c r="F1233" s="678">
        <v>125</v>
      </c>
      <c r="G1233" s="678">
        <v>125</v>
      </c>
      <c r="H1233" s="638">
        <v>0</v>
      </c>
      <c r="I1233" s="678">
        <v>125</v>
      </c>
      <c r="J1233" s="154"/>
    </row>
    <row r="1234" spans="1:10" ht="18">
      <c r="A1234" s="585">
        <v>1226</v>
      </c>
      <c r="B1234" s="665">
        <v>41085</v>
      </c>
      <c r="C1234" s="239" t="s">
        <v>4221</v>
      </c>
      <c r="D1234" s="650" t="s">
        <v>4222</v>
      </c>
      <c r="E1234" s="436" t="s">
        <v>1173</v>
      </c>
      <c r="F1234" s="678">
        <v>162.5</v>
      </c>
      <c r="G1234" s="678">
        <v>162.5</v>
      </c>
      <c r="H1234" s="638">
        <v>0</v>
      </c>
      <c r="I1234" s="678">
        <v>162.5</v>
      </c>
      <c r="J1234" s="154"/>
    </row>
    <row r="1235" spans="1:10" ht="18">
      <c r="A1235" s="585">
        <v>1227</v>
      </c>
      <c r="B1235" s="665">
        <v>41085</v>
      </c>
      <c r="C1235" s="239" t="s">
        <v>4223</v>
      </c>
      <c r="D1235" s="650" t="s">
        <v>4224</v>
      </c>
      <c r="E1235" s="436" t="s">
        <v>1173</v>
      </c>
      <c r="F1235" s="678">
        <v>162.5</v>
      </c>
      <c r="G1235" s="678">
        <v>162.5</v>
      </c>
      <c r="H1235" s="638">
        <v>0</v>
      </c>
      <c r="I1235" s="678">
        <v>162.5</v>
      </c>
      <c r="J1235" s="154"/>
    </row>
    <row r="1236" spans="1:10" ht="18">
      <c r="A1236" s="585">
        <v>1228</v>
      </c>
      <c r="B1236" s="665">
        <v>41085</v>
      </c>
      <c r="C1236" s="239" t="s">
        <v>4225</v>
      </c>
      <c r="D1236" s="650" t="s">
        <v>4226</v>
      </c>
      <c r="E1236" s="436" t="s">
        <v>1173</v>
      </c>
      <c r="F1236" s="678">
        <v>162.5</v>
      </c>
      <c r="G1236" s="678">
        <v>162.5</v>
      </c>
      <c r="H1236" s="638">
        <v>0</v>
      </c>
      <c r="I1236" s="678">
        <v>162.5</v>
      </c>
      <c r="J1236" s="154"/>
    </row>
    <row r="1237" spans="1:10" ht="18">
      <c r="A1237" s="585">
        <v>1229</v>
      </c>
      <c r="B1237" s="665">
        <v>41085</v>
      </c>
      <c r="C1237" s="239" t="s">
        <v>4227</v>
      </c>
      <c r="D1237" s="650" t="s">
        <v>4228</v>
      </c>
      <c r="E1237" s="436" t="s">
        <v>1173</v>
      </c>
      <c r="F1237" s="678">
        <v>162.5</v>
      </c>
      <c r="G1237" s="678">
        <v>162.5</v>
      </c>
      <c r="H1237" s="638">
        <v>0</v>
      </c>
      <c r="I1237" s="678">
        <v>162.5</v>
      </c>
      <c r="J1237" s="154"/>
    </row>
    <row r="1238" spans="1:10" ht="18">
      <c r="A1238" s="585">
        <v>1230</v>
      </c>
      <c r="B1238" s="665">
        <v>41085</v>
      </c>
      <c r="C1238" s="239" t="s">
        <v>4229</v>
      </c>
      <c r="D1238" s="650" t="s">
        <v>4230</v>
      </c>
      <c r="E1238" s="436" t="s">
        <v>1173</v>
      </c>
      <c r="F1238" s="678">
        <v>162.5</v>
      </c>
      <c r="G1238" s="678">
        <v>162.5</v>
      </c>
      <c r="H1238" s="638">
        <v>0</v>
      </c>
      <c r="I1238" s="678">
        <v>162.5</v>
      </c>
      <c r="J1238" s="154"/>
    </row>
    <row r="1239" spans="1:10" ht="18">
      <c r="A1239" s="585">
        <v>1231</v>
      </c>
      <c r="B1239" s="665">
        <v>41085</v>
      </c>
      <c r="C1239" s="239" t="s">
        <v>4231</v>
      </c>
      <c r="D1239" s="650" t="s">
        <v>4232</v>
      </c>
      <c r="E1239" s="436" t="s">
        <v>1173</v>
      </c>
      <c r="F1239" s="678">
        <v>162.5</v>
      </c>
      <c r="G1239" s="678">
        <v>162.5</v>
      </c>
      <c r="H1239" s="638">
        <v>0</v>
      </c>
      <c r="I1239" s="678">
        <v>162.5</v>
      </c>
      <c r="J1239" s="154"/>
    </row>
    <row r="1240" spans="1:10" ht="18">
      <c r="A1240" s="585">
        <v>1232</v>
      </c>
      <c r="B1240" s="665">
        <v>41085</v>
      </c>
      <c r="C1240" s="239" t="s">
        <v>4233</v>
      </c>
      <c r="D1240" s="650" t="s">
        <v>4234</v>
      </c>
      <c r="E1240" s="436" t="s">
        <v>1173</v>
      </c>
      <c r="F1240" s="678">
        <v>162.5</v>
      </c>
      <c r="G1240" s="678">
        <v>162.5</v>
      </c>
      <c r="H1240" s="638">
        <v>0</v>
      </c>
      <c r="I1240" s="678">
        <v>162.5</v>
      </c>
      <c r="J1240" s="154"/>
    </row>
    <row r="1241" spans="1:10" ht="18">
      <c r="A1241" s="585">
        <v>1233</v>
      </c>
      <c r="B1241" s="665">
        <v>41085</v>
      </c>
      <c r="C1241" s="239" t="s">
        <v>4235</v>
      </c>
      <c r="D1241" s="650" t="s">
        <v>4236</v>
      </c>
      <c r="E1241" s="436" t="s">
        <v>1173</v>
      </c>
      <c r="F1241" s="678">
        <v>162.5</v>
      </c>
      <c r="G1241" s="678">
        <v>162.5</v>
      </c>
      <c r="H1241" s="638">
        <v>0</v>
      </c>
      <c r="I1241" s="678">
        <v>162.5</v>
      </c>
      <c r="J1241" s="154"/>
    </row>
    <row r="1242" spans="1:10" ht="18">
      <c r="A1242" s="585">
        <v>1234</v>
      </c>
      <c r="B1242" s="665">
        <v>41085</v>
      </c>
      <c r="C1242" s="239" t="s">
        <v>4237</v>
      </c>
      <c r="D1242" s="650" t="s">
        <v>4238</v>
      </c>
      <c r="E1242" s="436" t="s">
        <v>1173</v>
      </c>
      <c r="F1242" s="678">
        <v>162.5</v>
      </c>
      <c r="G1242" s="678">
        <v>162.5</v>
      </c>
      <c r="H1242" s="638">
        <v>0</v>
      </c>
      <c r="I1242" s="678">
        <v>162.5</v>
      </c>
      <c r="J1242" s="154"/>
    </row>
    <row r="1243" spans="1:10" ht="18">
      <c r="A1243" s="585">
        <v>1235</v>
      </c>
      <c r="B1243" s="665">
        <v>41085</v>
      </c>
      <c r="C1243" s="239" t="s">
        <v>4239</v>
      </c>
      <c r="D1243" s="650" t="s">
        <v>4240</v>
      </c>
      <c r="E1243" s="436" t="s">
        <v>1173</v>
      </c>
      <c r="F1243" s="678">
        <v>125</v>
      </c>
      <c r="G1243" s="678">
        <v>125</v>
      </c>
      <c r="H1243" s="638">
        <v>0</v>
      </c>
      <c r="I1243" s="678">
        <v>125</v>
      </c>
      <c r="J1243" s="154"/>
    </row>
    <row r="1244" spans="1:10" ht="18">
      <c r="A1244" s="585">
        <v>1236</v>
      </c>
      <c r="B1244" s="665">
        <v>41085</v>
      </c>
      <c r="C1244" s="239" t="s">
        <v>4241</v>
      </c>
      <c r="D1244" s="650" t="s">
        <v>4242</v>
      </c>
      <c r="E1244" s="436" t="s">
        <v>1173</v>
      </c>
      <c r="F1244" s="678">
        <v>162.5</v>
      </c>
      <c r="G1244" s="678">
        <v>162.5</v>
      </c>
      <c r="H1244" s="638">
        <v>0</v>
      </c>
      <c r="I1244" s="678">
        <v>162.5</v>
      </c>
      <c r="J1244" s="154"/>
    </row>
    <row r="1245" spans="1:10" ht="18">
      <c r="A1245" s="585">
        <v>1237</v>
      </c>
      <c r="B1245" s="665">
        <v>41085</v>
      </c>
      <c r="C1245" s="239" t="s">
        <v>4243</v>
      </c>
      <c r="D1245" s="650" t="s">
        <v>4244</v>
      </c>
      <c r="E1245" s="436" t="s">
        <v>1173</v>
      </c>
      <c r="F1245" s="678">
        <v>162.5</v>
      </c>
      <c r="G1245" s="678">
        <v>162.5</v>
      </c>
      <c r="H1245" s="638">
        <v>0</v>
      </c>
      <c r="I1245" s="678">
        <v>162.5</v>
      </c>
      <c r="J1245" s="154"/>
    </row>
    <row r="1246" spans="1:10" ht="18">
      <c r="A1246" s="585">
        <v>1238</v>
      </c>
      <c r="B1246" s="665">
        <v>41085</v>
      </c>
      <c r="C1246" s="239" t="s">
        <v>4245</v>
      </c>
      <c r="D1246" s="650" t="s">
        <v>4246</v>
      </c>
      <c r="E1246" s="436" t="s">
        <v>1173</v>
      </c>
      <c r="F1246" s="678">
        <v>162.5</v>
      </c>
      <c r="G1246" s="678">
        <v>162.5</v>
      </c>
      <c r="H1246" s="638">
        <v>0</v>
      </c>
      <c r="I1246" s="678">
        <v>162.5</v>
      </c>
      <c r="J1246" s="154"/>
    </row>
    <row r="1247" spans="1:10" ht="18">
      <c r="A1247" s="585">
        <v>1239</v>
      </c>
      <c r="B1247" s="665">
        <v>41085</v>
      </c>
      <c r="C1247" s="239" t="s">
        <v>4247</v>
      </c>
      <c r="D1247" s="650" t="s">
        <v>4248</v>
      </c>
      <c r="E1247" s="436" t="s">
        <v>1173</v>
      </c>
      <c r="F1247" s="678">
        <v>162.5</v>
      </c>
      <c r="G1247" s="678">
        <v>162.5</v>
      </c>
      <c r="H1247" s="638">
        <v>0</v>
      </c>
      <c r="I1247" s="678">
        <v>162.5</v>
      </c>
      <c r="J1247" s="154"/>
    </row>
    <row r="1248" spans="1:10" ht="18">
      <c r="A1248" s="585">
        <v>1240</v>
      </c>
      <c r="B1248" s="665">
        <v>41085</v>
      </c>
      <c r="C1248" s="239" t="s">
        <v>4249</v>
      </c>
      <c r="D1248" s="650" t="s">
        <v>4250</v>
      </c>
      <c r="E1248" s="436" t="s">
        <v>1173</v>
      </c>
      <c r="F1248" s="678">
        <v>125</v>
      </c>
      <c r="G1248" s="678">
        <v>125</v>
      </c>
      <c r="H1248" s="638">
        <v>0</v>
      </c>
      <c r="I1248" s="678">
        <v>125</v>
      </c>
      <c r="J1248" s="154"/>
    </row>
    <row r="1249" spans="1:10" ht="18">
      <c r="A1249" s="585">
        <v>1241</v>
      </c>
      <c r="B1249" s="665">
        <v>41085</v>
      </c>
      <c r="C1249" s="239" t="s">
        <v>4251</v>
      </c>
      <c r="D1249" s="650" t="s">
        <v>4252</v>
      </c>
      <c r="E1249" s="436" t="s">
        <v>1173</v>
      </c>
      <c r="F1249" s="678">
        <v>125</v>
      </c>
      <c r="G1249" s="678">
        <v>125</v>
      </c>
      <c r="H1249" s="638">
        <v>0</v>
      </c>
      <c r="I1249" s="678">
        <v>125</v>
      </c>
      <c r="J1249" s="154"/>
    </row>
    <row r="1250" spans="1:10" ht="18">
      <c r="A1250" s="585">
        <v>1242</v>
      </c>
      <c r="B1250" s="665">
        <v>41085</v>
      </c>
      <c r="C1250" s="239" t="s">
        <v>4253</v>
      </c>
      <c r="D1250" s="650" t="s">
        <v>4254</v>
      </c>
      <c r="E1250" s="436" t="s">
        <v>1173</v>
      </c>
      <c r="F1250" s="678">
        <v>162.5</v>
      </c>
      <c r="G1250" s="678">
        <v>162.5</v>
      </c>
      <c r="H1250" s="638">
        <v>0</v>
      </c>
      <c r="I1250" s="678">
        <v>162.5</v>
      </c>
      <c r="J1250" s="154"/>
    </row>
    <row r="1251" spans="1:10" ht="18">
      <c r="A1251" s="585">
        <v>1243</v>
      </c>
      <c r="B1251" s="665">
        <v>41085</v>
      </c>
      <c r="C1251" s="239" t="s">
        <v>4255</v>
      </c>
      <c r="D1251" s="650" t="s">
        <v>4256</v>
      </c>
      <c r="E1251" s="436" t="s">
        <v>1173</v>
      </c>
      <c r="F1251" s="678">
        <v>162.5</v>
      </c>
      <c r="G1251" s="678">
        <v>162.5</v>
      </c>
      <c r="H1251" s="638">
        <v>0</v>
      </c>
      <c r="I1251" s="678">
        <v>162.5</v>
      </c>
      <c r="J1251" s="154"/>
    </row>
    <row r="1252" spans="1:10" ht="18">
      <c r="A1252" s="585">
        <v>1244</v>
      </c>
      <c r="B1252" s="665">
        <v>41085</v>
      </c>
      <c r="C1252" s="239" t="s">
        <v>4257</v>
      </c>
      <c r="D1252" s="650" t="s">
        <v>4258</v>
      </c>
      <c r="E1252" s="436" t="s">
        <v>1173</v>
      </c>
      <c r="F1252" s="678">
        <v>162.5</v>
      </c>
      <c r="G1252" s="678">
        <v>162.5</v>
      </c>
      <c r="H1252" s="638">
        <v>0</v>
      </c>
      <c r="I1252" s="678">
        <v>162.5</v>
      </c>
      <c r="J1252" s="154"/>
    </row>
    <row r="1253" spans="1:10" ht="18">
      <c r="A1253" s="585">
        <v>1245</v>
      </c>
      <c r="B1253" s="665">
        <v>41085</v>
      </c>
      <c r="C1253" s="239" t="s">
        <v>4259</v>
      </c>
      <c r="D1253" s="650" t="s">
        <v>4260</v>
      </c>
      <c r="E1253" s="436" t="s">
        <v>1173</v>
      </c>
      <c r="F1253" s="678">
        <v>162.5</v>
      </c>
      <c r="G1253" s="678">
        <v>162.5</v>
      </c>
      <c r="H1253" s="638">
        <v>0</v>
      </c>
      <c r="I1253" s="678">
        <v>162.5</v>
      </c>
      <c r="J1253" s="154"/>
    </row>
    <row r="1254" spans="1:10" ht="18">
      <c r="A1254" s="585">
        <v>1246</v>
      </c>
      <c r="B1254" s="665">
        <v>41085</v>
      </c>
      <c r="C1254" s="239" t="s">
        <v>4261</v>
      </c>
      <c r="D1254" s="650" t="s">
        <v>4262</v>
      </c>
      <c r="E1254" s="436" t="s">
        <v>1173</v>
      </c>
      <c r="F1254" s="678">
        <v>162.5</v>
      </c>
      <c r="G1254" s="678">
        <v>162.5</v>
      </c>
      <c r="H1254" s="638">
        <v>0</v>
      </c>
      <c r="I1254" s="678">
        <v>162.5</v>
      </c>
      <c r="J1254" s="154"/>
    </row>
    <row r="1255" spans="1:10" ht="18">
      <c r="A1255" s="585">
        <v>1247</v>
      </c>
      <c r="B1255" s="665">
        <v>41085</v>
      </c>
      <c r="C1255" s="239" t="s">
        <v>4263</v>
      </c>
      <c r="D1255" s="650" t="s">
        <v>4264</v>
      </c>
      <c r="E1255" s="436" t="s">
        <v>1173</v>
      </c>
      <c r="F1255" s="678">
        <v>125</v>
      </c>
      <c r="G1255" s="678">
        <v>125</v>
      </c>
      <c r="H1255" s="638">
        <v>0</v>
      </c>
      <c r="I1255" s="678">
        <v>125</v>
      </c>
      <c r="J1255" s="154"/>
    </row>
    <row r="1256" spans="1:10" ht="18">
      <c r="A1256" s="585">
        <v>1248</v>
      </c>
      <c r="B1256" s="665">
        <v>41085</v>
      </c>
      <c r="C1256" s="239" t="s">
        <v>4265</v>
      </c>
      <c r="D1256" s="650" t="s">
        <v>4266</v>
      </c>
      <c r="E1256" s="436" t="s">
        <v>1173</v>
      </c>
      <c r="F1256" s="678">
        <v>125</v>
      </c>
      <c r="G1256" s="678">
        <v>125</v>
      </c>
      <c r="H1256" s="638">
        <v>0</v>
      </c>
      <c r="I1256" s="678">
        <v>125</v>
      </c>
      <c r="J1256" s="154"/>
    </row>
    <row r="1257" spans="1:10" ht="18">
      <c r="A1257" s="585">
        <v>1249</v>
      </c>
      <c r="B1257" s="665">
        <v>41085</v>
      </c>
      <c r="C1257" s="239" t="s">
        <v>4267</v>
      </c>
      <c r="D1257" s="650" t="s">
        <v>4268</v>
      </c>
      <c r="E1257" s="436" t="s">
        <v>1173</v>
      </c>
      <c r="F1257" s="678">
        <v>125</v>
      </c>
      <c r="G1257" s="678">
        <v>125</v>
      </c>
      <c r="H1257" s="638">
        <v>0</v>
      </c>
      <c r="I1257" s="678">
        <v>125</v>
      </c>
      <c r="J1257" s="154"/>
    </row>
    <row r="1258" spans="1:10" ht="18">
      <c r="A1258" s="585">
        <v>1250</v>
      </c>
      <c r="B1258" s="665">
        <v>41085</v>
      </c>
      <c r="C1258" s="239" t="s">
        <v>4269</v>
      </c>
      <c r="D1258" s="650" t="s">
        <v>4270</v>
      </c>
      <c r="E1258" s="436" t="s">
        <v>1173</v>
      </c>
      <c r="F1258" s="678">
        <v>125</v>
      </c>
      <c r="G1258" s="678">
        <v>125</v>
      </c>
      <c r="H1258" s="638">
        <v>0</v>
      </c>
      <c r="I1258" s="678">
        <v>125</v>
      </c>
      <c r="J1258" s="154"/>
    </row>
    <row r="1259" spans="1:10" ht="18">
      <c r="A1259" s="585">
        <v>1251</v>
      </c>
      <c r="B1259" s="665">
        <v>41085</v>
      </c>
      <c r="C1259" s="239" t="s">
        <v>4271</v>
      </c>
      <c r="D1259" s="650" t="s">
        <v>4272</v>
      </c>
      <c r="E1259" s="436" t="s">
        <v>1173</v>
      </c>
      <c r="F1259" s="678">
        <v>162.5</v>
      </c>
      <c r="G1259" s="678">
        <v>162.5</v>
      </c>
      <c r="H1259" s="638">
        <v>0</v>
      </c>
      <c r="I1259" s="678">
        <v>162.5</v>
      </c>
      <c r="J1259" s="154"/>
    </row>
    <row r="1260" spans="1:10" ht="18">
      <c r="A1260" s="585">
        <v>1252</v>
      </c>
      <c r="B1260" s="665">
        <v>41085</v>
      </c>
      <c r="C1260" s="239" t="s">
        <v>4273</v>
      </c>
      <c r="D1260" s="650" t="s">
        <v>4274</v>
      </c>
      <c r="E1260" s="436" t="s">
        <v>1173</v>
      </c>
      <c r="F1260" s="678">
        <v>162.5</v>
      </c>
      <c r="G1260" s="678">
        <v>162.5</v>
      </c>
      <c r="H1260" s="638">
        <v>0</v>
      </c>
      <c r="I1260" s="678">
        <v>162.5</v>
      </c>
      <c r="J1260" s="154"/>
    </row>
    <row r="1261" spans="1:10" ht="18">
      <c r="A1261" s="585">
        <v>1253</v>
      </c>
      <c r="B1261" s="665">
        <v>41085</v>
      </c>
      <c r="C1261" s="239" t="s">
        <v>4275</v>
      </c>
      <c r="D1261" s="650" t="s">
        <v>4276</v>
      </c>
      <c r="E1261" s="436" t="s">
        <v>1173</v>
      </c>
      <c r="F1261" s="678">
        <v>125</v>
      </c>
      <c r="G1261" s="678">
        <v>125</v>
      </c>
      <c r="H1261" s="638">
        <v>0</v>
      </c>
      <c r="I1261" s="678">
        <v>125</v>
      </c>
      <c r="J1261" s="154"/>
    </row>
    <row r="1262" spans="1:10" ht="18">
      <c r="A1262" s="585">
        <v>1254</v>
      </c>
      <c r="B1262" s="665">
        <v>41085</v>
      </c>
      <c r="C1262" s="239" t="s">
        <v>3402</v>
      </c>
      <c r="D1262" s="650" t="s">
        <v>3403</v>
      </c>
      <c r="E1262" s="436" t="s">
        <v>1173</v>
      </c>
      <c r="F1262" s="678">
        <v>162.5</v>
      </c>
      <c r="G1262" s="678">
        <v>162.5</v>
      </c>
      <c r="H1262" s="638">
        <v>0</v>
      </c>
      <c r="I1262" s="678">
        <v>162.5</v>
      </c>
      <c r="J1262" s="154"/>
    </row>
    <row r="1263" spans="1:10" ht="18">
      <c r="A1263" s="585">
        <v>1255</v>
      </c>
      <c r="B1263" s="665">
        <v>41085</v>
      </c>
      <c r="C1263" s="239" t="s">
        <v>4277</v>
      </c>
      <c r="D1263" s="650" t="s">
        <v>4278</v>
      </c>
      <c r="E1263" s="436" t="s">
        <v>1173</v>
      </c>
      <c r="F1263" s="678">
        <v>162.5</v>
      </c>
      <c r="G1263" s="678">
        <v>162.5</v>
      </c>
      <c r="H1263" s="638">
        <v>0</v>
      </c>
      <c r="I1263" s="678">
        <v>162.5</v>
      </c>
      <c r="J1263" s="154"/>
    </row>
    <row r="1264" spans="1:10" ht="18">
      <c r="A1264" s="585">
        <v>1256</v>
      </c>
      <c r="B1264" s="665">
        <v>41085</v>
      </c>
      <c r="C1264" s="239" t="s">
        <v>4279</v>
      </c>
      <c r="D1264" s="650" t="s">
        <v>4280</v>
      </c>
      <c r="E1264" s="436" t="s">
        <v>1173</v>
      </c>
      <c r="F1264" s="678">
        <v>125</v>
      </c>
      <c r="G1264" s="678">
        <v>125</v>
      </c>
      <c r="H1264" s="638">
        <v>0</v>
      </c>
      <c r="I1264" s="678">
        <v>125</v>
      </c>
      <c r="J1264" s="154"/>
    </row>
    <row r="1265" spans="1:10" ht="18">
      <c r="A1265" s="585">
        <v>1257</v>
      </c>
      <c r="B1265" s="665">
        <v>41085</v>
      </c>
      <c r="C1265" s="239" t="s">
        <v>4281</v>
      </c>
      <c r="D1265" s="650" t="s">
        <v>4282</v>
      </c>
      <c r="E1265" s="436" t="s">
        <v>1173</v>
      </c>
      <c r="F1265" s="678">
        <v>125</v>
      </c>
      <c r="G1265" s="678">
        <v>125</v>
      </c>
      <c r="H1265" s="638">
        <v>0</v>
      </c>
      <c r="I1265" s="678">
        <v>125</v>
      </c>
      <c r="J1265" s="154"/>
    </row>
    <row r="1266" spans="1:10" ht="18">
      <c r="A1266" s="585">
        <v>1258</v>
      </c>
      <c r="B1266" s="665">
        <v>41085</v>
      </c>
      <c r="C1266" s="239" t="s">
        <v>4283</v>
      </c>
      <c r="D1266" s="650" t="s">
        <v>4284</v>
      </c>
      <c r="E1266" s="436" t="s">
        <v>1173</v>
      </c>
      <c r="F1266" s="678">
        <v>162.5</v>
      </c>
      <c r="G1266" s="678">
        <v>162.5</v>
      </c>
      <c r="H1266" s="638">
        <v>0</v>
      </c>
      <c r="I1266" s="678">
        <v>162.5</v>
      </c>
      <c r="J1266" s="154"/>
    </row>
    <row r="1267" spans="1:10" ht="18">
      <c r="A1267" s="585">
        <v>1259</v>
      </c>
      <c r="B1267" s="665">
        <v>41085</v>
      </c>
      <c r="C1267" s="239" t="s">
        <v>4285</v>
      </c>
      <c r="D1267" s="650" t="s">
        <v>3417</v>
      </c>
      <c r="E1267" s="436" t="s">
        <v>1173</v>
      </c>
      <c r="F1267" s="678">
        <v>162.5</v>
      </c>
      <c r="G1267" s="678">
        <v>162.5</v>
      </c>
      <c r="H1267" s="638">
        <v>0</v>
      </c>
      <c r="I1267" s="678">
        <v>162.5</v>
      </c>
      <c r="J1267" s="154"/>
    </row>
    <row r="1268" spans="1:10" ht="18">
      <c r="A1268" s="585">
        <v>1260</v>
      </c>
      <c r="B1268" s="665">
        <v>41084</v>
      </c>
      <c r="C1268" s="239" t="s">
        <v>4286</v>
      </c>
      <c r="D1268" s="650" t="s">
        <v>4287</v>
      </c>
      <c r="E1268" s="436" t="s">
        <v>1173</v>
      </c>
      <c r="F1268" s="678">
        <v>125</v>
      </c>
      <c r="G1268" s="678">
        <v>125</v>
      </c>
      <c r="H1268" s="638">
        <v>0</v>
      </c>
      <c r="I1268" s="678">
        <v>125</v>
      </c>
      <c r="J1268" s="154"/>
    </row>
    <row r="1269" spans="1:10" ht="18">
      <c r="A1269" s="585">
        <v>1261</v>
      </c>
      <c r="B1269" s="665">
        <v>41084</v>
      </c>
      <c r="C1269" s="239" t="s">
        <v>4288</v>
      </c>
      <c r="D1269" s="650" t="s">
        <v>4289</v>
      </c>
      <c r="E1269" s="436" t="s">
        <v>1173</v>
      </c>
      <c r="F1269" s="678">
        <v>162.5</v>
      </c>
      <c r="G1269" s="678">
        <v>162.5</v>
      </c>
      <c r="H1269" s="638">
        <v>0</v>
      </c>
      <c r="I1269" s="678">
        <v>162.5</v>
      </c>
      <c r="J1269" s="154"/>
    </row>
    <row r="1270" spans="1:10" ht="18">
      <c r="A1270" s="585">
        <v>1262</v>
      </c>
      <c r="B1270" s="665">
        <v>41083</v>
      </c>
      <c r="C1270" s="239" t="s">
        <v>4290</v>
      </c>
      <c r="D1270" s="650" t="s">
        <v>4291</v>
      </c>
      <c r="E1270" s="436" t="s">
        <v>1173</v>
      </c>
      <c r="F1270" s="678">
        <v>125</v>
      </c>
      <c r="G1270" s="678">
        <v>125</v>
      </c>
      <c r="H1270" s="638">
        <v>0</v>
      </c>
      <c r="I1270" s="678">
        <v>125</v>
      </c>
      <c r="J1270" s="154"/>
    </row>
    <row r="1271" spans="1:10" ht="18">
      <c r="A1271" s="585">
        <v>1263</v>
      </c>
      <c r="B1271" s="665">
        <v>41083</v>
      </c>
      <c r="C1271" s="239" t="s">
        <v>4292</v>
      </c>
      <c r="D1271" s="650" t="s">
        <v>4293</v>
      </c>
      <c r="E1271" s="436" t="s">
        <v>1173</v>
      </c>
      <c r="F1271" s="678">
        <v>162.5</v>
      </c>
      <c r="G1271" s="678">
        <v>162.5</v>
      </c>
      <c r="H1271" s="638">
        <v>0</v>
      </c>
      <c r="I1271" s="678">
        <v>162.5</v>
      </c>
      <c r="J1271" s="154"/>
    </row>
    <row r="1272" spans="1:10" ht="18">
      <c r="A1272" s="585">
        <v>1264</v>
      </c>
      <c r="B1272" s="665">
        <v>41084</v>
      </c>
      <c r="C1272" s="239" t="s">
        <v>4294</v>
      </c>
      <c r="D1272" s="650" t="s">
        <v>4295</v>
      </c>
      <c r="E1272" s="436" t="s">
        <v>1173</v>
      </c>
      <c r="F1272" s="678">
        <v>162.5</v>
      </c>
      <c r="G1272" s="678">
        <v>162.5</v>
      </c>
      <c r="H1272" s="638">
        <v>0</v>
      </c>
      <c r="I1272" s="678">
        <v>162.5</v>
      </c>
      <c r="J1272" s="154"/>
    </row>
    <row r="1273" spans="1:10" ht="18">
      <c r="A1273" s="585">
        <v>1265</v>
      </c>
      <c r="B1273" s="665">
        <v>41090</v>
      </c>
      <c r="C1273" s="239" t="s">
        <v>4296</v>
      </c>
      <c r="D1273" s="650" t="s">
        <v>4297</v>
      </c>
      <c r="E1273" s="436" t="s">
        <v>1173</v>
      </c>
      <c r="F1273" s="678">
        <v>325</v>
      </c>
      <c r="G1273" s="678">
        <v>325</v>
      </c>
      <c r="H1273" s="638">
        <v>0</v>
      </c>
      <c r="I1273" s="678">
        <v>325</v>
      </c>
      <c r="J1273" s="154"/>
    </row>
    <row r="1274" spans="1:10" ht="18">
      <c r="A1274" s="585">
        <v>1266</v>
      </c>
      <c r="B1274" s="665">
        <v>41086</v>
      </c>
      <c r="C1274" s="239" t="s">
        <v>4298</v>
      </c>
      <c r="D1274" s="650" t="s">
        <v>4299</v>
      </c>
      <c r="E1274" s="436" t="s">
        <v>1173</v>
      </c>
      <c r="F1274" s="678">
        <v>162.5</v>
      </c>
      <c r="G1274" s="678">
        <v>162.5</v>
      </c>
      <c r="H1274" s="638">
        <v>0</v>
      </c>
      <c r="I1274" s="678">
        <v>162.5</v>
      </c>
      <c r="J1274" s="154"/>
    </row>
    <row r="1275" spans="1:10" ht="18">
      <c r="A1275" s="585">
        <v>1267</v>
      </c>
      <c r="B1275" s="665">
        <v>41084</v>
      </c>
      <c r="C1275" s="239" t="s">
        <v>4300</v>
      </c>
      <c r="D1275" s="650" t="s">
        <v>4301</v>
      </c>
      <c r="E1275" s="436" t="s">
        <v>1173</v>
      </c>
      <c r="F1275" s="678">
        <v>162.5</v>
      </c>
      <c r="G1275" s="678">
        <v>162.5</v>
      </c>
      <c r="H1275" s="638">
        <v>0</v>
      </c>
      <c r="I1275" s="678">
        <v>162.5</v>
      </c>
      <c r="J1275" s="154"/>
    </row>
    <row r="1276" spans="1:10" ht="18">
      <c r="A1276" s="585">
        <v>1268</v>
      </c>
      <c r="B1276" s="665">
        <v>41090</v>
      </c>
      <c r="C1276" s="239" t="s">
        <v>4302</v>
      </c>
      <c r="D1276" s="650" t="s">
        <v>4303</v>
      </c>
      <c r="E1276" s="436" t="s">
        <v>1173</v>
      </c>
      <c r="F1276" s="678">
        <v>125</v>
      </c>
      <c r="G1276" s="678">
        <v>125</v>
      </c>
      <c r="H1276" s="638">
        <v>0</v>
      </c>
      <c r="I1276" s="678">
        <v>125</v>
      </c>
      <c r="J1276" s="154"/>
    </row>
    <row r="1277" spans="1:10" ht="18">
      <c r="A1277" s="585">
        <v>1269</v>
      </c>
      <c r="B1277" s="665">
        <v>41090</v>
      </c>
      <c r="C1277" s="239" t="s">
        <v>4304</v>
      </c>
      <c r="D1277" s="650" t="s">
        <v>4305</v>
      </c>
      <c r="E1277" s="436" t="s">
        <v>1173</v>
      </c>
      <c r="F1277" s="678">
        <v>162.5</v>
      </c>
      <c r="G1277" s="678">
        <v>162.5</v>
      </c>
      <c r="H1277" s="638">
        <v>0</v>
      </c>
      <c r="I1277" s="678">
        <v>162.5</v>
      </c>
      <c r="J1277" s="154"/>
    </row>
    <row r="1278" spans="1:10" ht="18">
      <c r="A1278" s="585">
        <v>1270</v>
      </c>
      <c r="B1278" s="665">
        <v>41086</v>
      </c>
      <c r="C1278" s="239" t="s">
        <v>4306</v>
      </c>
      <c r="D1278" s="650" t="s">
        <v>4307</v>
      </c>
      <c r="E1278" s="436" t="s">
        <v>1173</v>
      </c>
      <c r="F1278" s="678">
        <v>162.5</v>
      </c>
      <c r="G1278" s="678">
        <v>162.5</v>
      </c>
      <c r="H1278" s="638">
        <v>0</v>
      </c>
      <c r="I1278" s="678">
        <v>162.5</v>
      </c>
      <c r="J1278" s="154"/>
    </row>
    <row r="1279" spans="1:10" ht="18">
      <c r="A1279" s="585">
        <v>1271</v>
      </c>
      <c r="B1279" s="665">
        <v>41086</v>
      </c>
      <c r="C1279" s="239" t="s">
        <v>4308</v>
      </c>
      <c r="D1279" s="650" t="s">
        <v>4309</v>
      </c>
      <c r="E1279" s="436" t="s">
        <v>1173</v>
      </c>
      <c r="F1279" s="678">
        <v>162.5</v>
      </c>
      <c r="G1279" s="678">
        <v>162.5</v>
      </c>
      <c r="H1279" s="638">
        <v>0</v>
      </c>
      <c r="I1279" s="678">
        <v>162.5</v>
      </c>
      <c r="J1279" s="154"/>
    </row>
    <row r="1280" spans="1:10" ht="18">
      <c r="A1280" s="585">
        <v>1272</v>
      </c>
      <c r="B1280" s="665">
        <v>41083</v>
      </c>
      <c r="C1280" s="239" t="s">
        <v>4310</v>
      </c>
      <c r="D1280" s="650" t="s">
        <v>4311</v>
      </c>
      <c r="E1280" s="436" t="s">
        <v>1173</v>
      </c>
      <c r="F1280" s="678">
        <v>125</v>
      </c>
      <c r="G1280" s="678">
        <v>125</v>
      </c>
      <c r="H1280" s="638">
        <v>0</v>
      </c>
      <c r="I1280" s="678">
        <v>125</v>
      </c>
      <c r="J1280" s="154"/>
    </row>
    <row r="1281" spans="1:10" ht="18">
      <c r="A1281" s="585">
        <v>1273</v>
      </c>
      <c r="B1281" s="665">
        <v>41083</v>
      </c>
      <c r="C1281" s="239" t="s">
        <v>4312</v>
      </c>
      <c r="D1281" s="650" t="s">
        <v>4313</v>
      </c>
      <c r="E1281" s="436" t="s">
        <v>1173</v>
      </c>
      <c r="F1281" s="678">
        <v>125</v>
      </c>
      <c r="G1281" s="678">
        <v>125</v>
      </c>
      <c r="H1281" s="638">
        <v>0</v>
      </c>
      <c r="I1281" s="678">
        <v>125</v>
      </c>
      <c r="J1281" s="154"/>
    </row>
    <row r="1282" spans="1:10" ht="18">
      <c r="A1282" s="585">
        <v>1274</v>
      </c>
      <c r="B1282" s="665">
        <v>41083</v>
      </c>
      <c r="C1282" s="239" t="s">
        <v>4314</v>
      </c>
      <c r="D1282" s="650" t="s">
        <v>4315</v>
      </c>
      <c r="E1282" s="436" t="s">
        <v>1173</v>
      </c>
      <c r="F1282" s="678">
        <v>125</v>
      </c>
      <c r="G1282" s="678">
        <v>125</v>
      </c>
      <c r="H1282" s="638">
        <v>0</v>
      </c>
      <c r="I1282" s="678">
        <v>125</v>
      </c>
      <c r="J1282" s="154"/>
    </row>
    <row r="1283" spans="1:10" ht="18">
      <c r="A1283" s="585">
        <v>1275</v>
      </c>
      <c r="B1283" s="665">
        <v>41083</v>
      </c>
      <c r="C1283" s="239" t="s">
        <v>4316</v>
      </c>
      <c r="D1283" s="650" t="s">
        <v>4317</v>
      </c>
      <c r="E1283" s="436" t="s">
        <v>1173</v>
      </c>
      <c r="F1283" s="678">
        <v>125</v>
      </c>
      <c r="G1283" s="678">
        <v>125</v>
      </c>
      <c r="H1283" s="638">
        <v>0</v>
      </c>
      <c r="I1283" s="678">
        <v>125</v>
      </c>
      <c r="J1283" s="154"/>
    </row>
    <row r="1284" spans="1:10" ht="18">
      <c r="A1284" s="585">
        <v>1276</v>
      </c>
      <c r="B1284" s="665">
        <v>41083</v>
      </c>
      <c r="C1284" s="239" t="s">
        <v>4318</v>
      </c>
      <c r="D1284" s="650" t="s">
        <v>4319</v>
      </c>
      <c r="E1284" s="436" t="s">
        <v>1173</v>
      </c>
      <c r="F1284" s="678">
        <v>125</v>
      </c>
      <c r="G1284" s="678">
        <v>125</v>
      </c>
      <c r="H1284" s="638">
        <v>0</v>
      </c>
      <c r="I1284" s="678">
        <v>125</v>
      </c>
      <c r="J1284" s="154"/>
    </row>
    <row r="1285" spans="1:10" ht="18">
      <c r="A1285" s="585">
        <v>1277</v>
      </c>
      <c r="B1285" s="665">
        <v>41083</v>
      </c>
      <c r="C1285" s="239" t="s">
        <v>4320</v>
      </c>
      <c r="D1285" s="650" t="s">
        <v>4321</v>
      </c>
      <c r="E1285" s="436" t="s">
        <v>1173</v>
      </c>
      <c r="F1285" s="678">
        <v>125</v>
      </c>
      <c r="G1285" s="678">
        <v>125</v>
      </c>
      <c r="H1285" s="638">
        <v>0</v>
      </c>
      <c r="I1285" s="678">
        <v>125</v>
      </c>
      <c r="J1285" s="154"/>
    </row>
    <row r="1286" spans="1:10" ht="18">
      <c r="A1286" s="585">
        <v>1278</v>
      </c>
      <c r="B1286" s="665">
        <v>41083</v>
      </c>
      <c r="C1286" s="239" t="s">
        <v>4322</v>
      </c>
      <c r="D1286" s="650" t="s">
        <v>4323</v>
      </c>
      <c r="E1286" s="436" t="s">
        <v>1173</v>
      </c>
      <c r="F1286" s="678">
        <v>125</v>
      </c>
      <c r="G1286" s="678">
        <v>125</v>
      </c>
      <c r="H1286" s="638">
        <v>0</v>
      </c>
      <c r="I1286" s="678">
        <v>125</v>
      </c>
      <c r="J1286" s="154"/>
    </row>
    <row r="1287" spans="1:10" ht="18">
      <c r="A1287" s="585">
        <v>1279</v>
      </c>
      <c r="B1287" s="665">
        <v>41083</v>
      </c>
      <c r="C1287" s="239" t="s">
        <v>4324</v>
      </c>
      <c r="D1287" s="650" t="s">
        <v>4325</v>
      </c>
      <c r="E1287" s="436" t="s">
        <v>1173</v>
      </c>
      <c r="F1287" s="678">
        <v>125</v>
      </c>
      <c r="G1287" s="678">
        <v>125</v>
      </c>
      <c r="H1287" s="638">
        <v>0</v>
      </c>
      <c r="I1287" s="678">
        <v>125</v>
      </c>
      <c r="J1287" s="154"/>
    </row>
    <row r="1288" spans="1:10" ht="18">
      <c r="A1288" s="585">
        <v>1280</v>
      </c>
      <c r="B1288" s="665">
        <v>41083</v>
      </c>
      <c r="C1288" s="239" t="s">
        <v>4326</v>
      </c>
      <c r="D1288" s="650" t="s">
        <v>4327</v>
      </c>
      <c r="E1288" s="436" t="s">
        <v>1173</v>
      </c>
      <c r="F1288" s="678">
        <v>125</v>
      </c>
      <c r="G1288" s="678">
        <v>125</v>
      </c>
      <c r="H1288" s="638">
        <v>0</v>
      </c>
      <c r="I1288" s="678">
        <v>125</v>
      </c>
      <c r="J1288" s="154"/>
    </row>
    <row r="1289" spans="1:10" ht="18">
      <c r="A1289" s="585">
        <v>1281</v>
      </c>
      <c r="B1289" s="665">
        <v>41083</v>
      </c>
      <c r="C1289" s="239" t="s">
        <v>4328</v>
      </c>
      <c r="D1289" s="650" t="s">
        <v>4329</v>
      </c>
      <c r="E1289" s="436" t="s">
        <v>1173</v>
      </c>
      <c r="F1289" s="678">
        <v>125</v>
      </c>
      <c r="G1289" s="678">
        <v>125</v>
      </c>
      <c r="H1289" s="638">
        <v>0</v>
      </c>
      <c r="I1289" s="678">
        <v>125</v>
      </c>
      <c r="J1289" s="154"/>
    </row>
    <row r="1290" spans="1:10" ht="18">
      <c r="A1290" s="585">
        <v>1282</v>
      </c>
      <c r="B1290" s="665">
        <v>41083</v>
      </c>
      <c r="C1290" s="239" t="s">
        <v>4330</v>
      </c>
      <c r="D1290" s="650" t="s">
        <v>4331</v>
      </c>
      <c r="E1290" s="436" t="s">
        <v>1173</v>
      </c>
      <c r="F1290" s="678">
        <v>125</v>
      </c>
      <c r="G1290" s="678">
        <v>125</v>
      </c>
      <c r="H1290" s="638">
        <v>0</v>
      </c>
      <c r="I1290" s="678">
        <v>125</v>
      </c>
      <c r="J1290" s="154"/>
    </row>
    <row r="1291" spans="1:10" ht="18">
      <c r="A1291" s="585">
        <v>1283</v>
      </c>
      <c r="B1291" s="665">
        <v>41083</v>
      </c>
      <c r="C1291" s="239" t="s">
        <v>4332</v>
      </c>
      <c r="D1291" s="650" t="s">
        <v>4333</v>
      </c>
      <c r="E1291" s="436" t="s">
        <v>1173</v>
      </c>
      <c r="F1291" s="678">
        <v>125</v>
      </c>
      <c r="G1291" s="678">
        <v>125</v>
      </c>
      <c r="H1291" s="638">
        <v>0</v>
      </c>
      <c r="I1291" s="678">
        <v>125</v>
      </c>
      <c r="J1291" s="154"/>
    </row>
    <row r="1292" spans="1:10" ht="18">
      <c r="A1292" s="585">
        <v>1284</v>
      </c>
      <c r="B1292" s="665">
        <v>41083</v>
      </c>
      <c r="C1292" s="239" t="s">
        <v>4334</v>
      </c>
      <c r="D1292" s="650" t="s">
        <v>4335</v>
      </c>
      <c r="E1292" s="436" t="s">
        <v>1173</v>
      </c>
      <c r="F1292" s="678">
        <v>125</v>
      </c>
      <c r="G1292" s="678">
        <v>125</v>
      </c>
      <c r="H1292" s="638">
        <v>0</v>
      </c>
      <c r="I1292" s="678">
        <v>125</v>
      </c>
      <c r="J1292" s="154"/>
    </row>
    <row r="1293" spans="1:10" ht="18">
      <c r="A1293" s="585">
        <v>1285</v>
      </c>
      <c r="B1293" s="665">
        <v>41083</v>
      </c>
      <c r="C1293" s="239" t="s">
        <v>4336</v>
      </c>
      <c r="D1293" s="650" t="s">
        <v>4337</v>
      </c>
      <c r="E1293" s="436" t="s">
        <v>1173</v>
      </c>
      <c r="F1293" s="678">
        <v>125</v>
      </c>
      <c r="G1293" s="678">
        <v>125</v>
      </c>
      <c r="H1293" s="638">
        <v>0</v>
      </c>
      <c r="I1293" s="678">
        <v>125</v>
      </c>
      <c r="J1293" s="154"/>
    </row>
    <row r="1294" spans="1:10" ht="18">
      <c r="A1294" s="585">
        <v>1286</v>
      </c>
      <c r="B1294" s="665">
        <v>41083</v>
      </c>
      <c r="C1294" s="239" t="s">
        <v>4338</v>
      </c>
      <c r="D1294" s="650" t="s">
        <v>4339</v>
      </c>
      <c r="E1294" s="436" t="s">
        <v>1173</v>
      </c>
      <c r="F1294" s="678">
        <v>125</v>
      </c>
      <c r="G1294" s="678">
        <v>125</v>
      </c>
      <c r="H1294" s="638">
        <v>0</v>
      </c>
      <c r="I1294" s="678">
        <v>125</v>
      </c>
      <c r="J1294" s="154"/>
    </row>
    <row r="1295" spans="1:10" ht="18">
      <c r="A1295" s="585">
        <v>1287</v>
      </c>
      <c r="B1295" s="665">
        <v>41083</v>
      </c>
      <c r="C1295" s="239" t="s">
        <v>4340</v>
      </c>
      <c r="D1295" s="650" t="s">
        <v>4341</v>
      </c>
      <c r="E1295" s="436" t="s">
        <v>1173</v>
      </c>
      <c r="F1295" s="678">
        <v>125</v>
      </c>
      <c r="G1295" s="678">
        <v>125</v>
      </c>
      <c r="H1295" s="638">
        <v>0</v>
      </c>
      <c r="I1295" s="678">
        <v>125</v>
      </c>
      <c r="J1295" s="154"/>
    </row>
    <row r="1296" spans="1:10" ht="18">
      <c r="A1296" s="585">
        <v>1288</v>
      </c>
      <c r="B1296" s="665">
        <v>41083</v>
      </c>
      <c r="C1296" s="239" t="s">
        <v>4342</v>
      </c>
      <c r="D1296" s="650" t="s">
        <v>4343</v>
      </c>
      <c r="E1296" s="436" t="s">
        <v>1173</v>
      </c>
      <c r="F1296" s="678">
        <v>125</v>
      </c>
      <c r="G1296" s="678">
        <v>125</v>
      </c>
      <c r="H1296" s="638">
        <v>0</v>
      </c>
      <c r="I1296" s="678">
        <v>125</v>
      </c>
      <c r="J1296" s="154"/>
    </row>
    <row r="1297" spans="1:10" ht="18">
      <c r="A1297" s="585">
        <v>1289</v>
      </c>
      <c r="B1297" s="665">
        <v>41083</v>
      </c>
      <c r="C1297" s="239" t="s">
        <v>4344</v>
      </c>
      <c r="D1297" s="650" t="s">
        <v>4345</v>
      </c>
      <c r="E1297" s="436" t="s">
        <v>1173</v>
      </c>
      <c r="F1297" s="678">
        <v>125</v>
      </c>
      <c r="G1297" s="678">
        <v>125</v>
      </c>
      <c r="H1297" s="638">
        <v>0</v>
      </c>
      <c r="I1297" s="678">
        <v>125</v>
      </c>
      <c r="J1297" s="154"/>
    </row>
    <row r="1298" spans="1:10" ht="18">
      <c r="A1298" s="585">
        <v>1290</v>
      </c>
      <c r="B1298" s="665">
        <v>41083</v>
      </c>
      <c r="C1298" s="239" t="s">
        <v>4346</v>
      </c>
      <c r="D1298" s="650" t="s">
        <v>4347</v>
      </c>
      <c r="E1298" s="436" t="s">
        <v>1173</v>
      </c>
      <c r="F1298" s="678">
        <v>125</v>
      </c>
      <c r="G1298" s="678">
        <v>125</v>
      </c>
      <c r="H1298" s="638">
        <v>0</v>
      </c>
      <c r="I1298" s="678">
        <v>125</v>
      </c>
      <c r="J1298" s="154"/>
    </row>
    <row r="1299" spans="1:10" ht="18">
      <c r="A1299" s="585">
        <v>1291</v>
      </c>
      <c r="B1299" s="665">
        <v>41083</v>
      </c>
      <c r="C1299" s="239" t="s">
        <v>4348</v>
      </c>
      <c r="D1299" s="650" t="s">
        <v>4349</v>
      </c>
      <c r="E1299" s="436" t="s">
        <v>1173</v>
      </c>
      <c r="F1299" s="678">
        <v>125</v>
      </c>
      <c r="G1299" s="678">
        <v>125</v>
      </c>
      <c r="H1299" s="638">
        <v>0</v>
      </c>
      <c r="I1299" s="678">
        <v>125</v>
      </c>
      <c r="J1299" s="154"/>
    </row>
    <row r="1300" spans="1:10" ht="18">
      <c r="A1300" s="585">
        <v>1292</v>
      </c>
      <c r="B1300" s="665">
        <v>41083</v>
      </c>
      <c r="C1300" s="239" t="s">
        <v>4350</v>
      </c>
      <c r="D1300" s="650" t="s">
        <v>4351</v>
      </c>
      <c r="E1300" s="436" t="s">
        <v>1173</v>
      </c>
      <c r="F1300" s="678">
        <v>125</v>
      </c>
      <c r="G1300" s="678">
        <v>125</v>
      </c>
      <c r="H1300" s="638">
        <v>0</v>
      </c>
      <c r="I1300" s="678">
        <v>125</v>
      </c>
      <c r="J1300" s="154"/>
    </row>
    <row r="1301" spans="1:10" ht="18">
      <c r="A1301" s="585">
        <v>1293</v>
      </c>
      <c r="B1301" s="665">
        <v>41083</v>
      </c>
      <c r="C1301" s="239" t="s">
        <v>4352</v>
      </c>
      <c r="D1301" s="650" t="s">
        <v>4353</v>
      </c>
      <c r="E1301" s="436" t="s">
        <v>1173</v>
      </c>
      <c r="F1301" s="678">
        <v>125</v>
      </c>
      <c r="G1301" s="678">
        <v>125</v>
      </c>
      <c r="H1301" s="638">
        <v>0</v>
      </c>
      <c r="I1301" s="678">
        <v>125</v>
      </c>
      <c r="J1301" s="154"/>
    </row>
    <row r="1302" spans="1:10" ht="18">
      <c r="A1302" s="585">
        <v>1294</v>
      </c>
      <c r="B1302" s="665">
        <v>41083</v>
      </c>
      <c r="C1302" s="239" t="s">
        <v>4354</v>
      </c>
      <c r="D1302" s="650" t="s">
        <v>4355</v>
      </c>
      <c r="E1302" s="436" t="s">
        <v>1173</v>
      </c>
      <c r="F1302" s="678">
        <v>125</v>
      </c>
      <c r="G1302" s="678">
        <v>125</v>
      </c>
      <c r="H1302" s="638">
        <v>0</v>
      </c>
      <c r="I1302" s="678">
        <v>125</v>
      </c>
      <c r="J1302" s="154"/>
    </row>
    <row r="1303" spans="1:10" ht="18">
      <c r="A1303" s="585">
        <v>1295</v>
      </c>
      <c r="B1303" s="665">
        <v>41083</v>
      </c>
      <c r="C1303" s="239" t="s">
        <v>4356</v>
      </c>
      <c r="D1303" s="650" t="s">
        <v>4357</v>
      </c>
      <c r="E1303" s="436" t="s">
        <v>1173</v>
      </c>
      <c r="F1303" s="678">
        <v>125</v>
      </c>
      <c r="G1303" s="678">
        <v>125</v>
      </c>
      <c r="H1303" s="638">
        <v>0</v>
      </c>
      <c r="I1303" s="678">
        <v>125</v>
      </c>
      <c r="J1303" s="154"/>
    </row>
    <row r="1304" spans="1:10" ht="18">
      <c r="A1304" s="585">
        <v>1296</v>
      </c>
      <c r="B1304" s="665">
        <v>41083</v>
      </c>
      <c r="C1304" s="239" t="s">
        <v>4358</v>
      </c>
      <c r="D1304" s="650" t="s">
        <v>4359</v>
      </c>
      <c r="E1304" s="436" t="s">
        <v>1173</v>
      </c>
      <c r="F1304" s="678">
        <v>125</v>
      </c>
      <c r="G1304" s="678">
        <v>125</v>
      </c>
      <c r="H1304" s="638">
        <v>0</v>
      </c>
      <c r="I1304" s="678">
        <v>125</v>
      </c>
      <c r="J1304" s="154"/>
    </row>
    <row r="1305" spans="1:10" ht="18">
      <c r="A1305" s="585">
        <v>1297</v>
      </c>
      <c r="B1305" s="665">
        <v>41083</v>
      </c>
      <c r="C1305" s="239" t="s">
        <v>4360</v>
      </c>
      <c r="D1305" s="650" t="s">
        <v>4361</v>
      </c>
      <c r="E1305" s="436" t="s">
        <v>1173</v>
      </c>
      <c r="F1305" s="678">
        <v>125</v>
      </c>
      <c r="G1305" s="678">
        <v>125</v>
      </c>
      <c r="H1305" s="638">
        <v>0</v>
      </c>
      <c r="I1305" s="678">
        <v>125</v>
      </c>
      <c r="J1305" s="154"/>
    </row>
    <row r="1306" spans="1:10" ht="18">
      <c r="A1306" s="585">
        <v>1298</v>
      </c>
      <c r="B1306" s="665">
        <v>41083</v>
      </c>
      <c r="C1306" s="239" t="s">
        <v>4362</v>
      </c>
      <c r="D1306" s="650" t="s">
        <v>4363</v>
      </c>
      <c r="E1306" s="436" t="s">
        <v>1173</v>
      </c>
      <c r="F1306" s="678">
        <v>100</v>
      </c>
      <c r="G1306" s="678">
        <v>100</v>
      </c>
      <c r="H1306" s="638">
        <v>0</v>
      </c>
      <c r="I1306" s="678">
        <v>100</v>
      </c>
      <c r="J1306" s="154"/>
    </row>
    <row r="1307" spans="1:10" ht="18">
      <c r="A1307" s="585">
        <v>1299</v>
      </c>
      <c r="B1307" s="665">
        <v>41083</v>
      </c>
      <c r="C1307" s="239" t="s">
        <v>4364</v>
      </c>
      <c r="D1307" s="650" t="s">
        <v>4365</v>
      </c>
      <c r="E1307" s="436" t="s">
        <v>1173</v>
      </c>
      <c r="F1307" s="678">
        <v>100</v>
      </c>
      <c r="G1307" s="678">
        <v>100</v>
      </c>
      <c r="H1307" s="638">
        <v>0</v>
      </c>
      <c r="I1307" s="678">
        <v>100</v>
      </c>
      <c r="J1307" s="154"/>
    </row>
    <row r="1308" spans="1:10" ht="18">
      <c r="A1308" s="585">
        <v>1300</v>
      </c>
      <c r="B1308" s="665">
        <v>41083</v>
      </c>
      <c r="C1308" s="239" t="s">
        <v>4366</v>
      </c>
      <c r="D1308" s="650" t="s">
        <v>4367</v>
      </c>
      <c r="E1308" s="436" t="s">
        <v>1173</v>
      </c>
      <c r="F1308" s="678">
        <v>100</v>
      </c>
      <c r="G1308" s="678">
        <v>100</v>
      </c>
      <c r="H1308" s="638">
        <v>0</v>
      </c>
      <c r="I1308" s="678">
        <v>100</v>
      </c>
      <c r="J1308" s="154"/>
    </row>
    <row r="1309" spans="1:10" ht="18">
      <c r="A1309" s="585">
        <v>1301</v>
      </c>
      <c r="B1309" s="665">
        <v>41083</v>
      </c>
      <c r="C1309" s="239" t="s">
        <v>4368</v>
      </c>
      <c r="D1309" s="650" t="s">
        <v>4369</v>
      </c>
      <c r="E1309" s="436" t="s">
        <v>1173</v>
      </c>
      <c r="F1309" s="678">
        <v>100</v>
      </c>
      <c r="G1309" s="678">
        <v>100</v>
      </c>
      <c r="H1309" s="638">
        <v>0</v>
      </c>
      <c r="I1309" s="678">
        <v>100</v>
      </c>
      <c r="J1309" s="154"/>
    </row>
    <row r="1310" spans="1:10" ht="18">
      <c r="A1310" s="585">
        <v>1302</v>
      </c>
      <c r="B1310" s="665">
        <v>41083</v>
      </c>
      <c r="C1310" s="239" t="s">
        <v>4370</v>
      </c>
      <c r="D1310" s="650" t="s">
        <v>4371</v>
      </c>
      <c r="E1310" s="436" t="s">
        <v>1173</v>
      </c>
      <c r="F1310" s="678">
        <v>100</v>
      </c>
      <c r="G1310" s="678">
        <v>100</v>
      </c>
      <c r="H1310" s="638">
        <v>0</v>
      </c>
      <c r="I1310" s="678">
        <v>100</v>
      </c>
      <c r="J1310" s="154"/>
    </row>
    <row r="1311" spans="1:10" ht="18">
      <c r="A1311" s="585">
        <v>1303</v>
      </c>
      <c r="B1311" s="665">
        <v>41083</v>
      </c>
      <c r="C1311" s="239" t="s">
        <v>4372</v>
      </c>
      <c r="D1311" s="650" t="s">
        <v>4373</v>
      </c>
      <c r="E1311" s="436" t="s">
        <v>1173</v>
      </c>
      <c r="F1311" s="678">
        <v>162.5</v>
      </c>
      <c r="G1311" s="678">
        <v>162.5</v>
      </c>
      <c r="H1311" s="638">
        <v>0</v>
      </c>
      <c r="I1311" s="678">
        <v>162.5</v>
      </c>
      <c r="J1311" s="154"/>
    </row>
    <row r="1312" spans="1:10" ht="18">
      <c r="A1312" s="585">
        <v>1304</v>
      </c>
      <c r="B1312" s="665">
        <v>41083</v>
      </c>
      <c r="C1312" s="239" t="s">
        <v>4374</v>
      </c>
      <c r="D1312" s="650" t="s">
        <v>4375</v>
      </c>
      <c r="E1312" s="436" t="s">
        <v>1173</v>
      </c>
      <c r="F1312" s="678">
        <v>162.5</v>
      </c>
      <c r="G1312" s="678">
        <v>162.5</v>
      </c>
      <c r="H1312" s="638">
        <v>0</v>
      </c>
      <c r="I1312" s="678">
        <v>162.5</v>
      </c>
      <c r="J1312" s="154"/>
    </row>
    <row r="1313" spans="1:10" ht="18">
      <c r="A1313" s="585">
        <v>1305</v>
      </c>
      <c r="B1313" s="665">
        <v>41083</v>
      </c>
      <c r="C1313" s="239" t="s">
        <v>4376</v>
      </c>
      <c r="D1313" s="650" t="s">
        <v>4377</v>
      </c>
      <c r="E1313" s="436" t="s">
        <v>1173</v>
      </c>
      <c r="F1313" s="678">
        <v>162.5</v>
      </c>
      <c r="G1313" s="678">
        <v>162.5</v>
      </c>
      <c r="H1313" s="638">
        <v>0</v>
      </c>
      <c r="I1313" s="678">
        <v>162.5</v>
      </c>
      <c r="J1313" s="154"/>
    </row>
    <row r="1314" spans="1:10" ht="18">
      <c r="A1314" s="585">
        <v>1306</v>
      </c>
      <c r="B1314" s="665">
        <v>41083</v>
      </c>
      <c r="C1314" s="239" t="s">
        <v>4378</v>
      </c>
      <c r="D1314" s="650" t="s">
        <v>4379</v>
      </c>
      <c r="E1314" s="436" t="s">
        <v>1173</v>
      </c>
      <c r="F1314" s="678">
        <v>125</v>
      </c>
      <c r="G1314" s="678">
        <v>125</v>
      </c>
      <c r="H1314" s="638">
        <v>0</v>
      </c>
      <c r="I1314" s="678">
        <v>125</v>
      </c>
      <c r="J1314" s="154"/>
    </row>
    <row r="1315" spans="1:10" ht="18">
      <c r="A1315" s="585">
        <v>1307</v>
      </c>
      <c r="B1315" s="665">
        <v>41083</v>
      </c>
      <c r="C1315" s="239" t="s">
        <v>4380</v>
      </c>
      <c r="D1315" s="650" t="s">
        <v>4381</v>
      </c>
      <c r="E1315" s="436" t="s">
        <v>1173</v>
      </c>
      <c r="F1315" s="678">
        <v>162.5</v>
      </c>
      <c r="G1315" s="678">
        <v>162.5</v>
      </c>
      <c r="H1315" s="638">
        <v>0</v>
      </c>
      <c r="I1315" s="678">
        <v>162.5</v>
      </c>
      <c r="J1315" s="154"/>
    </row>
    <row r="1316" spans="1:10" ht="18">
      <c r="A1316" s="585">
        <v>1308</v>
      </c>
      <c r="B1316" s="665">
        <v>41083</v>
      </c>
      <c r="C1316" s="239" t="s">
        <v>1932</v>
      </c>
      <c r="D1316" s="650" t="s">
        <v>4382</v>
      </c>
      <c r="E1316" s="436" t="s">
        <v>1173</v>
      </c>
      <c r="F1316" s="678">
        <v>125</v>
      </c>
      <c r="G1316" s="678">
        <v>125</v>
      </c>
      <c r="H1316" s="638">
        <v>0</v>
      </c>
      <c r="I1316" s="678">
        <v>125</v>
      </c>
      <c r="J1316" s="154"/>
    </row>
    <row r="1317" spans="1:10" ht="18">
      <c r="A1317" s="585">
        <v>1309</v>
      </c>
      <c r="B1317" s="665">
        <v>41083</v>
      </c>
      <c r="C1317" s="239" t="s">
        <v>4383</v>
      </c>
      <c r="D1317" s="650" t="s">
        <v>4384</v>
      </c>
      <c r="E1317" s="436" t="s">
        <v>1173</v>
      </c>
      <c r="F1317" s="678">
        <v>125</v>
      </c>
      <c r="G1317" s="678">
        <v>125</v>
      </c>
      <c r="H1317" s="638">
        <v>0</v>
      </c>
      <c r="I1317" s="678">
        <v>125</v>
      </c>
      <c r="J1317" s="154"/>
    </row>
    <row r="1318" spans="1:10" ht="18">
      <c r="A1318" s="585">
        <v>1310</v>
      </c>
      <c r="B1318" s="665">
        <v>41083</v>
      </c>
      <c r="C1318" s="239" t="s">
        <v>4385</v>
      </c>
      <c r="D1318" s="650" t="s">
        <v>4386</v>
      </c>
      <c r="E1318" s="436" t="s">
        <v>1173</v>
      </c>
      <c r="F1318" s="678">
        <v>125</v>
      </c>
      <c r="G1318" s="678">
        <v>125</v>
      </c>
      <c r="H1318" s="638">
        <v>0</v>
      </c>
      <c r="I1318" s="678">
        <v>125</v>
      </c>
      <c r="J1318" s="154"/>
    </row>
    <row r="1319" spans="1:10" ht="18">
      <c r="A1319" s="585">
        <v>1311</v>
      </c>
      <c r="B1319" s="665">
        <v>41083</v>
      </c>
      <c r="C1319" s="239" t="s">
        <v>4387</v>
      </c>
      <c r="D1319" s="650" t="s">
        <v>4388</v>
      </c>
      <c r="E1319" s="436" t="s">
        <v>1173</v>
      </c>
      <c r="F1319" s="678">
        <v>162.5</v>
      </c>
      <c r="G1319" s="678">
        <v>162.5</v>
      </c>
      <c r="H1319" s="638">
        <v>0</v>
      </c>
      <c r="I1319" s="678">
        <v>162.5</v>
      </c>
      <c r="J1319" s="154"/>
    </row>
    <row r="1320" spans="1:10" ht="18">
      <c r="A1320" s="585">
        <v>1312</v>
      </c>
      <c r="B1320" s="665">
        <v>41083</v>
      </c>
      <c r="C1320" s="239" t="s">
        <v>4389</v>
      </c>
      <c r="D1320" s="650" t="s">
        <v>4390</v>
      </c>
      <c r="E1320" s="436" t="s">
        <v>1173</v>
      </c>
      <c r="F1320" s="678">
        <v>162.5</v>
      </c>
      <c r="G1320" s="678">
        <v>162.5</v>
      </c>
      <c r="H1320" s="638">
        <v>0</v>
      </c>
      <c r="I1320" s="678">
        <v>162.5</v>
      </c>
      <c r="J1320" s="154"/>
    </row>
    <row r="1321" spans="1:10" ht="18">
      <c r="A1321" s="585">
        <v>1313</v>
      </c>
      <c r="B1321" s="665">
        <v>41083</v>
      </c>
      <c r="C1321" s="239" t="s">
        <v>4391</v>
      </c>
      <c r="D1321" s="650" t="s">
        <v>4392</v>
      </c>
      <c r="E1321" s="436" t="s">
        <v>1173</v>
      </c>
      <c r="F1321" s="678">
        <v>125</v>
      </c>
      <c r="G1321" s="678">
        <v>125</v>
      </c>
      <c r="H1321" s="638">
        <v>0</v>
      </c>
      <c r="I1321" s="678">
        <v>125</v>
      </c>
      <c r="J1321" s="154"/>
    </row>
    <row r="1322" spans="1:10" ht="18">
      <c r="A1322" s="585">
        <v>1314</v>
      </c>
      <c r="B1322" s="665">
        <v>41083</v>
      </c>
      <c r="C1322" s="239" t="s">
        <v>4393</v>
      </c>
      <c r="D1322" s="650" t="s">
        <v>4394</v>
      </c>
      <c r="E1322" s="436" t="s">
        <v>1173</v>
      </c>
      <c r="F1322" s="678">
        <v>125</v>
      </c>
      <c r="G1322" s="678">
        <v>125</v>
      </c>
      <c r="H1322" s="638">
        <v>0</v>
      </c>
      <c r="I1322" s="678">
        <v>125</v>
      </c>
      <c r="J1322" s="154"/>
    </row>
    <row r="1323" spans="1:10" ht="18">
      <c r="A1323" s="585">
        <v>1315</v>
      </c>
      <c r="B1323" s="665">
        <v>41083</v>
      </c>
      <c r="C1323" s="239" t="s">
        <v>4395</v>
      </c>
      <c r="D1323" s="650" t="s">
        <v>4396</v>
      </c>
      <c r="E1323" s="436" t="s">
        <v>1173</v>
      </c>
      <c r="F1323" s="678">
        <v>100</v>
      </c>
      <c r="G1323" s="678">
        <v>100</v>
      </c>
      <c r="H1323" s="638">
        <v>0</v>
      </c>
      <c r="I1323" s="678">
        <v>100</v>
      </c>
      <c r="J1323" s="154"/>
    </row>
    <row r="1324" spans="1:10" ht="18">
      <c r="A1324" s="585">
        <v>1316</v>
      </c>
      <c r="B1324" s="665">
        <v>41083</v>
      </c>
      <c r="C1324" s="239" t="s">
        <v>4397</v>
      </c>
      <c r="D1324" s="650" t="s">
        <v>4398</v>
      </c>
      <c r="E1324" s="436" t="s">
        <v>1173</v>
      </c>
      <c r="F1324" s="678">
        <v>100</v>
      </c>
      <c r="G1324" s="678">
        <v>100</v>
      </c>
      <c r="H1324" s="638">
        <v>0</v>
      </c>
      <c r="I1324" s="678">
        <v>100</v>
      </c>
      <c r="J1324" s="154"/>
    </row>
    <row r="1325" spans="1:10" ht="18">
      <c r="A1325" s="585">
        <v>1317</v>
      </c>
      <c r="B1325" s="665">
        <v>41083</v>
      </c>
      <c r="C1325" s="239" t="s">
        <v>4399</v>
      </c>
      <c r="D1325" s="650" t="s">
        <v>4400</v>
      </c>
      <c r="E1325" s="436" t="s">
        <v>1173</v>
      </c>
      <c r="F1325" s="678">
        <v>125</v>
      </c>
      <c r="G1325" s="678">
        <v>125</v>
      </c>
      <c r="H1325" s="638">
        <v>0</v>
      </c>
      <c r="I1325" s="678">
        <v>125</v>
      </c>
      <c r="J1325" s="154"/>
    </row>
    <row r="1326" spans="1:10" ht="18">
      <c r="A1326" s="585">
        <v>1318</v>
      </c>
      <c r="B1326" s="665">
        <v>41083</v>
      </c>
      <c r="C1326" s="239" t="s">
        <v>4401</v>
      </c>
      <c r="D1326" s="650" t="s">
        <v>4402</v>
      </c>
      <c r="E1326" s="436" t="s">
        <v>1173</v>
      </c>
      <c r="F1326" s="678">
        <v>125</v>
      </c>
      <c r="G1326" s="678">
        <v>125</v>
      </c>
      <c r="H1326" s="638">
        <v>0</v>
      </c>
      <c r="I1326" s="678">
        <v>125</v>
      </c>
      <c r="J1326" s="154"/>
    </row>
    <row r="1327" spans="1:10" ht="18">
      <c r="A1327" s="585">
        <v>1319</v>
      </c>
      <c r="B1327" s="665">
        <v>41083</v>
      </c>
      <c r="C1327" s="239" t="s">
        <v>3822</v>
      </c>
      <c r="D1327" s="650" t="s">
        <v>4403</v>
      </c>
      <c r="E1327" s="436" t="s">
        <v>1173</v>
      </c>
      <c r="F1327" s="678">
        <v>125</v>
      </c>
      <c r="G1327" s="678">
        <v>125</v>
      </c>
      <c r="H1327" s="638">
        <v>0</v>
      </c>
      <c r="I1327" s="678">
        <v>125</v>
      </c>
      <c r="J1327" s="154"/>
    </row>
    <row r="1328" spans="1:10" ht="18">
      <c r="A1328" s="585">
        <v>1320</v>
      </c>
      <c r="B1328" s="665">
        <v>41083</v>
      </c>
      <c r="C1328" s="239" t="s">
        <v>4404</v>
      </c>
      <c r="D1328" s="650" t="s">
        <v>4405</v>
      </c>
      <c r="E1328" s="436" t="s">
        <v>1173</v>
      </c>
      <c r="F1328" s="678">
        <v>125</v>
      </c>
      <c r="G1328" s="678">
        <v>125</v>
      </c>
      <c r="H1328" s="638">
        <v>0</v>
      </c>
      <c r="I1328" s="678">
        <v>125</v>
      </c>
      <c r="J1328" s="154"/>
    </row>
    <row r="1329" spans="1:10" ht="18">
      <c r="A1329" s="585">
        <v>1321</v>
      </c>
      <c r="B1329" s="665">
        <v>41083</v>
      </c>
      <c r="C1329" s="239" t="s">
        <v>4406</v>
      </c>
      <c r="D1329" s="650" t="s">
        <v>4407</v>
      </c>
      <c r="E1329" s="436" t="s">
        <v>1173</v>
      </c>
      <c r="F1329" s="678">
        <v>162.5</v>
      </c>
      <c r="G1329" s="678">
        <v>162.5</v>
      </c>
      <c r="H1329" s="638">
        <v>0</v>
      </c>
      <c r="I1329" s="678">
        <v>162.5</v>
      </c>
      <c r="J1329" s="154"/>
    </row>
    <row r="1330" spans="1:10" ht="18">
      <c r="A1330" s="585">
        <v>1322</v>
      </c>
      <c r="B1330" s="665">
        <v>41083</v>
      </c>
      <c r="C1330" s="239" t="s">
        <v>2358</v>
      </c>
      <c r="D1330" s="650" t="s">
        <v>4408</v>
      </c>
      <c r="E1330" s="436" t="s">
        <v>1173</v>
      </c>
      <c r="F1330" s="678">
        <v>125</v>
      </c>
      <c r="G1330" s="678">
        <v>125</v>
      </c>
      <c r="H1330" s="638">
        <v>0</v>
      </c>
      <c r="I1330" s="678">
        <v>125</v>
      </c>
      <c r="J1330" s="154"/>
    </row>
    <row r="1331" spans="1:10" ht="18">
      <c r="A1331" s="585">
        <v>1323</v>
      </c>
      <c r="B1331" s="665">
        <v>41083</v>
      </c>
      <c r="C1331" s="239" t="s">
        <v>4409</v>
      </c>
      <c r="D1331" s="650" t="s">
        <v>4410</v>
      </c>
      <c r="E1331" s="436" t="s">
        <v>1173</v>
      </c>
      <c r="F1331" s="678">
        <v>162.5</v>
      </c>
      <c r="G1331" s="678">
        <v>162.5</v>
      </c>
      <c r="H1331" s="638">
        <v>0</v>
      </c>
      <c r="I1331" s="678">
        <v>162.5</v>
      </c>
      <c r="J1331" s="154"/>
    </row>
    <row r="1332" spans="1:10" ht="18">
      <c r="A1332" s="585">
        <v>1324</v>
      </c>
      <c r="B1332" s="665">
        <v>41083</v>
      </c>
      <c r="C1332" s="239" t="s">
        <v>4411</v>
      </c>
      <c r="D1332" s="650" t="s">
        <v>4412</v>
      </c>
      <c r="E1332" s="436" t="s">
        <v>1173</v>
      </c>
      <c r="F1332" s="678">
        <v>162.5</v>
      </c>
      <c r="G1332" s="678">
        <v>162.5</v>
      </c>
      <c r="H1332" s="638">
        <v>0</v>
      </c>
      <c r="I1332" s="678">
        <v>162.5</v>
      </c>
      <c r="J1332" s="154"/>
    </row>
    <row r="1333" spans="1:10" ht="18">
      <c r="A1333" s="585">
        <v>1325</v>
      </c>
      <c r="B1333" s="665">
        <v>41083</v>
      </c>
      <c r="C1333" s="239" t="s">
        <v>4413</v>
      </c>
      <c r="D1333" s="650" t="s">
        <v>4414</v>
      </c>
      <c r="E1333" s="436" t="s">
        <v>1173</v>
      </c>
      <c r="F1333" s="678">
        <v>162.5</v>
      </c>
      <c r="G1333" s="678">
        <v>162.5</v>
      </c>
      <c r="H1333" s="638">
        <v>0</v>
      </c>
      <c r="I1333" s="678">
        <v>162.5</v>
      </c>
      <c r="J1333" s="154"/>
    </row>
    <row r="1334" spans="1:10" ht="18">
      <c r="A1334" s="585">
        <v>1326</v>
      </c>
      <c r="B1334" s="665">
        <v>41083</v>
      </c>
      <c r="C1334" s="239" t="s">
        <v>4415</v>
      </c>
      <c r="D1334" s="650" t="s">
        <v>4416</v>
      </c>
      <c r="E1334" s="436" t="s">
        <v>1173</v>
      </c>
      <c r="F1334" s="678">
        <v>162.5</v>
      </c>
      <c r="G1334" s="678">
        <v>162.5</v>
      </c>
      <c r="H1334" s="638">
        <v>0</v>
      </c>
      <c r="I1334" s="678">
        <v>162.5</v>
      </c>
      <c r="J1334" s="154"/>
    </row>
    <row r="1335" spans="1:10" ht="18">
      <c r="A1335" s="585">
        <v>1327</v>
      </c>
      <c r="B1335" s="665">
        <v>41083</v>
      </c>
      <c r="C1335" s="239" t="s">
        <v>4417</v>
      </c>
      <c r="D1335" s="650" t="s">
        <v>4418</v>
      </c>
      <c r="E1335" s="436" t="s">
        <v>1173</v>
      </c>
      <c r="F1335" s="678">
        <v>125</v>
      </c>
      <c r="G1335" s="678">
        <v>125</v>
      </c>
      <c r="H1335" s="638">
        <v>0</v>
      </c>
      <c r="I1335" s="678">
        <v>125</v>
      </c>
      <c r="J1335" s="154"/>
    </row>
    <row r="1336" spans="1:10" ht="18">
      <c r="A1336" s="585">
        <v>1328</v>
      </c>
      <c r="B1336" s="665">
        <v>41083</v>
      </c>
      <c r="C1336" s="239" t="s">
        <v>4419</v>
      </c>
      <c r="D1336" s="650" t="s">
        <v>4420</v>
      </c>
      <c r="E1336" s="436" t="s">
        <v>1173</v>
      </c>
      <c r="F1336" s="678">
        <v>125</v>
      </c>
      <c r="G1336" s="678">
        <v>125</v>
      </c>
      <c r="H1336" s="638">
        <v>0</v>
      </c>
      <c r="I1336" s="678">
        <v>125</v>
      </c>
      <c r="J1336" s="154"/>
    </row>
    <row r="1337" spans="1:10" ht="18">
      <c r="A1337" s="585">
        <v>1329</v>
      </c>
      <c r="B1337" s="665">
        <v>41083</v>
      </c>
      <c r="C1337" s="239" t="s">
        <v>4421</v>
      </c>
      <c r="D1337" s="650" t="s">
        <v>4422</v>
      </c>
      <c r="E1337" s="436" t="s">
        <v>1173</v>
      </c>
      <c r="F1337" s="678">
        <v>125</v>
      </c>
      <c r="G1337" s="678">
        <v>125</v>
      </c>
      <c r="H1337" s="638">
        <v>0</v>
      </c>
      <c r="I1337" s="678">
        <v>125</v>
      </c>
      <c r="J1337" s="154"/>
    </row>
    <row r="1338" spans="1:10" ht="18">
      <c r="A1338" s="585">
        <v>1330</v>
      </c>
      <c r="B1338" s="665">
        <v>41083</v>
      </c>
      <c r="C1338" s="239" t="s">
        <v>4423</v>
      </c>
      <c r="D1338" s="650" t="s">
        <v>4424</v>
      </c>
      <c r="E1338" s="436" t="s">
        <v>1173</v>
      </c>
      <c r="F1338" s="678">
        <v>100</v>
      </c>
      <c r="G1338" s="678">
        <v>100</v>
      </c>
      <c r="H1338" s="638">
        <v>0</v>
      </c>
      <c r="I1338" s="678">
        <v>100</v>
      </c>
      <c r="J1338" s="154"/>
    </row>
    <row r="1339" spans="1:10" ht="18">
      <c r="A1339" s="585">
        <v>1331</v>
      </c>
      <c r="B1339" s="665">
        <v>41083</v>
      </c>
      <c r="C1339" s="239" t="s">
        <v>4425</v>
      </c>
      <c r="D1339" s="650" t="s">
        <v>4426</v>
      </c>
      <c r="E1339" s="436" t="s">
        <v>1173</v>
      </c>
      <c r="F1339" s="678">
        <v>100</v>
      </c>
      <c r="G1339" s="678">
        <v>100</v>
      </c>
      <c r="H1339" s="638">
        <v>0</v>
      </c>
      <c r="I1339" s="678">
        <v>100</v>
      </c>
      <c r="J1339" s="154"/>
    </row>
    <row r="1340" spans="1:10" ht="18">
      <c r="A1340" s="585">
        <v>1332</v>
      </c>
      <c r="B1340" s="665">
        <v>41083</v>
      </c>
      <c r="C1340" s="239" t="s">
        <v>4427</v>
      </c>
      <c r="D1340" s="650" t="s">
        <v>4428</v>
      </c>
      <c r="E1340" s="436" t="s">
        <v>1173</v>
      </c>
      <c r="F1340" s="678">
        <v>162.5</v>
      </c>
      <c r="G1340" s="678">
        <v>162.5</v>
      </c>
      <c r="H1340" s="638">
        <v>0</v>
      </c>
      <c r="I1340" s="678">
        <v>162.5</v>
      </c>
      <c r="J1340" s="154"/>
    </row>
    <row r="1341" spans="1:10" ht="18">
      <c r="A1341" s="585">
        <v>1333</v>
      </c>
      <c r="B1341" s="665">
        <v>41083</v>
      </c>
      <c r="C1341" s="239" t="s">
        <v>4429</v>
      </c>
      <c r="D1341" s="650" t="s">
        <v>4430</v>
      </c>
      <c r="E1341" s="436" t="s">
        <v>1173</v>
      </c>
      <c r="F1341" s="678">
        <v>125</v>
      </c>
      <c r="G1341" s="678">
        <v>125</v>
      </c>
      <c r="H1341" s="638">
        <v>0</v>
      </c>
      <c r="I1341" s="678">
        <v>125</v>
      </c>
      <c r="J1341" s="154"/>
    </row>
    <row r="1342" spans="1:10" ht="18">
      <c r="A1342" s="585">
        <v>1334</v>
      </c>
      <c r="B1342" s="665">
        <v>41083</v>
      </c>
      <c r="C1342" s="239" t="s">
        <v>4431</v>
      </c>
      <c r="D1342" s="650" t="s">
        <v>4432</v>
      </c>
      <c r="E1342" s="436" t="s">
        <v>1173</v>
      </c>
      <c r="F1342" s="678">
        <v>125</v>
      </c>
      <c r="G1342" s="678">
        <v>125</v>
      </c>
      <c r="H1342" s="638">
        <v>0</v>
      </c>
      <c r="I1342" s="678">
        <v>125</v>
      </c>
      <c r="J1342" s="154"/>
    </row>
    <row r="1343" spans="1:10" ht="18">
      <c r="A1343" s="585">
        <v>1335</v>
      </c>
      <c r="B1343" s="665">
        <v>41083</v>
      </c>
      <c r="C1343" s="239" t="s">
        <v>4391</v>
      </c>
      <c r="D1343" s="650" t="s">
        <v>4433</v>
      </c>
      <c r="E1343" s="436" t="s">
        <v>1173</v>
      </c>
      <c r="F1343" s="678">
        <v>162.5</v>
      </c>
      <c r="G1343" s="678">
        <v>162.5</v>
      </c>
      <c r="H1343" s="638">
        <v>0</v>
      </c>
      <c r="I1343" s="678">
        <v>162.5</v>
      </c>
      <c r="J1343" s="154"/>
    </row>
    <row r="1344" spans="1:10" ht="18">
      <c r="A1344" s="585">
        <v>1336</v>
      </c>
      <c r="B1344" s="665">
        <v>41083</v>
      </c>
      <c r="C1344" s="239" t="s">
        <v>4434</v>
      </c>
      <c r="D1344" s="650" t="s">
        <v>4435</v>
      </c>
      <c r="E1344" s="436" t="s">
        <v>1173</v>
      </c>
      <c r="F1344" s="678">
        <v>162.5</v>
      </c>
      <c r="G1344" s="678">
        <v>162.5</v>
      </c>
      <c r="H1344" s="638">
        <v>0</v>
      </c>
      <c r="I1344" s="678">
        <v>162.5</v>
      </c>
      <c r="J1344" s="154"/>
    </row>
    <row r="1345" spans="1:10" ht="18">
      <c r="A1345" s="585">
        <v>1337</v>
      </c>
      <c r="B1345" s="665">
        <v>41083</v>
      </c>
      <c r="C1345" s="239" t="s">
        <v>4436</v>
      </c>
      <c r="D1345" s="650" t="s">
        <v>4437</v>
      </c>
      <c r="E1345" s="436" t="s">
        <v>1173</v>
      </c>
      <c r="F1345" s="678">
        <v>162.5</v>
      </c>
      <c r="G1345" s="678">
        <v>162.5</v>
      </c>
      <c r="H1345" s="638">
        <v>0</v>
      </c>
      <c r="I1345" s="678">
        <v>162.5</v>
      </c>
      <c r="J1345" s="154"/>
    </row>
    <row r="1346" spans="1:10" ht="18">
      <c r="A1346" s="585">
        <v>1338</v>
      </c>
      <c r="B1346" s="665">
        <v>41083</v>
      </c>
      <c r="C1346" s="239" t="s">
        <v>4438</v>
      </c>
      <c r="D1346" s="650" t="s">
        <v>4439</v>
      </c>
      <c r="E1346" s="436" t="s">
        <v>1173</v>
      </c>
      <c r="F1346" s="678">
        <v>125</v>
      </c>
      <c r="G1346" s="678">
        <v>125</v>
      </c>
      <c r="H1346" s="638">
        <v>0</v>
      </c>
      <c r="I1346" s="678">
        <v>125</v>
      </c>
      <c r="J1346" s="154"/>
    </row>
    <row r="1347" spans="1:10" ht="18">
      <c r="A1347" s="585">
        <v>1339</v>
      </c>
      <c r="B1347" s="665">
        <v>41083</v>
      </c>
      <c r="C1347" s="239" t="s">
        <v>4440</v>
      </c>
      <c r="D1347" s="650" t="s">
        <v>4441</v>
      </c>
      <c r="E1347" s="436" t="s">
        <v>1173</v>
      </c>
      <c r="F1347" s="678">
        <v>125</v>
      </c>
      <c r="G1347" s="678">
        <v>125</v>
      </c>
      <c r="H1347" s="638">
        <v>0</v>
      </c>
      <c r="I1347" s="678">
        <v>125</v>
      </c>
      <c r="J1347" s="154"/>
    </row>
    <row r="1348" spans="1:10" ht="18">
      <c r="A1348" s="585">
        <v>1340</v>
      </c>
      <c r="B1348" s="665">
        <v>41083</v>
      </c>
      <c r="C1348" s="239" t="s">
        <v>4442</v>
      </c>
      <c r="D1348" s="650" t="s">
        <v>4443</v>
      </c>
      <c r="E1348" s="436" t="s">
        <v>1173</v>
      </c>
      <c r="F1348" s="678">
        <v>125</v>
      </c>
      <c r="G1348" s="678">
        <v>125</v>
      </c>
      <c r="H1348" s="638">
        <v>0</v>
      </c>
      <c r="I1348" s="678">
        <v>125</v>
      </c>
      <c r="J1348" s="154"/>
    </row>
    <row r="1349" spans="1:10" ht="18">
      <c r="A1349" s="585">
        <v>1341</v>
      </c>
      <c r="B1349" s="665">
        <v>41083</v>
      </c>
      <c r="C1349" s="239" t="s">
        <v>4444</v>
      </c>
      <c r="D1349" s="650" t="s">
        <v>4445</v>
      </c>
      <c r="E1349" s="436" t="s">
        <v>1173</v>
      </c>
      <c r="F1349" s="678">
        <v>125</v>
      </c>
      <c r="G1349" s="678">
        <v>125</v>
      </c>
      <c r="H1349" s="638">
        <v>0</v>
      </c>
      <c r="I1349" s="678">
        <v>125</v>
      </c>
      <c r="J1349" s="154"/>
    </row>
    <row r="1350" spans="1:10" ht="18">
      <c r="A1350" s="585">
        <v>1342</v>
      </c>
      <c r="B1350" s="665">
        <v>41083</v>
      </c>
      <c r="C1350" s="239" t="s">
        <v>4446</v>
      </c>
      <c r="D1350" s="650" t="s">
        <v>4447</v>
      </c>
      <c r="E1350" s="436" t="s">
        <v>1173</v>
      </c>
      <c r="F1350" s="678">
        <v>125</v>
      </c>
      <c r="G1350" s="678">
        <v>125</v>
      </c>
      <c r="H1350" s="638">
        <v>0</v>
      </c>
      <c r="I1350" s="678">
        <v>125</v>
      </c>
      <c r="J1350" s="154"/>
    </row>
    <row r="1351" spans="1:10" ht="18">
      <c r="A1351" s="585">
        <v>1343</v>
      </c>
      <c r="B1351" s="665">
        <v>41083</v>
      </c>
      <c r="C1351" s="239" t="s">
        <v>4448</v>
      </c>
      <c r="D1351" s="650" t="s">
        <v>4449</v>
      </c>
      <c r="E1351" s="436" t="s">
        <v>1173</v>
      </c>
      <c r="F1351" s="678">
        <v>162.5</v>
      </c>
      <c r="G1351" s="678">
        <v>162.5</v>
      </c>
      <c r="H1351" s="638">
        <v>0</v>
      </c>
      <c r="I1351" s="678">
        <v>162.5</v>
      </c>
      <c r="J1351" s="154"/>
    </row>
    <row r="1352" spans="1:10" ht="18">
      <c r="A1352" s="585">
        <v>1344</v>
      </c>
      <c r="B1352" s="665">
        <v>41083</v>
      </c>
      <c r="C1352" s="239" t="s">
        <v>4450</v>
      </c>
      <c r="D1352" s="650" t="s">
        <v>4451</v>
      </c>
      <c r="E1352" s="436" t="s">
        <v>1173</v>
      </c>
      <c r="F1352" s="678">
        <v>162.5</v>
      </c>
      <c r="G1352" s="678">
        <v>162.5</v>
      </c>
      <c r="H1352" s="638">
        <v>0</v>
      </c>
      <c r="I1352" s="678">
        <v>162.5</v>
      </c>
      <c r="J1352" s="154"/>
    </row>
    <row r="1353" spans="1:10" ht="18">
      <c r="A1353" s="585">
        <v>1345</v>
      </c>
      <c r="B1353" s="665">
        <v>41083</v>
      </c>
      <c r="C1353" s="239" t="s">
        <v>4452</v>
      </c>
      <c r="D1353" s="650" t="s">
        <v>4453</v>
      </c>
      <c r="E1353" s="436" t="s">
        <v>1173</v>
      </c>
      <c r="F1353" s="678">
        <v>125</v>
      </c>
      <c r="G1353" s="678">
        <v>125</v>
      </c>
      <c r="H1353" s="638">
        <v>0</v>
      </c>
      <c r="I1353" s="678">
        <v>125</v>
      </c>
      <c r="J1353" s="154"/>
    </row>
    <row r="1354" spans="1:10" ht="18">
      <c r="A1354" s="585">
        <v>1346</v>
      </c>
      <c r="B1354" s="665">
        <v>41083</v>
      </c>
      <c r="C1354" s="239" t="s">
        <v>4454</v>
      </c>
      <c r="D1354" s="650" t="s">
        <v>4455</v>
      </c>
      <c r="E1354" s="436" t="s">
        <v>1173</v>
      </c>
      <c r="F1354" s="678">
        <v>125</v>
      </c>
      <c r="G1354" s="678">
        <v>125</v>
      </c>
      <c r="H1354" s="638">
        <v>0</v>
      </c>
      <c r="I1354" s="678">
        <v>125</v>
      </c>
      <c r="J1354" s="154"/>
    </row>
    <row r="1355" spans="1:10" ht="18">
      <c r="A1355" s="585">
        <v>1347</v>
      </c>
      <c r="B1355" s="665">
        <v>41083</v>
      </c>
      <c r="C1355" s="239" t="s">
        <v>4456</v>
      </c>
      <c r="D1355" s="650" t="s">
        <v>4457</v>
      </c>
      <c r="E1355" s="436" t="s">
        <v>1173</v>
      </c>
      <c r="F1355" s="678">
        <v>162.5</v>
      </c>
      <c r="G1355" s="678">
        <v>162.5</v>
      </c>
      <c r="H1355" s="638">
        <v>0</v>
      </c>
      <c r="I1355" s="678">
        <v>162.5</v>
      </c>
      <c r="J1355" s="154"/>
    </row>
    <row r="1356" spans="1:10" ht="18">
      <c r="A1356" s="585">
        <v>1348</v>
      </c>
      <c r="B1356" s="665">
        <v>41083</v>
      </c>
      <c r="C1356" s="239" t="s">
        <v>4458</v>
      </c>
      <c r="D1356" s="650" t="s">
        <v>4459</v>
      </c>
      <c r="E1356" s="436" t="s">
        <v>1173</v>
      </c>
      <c r="F1356" s="678">
        <v>162.5</v>
      </c>
      <c r="G1356" s="678">
        <v>162.5</v>
      </c>
      <c r="H1356" s="638">
        <v>0</v>
      </c>
      <c r="I1356" s="678">
        <v>162.5</v>
      </c>
      <c r="J1356" s="154"/>
    </row>
    <row r="1357" spans="1:10" ht="18">
      <c r="A1357" s="585">
        <v>1349</v>
      </c>
      <c r="B1357" s="665">
        <v>41083</v>
      </c>
      <c r="C1357" s="239" t="s">
        <v>4460</v>
      </c>
      <c r="D1357" s="650" t="s">
        <v>4461</v>
      </c>
      <c r="E1357" s="436" t="s">
        <v>1173</v>
      </c>
      <c r="F1357" s="678">
        <v>162.5</v>
      </c>
      <c r="G1357" s="678">
        <v>162.5</v>
      </c>
      <c r="H1357" s="638">
        <v>0</v>
      </c>
      <c r="I1357" s="678">
        <v>162.5</v>
      </c>
      <c r="J1357" s="154"/>
    </row>
    <row r="1358" spans="1:10" ht="18">
      <c r="A1358" s="585">
        <v>1350</v>
      </c>
      <c r="B1358" s="665">
        <v>41083</v>
      </c>
      <c r="C1358" s="239" t="s">
        <v>3300</v>
      </c>
      <c r="D1358" s="650" t="s">
        <v>3301</v>
      </c>
      <c r="E1358" s="436" t="s">
        <v>1173</v>
      </c>
      <c r="F1358" s="678">
        <v>100</v>
      </c>
      <c r="G1358" s="678">
        <v>100</v>
      </c>
      <c r="H1358" s="638">
        <v>0</v>
      </c>
      <c r="I1358" s="678">
        <v>100</v>
      </c>
      <c r="J1358" s="154"/>
    </row>
    <row r="1359" spans="1:10" ht="18">
      <c r="A1359" s="585">
        <v>1351</v>
      </c>
      <c r="B1359" s="665">
        <v>41083</v>
      </c>
      <c r="C1359" s="239" t="s">
        <v>4462</v>
      </c>
      <c r="D1359" s="650" t="s">
        <v>3275</v>
      </c>
      <c r="E1359" s="436" t="s">
        <v>1173</v>
      </c>
      <c r="F1359" s="678">
        <v>162.5</v>
      </c>
      <c r="G1359" s="678">
        <v>162.5</v>
      </c>
      <c r="H1359" s="638">
        <v>0</v>
      </c>
      <c r="I1359" s="678">
        <v>162.5</v>
      </c>
      <c r="J1359" s="154"/>
    </row>
    <row r="1360" spans="1:10" ht="18">
      <c r="A1360" s="585">
        <v>1352</v>
      </c>
      <c r="B1360" s="665">
        <v>41083</v>
      </c>
      <c r="C1360" s="239" t="s">
        <v>4463</v>
      </c>
      <c r="D1360" s="650" t="s">
        <v>4464</v>
      </c>
      <c r="E1360" s="436" t="s">
        <v>1173</v>
      </c>
      <c r="F1360" s="678">
        <v>162.5</v>
      </c>
      <c r="G1360" s="678">
        <v>162.5</v>
      </c>
      <c r="H1360" s="638">
        <v>0</v>
      </c>
      <c r="I1360" s="678">
        <v>162.5</v>
      </c>
      <c r="J1360" s="154"/>
    </row>
    <row r="1361" spans="1:10" ht="18">
      <c r="A1361" s="585">
        <v>1353</v>
      </c>
      <c r="B1361" s="665">
        <v>41083</v>
      </c>
      <c r="C1361" s="239" t="s">
        <v>3292</v>
      </c>
      <c r="D1361" s="650" t="s">
        <v>3293</v>
      </c>
      <c r="E1361" s="436" t="s">
        <v>1173</v>
      </c>
      <c r="F1361" s="678">
        <v>100</v>
      </c>
      <c r="G1361" s="678">
        <v>100</v>
      </c>
      <c r="H1361" s="638">
        <v>0</v>
      </c>
      <c r="I1361" s="678">
        <v>100</v>
      </c>
      <c r="J1361" s="154"/>
    </row>
    <row r="1362" spans="1:10" ht="18">
      <c r="A1362" s="585">
        <v>1354</v>
      </c>
      <c r="B1362" s="665">
        <v>41083</v>
      </c>
      <c r="C1362" s="239" t="s">
        <v>4465</v>
      </c>
      <c r="D1362" s="650" t="s">
        <v>4466</v>
      </c>
      <c r="E1362" s="436" t="s">
        <v>1173</v>
      </c>
      <c r="F1362" s="678">
        <v>100</v>
      </c>
      <c r="G1362" s="678">
        <v>100</v>
      </c>
      <c r="H1362" s="638">
        <v>0</v>
      </c>
      <c r="I1362" s="678">
        <v>100</v>
      </c>
      <c r="J1362" s="154"/>
    </row>
    <row r="1363" spans="1:10" ht="18">
      <c r="A1363" s="585">
        <v>1355</v>
      </c>
      <c r="B1363" s="665">
        <v>41083</v>
      </c>
      <c r="C1363" s="239" t="s">
        <v>4467</v>
      </c>
      <c r="D1363" s="650" t="s">
        <v>4468</v>
      </c>
      <c r="E1363" s="436" t="s">
        <v>1173</v>
      </c>
      <c r="F1363" s="678">
        <v>162.5</v>
      </c>
      <c r="G1363" s="678">
        <v>162.5</v>
      </c>
      <c r="H1363" s="638">
        <v>0</v>
      </c>
      <c r="I1363" s="678">
        <v>162.5</v>
      </c>
      <c r="J1363" s="154"/>
    </row>
    <row r="1364" spans="1:10" ht="18">
      <c r="A1364" s="585">
        <v>1356</v>
      </c>
      <c r="B1364" s="665">
        <v>41083</v>
      </c>
      <c r="C1364" s="239" t="s">
        <v>4469</v>
      </c>
      <c r="D1364" s="650" t="s">
        <v>3303</v>
      </c>
      <c r="E1364" s="436" t="s">
        <v>1173</v>
      </c>
      <c r="F1364" s="678">
        <v>100</v>
      </c>
      <c r="G1364" s="678">
        <v>100</v>
      </c>
      <c r="H1364" s="638">
        <v>0</v>
      </c>
      <c r="I1364" s="678">
        <v>100</v>
      </c>
      <c r="J1364" s="154"/>
    </row>
    <row r="1365" spans="1:10" ht="18">
      <c r="A1365" s="585">
        <v>1357</v>
      </c>
      <c r="B1365" s="665">
        <v>41083</v>
      </c>
      <c r="C1365" s="239" t="s">
        <v>4470</v>
      </c>
      <c r="D1365" s="650" t="s">
        <v>4471</v>
      </c>
      <c r="E1365" s="436" t="s">
        <v>1173</v>
      </c>
      <c r="F1365" s="678">
        <v>162.5</v>
      </c>
      <c r="G1365" s="678">
        <v>162.5</v>
      </c>
      <c r="H1365" s="638">
        <v>0</v>
      </c>
      <c r="I1365" s="678">
        <v>162.5</v>
      </c>
      <c r="J1365" s="154"/>
    </row>
    <row r="1366" spans="1:10" ht="18">
      <c r="A1366" s="585">
        <v>1358</v>
      </c>
      <c r="B1366" s="665">
        <v>41083</v>
      </c>
      <c r="C1366" s="239" t="s">
        <v>4472</v>
      </c>
      <c r="D1366" s="650" t="s">
        <v>4473</v>
      </c>
      <c r="E1366" s="436" t="s">
        <v>1173</v>
      </c>
      <c r="F1366" s="678">
        <v>162.5</v>
      </c>
      <c r="G1366" s="678">
        <v>162.5</v>
      </c>
      <c r="H1366" s="638">
        <v>0</v>
      </c>
      <c r="I1366" s="678">
        <v>162.5</v>
      </c>
      <c r="J1366" s="154"/>
    </row>
    <row r="1367" spans="1:10" ht="18">
      <c r="A1367" s="585">
        <v>1359</v>
      </c>
      <c r="B1367" s="665">
        <v>41083</v>
      </c>
      <c r="C1367" s="239" t="s">
        <v>4474</v>
      </c>
      <c r="D1367" s="650" t="s">
        <v>4475</v>
      </c>
      <c r="E1367" s="436" t="s">
        <v>1173</v>
      </c>
      <c r="F1367" s="678">
        <v>100</v>
      </c>
      <c r="G1367" s="678">
        <v>100</v>
      </c>
      <c r="H1367" s="638">
        <v>0</v>
      </c>
      <c r="I1367" s="678">
        <v>100</v>
      </c>
      <c r="J1367" s="154"/>
    </row>
    <row r="1368" spans="1:10" ht="18">
      <c r="A1368" s="585">
        <v>1360</v>
      </c>
      <c r="B1368" s="665">
        <v>41083</v>
      </c>
      <c r="C1368" s="239" t="s">
        <v>4476</v>
      </c>
      <c r="D1368" s="650" t="s">
        <v>4477</v>
      </c>
      <c r="E1368" s="436" t="s">
        <v>1173</v>
      </c>
      <c r="F1368" s="678">
        <v>100</v>
      </c>
      <c r="G1368" s="678">
        <v>100</v>
      </c>
      <c r="H1368" s="638">
        <v>0</v>
      </c>
      <c r="I1368" s="678">
        <v>100</v>
      </c>
      <c r="J1368" s="154"/>
    </row>
    <row r="1369" spans="1:10" ht="18">
      <c r="A1369" s="585">
        <v>1361</v>
      </c>
      <c r="B1369" s="665">
        <v>41083</v>
      </c>
      <c r="C1369" s="239" t="s">
        <v>4478</v>
      </c>
      <c r="D1369" s="650" t="s">
        <v>4479</v>
      </c>
      <c r="E1369" s="436" t="s">
        <v>1173</v>
      </c>
      <c r="F1369" s="678">
        <v>100</v>
      </c>
      <c r="G1369" s="678">
        <v>100</v>
      </c>
      <c r="H1369" s="638">
        <v>0</v>
      </c>
      <c r="I1369" s="678">
        <v>100</v>
      </c>
      <c r="J1369" s="154"/>
    </row>
    <row r="1370" spans="1:10" ht="18">
      <c r="A1370" s="585">
        <v>1362</v>
      </c>
      <c r="B1370" s="665">
        <v>41083</v>
      </c>
      <c r="C1370" s="239" t="s">
        <v>4480</v>
      </c>
      <c r="D1370" s="650" t="s">
        <v>4481</v>
      </c>
      <c r="E1370" s="436" t="s">
        <v>1173</v>
      </c>
      <c r="F1370" s="678">
        <v>100</v>
      </c>
      <c r="G1370" s="678">
        <v>100</v>
      </c>
      <c r="H1370" s="638">
        <v>0</v>
      </c>
      <c r="I1370" s="678">
        <v>100</v>
      </c>
      <c r="J1370" s="154"/>
    </row>
    <row r="1371" spans="1:10" ht="18">
      <c r="A1371" s="585">
        <v>1363</v>
      </c>
      <c r="B1371" s="665">
        <v>41083</v>
      </c>
      <c r="C1371" s="239" t="s">
        <v>4482</v>
      </c>
      <c r="D1371" s="650" t="s">
        <v>4483</v>
      </c>
      <c r="E1371" s="436" t="s">
        <v>1173</v>
      </c>
      <c r="F1371" s="678">
        <v>100</v>
      </c>
      <c r="G1371" s="678">
        <v>100</v>
      </c>
      <c r="H1371" s="638">
        <v>0</v>
      </c>
      <c r="I1371" s="678">
        <v>100</v>
      </c>
      <c r="J1371" s="154"/>
    </row>
    <row r="1372" spans="1:10" ht="18">
      <c r="A1372" s="585">
        <v>1364</v>
      </c>
      <c r="B1372" s="665">
        <v>41083</v>
      </c>
      <c r="C1372" s="239" t="s">
        <v>4484</v>
      </c>
      <c r="D1372" s="650" t="s">
        <v>4485</v>
      </c>
      <c r="E1372" s="436" t="s">
        <v>1173</v>
      </c>
      <c r="F1372" s="678">
        <v>100</v>
      </c>
      <c r="G1372" s="678">
        <v>100</v>
      </c>
      <c r="H1372" s="638">
        <v>0</v>
      </c>
      <c r="I1372" s="678">
        <v>100</v>
      </c>
      <c r="J1372" s="154"/>
    </row>
    <row r="1373" spans="1:10" ht="18">
      <c r="A1373" s="585">
        <v>1365</v>
      </c>
      <c r="B1373" s="665">
        <v>41083</v>
      </c>
      <c r="C1373" s="239" t="s">
        <v>4486</v>
      </c>
      <c r="D1373" s="650" t="s">
        <v>4487</v>
      </c>
      <c r="E1373" s="436" t="s">
        <v>1173</v>
      </c>
      <c r="F1373" s="678">
        <v>100</v>
      </c>
      <c r="G1373" s="678">
        <v>100</v>
      </c>
      <c r="H1373" s="638">
        <v>0</v>
      </c>
      <c r="I1373" s="678">
        <v>100</v>
      </c>
      <c r="J1373" s="154"/>
    </row>
    <row r="1374" spans="1:10" ht="18">
      <c r="A1374" s="585">
        <v>1366</v>
      </c>
      <c r="B1374" s="665">
        <v>41083</v>
      </c>
      <c r="C1374" s="239" t="s">
        <v>4488</v>
      </c>
      <c r="D1374" s="650" t="s">
        <v>4489</v>
      </c>
      <c r="E1374" s="436" t="s">
        <v>1173</v>
      </c>
      <c r="F1374" s="678">
        <v>100</v>
      </c>
      <c r="G1374" s="678">
        <v>100</v>
      </c>
      <c r="H1374" s="638">
        <v>0</v>
      </c>
      <c r="I1374" s="678">
        <v>100</v>
      </c>
      <c r="J1374" s="154"/>
    </row>
    <row r="1375" spans="1:10" ht="18">
      <c r="A1375" s="585">
        <v>1367</v>
      </c>
      <c r="B1375" s="665">
        <v>41083</v>
      </c>
      <c r="C1375" s="239" t="s">
        <v>4490</v>
      </c>
      <c r="D1375" s="650" t="s">
        <v>4491</v>
      </c>
      <c r="E1375" s="436" t="s">
        <v>1173</v>
      </c>
      <c r="F1375" s="678">
        <v>100</v>
      </c>
      <c r="G1375" s="678">
        <v>100</v>
      </c>
      <c r="H1375" s="638">
        <v>0</v>
      </c>
      <c r="I1375" s="678">
        <v>100</v>
      </c>
      <c r="J1375" s="154"/>
    </row>
    <row r="1376" spans="1:10" ht="18">
      <c r="A1376" s="585">
        <v>1368</v>
      </c>
      <c r="B1376" s="665">
        <v>41083</v>
      </c>
      <c r="C1376" s="239" t="s">
        <v>4492</v>
      </c>
      <c r="D1376" s="650" t="s">
        <v>4493</v>
      </c>
      <c r="E1376" s="436" t="s">
        <v>1173</v>
      </c>
      <c r="F1376" s="678">
        <v>100</v>
      </c>
      <c r="G1376" s="678">
        <v>100</v>
      </c>
      <c r="H1376" s="638">
        <v>0</v>
      </c>
      <c r="I1376" s="678">
        <v>100</v>
      </c>
      <c r="J1376" s="154"/>
    </row>
    <row r="1377" spans="1:10" ht="18">
      <c r="A1377" s="585">
        <v>1369</v>
      </c>
      <c r="B1377" s="665">
        <v>41083</v>
      </c>
      <c r="C1377" s="239" t="s">
        <v>4494</v>
      </c>
      <c r="D1377" s="650" t="s">
        <v>4495</v>
      </c>
      <c r="E1377" s="436" t="s">
        <v>1173</v>
      </c>
      <c r="F1377" s="678">
        <v>100</v>
      </c>
      <c r="G1377" s="678">
        <v>100</v>
      </c>
      <c r="H1377" s="638">
        <v>0</v>
      </c>
      <c r="I1377" s="678">
        <v>100</v>
      </c>
      <c r="J1377" s="154"/>
    </row>
    <row r="1378" spans="1:10" ht="18">
      <c r="A1378" s="585">
        <v>1370</v>
      </c>
      <c r="B1378" s="665">
        <v>41083</v>
      </c>
      <c r="C1378" s="239" t="s">
        <v>4496</v>
      </c>
      <c r="D1378" s="650" t="s">
        <v>4497</v>
      </c>
      <c r="E1378" s="436" t="s">
        <v>1173</v>
      </c>
      <c r="F1378" s="678">
        <v>100</v>
      </c>
      <c r="G1378" s="678">
        <v>100</v>
      </c>
      <c r="H1378" s="638">
        <v>0</v>
      </c>
      <c r="I1378" s="678">
        <v>100</v>
      </c>
      <c r="J1378" s="154"/>
    </row>
    <row r="1379" spans="1:10" ht="18">
      <c r="A1379" s="585">
        <v>1371</v>
      </c>
      <c r="B1379" s="665">
        <v>41083</v>
      </c>
      <c r="C1379" s="239" t="s">
        <v>4498</v>
      </c>
      <c r="D1379" s="650" t="s">
        <v>4499</v>
      </c>
      <c r="E1379" s="436" t="s">
        <v>1173</v>
      </c>
      <c r="F1379" s="678">
        <v>125</v>
      </c>
      <c r="G1379" s="678">
        <v>125</v>
      </c>
      <c r="H1379" s="638">
        <v>0</v>
      </c>
      <c r="I1379" s="678">
        <v>125</v>
      </c>
      <c r="J1379" s="154"/>
    </row>
    <row r="1380" spans="1:10" ht="18">
      <c r="A1380" s="585">
        <v>1372</v>
      </c>
      <c r="B1380" s="665">
        <v>41083</v>
      </c>
      <c r="C1380" s="239" t="s">
        <v>4500</v>
      </c>
      <c r="D1380" s="650" t="s">
        <v>4501</v>
      </c>
      <c r="E1380" s="436" t="s">
        <v>1173</v>
      </c>
      <c r="F1380" s="678">
        <v>125</v>
      </c>
      <c r="G1380" s="678">
        <v>125</v>
      </c>
      <c r="H1380" s="638">
        <v>0</v>
      </c>
      <c r="I1380" s="678">
        <v>125</v>
      </c>
      <c r="J1380" s="154"/>
    </row>
    <row r="1381" spans="1:10" ht="18">
      <c r="A1381" s="585">
        <v>1373</v>
      </c>
      <c r="B1381" s="665">
        <v>41083</v>
      </c>
      <c r="C1381" s="239" t="s">
        <v>4502</v>
      </c>
      <c r="D1381" s="650" t="s">
        <v>4503</v>
      </c>
      <c r="E1381" s="436" t="s">
        <v>1173</v>
      </c>
      <c r="F1381" s="678">
        <v>125</v>
      </c>
      <c r="G1381" s="678">
        <v>125</v>
      </c>
      <c r="H1381" s="638">
        <v>0</v>
      </c>
      <c r="I1381" s="678">
        <v>125</v>
      </c>
      <c r="J1381" s="154"/>
    </row>
    <row r="1382" spans="1:10" ht="18">
      <c r="A1382" s="585">
        <v>1374</v>
      </c>
      <c r="B1382" s="665">
        <v>41083</v>
      </c>
      <c r="C1382" s="239" t="s">
        <v>4504</v>
      </c>
      <c r="D1382" s="650" t="s">
        <v>4505</v>
      </c>
      <c r="E1382" s="436" t="s">
        <v>1173</v>
      </c>
      <c r="F1382" s="678">
        <v>125</v>
      </c>
      <c r="G1382" s="678">
        <v>125</v>
      </c>
      <c r="H1382" s="638">
        <v>0</v>
      </c>
      <c r="I1382" s="678">
        <v>125</v>
      </c>
      <c r="J1382" s="154"/>
    </row>
    <row r="1383" spans="1:10" ht="18">
      <c r="A1383" s="585">
        <v>1375</v>
      </c>
      <c r="B1383" s="665">
        <v>41083</v>
      </c>
      <c r="C1383" s="239" t="s">
        <v>4506</v>
      </c>
      <c r="D1383" s="650" t="s">
        <v>4507</v>
      </c>
      <c r="E1383" s="436" t="s">
        <v>1173</v>
      </c>
      <c r="F1383" s="678">
        <v>100</v>
      </c>
      <c r="G1383" s="678">
        <v>100</v>
      </c>
      <c r="H1383" s="638">
        <v>0</v>
      </c>
      <c r="I1383" s="678">
        <v>100</v>
      </c>
      <c r="J1383" s="154"/>
    </row>
    <row r="1384" spans="1:10" ht="18">
      <c r="A1384" s="585">
        <v>1376</v>
      </c>
      <c r="B1384" s="665">
        <v>41083</v>
      </c>
      <c r="C1384" s="239" t="s">
        <v>4508</v>
      </c>
      <c r="D1384" s="650" t="s">
        <v>4509</v>
      </c>
      <c r="E1384" s="436" t="s">
        <v>1173</v>
      </c>
      <c r="F1384" s="678">
        <v>100</v>
      </c>
      <c r="G1384" s="678">
        <v>100</v>
      </c>
      <c r="H1384" s="638">
        <v>0</v>
      </c>
      <c r="I1384" s="678">
        <v>100</v>
      </c>
      <c r="J1384" s="154"/>
    </row>
    <row r="1385" spans="1:10" ht="18">
      <c r="A1385" s="585">
        <v>1377</v>
      </c>
      <c r="B1385" s="665">
        <v>41083</v>
      </c>
      <c r="C1385" s="239" t="s">
        <v>4510</v>
      </c>
      <c r="D1385" s="650" t="s">
        <v>4511</v>
      </c>
      <c r="E1385" s="436" t="s">
        <v>1173</v>
      </c>
      <c r="F1385" s="678">
        <v>100</v>
      </c>
      <c r="G1385" s="678">
        <v>100</v>
      </c>
      <c r="H1385" s="638">
        <v>0</v>
      </c>
      <c r="I1385" s="678">
        <v>100</v>
      </c>
      <c r="J1385" s="154"/>
    </row>
    <row r="1386" spans="1:10" ht="18">
      <c r="A1386" s="585">
        <v>1378</v>
      </c>
      <c r="B1386" s="665">
        <v>41083</v>
      </c>
      <c r="C1386" s="239" t="s">
        <v>4512</v>
      </c>
      <c r="D1386" s="650" t="s">
        <v>4513</v>
      </c>
      <c r="E1386" s="436" t="s">
        <v>1173</v>
      </c>
      <c r="F1386" s="678">
        <v>100</v>
      </c>
      <c r="G1386" s="678">
        <v>100</v>
      </c>
      <c r="H1386" s="638">
        <v>0</v>
      </c>
      <c r="I1386" s="678">
        <v>100</v>
      </c>
      <c r="J1386" s="154"/>
    </row>
    <row r="1387" spans="1:10" ht="18">
      <c r="A1387" s="585">
        <v>1379</v>
      </c>
      <c r="B1387" s="665">
        <v>41083</v>
      </c>
      <c r="C1387" s="239" t="s">
        <v>4514</v>
      </c>
      <c r="D1387" s="650" t="s">
        <v>4515</v>
      </c>
      <c r="E1387" s="436" t="s">
        <v>1173</v>
      </c>
      <c r="F1387" s="678">
        <v>125</v>
      </c>
      <c r="G1387" s="678">
        <v>125</v>
      </c>
      <c r="H1387" s="638">
        <v>0</v>
      </c>
      <c r="I1387" s="678">
        <v>125</v>
      </c>
      <c r="J1387" s="154"/>
    </row>
    <row r="1388" spans="1:10" ht="18">
      <c r="A1388" s="585">
        <v>1380</v>
      </c>
      <c r="B1388" s="665">
        <v>41083</v>
      </c>
      <c r="C1388" s="239" t="s">
        <v>4516</v>
      </c>
      <c r="D1388" s="650" t="s">
        <v>4517</v>
      </c>
      <c r="E1388" s="436" t="s">
        <v>1173</v>
      </c>
      <c r="F1388" s="678">
        <v>125</v>
      </c>
      <c r="G1388" s="678">
        <v>125</v>
      </c>
      <c r="H1388" s="638">
        <v>0</v>
      </c>
      <c r="I1388" s="678">
        <v>125</v>
      </c>
      <c r="J1388" s="154"/>
    </row>
    <row r="1389" spans="1:10" ht="18">
      <c r="A1389" s="585">
        <v>1381</v>
      </c>
      <c r="B1389" s="665">
        <v>41083</v>
      </c>
      <c r="C1389" s="239" t="s">
        <v>4518</v>
      </c>
      <c r="D1389" s="650" t="s">
        <v>4519</v>
      </c>
      <c r="E1389" s="436" t="s">
        <v>1173</v>
      </c>
      <c r="F1389" s="678">
        <v>100</v>
      </c>
      <c r="G1389" s="678">
        <v>100</v>
      </c>
      <c r="H1389" s="638">
        <v>0</v>
      </c>
      <c r="I1389" s="678">
        <v>100</v>
      </c>
      <c r="J1389" s="154"/>
    </row>
    <row r="1390" spans="1:10" ht="18">
      <c r="A1390" s="585">
        <v>1382</v>
      </c>
      <c r="B1390" s="665">
        <v>41083</v>
      </c>
      <c r="C1390" s="239" t="s">
        <v>4520</v>
      </c>
      <c r="D1390" s="650" t="s">
        <v>4521</v>
      </c>
      <c r="E1390" s="436" t="s">
        <v>1173</v>
      </c>
      <c r="F1390" s="678">
        <v>100</v>
      </c>
      <c r="G1390" s="678">
        <v>100</v>
      </c>
      <c r="H1390" s="638">
        <v>0</v>
      </c>
      <c r="I1390" s="678">
        <v>100</v>
      </c>
      <c r="J1390" s="154"/>
    </row>
    <row r="1391" spans="1:10" ht="18">
      <c r="A1391" s="585">
        <v>1383</v>
      </c>
      <c r="B1391" s="665">
        <v>41083</v>
      </c>
      <c r="C1391" s="239" t="s">
        <v>4522</v>
      </c>
      <c r="D1391" s="650" t="s">
        <v>4523</v>
      </c>
      <c r="E1391" s="436" t="s">
        <v>1173</v>
      </c>
      <c r="F1391" s="678">
        <v>100</v>
      </c>
      <c r="G1391" s="678">
        <v>100</v>
      </c>
      <c r="H1391" s="638">
        <v>0</v>
      </c>
      <c r="I1391" s="678">
        <v>100</v>
      </c>
      <c r="J1391" s="154"/>
    </row>
    <row r="1392" spans="1:10" ht="18">
      <c r="A1392" s="585">
        <v>1384</v>
      </c>
      <c r="B1392" s="665">
        <v>41083</v>
      </c>
      <c r="C1392" s="239" t="s">
        <v>4524</v>
      </c>
      <c r="D1392" s="650" t="s">
        <v>4525</v>
      </c>
      <c r="E1392" s="436" t="s">
        <v>1173</v>
      </c>
      <c r="F1392" s="678">
        <v>100</v>
      </c>
      <c r="G1392" s="678">
        <v>100</v>
      </c>
      <c r="H1392" s="638">
        <v>0</v>
      </c>
      <c r="I1392" s="678">
        <v>100</v>
      </c>
      <c r="J1392" s="154"/>
    </row>
    <row r="1393" spans="1:10" ht="18">
      <c r="A1393" s="585">
        <v>1385</v>
      </c>
      <c r="B1393" s="665">
        <v>41083</v>
      </c>
      <c r="C1393" s="239" t="s">
        <v>4526</v>
      </c>
      <c r="D1393" s="650" t="s">
        <v>4527</v>
      </c>
      <c r="E1393" s="436" t="s">
        <v>1173</v>
      </c>
      <c r="F1393" s="678">
        <v>125</v>
      </c>
      <c r="G1393" s="678">
        <v>125</v>
      </c>
      <c r="H1393" s="638">
        <v>0</v>
      </c>
      <c r="I1393" s="678">
        <v>125</v>
      </c>
      <c r="J1393" s="154"/>
    </row>
    <row r="1394" spans="1:10" ht="18">
      <c r="A1394" s="585">
        <v>1386</v>
      </c>
      <c r="B1394" s="665">
        <v>41083</v>
      </c>
      <c r="C1394" s="239" t="s">
        <v>4528</v>
      </c>
      <c r="D1394" s="650" t="s">
        <v>4529</v>
      </c>
      <c r="E1394" s="436" t="s">
        <v>1173</v>
      </c>
      <c r="F1394" s="678">
        <v>125</v>
      </c>
      <c r="G1394" s="678">
        <v>125</v>
      </c>
      <c r="H1394" s="638">
        <v>0</v>
      </c>
      <c r="I1394" s="678">
        <v>125</v>
      </c>
      <c r="J1394" s="154"/>
    </row>
    <row r="1395" spans="1:10" ht="18">
      <c r="A1395" s="585">
        <v>1387</v>
      </c>
      <c r="B1395" s="665">
        <v>41083</v>
      </c>
      <c r="C1395" s="239" t="s">
        <v>4530</v>
      </c>
      <c r="D1395" s="650" t="s">
        <v>4531</v>
      </c>
      <c r="E1395" s="436" t="s">
        <v>1173</v>
      </c>
      <c r="F1395" s="678">
        <v>100</v>
      </c>
      <c r="G1395" s="678">
        <v>100</v>
      </c>
      <c r="H1395" s="638">
        <v>0</v>
      </c>
      <c r="I1395" s="678">
        <v>100</v>
      </c>
      <c r="J1395" s="154"/>
    </row>
    <row r="1396" spans="1:10" ht="18">
      <c r="A1396" s="585">
        <v>1388</v>
      </c>
      <c r="B1396" s="665">
        <v>41083</v>
      </c>
      <c r="C1396" s="239" t="s">
        <v>4532</v>
      </c>
      <c r="D1396" s="650" t="s">
        <v>4533</v>
      </c>
      <c r="E1396" s="436" t="s">
        <v>1173</v>
      </c>
      <c r="F1396" s="678">
        <v>100</v>
      </c>
      <c r="G1396" s="678">
        <v>100</v>
      </c>
      <c r="H1396" s="638">
        <v>0</v>
      </c>
      <c r="I1396" s="678">
        <v>100</v>
      </c>
      <c r="J1396" s="154"/>
    </row>
    <row r="1397" spans="1:10" ht="18">
      <c r="A1397" s="585">
        <v>1389</v>
      </c>
      <c r="B1397" s="665">
        <v>41083</v>
      </c>
      <c r="C1397" s="239" t="s">
        <v>4534</v>
      </c>
      <c r="D1397" s="650" t="s">
        <v>4535</v>
      </c>
      <c r="E1397" s="436" t="s">
        <v>1173</v>
      </c>
      <c r="F1397" s="678">
        <v>125</v>
      </c>
      <c r="G1397" s="678">
        <v>125</v>
      </c>
      <c r="H1397" s="638">
        <v>0</v>
      </c>
      <c r="I1397" s="678">
        <v>125</v>
      </c>
      <c r="J1397" s="154"/>
    </row>
    <row r="1398" spans="1:10" ht="18">
      <c r="A1398" s="585">
        <v>1390</v>
      </c>
      <c r="B1398" s="665">
        <v>41083</v>
      </c>
      <c r="C1398" s="239" t="s">
        <v>4536</v>
      </c>
      <c r="D1398" s="650" t="s">
        <v>4537</v>
      </c>
      <c r="E1398" s="436" t="s">
        <v>1173</v>
      </c>
      <c r="F1398" s="678">
        <v>125</v>
      </c>
      <c r="G1398" s="678">
        <v>125</v>
      </c>
      <c r="H1398" s="638">
        <v>0</v>
      </c>
      <c r="I1398" s="678">
        <v>125</v>
      </c>
      <c r="J1398" s="154"/>
    </row>
    <row r="1399" spans="1:10" ht="18">
      <c r="A1399" s="585">
        <v>1391</v>
      </c>
      <c r="B1399" s="665">
        <v>41083</v>
      </c>
      <c r="C1399" s="239" t="s">
        <v>4538</v>
      </c>
      <c r="D1399" s="650" t="s">
        <v>4539</v>
      </c>
      <c r="E1399" s="436" t="s">
        <v>1173</v>
      </c>
      <c r="F1399" s="678">
        <v>125</v>
      </c>
      <c r="G1399" s="678">
        <v>125</v>
      </c>
      <c r="H1399" s="638">
        <v>0</v>
      </c>
      <c r="I1399" s="678">
        <v>125</v>
      </c>
      <c r="J1399" s="154"/>
    </row>
    <row r="1400" spans="1:10" ht="18">
      <c r="A1400" s="585">
        <v>1392</v>
      </c>
      <c r="B1400" s="665">
        <v>41083</v>
      </c>
      <c r="C1400" s="239" t="s">
        <v>4540</v>
      </c>
      <c r="D1400" s="650" t="s">
        <v>4541</v>
      </c>
      <c r="E1400" s="436" t="s">
        <v>1173</v>
      </c>
      <c r="F1400" s="678">
        <v>125</v>
      </c>
      <c r="G1400" s="678">
        <v>125</v>
      </c>
      <c r="H1400" s="638">
        <v>0</v>
      </c>
      <c r="I1400" s="678">
        <v>125</v>
      </c>
      <c r="J1400" s="154"/>
    </row>
    <row r="1401" spans="1:10" ht="18">
      <c r="A1401" s="585">
        <v>1393</v>
      </c>
      <c r="B1401" s="665">
        <v>41083</v>
      </c>
      <c r="C1401" s="239" t="s">
        <v>4542</v>
      </c>
      <c r="D1401" s="650" t="s">
        <v>4543</v>
      </c>
      <c r="E1401" s="436" t="s">
        <v>1173</v>
      </c>
      <c r="F1401" s="678">
        <v>125</v>
      </c>
      <c r="G1401" s="678">
        <v>125</v>
      </c>
      <c r="H1401" s="638">
        <v>0</v>
      </c>
      <c r="I1401" s="678">
        <v>125</v>
      </c>
      <c r="J1401" s="154"/>
    </row>
    <row r="1402" spans="1:10" ht="18">
      <c r="A1402" s="585">
        <v>1394</v>
      </c>
      <c r="B1402" s="665">
        <v>41083</v>
      </c>
      <c r="C1402" s="239" t="s">
        <v>4544</v>
      </c>
      <c r="D1402" s="650" t="s">
        <v>4545</v>
      </c>
      <c r="E1402" s="436" t="s">
        <v>1173</v>
      </c>
      <c r="F1402" s="678">
        <v>125</v>
      </c>
      <c r="G1402" s="678">
        <v>125</v>
      </c>
      <c r="H1402" s="638">
        <v>0</v>
      </c>
      <c r="I1402" s="678">
        <v>125</v>
      </c>
      <c r="J1402" s="154"/>
    </row>
    <row r="1403" spans="1:10" ht="18">
      <c r="A1403" s="585">
        <v>1395</v>
      </c>
      <c r="B1403" s="665">
        <v>41083</v>
      </c>
      <c r="C1403" s="239" t="s">
        <v>4546</v>
      </c>
      <c r="D1403" s="650" t="s">
        <v>4547</v>
      </c>
      <c r="E1403" s="436" t="s">
        <v>1173</v>
      </c>
      <c r="F1403" s="678">
        <v>125</v>
      </c>
      <c r="G1403" s="678">
        <v>125</v>
      </c>
      <c r="H1403" s="638">
        <v>0</v>
      </c>
      <c r="I1403" s="678">
        <v>125</v>
      </c>
      <c r="J1403" s="154"/>
    </row>
    <row r="1404" spans="1:10" ht="18">
      <c r="A1404" s="585">
        <v>1396</v>
      </c>
      <c r="B1404" s="665">
        <v>41083</v>
      </c>
      <c r="C1404" s="239" t="s">
        <v>4548</v>
      </c>
      <c r="D1404" s="650" t="s">
        <v>4549</v>
      </c>
      <c r="E1404" s="436" t="s">
        <v>1173</v>
      </c>
      <c r="F1404" s="678">
        <v>125</v>
      </c>
      <c r="G1404" s="678">
        <v>125</v>
      </c>
      <c r="H1404" s="638">
        <v>0</v>
      </c>
      <c r="I1404" s="678">
        <v>125</v>
      </c>
      <c r="J1404" s="154"/>
    </row>
    <row r="1405" spans="1:10" ht="18">
      <c r="A1405" s="585">
        <v>1397</v>
      </c>
      <c r="B1405" s="665">
        <v>41083</v>
      </c>
      <c r="C1405" s="239" t="s">
        <v>4550</v>
      </c>
      <c r="D1405" s="650" t="s">
        <v>4551</v>
      </c>
      <c r="E1405" s="436" t="s">
        <v>1173</v>
      </c>
      <c r="F1405" s="678">
        <v>100</v>
      </c>
      <c r="G1405" s="678">
        <v>100</v>
      </c>
      <c r="H1405" s="638">
        <v>0</v>
      </c>
      <c r="I1405" s="678">
        <v>100</v>
      </c>
      <c r="J1405" s="154"/>
    </row>
    <row r="1406" spans="1:10" ht="18">
      <c r="A1406" s="585">
        <v>1398</v>
      </c>
      <c r="B1406" s="665">
        <v>41083</v>
      </c>
      <c r="C1406" s="239" t="s">
        <v>4552</v>
      </c>
      <c r="D1406" s="650" t="s">
        <v>4553</v>
      </c>
      <c r="E1406" s="436" t="s">
        <v>1173</v>
      </c>
      <c r="F1406" s="678">
        <v>100</v>
      </c>
      <c r="G1406" s="678">
        <v>100</v>
      </c>
      <c r="H1406" s="638">
        <v>0</v>
      </c>
      <c r="I1406" s="678">
        <v>100</v>
      </c>
      <c r="J1406" s="154"/>
    </row>
    <row r="1407" spans="1:10" ht="18">
      <c r="A1407" s="585">
        <v>1399</v>
      </c>
      <c r="B1407" s="665">
        <v>41085</v>
      </c>
      <c r="C1407" s="239" t="s">
        <v>4554</v>
      </c>
      <c r="D1407" s="650" t="s">
        <v>4555</v>
      </c>
      <c r="E1407" s="436" t="s">
        <v>1173</v>
      </c>
      <c r="F1407" s="678">
        <v>100</v>
      </c>
      <c r="G1407" s="678">
        <v>100</v>
      </c>
      <c r="H1407" s="638">
        <v>0</v>
      </c>
      <c r="I1407" s="678">
        <v>100</v>
      </c>
      <c r="J1407" s="154"/>
    </row>
    <row r="1408" spans="1:10" ht="18">
      <c r="A1408" s="585">
        <v>1400</v>
      </c>
      <c r="B1408" s="665">
        <v>41085</v>
      </c>
      <c r="C1408" s="239" t="s">
        <v>3914</v>
      </c>
      <c r="D1408" s="650" t="s">
        <v>4556</v>
      </c>
      <c r="E1408" s="436" t="s">
        <v>1173</v>
      </c>
      <c r="F1408" s="678">
        <v>100</v>
      </c>
      <c r="G1408" s="678">
        <v>100</v>
      </c>
      <c r="H1408" s="638">
        <v>0</v>
      </c>
      <c r="I1408" s="678">
        <v>100</v>
      </c>
      <c r="J1408" s="154"/>
    </row>
    <row r="1409" spans="1:10" ht="18">
      <c r="A1409" s="585">
        <v>1401</v>
      </c>
      <c r="B1409" s="665">
        <v>41085</v>
      </c>
      <c r="C1409" s="239" t="s">
        <v>4557</v>
      </c>
      <c r="D1409" s="650" t="s">
        <v>4558</v>
      </c>
      <c r="E1409" s="436" t="s">
        <v>1173</v>
      </c>
      <c r="F1409" s="678">
        <v>100</v>
      </c>
      <c r="G1409" s="678">
        <v>100</v>
      </c>
      <c r="H1409" s="638">
        <v>0</v>
      </c>
      <c r="I1409" s="678">
        <v>100</v>
      </c>
      <c r="J1409" s="154"/>
    </row>
    <row r="1410" spans="1:10" ht="18">
      <c r="A1410" s="585">
        <v>1402</v>
      </c>
      <c r="B1410" s="665">
        <v>41085</v>
      </c>
      <c r="C1410" s="239" t="s">
        <v>4559</v>
      </c>
      <c r="D1410" s="650" t="s">
        <v>4560</v>
      </c>
      <c r="E1410" s="436" t="s">
        <v>1173</v>
      </c>
      <c r="F1410" s="678">
        <v>125</v>
      </c>
      <c r="G1410" s="678">
        <v>125</v>
      </c>
      <c r="H1410" s="638">
        <v>0</v>
      </c>
      <c r="I1410" s="678">
        <v>125</v>
      </c>
      <c r="J1410" s="154"/>
    </row>
    <row r="1411" spans="1:10" ht="18">
      <c r="A1411" s="585">
        <v>1403</v>
      </c>
      <c r="B1411" s="665">
        <v>41085</v>
      </c>
      <c r="C1411" s="239" t="s">
        <v>3934</v>
      </c>
      <c r="D1411" s="650" t="s">
        <v>3935</v>
      </c>
      <c r="E1411" s="436" t="s">
        <v>1173</v>
      </c>
      <c r="F1411" s="678">
        <v>125</v>
      </c>
      <c r="G1411" s="678">
        <v>125</v>
      </c>
      <c r="H1411" s="638">
        <v>0</v>
      </c>
      <c r="I1411" s="678">
        <v>125</v>
      </c>
      <c r="J1411" s="154"/>
    </row>
    <row r="1412" spans="1:10" ht="18">
      <c r="A1412" s="585">
        <v>1404</v>
      </c>
      <c r="B1412" s="665">
        <v>41085</v>
      </c>
      <c r="C1412" s="239" t="s">
        <v>4561</v>
      </c>
      <c r="D1412" s="650" t="s">
        <v>4562</v>
      </c>
      <c r="E1412" s="436" t="s">
        <v>1173</v>
      </c>
      <c r="F1412" s="678">
        <v>100</v>
      </c>
      <c r="G1412" s="678">
        <v>100</v>
      </c>
      <c r="H1412" s="638">
        <v>0</v>
      </c>
      <c r="I1412" s="678">
        <v>100</v>
      </c>
      <c r="J1412" s="154"/>
    </row>
    <row r="1413" spans="1:10" ht="18">
      <c r="A1413" s="585">
        <v>1405</v>
      </c>
      <c r="B1413" s="665">
        <v>41085</v>
      </c>
      <c r="C1413" s="239" t="s">
        <v>4563</v>
      </c>
      <c r="D1413" s="650" t="s">
        <v>4564</v>
      </c>
      <c r="E1413" s="436" t="s">
        <v>1173</v>
      </c>
      <c r="F1413" s="678">
        <v>100</v>
      </c>
      <c r="G1413" s="678">
        <v>100</v>
      </c>
      <c r="H1413" s="638">
        <v>0</v>
      </c>
      <c r="I1413" s="678">
        <v>100</v>
      </c>
      <c r="J1413" s="154"/>
    </row>
    <row r="1414" spans="1:10" ht="18">
      <c r="A1414" s="585">
        <v>1406</v>
      </c>
      <c r="B1414" s="665">
        <v>41085</v>
      </c>
      <c r="C1414" s="239" t="s">
        <v>4565</v>
      </c>
      <c r="D1414" s="650" t="s">
        <v>4566</v>
      </c>
      <c r="E1414" s="436" t="s">
        <v>1173</v>
      </c>
      <c r="F1414" s="678">
        <v>100</v>
      </c>
      <c r="G1414" s="678">
        <v>100</v>
      </c>
      <c r="H1414" s="638">
        <v>0</v>
      </c>
      <c r="I1414" s="678">
        <v>100</v>
      </c>
      <c r="J1414" s="154"/>
    </row>
    <row r="1415" spans="1:10" ht="18">
      <c r="A1415" s="585">
        <v>1407</v>
      </c>
      <c r="B1415" s="665">
        <v>41085</v>
      </c>
      <c r="C1415" s="239" t="s">
        <v>4567</v>
      </c>
      <c r="D1415" s="650" t="s">
        <v>4568</v>
      </c>
      <c r="E1415" s="436" t="s">
        <v>1173</v>
      </c>
      <c r="F1415" s="678">
        <v>100</v>
      </c>
      <c r="G1415" s="678">
        <v>100</v>
      </c>
      <c r="H1415" s="638">
        <v>0</v>
      </c>
      <c r="I1415" s="678">
        <v>100</v>
      </c>
      <c r="J1415" s="154"/>
    </row>
    <row r="1416" spans="1:10" ht="18">
      <c r="A1416" s="585">
        <v>1408</v>
      </c>
      <c r="B1416" s="665">
        <v>41085</v>
      </c>
      <c r="C1416" s="239" t="s">
        <v>4569</v>
      </c>
      <c r="D1416" s="650" t="s">
        <v>4570</v>
      </c>
      <c r="E1416" s="436" t="s">
        <v>1173</v>
      </c>
      <c r="F1416" s="678">
        <v>100</v>
      </c>
      <c r="G1416" s="678">
        <v>100</v>
      </c>
      <c r="H1416" s="638">
        <v>0</v>
      </c>
      <c r="I1416" s="678">
        <v>100</v>
      </c>
      <c r="J1416" s="154"/>
    </row>
    <row r="1417" spans="1:10" ht="18">
      <c r="A1417" s="585">
        <v>1409</v>
      </c>
      <c r="B1417" s="665">
        <v>41085</v>
      </c>
      <c r="C1417" s="239" t="s">
        <v>4571</v>
      </c>
      <c r="D1417" s="650" t="s">
        <v>4572</v>
      </c>
      <c r="E1417" s="436" t="s">
        <v>1173</v>
      </c>
      <c r="F1417" s="678">
        <v>125</v>
      </c>
      <c r="G1417" s="678">
        <v>125</v>
      </c>
      <c r="H1417" s="638">
        <v>0</v>
      </c>
      <c r="I1417" s="678">
        <v>125</v>
      </c>
      <c r="J1417" s="154"/>
    </row>
    <row r="1418" spans="1:10" ht="18">
      <c r="A1418" s="585">
        <v>1410</v>
      </c>
      <c r="B1418" s="665">
        <v>41085</v>
      </c>
      <c r="C1418" s="239" t="s">
        <v>4573</v>
      </c>
      <c r="D1418" s="650" t="s">
        <v>4574</v>
      </c>
      <c r="E1418" s="436" t="s">
        <v>1173</v>
      </c>
      <c r="F1418" s="678">
        <v>125</v>
      </c>
      <c r="G1418" s="678">
        <v>125</v>
      </c>
      <c r="H1418" s="638">
        <v>0</v>
      </c>
      <c r="I1418" s="678">
        <v>125</v>
      </c>
      <c r="J1418" s="154"/>
    </row>
    <row r="1419" spans="1:10" ht="18">
      <c r="A1419" s="585">
        <v>1411</v>
      </c>
      <c r="B1419" s="665">
        <v>41085</v>
      </c>
      <c r="C1419" s="239" t="s">
        <v>3368</v>
      </c>
      <c r="D1419" s="650" t="s">
        <v>3369</v>
      </c>
      <c r="E1419" s="436" t="s">
        <v>1173</v>
      </c>
      <c r="F1419" s="678">
        <v>162.5</v>
      </c>
      <c r="G1419" s="678">
        <v>162.5</v>
      </c>
      <c r="H1419" s="638">
        <v>0</v>
      </c>
      <c r="I1419" s="678">
        <v>162.5</v>
      </c>
      <c r="J1419" s="154"/>
    </row>
    <row r="1420" spans="1:10" ht="18">
      <c r="A1420" s="585">
        <v>1412</v>
      </c>
      <c r="B1420" s="665">
        <v>41085</v>
      </c>
      <c r="C1420" s="239" t="s">
        <v>4575</v>
      </c>
      <c r="D1420" s="650" t="s">
        <v>4576</v>
      </c>
      <c r="E1420" s="436" t="s">
        <v>1173</v>
      </c>
      <c r="F1420" s="678">
        <v>125</v>
      </c>
      <c r="G1420" s="678">
        <v>125</v>
      </c>
      <c r="H1420" s="638">
        <v>0</v>
      </c>
      <c r="I1420" s="678">
        <v>125</v>
      </c>
      <c r="J1420" s="154"/>
    </row>
    <row r="1421" spans="1:10" ht="18">
      <c r="A1421" s="585">
        <v>1413</v>
      </c>
      <c r="B1421" s="665">
        <v>41085</v>
      </c>
      <c r="C1421" s="239" t="s">
        <v>4577</v>
      </c>
      <c r="D1421" s="650" t="s">
        <v>4578</v>
      </c>
      <c r="E1421" s="436" t="s">
        <v>1173</v>
      </c>
      <c r="F1421" s="678">
        <v>125</v>
      </c>
      <c r="G1421" s="678">
        <v>125</v>
      </c>
      <c r="H1421" s="638">
        <v>0</v>
      </c>
      <c r="I1421" s="678">
        <v>125</v>
      </c>
      <c r="J1421" s="154"/>
    </row>
    <row r="1422" spans="1:10" ht="18">
      <c r="A1422" s="585">
        <v>1414</v>
      </c>
      <c r="B1422" s="665">
        <v>41085</v>
      </c>
      <c r="C1422" s="239" t="s">
        <v>4579</v>
      </c>
      <c r="D1422" s="650" t="s">
        <v>4580</v>
      </c>
      <c r="E1422" s="436" t="s">
        <v>1173</v>
      </c>
      <c r="F1422" s="678">
        <v>125</v>
      </c>
      <c r="G1422" s="678">
        <v>125</v>
      </c>
      <c r="H1422" s="638">
        <v>0</v>
      </c>
      <c r="I1422" s="678">
        <v>125</v>
      </c>
      <c r="J1422" s="154"/>
    </row>
    <row r="1423" spans="1:10" ht="18">
      <c r="A1423" s="585">
        <v>1415</v>
      </c>
      <c r="B1423" s="665">
        <v>41085</v>
      </c>
      <c r="C1423" s="239" t="s">
        <v>4581</v>
      </c>
      <c r="D1423" s="650" t="s">
        <v>4582</v>
      </c>
      <c r="E1423" s="436" t="s">
        <v>1173</v>
      </c>
      <c r="F1423" s="678">
        <v>125</v>
      </c>
      <c r="G1423" s="678">
        <v>125</v>
      </c>
      <c r="H1423" s="638">
        <v>0</v>
      </c>
      <c r="I1423" s="678">
        <v>125</v>
      </c>
      <c r="J1423" s="154"/>
    </row>
    <row r="1424" spans="1:10" ht="18">
      <c r="A1424" s="585">
        <v>1416</v>
      </c>
      <c r="B1424" s="665">
        <v>41085</v>
      </c>
      <c r="C1424" s="239" t="s">
        <v>4583</v>
      </c>
      <c r="D1424" s="650" t="s">
        <v>4584</v>
      </c>
      <c r="E1424" s="436" t="s">
        <v>1173</v>
      </c>
      <c r="F1424" s="678">
        <v>125</v>
      </c>
      <c r="G1424" s="678">
        <v>125</v>
      </c>
      <c r="H1424" s="638">
        <v>0</v>
      </c>
      <c r="I1424" s="678">
        <v>125</v>
      </c>
      <c r="J1424" s="154"/>
    </row>
    <row r="1425" spans="1:10" ht="18">
      <c r="A1425" s="585">
        <v>1417</v>
      </c>
      <c r="B1425" s="665">
        <v>41085</v>
      </c>
      <c r="C1425" s="239" t="s">
        <v>4585</v>
      </c>
      <c r="D1425" s="650" t="s">
        <v>4586</v>
      </c>
      <c r="E1425" s="436" t="s">
        <v>1173</v>
      </c>
      <c r="F1425" s="678">
        <v>100</v>
      </c>
      <c r="G1425" s="678">
        <v>100</v>
      </c>
      <c r="H1425" s="638">
        <v>0</v>
      </c>
      <c r="I1425" s="678">
        <v>100</v>
      </c>
      <c r="J1425" s="154"/>
    </row>
    <row r="1426" spans="1:10" ht="18">
      <c r="A1426" s="585">
        <v>1418</v>
      </c>
      <c r="B1426" s="665">
        <v>41085</v>
      </c>
      <c r="C1426" s="239" t="s">
        <v>3362</v>
      </c>
      <c r="D1426" s="650" t="s">
        <v>3363</v>
      </c>
      <c r="E1426" s="436" t="s">
        <v>1173</v>
      </c>
      <c r="F1426" s="678">
        <v>100</v>
      </c>
      <c r="G1426" s="678">
        <v>100</v>
      </c>
      <c r="H1426" s="638">
        <v>0</v>
      </c>
      <c r="I1426" s="678">
        <v>100</v>
      </c>
      <c r="J1426" s="154"/>
    </row>
    <row r="1427" spans="1:10" ht="18">
      <c r="A1427" s="585">
        <v>1419</v>
      </c>
      <c r="B1427" s="665">
        <v>41085</v>
      </c>
      <c r="C1427" s="239" t="s">
        <v>4587</v>
      </c>
      <c r="D1427" s="650" t="s">
        <v>4588</v>
      </c>
      <c r="E1427" s="436" t="s">
        <v>1173</v>
      </c>
      <c r="F1427" s="678">
        <v>100</v>
      </c>
      <c r="G1427" s="678">
        <v>100</v>
      </c>
      <c r="H1427" s="638">
        <v>0</v>
      </c>
      <c r="I1427" s="678">
        <v>100</v>
      </c>
      <c r="J1427" s="154"/>
    </row>
    <row r="1428" spans="1:10" ht="18">
      <c r="A1428" s="585">
        <v>1420</v>
      </c>
      <c r="B1428" s="665">
        <v>41085</v>
      </c>
      <c r="C1428" s="239" t="s">
        <v>4589</v>
      </c>
      <c r="D1428" s="650" t="s">
        <v>4590</v>
      </c>
      <c r="E1428" s="436" t="s">
        <v>1173</v>
      </c>
      <c r="F1428" s="678">
        <v>100</v>
      </c>
      <c r="G1428" s="678">
        <v>100</v>
      </c>
      <c r="H1428" s="638">
        <v>0</v>
      </c>
      <c r="I1428" s="678">
        <v>100</v>
      </c>
      <c r="J1428" s="154"/>
    </row>
    <row r="1429" spans="1:10" ht="18">
      <c r="A1429" s="585">
        <v>1421</v>
      </c>
      <c r="B1429" s="665">
        <v>41085</v>
      </c>
      <c r="C1429" s="239" t="s">
        <v>4591</v>
      </c>
      <c r="D1429" s="650" t="s">
        <v>4592</v>
      </c>
      <c r="E1429" s="436" t="s">
        <v>1173</v>
      </c>
      <c r="F1429" s="678">
        <v>100</v>
      </c>
      <c r="G1429" s="678">
        <v>100</v>
      </c>
      <c r="H1429" s="638">
        <v>0</v>
      </c>
      <c r="I1429" s="678">
        <v>100</v>
      </c>
      <c r="J1429" s="154"/>
    </row>
    <row r="1430" spans="1:10" ht="18">
      <c r="A1430" s="585">
        <v>1422</v>
      </c>
      <c r="B1430" s="665">
        <v>41085</v>
      </c>
      <c r="C1430" s="239" t="s">
        <v>3388</v>
      </c>
      <c r="D1430" s="650" t="s">
        <v>4593</v>
      </c>
      <c r="E1430" s="436" t="s">
        <v>1173</v>
      </c>
      <c r="F1430" s="678">
        <v>100</v>
      </c>
      <c r="G1430" s="678">
        <v>100</v>
      </c>
      <c r="H1430" s="638">
        <v>0</v>
      </c>
      <c r="I1430" s="678">
        <v>100</v>
      </c>
      <c r="J1430" s="154"/>
    </row>
    <row r="1431" spans="1:10" ht="18">
      <c r="A1431" s="585">
        <v>1423</v>
      </c>
      <c r="B1431" s="665">
        <v>41085</v>
      </c>
      <c r="C1431" s="239" t="s">
        <v>4594</v>
      </c>
      <c r="D1431" s="650" t="s">
        <v>3359</v>
      </c>
      <c r="E1431" s="436" t="s">
        <v>1173</v>
      </c>
      <c r="F1431" s="678">
        <v>125</v>
      </c>
      <c r="G1431" s="678">
        <v>125</v>
      </c>
      <c r="H1431" s="638">
        <v>0</v>
      </c>
      <c r="I1431" s="678">
        <v>125</v>
      </c>
      <c r="J1431" s="154"/>
    </row>
    <row r="1432" spans="1:10" ht="18">
      <c r="A1432" s="585">
        <v>1424</v>
      </c>
      <c r="B1432" s="665">
        <v>41085</v>
      </c>
      <c r="C1432" s="239" t="s">
        <v>4595</v>
      </c>
      <c r="D1432" s="650" t="s">
        <v>4596</v>
      </c>
      <c r="E1432" s="436" t="s">
        <v>1173</v>
      </c>
      <c r="F1432" s="678">
        <v>100</v>
      </c>
      <c r="G1432" s="678">
        <v>100</v>
      </c>
      <c r="H1432" s="638">
        <v>0</v>
      </c>
      <c r="I1432" s="678">
        <v>100</v>
      </c>
      <c r="J1432" s="154"/>
    </row>
    <row r="1433" spans="1:10" ht="18">
      <c r="A1433" s="585">
        <v>1425</v>
      </c>
      <c r="B1433" s="665">
        <v>41085</v>
      </c>
      <c r="C1433" s="239" t="s">
        <v>4597</v>
      </c>
      <c r="D1433" s="650" t="s">
        <v>4598</v>
      </c>
      <c r="E1433" s="436" t="s">
        <v>1173</v>
      </c>
      <c r="F1433" s="678">
        <v>100</v>
      </c>
      <c r="G1433" s="678">
        <v>100</v>
      </c>
      <c r="H1433" s="638">
        <v>0</v>
      </c>
      <c r="I1433" s="678">
        <v>100</v>
      </c>
      <c r="J1433" s="154"/>
    </row>
    <row r="1434" spans="1:10" ht="18">
      <c r="A1434" s="585">
        <v>1426</v>
      </c>
      <c r="B1434" s="665">
        <v>41085</v>
      </c>
      <c r="C1434" s="239" t="s">
        <v>4599</v>
      </c>
      <c r="D1434" s="650" t="s">
        <v>4600</v>
      </c>
      <c r="E1434" s="436" t="s">
        <v>1173</v>
      </c>
      <c r="F1434" s="678">
        <v>100</v>
      </c>
      <c r="G1434" s="678">
        <v>100</v>
      </c>
      <c r="H1434" s="638">
        <v>0</v>
      </c>
      <c r="I1434" s="678">
        <v>100</v>
      </c>
      <c r="J1434" s="154"/>
    </row>
    <row r="1435" spans="1:10" ht="18">
      <c r="A1435" s="585">
        <v>1427</v>
      </c>
      <c r="B1435" s="665">
        <v>41085</v>
      </c>
      <c r="C1435" s="239" t="s">
        <v>4601</v>
      </c>
      <c r="D1435" s="650" t="s">
        <v>4602</v>
      </c>
      <c r="E1435" s="436" t="s">
        <v>1173</v>
      </c>
      <c r="F1435" s="678">
        <v>125</v>
      </c>
      <c r="G1435" s="678">
        <v>125</v>
      </c>
      <c r="H1435" s="638">
        <v>0</v>
      </c>
      <c r="I1435" s="678">
        <v>125</v>
      </c>
      <c r="J1435" s="154"/>
    </row>
    <row r="1436" spans="1:10" ht="18">
      <c r="A1436" s="585">
        <v>1428</v>
      </c>
      <c r="B1436" s="665">
        <v>41085</v>
      </c>
      <c r="C1436" s="239" t="s">
        <v>4603</v>
      </c>
      <c r="D1436" s="650" t="s">
        <v>4604</v>
      </c>
      <c r="E1436" s="436" t="s">
        <v>1173</v>
      </c>
      <c r="F1436" s="678">
        <v>100</v>
      </c>
      <c r="G1436" s="678">
        <v>100</v>
      </c>
      <c r="H1436" s="638">
        <v>0</v>
      </c>
      <c r="I1436" s="678">
        <v>100</v>
      </c>
      <c r="J1436" s="154"/>
    </row>
    <row r="1437" spans="1:10" ht="18">
      <c r="A1437" s="585">
        <v>1429</v>
      </c>
      <c r="B1437" s="665">
        <v>41085</v>
      </c>
      <c r="C1437" s="239" t="s">
        <v>4605</v>
      </c>
      <c r="D1437" s="650" t="s">
        <v>4606</v>
      </c>
      <c r="E1437" s="436" t="s">
        <v>1173</v>
      </c>
      <c r="F1437" s="678">
        <v>100</v>
      </c>
      <c r="G1437" s="678">
        <v>100</v>
      </c>
      <c r="H1437" s="638">
        <v>0</v>
      </c>
      <c r="I1437" s="678">
        <v>100</v>
      </c>
      <c r="J1437" s="154"/>
    </row>
    <row r="1438" spans="1:10" ht="18">
      <c r="A1438" s="585">
        <v>1430</v>
      </c>
      <c r="B1438" s="665">
        <v>41085</v>
      </c>
      <c r="C1438" s="239" t="s">
        <v>3386</v>
      </c>
      <c r="D1438" s="650" t="s">
        <v>3387</v>
      </c>
      <c r="E1438" s="436" t="s">
        <v>1173</v>
      </c>
      <c r="F1438" s="678">
        <v>162.5</v>
      </c>
      <c r="G1438" s="678">
        <v>162.5</v>
      </c>
      <c r="H1438" s="638">
        <v>0</v>
      </c>
      <c r="I1438" s="678">
        <v>162.5</v>
      </c>
      <c r="J1438" s="154"/>
    </row>
    <row r="1439" spans="1:10" ht="18">
      <c r="A1439" s="585">
        <v>1431</v>
      </c>
      <c r="B1439" s="665">
        <v>41085</v>
      </c>
      <c r="C1439" s="239" t="s">
        <v>3394</v>
      </c>
      <c r="D1439" s="650" t="s">
        <v>3395</v>
      </c>
      <c r="E1439" s="436" t="s">
        <v>1173</v>
      </c>
      <c r="F1439" s="678">
        <v>100</v>
      </c>
      <c r="G1439" s="678">
        <v>100</v>
      </c>
      <c r="H1439" s="638">
        <v>0</v>
      </c>
      <c r="I1439" s="678">
        <v>100</v>
      </c>
      <c r="J1439" s="154"/>
    </row>
    <row r="1440" spans="1:10" ht="18">
      <c r="A1440" s="585">
        <v>1432</v>
      </c>
      <c r="B1440" s="665">
        <v>41085</v>
      </c>
      <c r="C1440" s="239" t="s">
        <v>4607</v>
      </c>
      <c r="D1440" s="650" t="s">
        <v>4608</v>
      </c>
      <c r="E1440" s="436" t="s">
        <v>1173</v>
      </c>
      <c r="F1440" s="678">
        <v>100</v>
      </c>
      <c r="G1440" s="678">
        <v>100</v>
      </c>
      <c r="H1440" s="638">
        <v>0</v>
      </c>
      <c r="I1440" s="678">
        <v>100</v>
      </c>
      <c r="J1440" s="154"/>
    </row>
    <row r="1441" spans="1:10" ht="18">
      <c r="A1441" s="585">
        <v>1433</v>
      </c>
      <c r="B1441" s="665">
        <v>41085</v>
      </c>
      <c r="C1441" s="239" t="s">
        <v>4609</v>
      </c>
      <c r="D1441" s="650" t="s">
        <v>4610</v>
      </c>
      <c r="E1441" s="436" t="s">
        <v>1173</v>
      </c>
      <c r="F1441" s="678">
        <v>125</v>
      </c>
      <c r="G1441" s="678">
        <v>125</v>
      </c>
      <c r="H1441" s="638">
        <v>0</v>
      </c>
      <c r="I1441" s="678">
        <v>125</v>
      </c>
      <c r="J1441" s="154"/>
    </row>
    <row r="1442" spans="1:10" ht="18">
      <c r="A1442" s="585">
        <v>1434</v>
      </c>
      <c r="B1442" s="665">
        <v>41085</v>
      </c>
      <c r="C1442" s="239" t="s">
        <v>4611</v>
      </c>
      <c r="D1442" s="650" t="s">
        <v>4612</v>
      </c>
      <c r="E1442" s="436" t="s">
        <v>1173</v>
      </c>
      <c r="F1442" s="678">
        <v>100</v>
      </c>
      <c r="G1442" s="678">
        <v>100</v>
      </c>
      <c r="H1442" s="638">
        <v>0</v>
      </c>
      <c r="I1442" s="678">
        <v>100</v>
      </c>
      <c r="J1442" s="154"/>
    </row>
    <row r="1443" spans="1:10" ht="18">
      <c r="A1443" s="585">
        <v>1435</v>
      </c>
      <c r="B1443" s="665">
        <v>41085</v>
      </c>
      <c r="C1443" s="239" t="s">
        <v>4613</v>
      </c>
      <c r="D1443" s="650" t="s">
        <v>4614</v>
      </c>
      <c r="E1443" s="436" t="s">
        <v>1173</v>
      </c>
      <c r="F1443" s="678">
        <v>100</v>
      </c>
      <c r="G1443" s="678">
        <v>100</v>
      </c>
      <c r="H1443" s="638">
        <v>0</v>
      </c>
      <c r="I1443" s="678">
        <v>100</v>
      </c>
      <c r="J1443" s="154"/>
    </row>
    <row r="1444" spans="1:10" ht="18">
      <c r="A1444" s="585">
        <v>1436</v>
      </c>
      <c r="B1444" s="665">
        <v>41085</v>
      </c>
      <c r="C1444" s="239" t="s">
        <v>4615</v>
      </c>
      <c r="D1444" s="650" t="s">
        <v>4616</v>
      </c>
      <c r="E1444" s="436" t="s">
        <v>1173</v>
      </c>
      <c r="F1444" s="678">
        <v>125</v>
      </c>
      <c r="G1444" s="678">
        <v>125</v>
      </c>
      <c r="H1444" s="638">
        <v>0</v>
      </c>
      <c r="I1444" s="678">
        <v>125</v>
      </c>
      <c r="J1444" s="154"/>
    </row>
    <row r="1445" spans="1:10" ht="18">
      <c r="A1445" s="585">
        <v>1437</v>
      </c>
      <c r="B1445" s="665">
        <v>41085</v>
      </c>
      <c r="C1445" s="239" t="s">
        <v>4617</v>
      </c>
      <c r="D1445" s="650" t="s">
        <v>4618</v>
      </c>
      <c r="E1445" s="436" t="s">
        <v>1173</v>
      </c>
      <c r="F1445" s="678">
        <v>100</v>
      </c>
      <c r="G1445" s="678">
        <v>100</v>
      </c>
      <c r="H1445" s="638">
        <v>0</v>
      </c>
      <c r="I1445" s="678">
        <v>100</v>
      </c>
      <c r="J1445" s="154"/>
    </row>
    <row r="1446" spans="1:10" ht="18">
      <c r="A1446" s="585">
        <v>1438</v>
      </c>
      <c r="B1446" s="665">
        <v>41085</v>
      </c>
      <c r="C1446" s="239" t="s">
        <v>4619</v>
      </c>
      <c r="D1446" s="650" t="s">
        <v>4620</v>
      </c>
      <c r="E1446" s="436" t="s">
        <v>1173</v>
      </c>
      <c r="F1446" s="678">
        <v>100</v>
      </c>
      <c r="G1446" s="678">
        <v>100</v>
      </c>
      <c r="H1446" s="638">
        <v>0</v>
      </c>
      <c r="I1446" s="678">
        <v>100</v>
      </c>
      <c r="J1446" s="154"/>
    </row>
    <row r="1447" spans="1:10" ht="18">
      <c r="A1447" s="585">
        <v>1439</v>
      </c>
      <c r="B1447" s="665">
        <v>41085</v>
      </c>
      <c r="C1447" s="239" t="s">
        <v>4621</v>
      </c>
      <c r="D1447" s="650" t="s">
        <v>4622</v>
      </c>
      <c r="E1447" s="436" t="s">
        <v>1173</v>
      </c>
      <c r="F1447" s="678">
        <v>125</v>
      </c>
      <c r="G1447" s="678">
        <v>125</v>
      </c>
      <c r="H1447" s="638">
        <v>0</v>
      </c>
      <c r="I1447" s="678">
        <v>125</v>
      </c>
      <c r="J1447" s="154"/>
    </row>
    <row r="1448" spans="1:10" ht="18">
      <c r="A1448" s="585">
        <v>1440</v>
      </c>
      <c r="B1448" s="665">
        <v>41085</v>
      </c>
      <c r="C1448" s="239" t="s">
        <v>4623</v>
      </c>
      <c r="D1448" s="650" t="s">
        <v>4624</v>
      </c>
      <c r="E1448" s="436" t="s">
        <v>1173</v>
      </c>
      <c r="F1448" s="678">
        <v>162.5</v>
      </c>
      <c r="G1448" s="678">
        <v>162.5</v>
      </c>
      <c r="H1448" s="638">
        <v>0</v>
      </c>
      <c r="I1448" s="678">
        <v>162.5</v>
      </c>
      <c r="J1448" s="154"/>
    </row>
    <row r="1449" spans="1:10" ht="18">
      <c r="A1449" s="585">
        <v>1441</v>
      </c>
      <c r="B1449" s="665">
        <v>41085</v>
      </c>
      <c r="C1449" s="239" t="s">
        <v>4625</v>
      </c>
      <c r="D1449" s="650" t="s">
        <v>4626</v>
      </c>
      <c r="E1449" s="436" t="s">
        <v>1173</v>
      </c>
      <c r="F1449" s="678">
        <v>162.5</v>
      </c>
      <c r="G1449" s="678">
        <v>162.5</v>
      </c>
      <c r="H1449" s="638">
        <v>0</v>
      </c>
      <c r="I1449" s="678">
        <v>162.5</v>
      </c>
      <c r="J1449" s="154"/>
    </row>
    <row r="1450" spans="1:10" ht="18">
      <c r="A1450" s="585">
        <v>1442</v>
      </c>
      <c r="B1450" s="665">
        <v>41085</v>
      </c>
      <c r="C1450" s="239" t="s">
        <v>4627</v>
      </c>
      <c r="D1450" s="650" t="s">
        <v>4628</v>
      </c>
      <c r="E1450" s="436" t="s">
        <v>1173</v>
      </c>
      <c r="F1450" s="678">
        <v>162.5</v>
      </c>
      <c r="G1450" s="678">
        <v>162.5</v>
      </c>
      <c r="H1450" s="638">
        <v>0</v>
      </c>
      <c r="I1450" s="678">
        <v>162.5</v>
      </c>
      <c r="J1450" s="154"/>
    </row>
    <row r="1451" spans="1:10" ht="18">
      <c r="A1451" s="585">
        <v>1443</v>
      </c>
      <c r="B1451" s="665">
        <v>41085</v>
      </c>
      <c r="C1451" s="239" t="s">
        <v>4629</v>
      </c>
      <c r="D1451" s="650" t="s">
        <v>4630</v>
      </c>
      <c r="E1451" s="436" t="s">
        <v>1173</v>
      </c>
      <c r="F1451" s="678">
        <v>125</v>
      </c>
      <c r="G1451" s="678">
        <v>125</v>
      </c>
      <c r="H1451" s="638">
        <v>0</v>
      </c>
      <c r="I1451" s="678">
        <v>125</v>
      </c>
      <c r="J1451" s="154"/>
    </row>
    <row r="1452" spans="1:10" ht="18">
      <c r="A1452" s="585">
        <v>1444</v>
      </c>
      <c r="B1452" s="665">
        <v>41085</v>
      </c>
      <c r="C1452" s="239" t="s">
        <v>4631</v>
      </c>
      <c r="D1452" s="650" t="s">
        <v>4632</v>
      </c>
      <c r="E1452" s="436" t="s">
        <v>1173</v>
      </c>
      <c r="F1452" s="678">
        <v>162.5</v>
      </c>
      <c r="G1452" s="678">
        <v>162.5</v>
      </c>
      <c r="H1452" s="638">
        <v>0</v>
      </c>
      <c r="I1452" s="678">
        <v>162.5</v>
      </c>
      <c r="J1452" s="154"/>
    </row>
    <row r="1453" spans="1:10" ht="18">
      <c r="A1453" s="585">
        <v>1445</v>
      </c>
      <c r="B1453" s="665">
        <v>41085</v>
      </c>
      <c r="C1453" s="239" t="s">
        <v>4633</v>
      </c>
      <c r="D1453" s="650" t="s">
        <v>4634</v>
      </c>
      <c r="E1453" s="436" t="s">
        <v>1173</v>
      </c>
      <c r="F1453" s="678">
        <v>162.5</v>
      </c>
      <c r="G1453" s="678">
        <v>162.5</v>
      </c>
      <c r="H1453" s="638">
        <v>0</v>
      </c>
      <c r="I1453" s="678">
        <v>162.5</v>
      </c>
      <c r="J1453" s="154"/>
    </row>
    <row r="1454" spans="1:10" ht="18">
      <c r="A1454" s="585">
        <v>1446</v>
      </c>
      <c r="B1454" s="665">
        <v>41085</v>
      </c>
      <c r="C1454" s="239" t="s">
        <v>4635</v>
      </c>
      <c r="D1454" s="650" t="s">
        <v>4636</v>
      </c>
      <c r="E1454" s="436" t="s">
        <v>1173</v>
      </c>
      <c r="F1454" s="678">
        <v>125</v>
      </c>
      <c r="G1454" s="678">
        <v>125</v>
      </c>
      <c r="H1454" s="638">
        <v>0</v>
      </c>
      <c r="I1454" s="678">
        <v>125</v>
      </c>
      <c r="J1454" s="154"/>
    </row>
    <row r="1455" spans="1:10" ht="18">
      <c r="A1455" s="585">
        <v>1447</v>
      </c>
      <c r="B1455" s="665">
        <v>41085</v>
      </c>
      <c r="C1455" s="239" t="s">
        <v>4637</v>
      </c>
      <c r="D1455" s="650" t="s">
        <v>4638</v>
      </c>
      <c r="E1455" s="436" t="s">
        <v>1173</v>
      </c>
      <c r="F1455" s="678">
        <v>162.5</v>
      </c>
      <c r="G1455" s="678">
        <v>162.5</v>
      </c>
      <c r="H1455" s="638">
        <v>0</v>
      </c>
      <c r="I1455" s="678">
        <v>162.5</v>
      </c>
      <c r="J1455" s="154"/>
    </row>
    <row r="1456" spans="1:10" ht="18">
      <c r="A1456" s="585">
        <v>1448</v>
      </c>
      <c r="B1456" s="665">
        <v>41085</v>
      </c>
      <c r="C1456" s="239" t="s">
        <v>4639</v>
      </c>
      <c r="D1456" s="650" t="s">
        <v>4640</v>
      </c>
      <c r="E1456" s="436" t="s">
        <v>1173</v>
      </c>
      <c r="F1456" s="678">
        <v>162.5</v>
      </c>
      <c r="G1456" s="678">
        <v>162.5</v>
      </c>
      <c r="H1456" s="638">
        <v>0</v>
      </c>
      <c r="I1456" s="678">
        <v>162.5</v>
      </c>
      <c r="J1456" s="154"/>
    </row>
    <row r="1457" spans="1:10" ht="18">
      <c r="A1457" s="585">
        <v>1449</v>
      </c>
      <c r="B1457" s="665">
        <v>41085</v>
      </c>
      <c r="C1457" s="239" t="s">
        <v>4641</v>
      </c>
      <c r="D1457" s="650" t="s">
        <v>4642</v>
      </c>
      <c r="E1457" s="436" t="s">
        <v>1173</v>
      </c>
      <c r="F1457" s="678">
        <v>162.5</v>
      </c>
      <c r="G1457" s="678">
        <v>162.5</v>
      </c>
      <c r="H1457" s="638">
        <v>0</v>
      </c>
      <c r="I1457" s="678">
        <v>162.5</v>
      </c>
      <c r="J1457" s="154"/>
    </row>
    <row r="1458" spans="1:10" ht="18">
      <c r="A1458" s="585">
        <v>1450</v>
      </c>
      <c r="B1458" s="665">
        <v>41085</v>
      </c>
      <c r="C1458" s="239" t="s">
        <v>4643</v>
      </c>
      <c r="D1458" s="650" t="s">
        <v>4644</v>
      </c>
      <c r="E1458" s="436" t="s">
        <v>1173</v>
      </c>
      <c r="F1458" s="678">
        <v>162.5</v>
      </c>
      <c r="G1458" s="678">
        <v>162.5</v>
      </c>
      <c r="H1458" s="638">
        <v>0</v>
      </c>
      <c r="I1458" s="678">
        <v>162.5</v>
      </c>
      <c r="J1458" s="154"/>
    </row>
    <row r="1459" spans="1:10" ht="18">
      <c r="A1459" s="585">
        <v>1451</v>
      </c>
      <c r="B1459" s="665">
        <v>41085</v>
      </c>
      <c r="C1459" s="239" t="s">
        <v>4645</v>
      </c>
      <c r="D1459" s="650" t="s">
        <v>4646</v>
      </c>
      <c r="E1459" s="436" t="s">
        <v>1173</v>
      </c>
      <c r="F1459" s="678">
        <v>162.5</v>
      </c>
      <c r="G1459" s="678">
        <v>162.5</v>
      </c>
      <c r="H1459" s="638">
        <v>0</v>
      </c>
      <c r="I1459" s="678">
        <v>162.5</v>
      </c>
      <c r="J1459" s="154"/>
    </row>
    <row r="1460" spans="1:10" ht="18">
      <c r="A1460" s="585">
        <v>1452</v>
      </c>
      <c r="B1460" s="665">
        <v>41085</v>
      </c>
      <c r="C1460" s="239" t="s">
        <v>4647</v>
      </c>
      <c r="D1460" s="650" t="s">
        <v>4648</v>
      </c>
      <c r="E1460" s="436" t="s">
        <v>1173</v>
      </c>
      <c r="F1460" s="678">
        <v>100</v>
      </c>
      <c r="G1460" s="678">
        <v>100</v>
      </c>
      <c r="H1460" s="638">
        <v>0</v>
      </c>
      <c r="I1460" s="678">
        <v>100</v>
      </c>
      <c r="J1460" s="154"/>
    </row>
    <row r="1461" spans="1:10" ht="18">
      <c r="A1461" s="585">
        <v>1453</v>
      </c>
      <c r="B1461" s="665">
        <v>41085</v>
      </c>
      <c r="C1461" s="239" t="s">
        <v>4649</v>
      </c>
      <c r="D1461" s="650" t="s">
        <v>4650</v>
      </c>
      <c r="E1461" s="436" t="s">
        <v>1173</v>
      </c>
      <c r="F1461" s="678">
        <v>125</v>
      </c>
      <c r="G1461" s="678">
        <v>125</v>
      </c>
      <c r="H1461" s="638">
        <v>0</v>
      </c>
      <c r="I1461" s="678">
        <v>125</v>
      </c>
      <c r="J1461" s="154"/>
    </row>
    <row r="1462" spans="1:10" ht="18">
      <c r="A1462" s="585">
        <v>1454</v>
      </c>
      <c r="B1462" s="665">
        <v>41085</v>
      </c>
      <c r="C1462" s="239" t="s">
        <v>4651</v>
      </c>
      <c r="D1462" s="650" t="s">
        <v>4652</v>
      </c>
      <c r="E1462" s="436" t="s">
        <v>1173</v>
      </c>
      <c r="F1462" s="678">
        <v>162.5</v>
      </c>
      <c r="G1462" s="678">
        <v>162.5</v>
      </c>
      <c r="H1462" s="638">
        <v>0</v>
      </c>
      <c r="I1462" s="678">
        <v>162.5</v>
      </c>
      <c r="J1462" s="154"/>
    </row>
    <row r="1463" spans="1:10" ht="18">
      <c r="A1463" s="585">
        <v>1455</v>
      </c>
      <c r="B1463" s="665">
        <v>41085</v>
      </c>
      <c r="C1463" s="239" t="s">
        <v>4653</v>
      </c>
      <c r="D1463" s="650" t="s">
        <v>4654</v>
      </c>
      <c r="E1463" s="436" t="s">
        <v>1173</v>
      </c>
      <c r="F1463" s="678">
        <v>162.5</v>
      </c>
      <c r="G1463" s="678">
        <v>162.5</v>
      </c>
      <c r="H1463" s="638">
        <v>0</v>
      </c>
      <c r="I1463" s="678">
        <v>162.5</v>
      </c>
      <c r="J1463" s="154"/>
    </row>
    <row r="1464" spans="1:10" ht="18">
      <c r="A1464" s="585">
        <v>1456</v>
      </c>
      <c r="B1464" s="665">
        <v>41085</v>
      </c>
      <c r="C1464" s="239" t="s">
        <v>4655</v>
      </c>
      <c r="D1464" s="650" t="s">
        <v>4656</v>
      </c>
      <c r="E1464" s="436" t="s">
        <v>1173</v>
      </c>
      <c r="F1464" s="678">
        <v>162.5</v>
      </c>
      <c r="G1464" s="678">
        <v>162.5</v>
      </c>
      <c r="H1464" s="638">
        <v>0</v>
      </c>
      <c r="I1464" s="678">
        <v>162.5</v>
      </c>
      <c r="J1464" s="154"/>
    </row>
    <row r="1465" spans="1:10" ht="18">
      <c r="A1465" s="585">
        <v>1457</v>
      </c>
      <c r="B1465" s="665">
        <v>41085</v>
      </c>
      <c r="C1465" s="239" t="s">
        <v>4657</v>
      </c>
      <c r="D1465" s="650" t="s">
        <v>4658</v>
      </c>
      <c r="E1465" s="436" t="s">
        <v>1173</v>
      </c>
      <c r="F1465" s="678">
        <v>162.5</v>
      </c>
      <c r="G1465" s="678">
        <v>162.5</v>
      </c>
      <c r="H1465" s="638">
        <v>0</v>
      </c>
      <c r="I1465" s="678">
        <v>162.5</v>
      </c>
      <c r="J1465" s="154"/>
    </row>
    <row r="1466" spans="1:10" ht="18">
      <c r="A1466" s="585">
        <v>1458</v>
      </c>
      <c r="B1466" s="665">
        <v>41085</v>
      </c>
      <c r="C1466" s="239" t="s">
        <v>4659</v>
      </c>
      <c r="D1466" s="650" t="s">
        <v>4660</v>
      </c>
      <c r="E1466" s="436" t="s">
        <v>1173</v>
      </c>
      <c r="F1466" s="678">
        <v>162.5</v>
      </c>
      <c r="G1466" s="678">
        <v>162.5</v>
      </c>
      <c r="H1466" s="638">
        <v>0</v>
      </c>
      <c r="I1466" s="678">
        <v>162.5</v>
      </c>
      <c r="J1466" s="154"/>
    </row>
    <row r="1467" spans="1:10" ht="18">
      <c r="A1467" s="585">
        <v>1459</v>
      </c>
      <c r="B1467" s="665">
        <v>41085</v>
      </c>
      <c r="C1467" s="239" t="s">
        <v>4661</v>
      </c>
      <c r="D1467" s="650" t="s">
        <v>4662</v>
      </c>
      <c r="E1467" s="436" t="s">
        <v>1173</v>
      </c>
      <c r="F1467" s="678">
        <v>162.5</v>
      </c>
      <c r="G1467" s="678">
        <v>162.5</v>
      </c>
      <c r="H1467" s="638">
        <v>0</v>
      </c>
      <c r="I1467" s="678">
        <v>162.5</v>
      </c>
      <c r="J1467" s="154"/>
    </row>
    <row r="1468" spans="1:10" ht="18">
      <c r="A1468" s="585">
        <v>1460</v>
      </c>
      <c r="B1468" s="665">
        <v>41085</v>
      </c>
      <c r="C1468" s="239" t="s">
        <v>4663</v>
      </c>
      <c r="D1468" s="650" t="s">
        <v>4664</v>
      </c>
      <c r="E1468" s="436" t="s">
        <v>1173</v>
      </c>
      <c r="F1468" s="678">
        <v>100</v>
      </c>
      <c r="G1468" s="678">
        <v>100</v>
      </c>
      <c r="H1468" s="638">
        <v>0</v>
      </c>
      <c r="I1468" s="678">
        <v>100</v>
      </c>
      <c r="J1468" s="154"/>
    </row>
    <row r="1469" spans="1:10" ht="18">
      <c r="A1469" s="585">
        <v>1461</v>
      </c>
      <c r="B1469" s="665">
        <v>41085</v>
      </c>
      <c r="C1469" s="239" t="s">
        <v>4665</v>
      </c>
      <c r="D1469" s="650" t="s">
        <v>4666</v>
      </c>
      <c r="E1469" s="436" t="s">
        <v>1173</v>
      </c>
      <c r="F1469" s="678">
        <v>162.5</v>
      </c>
      <c r="G1469" s="678">
        <v>162.5</v>
      </c>
      <c r="H1469" s="638">
        <v>0</v>
      </c>
      <c r="I1469" s="678">
        <v>162.5</v>
      </c>
      <c r="J1469" s="154"/>
    </row>
    <row r="1470" spans="1:10" ht="18">
      <c r="A1470" s="585">
        <v>1462</v>
      </c>
      <c r="B1470" s="665">
        <v>41083</v>
      </c>
      <c r="C1470" s="239" t="s">
        <v>4667</v>
      </c>
      <c r="D1470" s="650" t="s">
        <v>4668</v>
      </c>
      <c r="E1470" s="436" t="s">
        <v>1173</v>
      </c>
      <c r="F1470" s="678">
        <v>100</v>
      </c>
      <c r="G1470" s="678">
        <v>100</v>
      </c>
      <c r="H1470" s="638">
        <v>0</v>
      </c>
      <c r="I1470" s="678">
        <v>100</v>
      </c>
      <c r="J1470" s="154"/>
    </row>
    <row r="1471" spans="1:10" ht="18">
      <c r="A1471" s="585">
        <v>1463</v>
      </c>
      <c r="B1471" s="665">
        <v>41083</v>
      </c>
      <c r="C1471" s="239" t="s">
        <v>4669</v>
      </c>
      <c r="D1471" s="650" t="s">
        <v>4670</v>
      </c>
      <c r="E1471" s="436" t="s">
        <v>1173</v>
      </c>
      <c r="F1471" s="678">
        <v>100</v>
      </c>
      <c r="G1471" s="678">
        <v>100</v>
      </c>
      <c r="H1471" s="638">
        <v>0</v>
      </c>
      <c r="I1471" s="678">
        <v>100</v>
      </c>
      <c r="J1471" s="154"/>
    </row>
    <row r="1472" spans="1:10" ht="18">
      <c r="A1472" s="585">
        <v>1464</v>
      </c>
      <c r="B1472" s="665">
        <v>41083</v>
      </c>
      <c r="C1472" s="239" t="s">
        <v>4671</v>
      </c>
      <c r="D1472" s="650" t="s">
        <v>4672</v>
      </c>
      <c r="E1472" s="436" t="s">
        <v>1173</v>
      </c>
      <c r="F1472" s="678">
        <v>125</v>
      </c>
      <c r="G1472" s="678">
        <v>125</v>
      </c>
      <c r="H1472" s="638">
        <v>0</v>
      </c>
      <c r="I1472" s="678">
        <v>125</v>
      </c>
      <c r="J1472" s="154"/>
    </row>
    <row r="1473" spans="1:10" ht="18">
      <c r="A1473" s="585">
        <v>1465</v>
      </c>
      <c r="B1473" s="665">
        <v>41083</v>
      </c>
      <c r="C1473" s="239" t="s">
        <v>4673</v>
      </c>
      <c r="D1473" s="650" t="s">
        <v>4674</v>
      </c>
      <c r="E1473" s="436" t="s">
        <v>1173</v>
      </c>
      <c r="F1473" s="678">
        <v>125</v>
      </c>
      <c r="G1473" s="678">
        <v>125</v>
      </c>
      <c r="H1473" s="638">
        <v>0</v>
      </c>
      <c r="I1473" s="678">
        <v>125</v>
      </c>
      <c r="J1473" s="154"/>
    </row>
    <row r="1474" spans="1:10" ht="18">
      <c r="A1474" s="585">
        <v>1466</v>
      </c>
      <c r="B1474" s="665">
        <v>41083</v>
      </c>
      <c r="C1474" s="239" t="s">
        <v>4675</v>
      </c>
      <c r="D1474" s="650" t="s">
        <v>4676</v>
      </c>
      <c r="E1474" s="436" t="s">
        <v>1173</v>
      </c>
      <c r="F1474" s="678">
        <v>125</v>
      </c>
      <c r="G1474" s="678">
        <v>125</v>
      </c>
      <c r="H1474" s="638">
        <v>0</v>
      </c>
      <c r="I1474" s="678">
        <v>125</v>
      </c>
      <c r="J1474" s="154"/>
    </row>
    <row r="1475" spans="1:10" ht="18">
      <c r="A1475" s="585">
        <v>1467</v>
      </c>
      <c r="B1475" s="665">
        <v>41083</v>
      </c>
      <c r="C1475" s="239" t="s">
        <v>4677</v>
      </c>
      <c r="D1475" s="650" t="s">
        <v>4678</v>
      </c>
      <c r="E1475" s="436" t="s">
        <v>1173</v>
      </c>
      <c r="F1475" s="678">
        <v>125</v>
      </c>
      <c r="G1475" s="678">
        <v>125</v>
      </c>
      <c r="H1475" s="638">
        <v>0</v>
      </c>
      <c r="I1475" s="678">
        <v>125</v>
      </c>
      <c r="J1475" s="154"/>
    </row>
    <row r="1476" spans="1:10" ht="18">
      <c r="A1476" s="585">
        <v>1468</v>
      </c>
      <c r="B1476" s="665">
        <v>41083</v>
      </c>
      <c r="C1476" s="239" t="s">
        <v>4679</v>
      </c>
      <c r="D1476" s="650" t="s">
        <v>4680</v>
      </c>
      <c r="E1476" s="436" t="s">
        <v>1173</v>
      </c>
      <c r="F1476" s="678">
        <v>125</v>
      </c>
      <c r="G1476" s="678">
        <v>125</v>
      </c>
      <c r="H1476" s="638">
        <v>0</v>
      </c>
      <c r="I1476" s="678">
        <v>125</v>
      </c>
      <c r="J1476" s="154"/>
    </row>
    <row r="1477" spans="1:10" ht="18">
      <c r="A1477" s="585">
        <v>1469</v>
      </c>
      <c r="B1477" s="665">
        <v>41083</v>
      </c>
      <c r="C1477" s="239" t="s">
        <v>4681</v>
      </c>
      <c r="D1477" s="650" t="s">
        <v>4682</v>
      </c>
      <c r="E1477" s="436" t="s">
        <v>1173</v>
      </c>
      <c r="F1477" s="678">
        <v>100</v>
      </c>
      <c r="G1477" s="678">
        <v>100</v>
      </c>
      <c r="H1477" s="638">
        <v>0</v>
      </c>
      <c r="I1477" s="678">
        <v>100</v>
      </c>
      <c r="J1477" s="154"/>
    </row>
    <row r="1478" spans="1:10" ht="18">
      <c r="A1478" s="585">
        <v>1470</v>
      </c>
      <c r="B1478" s="665">
        <v>41083</v>
      </c>
      <c r="C1478" s="239" t="s">
        <v>4683</v>
      </c>
      <c r="D1478" s="650" t="s">
        <v>4684</v>
      </c>
      <c r="E1478" s="436" t="s">
        <v>1173</v>
      </c>
      <c r="F1478" s="678">
        <v>100</v>
      </c>
      <c r="G1478" s="678">
        <v>100</v>
      </c>
      <c r="H1478" s="638">
        <v>0</v>
      </c>
      <c r="I1478" s="678">
        <v>100</v>
      </c>
      <c r="J1478" s="154"/>
    </row>
    <row r="1479" spans="1:10" ht="18">
      <c r="A1479" s="585">
        <v>1471</v>
      </c>
      <c r="B1479" s="665">
        <v>41083</v>
      </c>
      <c r="C1479" s="239" t="s">
        <v>4685</v>
      </c>
      <c r="D1479" s="650" t="s">
        <v>4686</v>
      </c>
      <c r="E1479" s="436" t="s">
        <v>1173</v>
      </c>
      <c r="F1479" s="678">
        <v>100</v>
      </c>
      <c r="G1479" s="678">
        <v>100</v>
      </c>
      <c r="H1479" s="638">
        <v>0</v>
      </c>
      <c r="I1479" s="678">
        <v>100</v>
      </c>
      <c r="J1479" s="154"/>
    </row>
    <row r="1480" spans="1:10" ht="18">
      <c r="A1480" s="585">
        <v>1472</v>
      </c>
      <c r="B1480" s="665">
        <v>41083</v>
      </c>
      <c r="C1480" s="239" t="s">
        <v>4687</v>
      </c>
      <c r="D1480" s="650" t="s">
        <v>4688</v>
      </c>
      <c r="E1480" s="436" t="s">
        <v>1173</v>
      </c>
      <c r="F1480" s="678">
        <v>100</v>
      </c>
      <c r="G1480" s="678">
        <v>100</v>
      </c>
      <c r="H1480" s="638">
        <v>0</v>
      </c>
      <c r="I1480" s="678">
        <v>100</v>
      </c>
      <c r="J1480" s="154"/>
    </row>
    <row r="1481" spans="1:10" ht="18">
      <c r="A1481" s="585">
        <v>1473</v>
      </c>
      <c r="B1481" s="665">
        <v>41083</v>
      </c>
      <c r="C1481" s="239" t="s">
        <v>4689</v>
      </c>
      <c r="D1481" s="650" t="s">
        <v>4690</v>
      </c>
      <c r="E1481" s="436" t="s">
        <v>1173</v>
      </c>
      <c r="F1481" s="678">
        <v>125</v>
      </c>
      <c r="G1481" s="678">
        <v>125</v>
      </c>
      <c r="H1481" s="638">
        <v>0</v>
      </c>
      <c r="I1481" s="678">
        <v>125</v>
      </c>
      <c r="J1481" s="154"/>
    </row>
    <row r="1482" spans="1:10" ht="18">
      <c r="A1482" s="585">
        <v>1474</v>
      </c>
      <c r="B1482" s="665">
        <v>41083</v>
      </c>
      <c r="C1482" s="239" t="s">
        <v>4691</v>
      </c>
      <c r="D1482" s="650" t="s">
        <v>4692</v>
      </c>
      <c r="E1482" s="436" t="s">
        <v>1173</v>
      </c>
      <c r="F1482" s="678">
        <v>125</v>
      </c>
      <c r="G1482" s="678">
        <v>125</v>
      </c>
      <c r="H1482" s="638">
        <v>0</v>
      </c>
      <c r="I1482" s="678">
        <v>125</v>
      </c>
      <c r="J1482" s="154"/>
    </row>
    <row r="1483" spans="1:10" ht="18">
      <c r="A1483" s="585">
        <v>1475</v>
      </c>
      <c r="B1483" s="665">
        <v>41083</v>
      </c>
      <c r="C1483" s="239" t="s">
        <v>4693</v>
      </c>
      <c r="D1483" s="650" t="s">
        <v>4694</v>
      </c>
      <c r="E1483" s="436" t="s">
        <v>1173</v>
      </c>
      <c r="F1483" s="678">
        <v>162.5</v>
      </c>
      <c r="G1483" s="678">
        <v>162.5</v>
      </c>
      <c r="H1483" s="638">
        <v>0</v>
      </c>
      <c r="I1483" s="678">
        <v>162.5</v>
      </c>
      <c r="J1483" s="154"/>
    </row>
    <row r="1484" spans="1:10" ht="18">
      <c r="A1484" s="585">
        <v>1476</v>
      </c>
      <c r="B1484" s="665">
        <v>41083</v>
      </c>
      <c r="C1484" s="239" t="s">
        <v>4695</v>
      </c>
      <c r="D1484" s="650" t="s">
        <v>4696</v>
      </c>
      <c r="E1484" s="436" t="s">
        <v>1173</v>
      </c>
      <c r="F1484" s="678">
        <v>125</v>
      </c>
      <c r="G1484" s="678">
        <v>125</v>
      </c>
      <c r="H1484" s="638">
        <v>0</v>
      </c>
      <c r="I1484" s="678">
        <v>125</v>
      </c>
      <c r="J1484" s="154"/>
    </row>
    <row r="1485" spans="1:10" ht="18">
      <c r="A1485" s="585">
        <v>1477</v>
      </c>
      <c r="B1485" s="665">
        <v>41083</v>
      </c>
      <c r="C1485" s="239" t="s">
        <v>4697</v>
      </c>
      <c r="D1485" s="650" t="s">
        <v>4698</v>
      </c>
      <c r="E1485" s="436" t="s">
        <v>1173</v>
      </c>
      <c r="F1485" s="678">
        <v>125</v>
      </c>
      <c r="G1485" s="678">
        <v>125</v>
      </c>
      <c r="H1485" s="638">
        <v>0</v>
      </c>
      <c r="I1485" s="678">
        <v>125</v>
      </c>
      <c r="J1485" s="154"/>
    </row>
    <row r="1486" spans="1:10" ht="18">
      <c r="A1486" s="585">
        <v>1478</v>
      </c>
      <c r="B1486" s="665">
        <v>41083</v>
      </c>
      <c r="C1486" s="239" t="s">
        <v>4699</v>
      </c>
      <c r="D1486" s="650" t="s">
        <v>4700</v>
      </c>
      <c r="E1486" s="436" t="s">
        <v>1173</v>
      </c>
      <c r="F1486" s="678">
        <v>162.5</v>
      </c>
      <c r="G1486" s="678">
        <v>162.5</v>
      </c>
      <c r="H1486" s="638">
        <v>0</v>
      </c>
      <c r="I1486" s="678">
        <v>162.5</v>
      </c>
      <c r="J1486" s="154"/>
    </row>
    <row r="1487" spans="1:10" ht="18">
      <c r="A1487" s="585">
        <v>1479</v>
      </c>
      <c r="B1487" s="665">
        <v>41083</v>
      </c>
      <c r="C1487" s="239" t="s">
        <v>4701</v>
      </c>
      <c r="D1487" s="650" t="s">
        <v>4702</v>
      </c>
      <c r="E1487" s="436" t="s">
        <v>1173</v>
      </c>
      <c r="F1487" s="678">
        <v>162.5</v>
      </c>
      <c r="G1487" s="678">
        <v>162.5</v>
      </c>
      <c r="H1487" s="638">
        <v>0</v>
      </c>
      <c r="I1487" s="678">
        <v>162.5</v>
      </c>
      <c r="J1487" s="154"/>
    </row>
    <row r="1488" spans="1:10" ht="18">
      <c r="A1488" s="585">
        <v>1480</v>
      </c>
      <c r="B1488" s="665">
        <v>41083</v>
      </c>
      <c r="C1488" s="239" t="s">
        <v>4703</v>
      </c>
      <c r="D1488" s="650" t="s">
        <v>4704</v>
      </c>
      <c r="E1488" s="436" t="s">
        <v>1173</v>
      </c>
      <c r="F1488" s="678">
        <v>125</v>
      </c>
      <c r="G1488" s="678">
        <v>125</v>
      </c>
      <c r="H1488" s="638">
        <v>0</v>
      </c>
      <c r="I1488" s="678">
        <v>125</v>
      </c>
      <c r="J1488" s="154"/>
    </row>
    <row r="1489" spans="1:10" ht="18">
      <c r="A1489" s="585">
        <v>1481</v>
      </c>
      <c r="B1489" s="665">
        <v>41083</v>
      </c>
      <c r="C1489" s="239" t="s">
        <v>4705</v>
      </c>
      <c r="D1489" s="650" t="s">
        <v>4706</v>
      </c>
      <c r="E1489" s="436" t="s">
        <v>1173</v>
      </c>
      <c r="F1489" s="678">
        <v>125</v>
      </c>
      <c r="G1489" s="678">
        <v>125</v>
      </c>
      <c r="H1489" s="638">
        <v>0</v>
      </c>
      <c r="I1489" s="678">
        <v>125</v>
      </c>
      <c r="J1489" s="154"/>
    </row>
    <row r="1490" spans="1:10" ht="18">
      <c r="A1490" s="585">
        <v>1482</v>
      </c>
      <c r="B1490" s="665">
        <v>41083</v>
      </c>
      <c r="C1490" s="239" t="s">
        <v>4707</v>
      </c>
      <c r="D1490" s="650" t="s">
        <v>4708</v>
      </c>
      <c r="E1490" s="436" t="s">
        <v>1173</v>
      </c>
      <c r="F1490" s="678">
        <v>125</v>
      </c>
      <c r="G1490" s="678">
        <v>125</v>
      </c>
      <c r="H1490" s="638">
        <v>0</v>
      </c>
      <c r="I1490" s="678">
        <v>125</v>
      </c>
      <c r="J1490" s="154"/>
    </row>
    <row r="1491" spans="1:10" ht="18">
      <c r="A1491" s="585">
        <v>1483</v>
      </c>
      <c r="B1491" s="665">
        <v>41083</v>
      </c>
      <c r="C1491" s="239" t="s">
        <v>4709</v>
      </c>
      <c r="D1491" s="650" t="s">
        <v>4710</v>
      </c>
      <c r="E1491" s="436" t="s">
        <v>1173</v>
      </c>
      <c r="F1491" s="678">
        <v>125</v>
      </c>
      <c r="G1491" s="678">
        <v>125</v>
      </c>
      <c r="H1491" s="638">
        <v>0</v>
      </c>
      <c r="I1491" s="678">
        <v>125</v>
      </c>
      <c r="J1491" s="154"/>
    </row>
    <row r="1492" spans="1:10" ht="18">
      <c r="A1492" s="585">
        <v>1484</v>
      </c>
      <c r="B1492" s="665">
        <v>41083</v>
      </c>
      <c r="C1492" s="239" t="s">
        <v>4711</v>
      </c>
      <c r="D1492" s="650" t="s">
        <v>4712</v>
      </c>
      <c r="E1492" s="436" t="s">
        <v>1173</v>
      </c>
      <c r="F1492" s="678">
        <v>125</v>
      </c>
      <c r="G1492" s="678">
        <v>125</v>
      </c>
      <c r="H1492" s="638">
        <v>0</v>
      </c>
      <c r="I1492" s="678">
        <v>125</v>
      </c>
      <c r="J1492" s="154"/>
    </row>
    <row r="1493" spans="1:10" ht="18">
      <c r="A1493" s="585">
        <v>1485</v>
      </c>
      <c r="B1493" s="665">
        <v>41083</v>
      </c>
      <c r="C1493" s="239" t="s">
        <v>4713</v>
      </c>
      <c r="D1493" s="650" t="s">
        <v>4714</v>
      </c>
      <c r="E1493" s="436" t="s">
        <v>1173</v>
      </c>
      <c r="F1493" s="678">
        <v>125</v>
      </c>
      <c r="G1493" s="678">
        <v>125</v>
      </c>
      <c r="H1493" s="638">
        <v>0</v>
      </c>
      <c r="I1493" s="678">
        <v>125</v>
      </c>
      <c r="J1493" s="154"/>
    </row>
    <row r="1494" spans="1:10" ht="18">
      <c r="A1494" s="585">
        <v>1486</v>
      </c>
      <c r="B1494" s="665">
        <v>41083</v>
      </c>
      <c r="C1494" s="239" t="s">
        <v>4715</v>
      </c>
      <c r="D1494" s="650" t="s">
        <v>4716</v>
      </c>
      <c r="E1494" s="436" t="s">
        <v>1173</v>
      </c>
      <c r="F1494" s="678">
        <v>125</v>
      </c>
      <c r="G1494" s="678">
        <v>125</v>
      </c>
      <c r="H1494" s="638">
        <v>0</v>
      </c>
      <c r="I1494" s="678">
        <v>125</v>
      </c>
      <c r="J1494" s="154"/>
    </row>
    <row r="1495" spans="1:10" ht="18">
      <c r="A1495" s="585">
        <v>1487</v>
      </c>
      <c r="B1495" s="665">
        <v>41083</v>
      </c>
      <c r="C1495" s="239" t="s">
        <v>4717</v>
      </c>
      <c r="D1495" s="650" t="s">
        <v>4718</v>
      </c>
      <c r="E1495" s="436" t="s">
        <v>1173</v>
      </c>
      <c r="F1495" s="678">
        <v>125</v>
      </c>
      <c r="G1495" s="678">
        <v>125</v>
      </c>
      <c r="H1495" s="638">
        <v>0</v>
      </c>
      <c r="I1495" s="678">
        <v>125</v>
      </c>
      <c r="J1495" s="154"/>
    </row>
    <row r="1496" spans="1:10" ht="18">
      <c r="A1496" s="585">
        <v>1488</v>
      </c>
      <c r="B1496" s="665">
        <v>41083</v>
      </c>
      <c r="C1496" s="239" t="s">
        <v>4719</v>
      </c>
      <c r="D1496" s="650" t="s">
        <v>4720</v>
      </c>
      <c r="E1496" s="436" t="s">
        <v>1173</v>
      </c>
      <c r="F1496" s="678">
        <v>125</v>
      </c>
      <c r="G1496" s="678">
        <v>125</v>
      </c>
      <c r="H1496" s="638">
        <v>0</v>
      </c>
      <c r="I1496" s="678">
        <v>125</v>
      </c>
      <c r="J1496" s="154"/>
    </row>
    <row r="1497" spans="1:10" ht="18">
      <c r="A1497" s="585">
        <v>1489</v>
      </c>
      <c r="B1497" s="665">
        <v>41083</v>
      </c>
      <c r="C1497" s="239" t="s">
        <v>4721</v>
      </c>
      <c r="D1497" s="650" t="s">
        <v>4722</v>
      </c>
      <c r="E1497" s="436" t="s">
        <v>1173</v>
      </c>
      <c r="F1497" s="678">
        <v>125</v>
      </c>
      <c r="G1497" s="678">
        <v>125</v>
      </c>
      <c r="H1497" s="638">
        <v>0</v>
      </c>
      <c r="I1497" s="678">
        <v>125</v>
      </c>
      <c r="J1497" s="154"/>
    </row>
    <row r="1498" spans="1:10" ht="18">
      <c r="A1498" s="585">
        <v>1490</v>
      </c>
      <c r="B1498" s="665">
        <v>41083</v>
      </c>
      <c r="C1498" s="239" t="s">
        <v>4723</v>
      </c>
      <c r="D1498" s="650" t="s">
        <v>4724</v>
      </c>
      <c r="E1498" s="436" t="s">
        <v>1173</v>
      </c>
      <c r="F1498" s="678">
        <v>125</v>
      </c>
      <c r="G1498" s="678">
        <v>125</v>
      </c>
      <c r="H1498" s="638">
        <v>0</v>
      </c>
      <c r="I1498" s="678">
        <v>125</v>
      </c>
      <c r="J1498" s="154"/>
    </row>
    <row r="1499" spans="1:10" ht="18">
      <c r="A1499" s="585">
        <v>1491</v>
      </c>
      <c r="B1499" s="665">
        <v>41083</v>
      </c>
      <c r="C1499" s="239" t="s">
        <v>4725</v>
      </c>
      <c r="D1499" s="650" t="s">
        <v>4726</v>
      </c>
      <c r="E1499" s="436" t="s">
        <v>1173</v>
      </c>
      <c r="F1499" s="678">
        <v>125</v>
      </c>
      <c r="G1499" s="678">
        <v>125</v>
      </c>
      <c r="H1499" s="638">
        <v>0</v>
      </c>
      <c r="I1499" s="678">
        <v>125</v>
      </c>
      <c r="J1499" s="154"/>
    </row>
    <row r="1500" spans="1:10" ht="18">
      <c r="A1500" s="585">
        <v>1492</v>
      </c>
      <c r="B1500" s="665">
        <v>41083</v>
      </c>
      <c r="C1500" s="239" t="s">
        <v>4727</v>
      </c>
      <c r="D1500" s="650" t="s">
        <v>4728</v>
      </c>
      <c r="E1500" s="436" t="s">
        <v>1173</v>
      </c>
      <c r="F1500" s="678">
        <v>125</v>
      </c>
      <c r="G1500" s="678">
        <v>125</v>
      </c>
      <c r="H1500" s="638">
        <v>0</v>
      </c>
      <c r="I1500" s="678">
        <v>125</v>
      </c>
      <c r="J1500" s="154"/>
    </row>
    <row r="1501" spans="1:10" ht="18">
      <c r="A1501" s="585">
        <v>1493</v>
      </c>
      <c r="B1501" s="665">
        <v>41083</v>
      </c>
      <c r="C1501" s="239" t="s">
        <v>4729</v>
      </c>
      <c r="D1501" s="650" t="s">
        <v>4730</v>
      </c>
      <c r="E1501" s="436" t="s">
        <v>1173</v>
      </c>
      <c r="F1501" s="678">
        <v>162.5</v>
      </c>
      <c r="G1501" s="678">
        <v>162.5</v>
      </c>
      <c r="H1501" s="638">
        <v>0</v>
      </c>
      <c r="I1501" s="678">
        <v>162.5</v>
      </c>
      <c r="J1501" s="154"/>
    </row>
    <row r="1502" spans="1:10" ht="18">
      <c r="A1502" s="585">
        <v>1494</v>
      </c>
      <c r="B1502" s="665">
        <v>41083</v>
      </c>
      <c r="C1502" s="239" t="s">
        <v>4731</v>
      </c>
      <c r="D1502" s="650" t="s">
        <v>4732</v>
      </c>
      <c r="E1502" s="436" t="s">
        <v>1173</v>
      </c>
      <c r="F1502" s="678">
        <v>162.5</v>
      </c>
      <c r="G1502" s="678">
        <v>162.5</v>
      </c>
      <c r="H1502" s="638">
        <v>0</v>
      </c>
      <c r="I1502" s="678">
        <v>162.5</v>
      </c>
      <c r="J1502" s="154"/>
    </row>
    <row r="1503" spans="1:10" ht="18">
      <c r="A1503" s="585">
        <v>1495</v>
      </c>
      <c r="B1503" s="665">
        <v>41083</v>
      </c>
      <c r="C1503" s="239" t="s">
        <v>4733</v>
      </c>
      <c r="D1503" s="650" t="s">
        <v>4734</v>
      </c>
      <c r="E1503" s="436" t="s">
        <v>1173</v>
      </c>
      <c r="F1503" s="678">
        <v>162.5</v>
      </c>
      <c r="G1503" s="678">
        <v>162.5</v>
      </c>
      <c r="H1503" s="638">
        <v>0</v>
      </c>
      <c r="I1503" s="678">
        <v>162.5</v>
      </c>
      <c r="J1503" s="154"/>
    </row>
    <row r="1504" spans="1:10" ht="18">
      <c r="A1504" s="585">
        <v>1496</v>
      </c>
      <c r="B1504" s="665">
        <v>41083</v>
      </c>
      <c r="C1504" s="239" t="s">
        <v>4735</v>
      </c>
      <c r="D1504" s="650" t="s">
        <v>4736</v>
      </c>
      <c r="E1504" s="436" t="s">
        <v>1173</v>
      </c>
      <c r="F1504" s="678">
        <v>162.5</v>
      </c>
      <c r="G1504" s="678">
        <v>162.5</v>
      </c>
      <c r="H1504" s="638">
        <v>0</v>
      </c>
      <c r="I1504" s="678">
        <v>162.5</v>
      </c>
      <c r="J1504" s="154"/>
    </row>
    <row r="1505" spans="1:10" ht="18">
      <c r="A1505" s="585">
        <v>1497</v>
      </c>
      <c r="B1505" s="665">
        <v>41083</v>
      </c>
      <c r="C1505" s="239" t="s">
        <v>4737</v>
      </c>
      <c r="D1505" s="650" t="s">
        <v>4738</v>
      </c>
      <c r="E1505" s="436" t="s">
        <v>1173</v>
      </c>
      <c r="F1505" s="678">
        <v>162.5</v>
      </c>
      <c r="G1505" s="678">
        <v>162.5</v>
      </c>
      <c r="H1505" s="638">
        <v>0</v>
      </c>
      <c r="I1505" s="678">
        <v>162.5</v>
      </c>
      <c r="J1505" s="154"/>
    </row>
    <row r="1506" spans="1:10" ht="18">
      <c r="A1506" s="585">
        <v>1498</v>
      </c>
      <c r="B1506" s="665">
        <v>41083</v>
      </c>
      <c r="C1506" s="239" t="s">
        <v>4739</v>
      </c>
      <c r="D1506" s="650" t="s">
        <v>4740</v>
      </c>
      <c r="E1506" s="436" t="s">
        <v>1173</v>
      </c>
      <c r="F1506" s="678">
        <v>162.5</v>
      </c>
      <c r="G1506" s="678">
        <v>162.5</v>
      </c>
      <c r="H1506" s="638">
        <v>0</v>
      </c>
      <c r="I1506" s="678">
        <v>162.5</v>
      </c>
      <c r="J1506" s="154"/>
    </row>
    <row r="1507" spans="1:10" ht="18">
      <c r="A1507" s="585">
        <v>1499</v>
      </c>
      <c r="B1507" s="665">
        <v>41083</v>
      </c>
      <c r="C1507" s="239" t="s">
        <v>4741</v>
      </c>
      <c r="D1507" s="650" t="s">
        <v>4742</v>
      </c>
      <c r="E1507" s="436" t="s">
        <v>1173</v>
      </c>
      <c r="F1507" s="678">
        <v>162.5</v>
      </c>
      <c r="G1507" s="678">
        <v>162.5</v>
      </c>
      <c r="H1507" s="638">
        <v>0</v>
      </c>
      <c r="I1507" s="678">
        <v>162.5</v>
      </c>
      <c r="J1507" s="154"/>
    </row>
    <row r="1508" spans="1:10" ht="18">
      <c r="A1508" s="585">
        <v>1500</v>
      </c>
      <c r="B1508" s="665">
        <v>41083</v>
      </c>
      <c r="C1508" s="239" t="s">
        <v>4743</v>
      </c>
      <c r="D1508" s="650" t="s">
        <v>4744</v>
      </c>
      <c r="E1508" s="436" t="s">
        <v>1173</v>
      </c>
      <c r="F1508" s="678">
        <v>162.5</v>
      </c>
      <c r="G1508" s="678">
        <v>162.5</v>
      </c>
      <c r="H1508" s="638">
        <v>0</v>
      </c>
      <c r="I1508" s="678">
        <v>162.5</v>
      </c>
      <c r="J1508" s="154"/>
    </row>
    <row r="1509" spans="1:10" ht="18">
      <c r="A1509" s="585">
        <v>1501</v>
      </c>
      <c r="B1509" s="665">
        <v>41083</v>
      </c>
      <c r="C1509" s="239" t="s">
        <v>4745</v>
      </c>
      <c r="D1509" s="650" t="s">
        <v>4746</v>
      </c>
      <c r="E1509" s="436" t="s">
        <v>1173</v>
      </c>
      <c r="F1509" s="678">
        <v>162.5</v>
      </c>
      <c r="G1509" s="678">
        <v>162.5</v>
      </c>
      <c r="H1509" s="638">
        <v>0</v>
      </c>
      <c r="I1509" s="678">
        <v>162.5</v>
      </c>
      <c r="J1509" s="154"/>
    </row>
    <row r="1510" spans="1:10" ht="18">
      <c r="A1510" s="585">
        <v>1502</v>
      </c>
      <c r="B1510" s="665">
        <v>41083</v>
      </c>
      <c r="C1510" s="239" t="s">
        <v>4747</v>
      </c>
      <c r="D1510" s="650" t="s">
        <v>4748</v>
      </c>
      <c r="E1510" s="436" t="s">
        <v>1173</v>
      </c>
      <c r="F1510" s="678">
        <v>100</v>
      </c>
      <c r="G1510" s="678">
        <v>100</v>
      </c>
      <c r="H1510" s="638">
        <v>0</v>
      </c>
      <c r="I1510" s="678">
        <v>100</v>
      </c>
      <c r="J1510" s="154"/>
    </row>
    <row r="1511" spans="1:10" ht="18">
      <c r="A1511" s="585">
        <v>1503</v>
      </c>
      <c r="B1511" s="665">
        <v>41083</v>
      </c>
      <c r="C1511" s="239" t="s">
        <v>4749</v>
      </c>
      <c r="D1511" s="650" t="s">
        <v>4750</v>
      </c>
      <c r="E1511" s="436" t="s">
        <v>1173</v>
      </c>
      <c r="F1511" s="678">
        <v>100</v>
      </c>
      <c r="G1511" s="678">
        <v>100</v>
      </c>
      <c r="H1511" s="638">
        <v>0</v>
      </c>
      <c r="I1511" s="678">
        <v>100</v>
      </c>
      <c r="J1511" s="154"/>
    </row>
    <row r="1512" spans="1:10" ht="18">
      <c r="A1512" s="585">
        <v>1504</v>
      </c>
      <c r="B1512" s="665">
        <v>41083</v>
      </c>
      <c r="C1512" s="239" t="s">
        <v>4751</v>
      </c>
      <c r="D1512" s="650" t="s">
        <v>4752</v>
      </c>
      <c r="E1512" s="436" t="s">
        <v>1173</v>
      </c>
      <c r="F1512" s="678">
        <v>162.5</v>
      </c>
      <c r="G1512" s="678">
        <v>162.5</v>
      </c>
      <c r="H1512" s="638">
        <v>0</v>
      </c>
      <c r="I1512" s="678">
        <v>162.5</v>
      </c>
      <c r="J1512" s="154"/>
    </row>
    <row r="1513" spans="1:10" ht="18">
      <c r="A1513" s="585">
        <v>1505</v>
      </c>
      <c r="B1513" s="665">
        <v>41083</v>
      </c>
      <c r="C1513" s="239" t="s">
        <v>4753</v>
      </c>
      <c r="D1513" s="650" t="s">
        <v>4754</v>
      </c>
      <c r="E1513" s="436" t="s">
        <v>1173</v>
      </c>
      <c r="F1513" s="678">
        <v>162.5</v>
      </c>
      <c r="G1513" s="678">
        <v>162.5</v>
      </c>
      <c r="H1513" s="638">
        <v>0</v>
      </c>
      <c r="I1513" s="678">
        <v>162.5</v>
      </c>
      <c r="J1513" s="154"/>
    </row>
    <row r="1514" spans="1:10" ht="18">
      <c r="A1514" s="585">
        <v>1506</v>
      </c>
      <c r="B1514" s="665">
        <v>41083</v>
      </c>
      <c r="C1514" s="239" t="s">
        <v>4755</v>
      </c>
      <c r="D1514" s="650" t="s">
        <v>4756</v>
      </c>
      <c r="E1514" s="436" t="s">
        <v>1173</v>
      </c>
      <c r="F1514" s="678">
        <v>162.5</v>
      </c>
      <c r="G1514" s="678">
        <v>162.5</v>
      </c>
      <c r="H1514" s="638">
        <v>0</v>
      </c>
      <c r="I1514" s="678">
        <v>162.5</v>
      </c>
      <c r="J1514" s="154"/>
    </row>
    <row r="1515" spans="1:10" ht="18">
      <c r="A1515" s="585">
        <v>1507</v>
      </c>
      <c r="B1515" s="665">
        <v>41083</v>
      </c>
      <c r="C1515" s="239" t="s">
        <v>4757</v>
      </c>
      <c r="D1515" s="650" t="s">
        <v>4758</v>
      </c>
      <c r="E1515" s="436" t="s">
        <v>1173</v>
      </c>
      <c r="F1515" s="678">
        <v>162.5</v>
      </c>
      <c r="G1515" s="678">
        <v>162.5</v>
      </c>
      <c r="H1515" s="638">
        <v>0</v>
      </c>
      <c r="I1515" s="678">
        <v>162.5</v>
      </c>
      <c r="J1515" s="154"/>
    </row>
    <row r="1516" spans="1:10" ht="18">
      <c r="A1516" s="585">
        <v>1508</v>
      </c>
      <c r="B1516" s="665">
        <v>41083</v>
      </c>
      <c r="C1516" s="239" t="s">
        <v>4759</v>
      </c>
      <c r="D1516" s="650" t="s">
        <v>4760</v>
      </c>
      <c r="E1516" s="436" t="s">
        <v>1173</v>
      </c>
      <c r="F1516" s="678">
        <v>162.5</v>
      </c>
      <c r="G1516" s="678">
        <v>162.5</v>
      </c>
      <c r="H1516" s="638">
        <v>0</v>
      </c>
      <c r="I1516" s="678">
        <v>162.5</v>
      </c>
      <c r="J1516" s="154"/>
    </row>
    <row r="1517" spans="1:10" ht="18">
      <c r="A1517" s="585">
        <v>1509</v>
      </c>
      <c r="B1517" s="665">
        <v>41083</v>
      </c>
      <c r="C1517" s="239" t="s">
        <v>4761</v>
      </c>
      <c r="D1517" s="650" t="s">
        <v>4762</v>
      </c>
      <c r="E1517" s="436" t="s">
        <v>1173</v>
      </c>
      <c r="F1517" s="678">
        <v>162.5</v>
      </c>
      <c r="G1517" s="678">
        <v>162.5</v>
      </c>
      <c r="H1517" s="638">
        <v>0</v>
      </c>
      <c r="I1517" s="678">
        <v>162.5</v>
      </c>
      <c r="J1517" s="154"/>
    </row>
    <row r="1518" spans="1:10" ht="18">
      <c r="A1518" s="585">
        <v>1510</v>
      </c>
      <c r="B1518" s="665">
        <v>41083</v>
      </c>
      <c r="C1518" s="239" t="s">
        <v>4763</v>
      </c>
      <c r="D1518" s="650" t="s">
        <v>4764</v>
      </c>
      <c r="E1518" s="436" t="s">
        <v>1173</v>
      </c>
      <c r="F1518" s="678">
        <v>162.5</v>
      </c>
      <c r="G1518" s="678">
        <v>162.5</v>
      </c>
      <c r="H1518" s="638">
        <v>0</v>
      </c>
      <c r="I1518" s="678">
        <v>162.5</v>
      </c>
      <c r="J1518" s="154"/>
    </row>
    <row r="1519" spans="1:10" ht="18">
      <c r="A1519" s="585">
        <v>1511</v>
      </c>
      <c r="B1519" s="665">
        <v>41083</v>
      </c>
      <c r="C1519" s="239" t="s">
        <v>4765</v>
      </c>
      <c r="D1519" s="650" t="s">
        <v>4766</v>
      </c>
      <c r="E1519" s="436" t="s">
        <v>1173</v>
      </c>
      <c r="F1519" s="678">
        <v>162.5</v>
      </c>
      <c r="G1519" s="678">
        <v>162.5</v>
      </c>
      <c r="H1519" s="638">
        <v>0</v>
      </c>
      <c r="I1519" s="678">
        <v>162.5</v>
      </c>
      <c r="J1519" s="154"/>
    </row>
    <row r="1520" spans="1:10" ht="18">
      <c r="A1520" s="585">
        <v>1512</v>
      </c>
      <c r="B1520" s="665">
        <v>41085</v>
      </c>
      <c r="C1520" s="239" t="s">
        <v>4767</v>
      </c>
      <c r="D1520" s="650" t="s">
        <v>4768</v>
      </c>
      <c r="E1520" s="436" t="s">
        <v>1173</v>
      </c>
      <c r="F1520" s="678">
        <v>100</v>
      </c>
      <c r="G1520" s="678">
        <v>100</v>
      </c>
      <c r="H1520" s="638">
        <v>0</v>
      </c>
      <c r="I1520" s="678">
        <v>100</v>
      </c>
      <c r="J1520" s="154"/>
    </row>
    <row r="1521" spans="1:10" ht="18">
      <c r="A1521" s="585">
        <v>1513</v>
      </c>
      <c r="B1521" s="665">
        <v>41085</v>
      </c>
      <c r="C1521" s="239" t="s">
        <v>4769</v>
      </c>
      <c r="D1521" s="650" t="s">
        <v>4770</v>
      </c>
      <c r="E1521" s="436" t="s">
        <v>1173</v>
      </c>
      <c r="F1521" s="678">
        <v>100</v>
      </c>
      <c r="G1521" s="678">
        <v>100</v>
      </c>
      <c r="H1521" s="638">
        <v>0</v>
      </c>
      <c r="I1521" s="678">
        <v>100</v>
      </c>
      <c r="J1521" s="154"/>
    </row>
    <row r="1522" spans="1:10" ht="18">
      <c r="A1522" s="585">
        <v>1514</v>
      </c>
      <c r="B1522" s="665">
        <v>41086</v>
      </c>
      <c r="C1522" s="239" t="s">
        <v>4771</v>
      </c>
      <c r="D1522" s="650" t="s">
        <v>4772</v>
      </c>
      <c r="E1522" s="436" t="s">
        <v>1173</v>
      </c>
      <c r="F1522" s="678">
        <v>100</v>
      </c>
      <c r="G1522" s="678">
        <v>100</v>
      </c>
      <c r="H1522" s="638">
        <v>0</v>
      </c>
      <c r="I1522" s="678">
        <v>100</v>
      </c>
      <c r="J1522" s="154"/>
    </row>
    <row r="1523" spans="1:10" ht="18">
      <c r="A1523" s="585">
        <v>1515</v>
      </c>
      <c r="B1523" s="665">
        <v>41086</v>
      </c>
      <c r="C1523" s="239" t="s">
        <v>4773</v>
      </c>
      <c r="D1523" s="650" t="s">
        <v>4774</v>
      </c>
      <c r="E1523" s="436" t="s">
        <v>1173</v>
      </c>
      <c r="F1523" s="678">
        <v>100</v>
      </c>
      <c r="G1523" s="678">
        <v>100</v>
      </c>
      <c r="H1523" s="638">
        <v>0</v>
      </c>
      <c r="I1523" s="678">
        <v>100</v>
      </c>
      <c r="J1523" s="154"/>
    </row>
    <row r="1524" spans="1:10" ht="18">
      <c r="A1524" s="585">
        <v>1516</v>
      </c>
      <c r="B1524" s="665">
        <v>41089</v>
      </c>
      <c r="C1524" s="239" t="s">
        <v>4775</v>
      </c>
      <c r="D1524" s="650" t="s">
        <v>4776</v>
      </c>
      <c r="E1524" s="436" t="s">
        <v>1173</v>
      </c>
      <c r="F1524" s="678">
        <v>200</v>
      </c>
      <c r="G1524" s="678">
        <v>200</v>
      </c>
      <c r="H1524" s="638">
        <v>0</v>
      </c>
      <c r="I1524" s="678">
        <v>200</v>
      </c>
      <c r="J1524" s="154"/>
    </row>
    <row r="1525" spans="1:10" ht="18">
      <c r="A1525" s="585">
        <v>1517</v>
      </c>
      <c r="B1525" s="665">
        <v>41088</v>
      </c>
      <c r="C1525" s="239" t="s">
        <v>4777</v>
      </c>
      <c r="D1525" s="650" t="s">
        <v>3393</v>
      </c>
      <c r="E1525" s="436" t="s">
        <v>1173</v>
      </c>
      <c r="F1525" s="678">
        <v>100</v>
      </c>
      <c r="G1525" s="678">
        <v>100</v>
      </c>
      <c r="H1525" s="638">
        <v>0</v>
      </c>
      <c r="I1525" s="678">
        <v>100</v>
      </c>
      <c r="J1525" s="154"/>
    </row>
    <row r="1526" spans="1:10" ht="18">
      <c r="A1526" s="585">
        <v>1518</v>
      </c>
      <c r="B1526" s="665">
        <v>41088</v>
      </c>
      <c r="C1526" s="239" t="s">
        <v>4778</v>
      </c>
      <c r="D1526" s="650" t="s">
        <v>4779</v>
      </c>
      <c r="E1526" s="436" t="s">
        <v>1173</v>
      </c>
      <c r="F1526" s="678">
        <v>100</v>
      </c>
      <c r="G1526" s="678">
        <v>100</v>
      </c>
      <c r="H1526" s="638">
        <v>0</v>
      </c>
      <c r="I1526" s="678">
        <v>100</v>
      </c>
      <c r="J1526" s="154"/>
    </row>
    <row r="1527" spans="1:10" ht="18">
      <c r="A1527" s="585">
        <v>1519</v>
      </c>
      <c r="B1527" s="665">
        <v>41088</v>
      </c>
      <c r="C1527" s="239" t="s">
        <v>4780</v>
      </c>
      <c r="D1527" s="650" t="s">
        <v>4781</v>
      </c>
      <c r="E1527" s="436" t="s">
        <v>1173</v>
      </c>
      <c r="F1527" s="678">
        <v>100</v>
      </c>
      <c r="G1527" s="678">
        <v>100</v>
      </c>
      <c r="H1527" s="638">
        <v>0</v>
      </c>
      <c r="I1527" s="678">
        <v>100</v>
      </c>
      <c r="J1527" s="154"/>
    </row>
    <row r="1528" spans="1:10" ht="18">
      <c r="A1528" s="585">
        <v>1520</v>
      </c>
      <c r="B1528" s="665">
        <v>41088</v>
      </c>
      <c r="C1528" s="239" t="s">
        <v>4782</v>
      </c>
      <c r="D1528" s="650" t="s">
        <v>4783</v>
      </c>
      <c r="E1528" s="436" t="s">
        <v>1173</v>
      </c>
      <c r="F1528" s="678">
        <v>225</v>
      </c>
      <c r="G1528" s="678">
        <v>225</v>
      </c>
      <c r="H1528" s="638">
        <v>0</v>
      </c>
      <c r="I1528" s="678">
        <v>225</v>
      </c>
      <c r="J1528" s="154"/>
    </row>
    <row r="1529" spans="1:10" ht="18">
      <c r="A1529" s="585">
        <v>1521</v>
      </c>
      <c r="B1529" s="665">
        <v>41085</v>
      </c>
      <c r="C1529" s="239" t="s">
        <v>4784</v>
      </c>
      <c r="D1529" s="650" t="s">
        <v>4785</v>
      </c>
      <c r="E1529" s="436" t="s">
        <v>1173</v>
      </c>
      <c r="F1529" s="678">
        <v>100</v>
      </c>
      <c r="G1529" s="678">
        <v>100</v>
      </c>
      <c r="H1529" s="638">
        <v>0</v>
      </c>
      <c r="I1529" s="678">
        <v>100</v>
      </c>
      <c r="J1529" s="154"/>
    </row>
    <row r="1530" spans="1:10" ht="18">
      <c r="A1530" s="585">
        <v>1522</v>
      </c>
      <c r="B1530" s="665">
        <v>41085</v>
      </c>
      <c r="C1530" s="239" t="s">
        <v>4786</v>
      </c>
      <c r="D1530" s="650" t="s">
        <v>4787</v>
      </c>
      <c r="E1530" s="436" t="s">
        <v>1173</v>
      </c>
      <c r="F1530" s="678">
        <v>100</v>
      </c>
      <c r="G1530" s="678">
        <v>100</v>
      </c>
      <c r="H1530" s="638">
        <v>0</v>
      </c>
      <c r="I1530" s="678">
        <v>100</v>
      </c>
      <c r="J1530" s="154"/>
    </row>
    <row r="1531" spans="1:10" ht="18">
      <c r="A1531" s="585">
        <v>1523</v>
      </c>
      <c r="B1531" s="665">
        <v>41085</v>
      </c>
      <c r="C1531" s="239" t="s">
        <v>4788</v>
      </c>
      <c r="D1531" s="650" t="s">
        <v>4789</v>
      </c>
      <c r="E1531" s="436" t="s">
        <v>1173</v>
      </c>
      <c r="F1531" s="678">
        <v>100</v>
      </c>
      <c r="G1531" s="678">
        <v>100</v>
      </c>
      <c r="H1531" s="638">
        <v>0</v>
      </c>
      <c r="I1531" s="678">
        <v>100</v>
      </c>
      <c r="J1531" s="154"/>
    </row>
    <row r="1532" spans="1:10" ht="18">
      <c r="A1532" s="585">
        <v>1524</v>
      </c>
      <c r="B1532" s="665">
        <v>41085</v>
      </c>
      <c r="C1532" s="239" t="s">
        <v>3390</v>
      </c>
      <c r="D1532" s="650" t="s">
        <v>3391</v>
      </c>
      <c r="E1532" s="436" t="s">
        <v>1173</v>
      </c>
      <c r="F1532" s="678">
        <v>100</v>
      </c>
      <c r="G1532" s="678">
        <v>100</v>
      </c>
      <c r="H1532" s="638">
        <v>0</v>
      </c>
      <c r="I1532" s="678">
        <v>100</v>
      </c>
      <c r="J1532" s="154"/>
    </row>
    <row r="1533" spans="1:10" ht="18">
      <c r="A1533" s="585">
        <v>1525</v>
      </c>
      <c r="B1533" s="665">
        <v>41085</v>
      </c>
      <c r="C1533" s="239" t="s">
        <v>4790</v>
      </c>
      <c r="D1533" s="650" t="s">
        <v>4791</v>
      </c>
      <c r="E1533" s="436" t="s">
        <v>1173</v>
      </c>
      <c r="F1533" s="678">
        <v>100</v>
      </c>
      <c r="G1533" s="678">
        <v>100</v>
      </c>
      <c r="H1533" s="638">
        <v>0</v>
      </c>
      <c r="I1533" s="678">
        <v>100</v>
      </c>
      <c r="J1533" s="154"/>
    </row>
    <row r="1534" spans="1:10" ht="18">
      <c r="A1534" s="585">
        <v>1526</v>
      </c>
      <c r="B1534" s="665">
        <v>41088</v>
      </c>
      <c r="C1534" s="239" t="s">
        <v>4597</v>
      </c>
      <c r="D1534" s="650" t="s">
        <v>4792</v>
      </c>
      <c r="E1534" s="436" t="s">
        <v>1173</v>
      </c>
      <c r="F1534" s="678">
        <v>200</v>
      </c>
      <c r="G1534" s="678">
        <v>200</v>
      </c>
      <c r="H1534" s="638">
        <v>0</v>
      </c>
      <c r="I1534" s="678">
        <v>200</v>
      </c>
      <c r="J1534" s="154"/>
    </row>
    <row r="1535" spans="1:10" ht="18">
      <c r="A1535" s="585">
        <v>1527</v>
      </c>
      <c r="B1535" s="665">
        <v>41088</v>
      </c>
      <c r="C1535" s="239" t="s">
        <v>4595</v>
      </c>
      <c r="D1535" s="650" t="s">
        <v>4596</v>
      </c>
      <c r="E1535" s="436" t="s">
        <v>1173</v>
      </c>
      <c r="F1535" s="678">
        <v>200</v>
      </c>
      <c r="G1535" s="678">
        <v>200</v>
      </c>
      <c r="H1535" s="638">
        <v>0</v>
      </c>
      <c r="I1535" s="678">
        <v>200</v>
      </c>
      <c r="J1535" s="154"/>
    </row>
    <row r="1536" spans="1:10" ht="18">
      <c r="A1536" s="585">
        <v>1528</v>
      </c>
      <c r="B1536" s="665">
        <v>41086</v>
      </c>
      <c r="C1536" s="239" t="s">
        <v>4793</v>
      </c>
      <c r="D1536" s="650" t="s">
        <v>4794</v>
      </c>
      <c r="E1536" s="436" t="s">
        <v>1173</v>
      </c>
      <c r="F1536" s="678">
        <v>125</v>
      </c>
      <c r="G1536" s="678">
        <v>125</v>
      </c>
      <c r="H1536" s="638">
        <v>0</v>
      </c>
      <c r="I1536" s="678">
        <v>125</v>
      </c>
      <c r="J1536" s="154"/>
    </row>
    <row r="1537" spans="1:10" ht="18">
      <c r="A1537" s="585">
        <v>1529</v>
      </c>
      <c r="B1537" s="665">
        <v>41083</v>
      </c>
      <c r="C1537" s="239" t="s">
        <v>4795</v>
      </c>
      <c r="D1537" s="650" t="s">
        <v>4796</v>
      </c>
      <c r="E1537" s="436" t="s">
        <v>1173</v>
      </c>
      <c r="F1537" s="678">
        <v>100</v>
      </c>
      <c r="G1537" s="678">
        <v>100</v>
      </c>
      <c r="H1537" s="638">
        <v>0</v>
      </c>
      <c r="I1537" s="678">
        <v>100</v>
      </c>
      <c r="J1537" s="154"/>
    </row>
    <row r="1538" spans="1:10" ht="18">
      <c r="A1538" s="585">
        <v>1530</v>
      </c>
      <c r="B1538" s="665">
        <v>41083</v>
      </c>
      <c r="C1538" s="239" t="s">
        <v>4797</v>
      </c>
      <c r="D1538" s="650" t="s">
        <v>4798</v>
      </c>
      <c r="E1538" s="436" t="s">
        <v>1173</v>
      </c>
      <c r="F1538" s="678">
        <v>100</v>
      </c>
      <c r="G1538" s="678">
        <v>100</v>
      </c>
      <c r="H1538" s="638">
        <v>0</v>
      </c>
      <c r="I1538" s="678">
        <v>100</v>
      </c>
      <c r="J1538" s="154"/>
    </row>
    <row r="1539" spans="1:10" ht="18">
      <c r="A1539" s="585">
        <v>1531</v>
      </c>
      <c r="B1539" s="665">
        <v>41083</v>
      </c>
      <c r="C1539" s="239" t="s">
        <v>4799</v>
      </c>
      <c r="D1539" s="650" t="s">
        <v>4800</v>
      </c>
      <c r="E1539" s="436" t="s">
        <v>1173</v>
      </c>
      <c r="F1539" s="678">
        <v>100</v>
      </c>
      <c r="G1539" s="678">
        <v>100</v>
      </c>
      <c r="H1539" s="638">
        <v>0</v>
      </c>
      <c r="I1539" s="678">
        <v>100</v>
      </c>
      <c r="J1539" s="154"/>
    </row>
    <row r="1540" spans="1:10" ht="18">
      <c r="A1540" s="585">
        <v>1532</v>
      </c>
      <c r="B1540" s="665">
        <v>41083</v>
      </c>
      <c r="C1540" s="239" t="s">
        <v>4801</v>
      </c>
      <c r="D1540" s="650" t="s">
        <v>4802</v>
      </c>
      <c r="E1540" s="436" t="s">
        <v>1173</v>
      </c>
      <c r="F1540" s="678">
        <v>100</v>
      </c>
      <c r="G1540" s="678">
        <v>100</v>
      </c>
      <c r="H1540" s="638">
        <v>0</v>
      </c>
      <c r="I1540" s="678">
        <v>100</v>
      </c>
      <c r="J1540" s="154"/>
    </row>
    <row r="1541" spans="1:10" ht="18">
      <c r="A1541" s="585">
        <v>1533</v>
      </c>
      <c r="B1541" s="665">
        <v>41083</v>
      </c>
      <c r="C1541" s="239" t="s">
        <v>4803</v>
      </c>
      <c r="D1541" s="650" t="s">
        <v>4804</v>
      </c>
      <c r="E1541" s="436" t="s">
        <v>1173</v>
      </c>
      <c r="F1541" s="678">
        <v>100</v>
      </c>
      <c r="G1541" s="678">
        <v>100</v>
      </c>
      <c r="H1541" s="638">
        <v>0</v>
      </c>
      <c r="I1541" s="678">
        <v>100</v>
      </c>
      <c r="J1541" s="154"/>
    </row>
    <row r="1542" spans="1:10" ht="18">
      <c r="A1542" s="585">
        <v>1534</v>
      </c>
      <c r="B1542" s="665">
        <v>41083</v>
      </c>
      <c r="C1542" s="239" t="s">
        <v>4476</v>
      </c>
      <c r="D1542" s="650" t="s">
        <v>4805</v>
      </c>
      <c r="E1542" s="436" t="s">
        <v>1173</v>
      </c>
      <c r="F1542" s="678">
        <v>100</v>
      </c>
      <c r="G1542" s="678">
        <v>100</v>
      </c>
      <c r="H1542" s="638">
        <v>0</v>
      </c>
      <c r="I1542" s="678">
        <v>100</v>
      </c>
      <c r="J1542" s="154"/>
    </row>
    <row r="1543" spans="1:10" ht="18">
      <c r="A1543" s="585">
        <v>1535</v>
      </c>
      <c r="B1543" s="665">
        <v>41083</v>
      </c>
      <c r="C1543" s="239" t="s">
        <v>4806</v>
      </c>
      <c r="D1543" s="650" t="s">
        <v>4807</v>
      </c>
      <c r="E1543" s="436" t="s">
        <v>1173</v>
      </c>
      <c r="F1543" s="678">
        <v>100</v>
      </c>
      <c r="G1543" s="678">
        <v>100</v>
      </c>
      <c r="H1543" s="638">
        <v>0</v>
      </c>
      <c r="I1543" s="678">
        <v>100</v>
      </c>
      <c r="J1543" s="154"/>
    </row>
    <row r="1544" spans="1:10" ht="18">
      <c r="A1544" s="585">
        <v>1536</v>
      </c>
      <c r="B1544" s="665">
        <v>41083</v>
      </c>
      <c r="C1544" s="239" t="s">
        <v>4808</v>
      </c>
      <c r="D1544" s="650" t="s">
        <v>4809</v>
      </c>
      <c r="E1544" s="436" t="s">
        <v>1173</v>
      </c>
      <c r="F1544" s="678">
        <v>100</v>
      </c>
      <c r="G1544" s="678">
        <v>100</v>
      </c>
      <c r="H1544" s="638">
        <v>0</v>
      </c>
      <c r="I1544" s="678">
        <v>100</v>
      </c>
      <c r="J1544" s="154"/>
    </row>
    <row r="1545" spans="1:10" ht="18">
      <c r="A1545" s="585">
        <v>1537</v>
      </c>
      <c r="B1545" s="665">
        <v>41083</v>
      </c>
      <c r="C1545" s="239" t="s">
        <v>4810</v>
      </c>
      <c r="D1545" s="650" t="s">
        <v>4811</v>
      </c>
      <c r="E1545" s="436" t="s">
        <v>1173</v>
      </c>
      <c r="F1545" s="678">
        <v>100</v>
      </c>
      <c r="G1545" s="678">
        <v>100</v>
      </c>
      <c r="H1545" s="638">
        <v>0</v>
      </c>
      <c r="I1545" s="678">
        <v>100</v>
      </c>
      <c r="J1545" s="154"/>
    </row>
    <row r="1546" spans="1:10" ht="18">
      <c r="A1546" s="585">
        <v>1538</v>
      </c>
      <c r="B1546" s="665">
        <v>41083</v>
      </c>
      <c r="C1546" s="239" t="s">
        <v>4812</v>
      </c>
      <c r="D1546" s="650" t="s">
        <v>4813</v>
      </c>
      <c r="E1546" s="436" t="s">
        <v>1173</v>
      </c>
      <c r="F1546" s="678">
        <v>100</v>
      </c>
      <c r="G1546" s="678">
        <v>100</v>
      </c>
      <c r="H1546" s="638">
        <v>0</v>
      </c>
      <c r="I1546" s="678">
        <v>100</v>
      </c>
      <c r="J1546" s="154"/>
    </row>
    <row r="1547" spans="1:10" ht="18">
      <c r="A1547" s="585">
        <v>1539</v>
      </c>
      <c r="B1547" s="665">
        <v>41083</v>
      </c>
      <c r="C1547" s="239" t="s">
        <v>4814</v>
      </c>
      <c r="D1547" s="650" t="s">
        <v>4815</v>
      </c>
      <c r="E1547" s="436" t="s">
        <v>1173</v>
      </c>
      <c r="F1547" s="678">
        <v>125</v>
      </c>
      <c r="G1547" s="678">
        <v>125</v>
      </c>
      <c r="H1547" s="638">
        <v>0</v>
      </c>
      <c r="I1547" s="678">
        <v>125</v>
      </c>
      <c r="J1547" s="154"/>
    </row>
    <row r="1548" spans="1:10" ht="18">
      <c r="A1548" s="585">
        <v>1540</v>
      </c>
      <c r="B1548" s="665">
        <v>41083</v>
      </c>
      <c r="C1548" s="239" t="s">
        <v>4816</v>
      </c>
      <c r="D1548" s="650" t="s">
        <v>4817</v>
      </c>
      <c r="E1548" s="436" t="s">
        <v>1173</v>
      </c>
      <c r="F1548" s="678">
        <v>125</v>
      </c>
      <c r="G1548" s="678">
        <v>125</v>
      </c>
      <c r="H1548" s="638">
        <v>0</v>
      </c>
      <c r="I1548" s="678">
        <v>125</v>
      </c>
      <c r="J1548" s="154"/>
    </row>
    <row r="1549" spans="1:10" ht="18">
      <c r="A1549" s="585">
        <v>1541</v>
      </c>
      <c r="B1549" s="665">
        <v>41083</v>
      </c>
      <c r="C1549" s="239" t="s">
        <v>4818</v>
      </c>
      <c r="D1549" s="650" t="s">
        <v>4819</v>
      </c>
      <c r="E1549" s="436" t="s">
        <v>1173</v>
      </c>
      <c r="F1549" s="678">
        <v>100</v>
      </c>
      <c r="G1549" s="678">
        <v>100</v>
      </c>
      <c r="H1549" s="638">
        <v>0</v>
      </c>
      <c r="I1549" s="678">
        <v>100</v>
      </c>
      <c r="J1549" s="154"/>
    </row>
    <row r="1550" spans="1:10" ht="18">
      <c r="A1550" s="585">
        <v>1542</v>
      </c>
      <c r="B1550" s="665">
        <v>41083</v>
      </c>
      <c r="C1550" s="239" t="s">
        <v>4820</v>
      </c>
      <c r="D1550" s="650" t="s">
        <v>4821</v>
      </c>
      <c r="E1550" s="436" t="s">
        <v>1173</v>
      </c>
      <c r="F1550" s="678">
        <v>100</v>
      </c>
      <c r="G1550" s="678">
        <v>100</v>
      </c>
      <c r="H1550" s="638">
        <v>0</v>
      </c>
      <c r="I1550" s="678">
        <v>100</v>
      </c>
      <c r="J1550" s="154"/>
    </row>
    <row r="1551" spans="1:10" ht="18">
      <c r="A1551" s="585">
        <v>1543</v>
      </c>
      <c r="B1551" s="665">
        <v>41083</v>
      </c>
      <c r="C1551" s="239" t="s">
        <v>4822</v>
      </c>
      <c r="D1551" s="650" t="s">
        <v>4823</v>
      </c>
      <c r="E1551" s="436" t="s">
        <v>1173</v>
      </c>
      <c r="F1551" s="678">
        <v>125</v>
      </c>
      <c r="G1551" s="678">
        <v>125</v>
      </c>
      <c r="H1551" s="638">
        <v>0</v>
      </c>
      <c r="I1551" s="678">
        <v>125</v>
      </c>
      <c r="J1551" s="154"/>
    </row>
    <row r="1552" spans="1:10" ht="18">
      <c r="A1552" s="585">
        <v>1544</v>
      </c>
      <c r="B1552" s="665">
        <v>41083</v>
      </c>
      <c r="C1552" s="239" t="s">
        <v>4824</v>
      </c>
      <c r="D1552" s="650" t="s">
        <v>4825</v>
      </c>
      <c r="E1552" s="436" t="s">
        <v>1173</v>
      </c>
      <c r="F1552" s="678">
        <v>125</v>
      </c>
      <c r="G1552" s="678">
        <v>125</v>
      </c>
      <c r="H1552" s="638">
        <v>0</v>
      </c>
      <c r="I1552" s="678">
        <v>125</v>
      </c>
      <c r="J1552" s="154"/>
    </row>
    <row r="1553" spans="1:10" ht="18">
      <c r="A1553" s="585">
        <v>1545</v>
      </c>
      <c r="B1553" s="665">
        <v>41083</v>
      </c>
      <c r="C1553" s="239" t="s">
        <v>4826</v>
      </c>
      <c r="D1553" s="650" t="s">
        <v>4827</v>
      </c>
      <c r="E1553" s="436" t="s">
        <v>1173</v>
      </c>
      <c r="F1553" s="678">
        <v>100</v>
      </c>
      <c r="G1553" s="678">
        <v>100</v>
      </c>
      <c r="H1553" s="638">
        <v>0</v>
      </c>
      <c r="I1553" s="678">
        <v>100</v>
      </c>
      <c r="J1553" s="154"/>
    </row>
    <row r="1554" spans="1:10" ht="18">
      <c r="A1554" s="585">
        <v>1546</v>
      </c>
      <c r="B1554" s="665">
        <v>41083</v>
      </c>
      <c r="C1554" s="239" t="s">
        <v>4828</v>
      </c>
      <c r="D1554" s="650" t="s">
        <v>4829</v>
      </c>
      <c r="E1554" s="436" t="s">
        <v>1173</v>
      </c>
      <c r="F1554" s="678">
        <v>100</v>
      </c>
      <c r="G1554" s="678">
        <v>100</v>
      </c>
      <c r="H1554" s="638">
        <v>0</v>
      </c>
      <c r="I1554" s="678">
        <v>100</v>
      </c>
      <c r="J1554" s="154"/>
    </row>
    <row r="1555" spans="1:10" ht="18">
      <c r="A1555" s="585">
        <v>1547</v>
      </c>
      <c r="B1555" s="665">
        <v>41083</v>
      </c>
      <c r="C1555" s="239" t="s">
        <v>4830</v>
      </c>
      <c r="D1555" s="650" t="s">
        <v>4831</v>
      </c>
      <c r="E1555" s="436" t="s">
        <v>1173</v>
      </c>
      <c r="F1555" s="678">
        <v>125</v>
      </c>
      <c r="G1555" s="678">
        <v>125</v>
      </c>
      <c r="H1555" s="638">
        <v>0</v>
      </c>
      <c r="I1555" s="678">
        <v>125</v>
      </c>
      <c r="J1555" s="154"/>
    </row>
    <row r="1556" spans="1:10" ht="18">
      <c r="A1556" s="585">
        <v>1548</v>
      </c>
      <c r="B1556" s="665">
        <v>41083</v>
      </c>
      <c r="C1556" s="239" t="s">
        <v>4832</v>
      </c>
      <c r="D1556" s="650" t="s">
        <v>4833</v>
      </c>
      <c r="E1556" s="436" t="s">
        <v>1173</v>
      </c>
      <c r="F1556" s="678">
        <v>125</v>
      </c>
      <c r="G1556" s="678">
        <v>125</v>
      </c>
      <c r="H1556" s="638">
        <v>0</v>
      </c>
      <c r="I1556" s="678">
        <v>125</v>
      </c>
      <c r="J1556" s="154"/>
    </row>
    <row r="1557" spans="1:10" ht="18">
      <c r="A1557" s="585">
        <v>1549</v>
      </c>
      <c r="B1557" s="665">
        <v>41083</v>
      </c>
      <c r="C1557" s="239" t="s">
        <v>4834</v>
      </c>
      <c r="D1557" s="650" t="s">
        <v>4835</v>
      </c>
      <c r="E1557" s="436" t="s">
        <v>1173</v>
      </c>
      <c r="F1557" s="678">
        <v>125</v>
      </c>
      <c r="G1557" s="678">
        <v>125</v>
      </c>
      <c r="H1557" s="638">
        <v>0</v>
      </c>
      <c r="I1557" s="678">
        <v>125</v>
      </c>
      <c r="J1557" s="154"/>
    </row>
    <row r="1558" spans="1:10" ht="18">
      <c r="A1558" s="585">
        <v>1550</v>
      </c>
      <c r="B1558" s="665">
        <v>41083</v>
      </c>
      <c r="C1558" s="239" t="s">
        <v>4836</v>
      </c>
      <c r="D1558" s="650" t="s">
        <v>4837</v>
      </c>
      <c r="E1558" s="436" t="s">
        <v>1173</v>
      </c>
      <c r="F1558" s="678">
        <v>125</v>
      </c>
      <c r="G1558" s="678">
        <v>125</v>
      </c>
      <c r="H1558" s="638">
        <v>0</v>
      </c>
      <c r="I1558" s="678">
        <v>125</v>
      </c>
      <c r="J1558" s="154"/>
    </row>
    <row r="1559" spans="1:10" ht="18">
      <c r="A1559" s="585">
        <v>1551</v>
      </c>
      <c r="B1559" s="665">
        <v>41083</v>
      </c>
      <c r="C1559" s="239" t="s">
        <v>4838</v>
      </c>
      <c r="D1559" s="650" t="s">
        <v>4839</v>
      </c>
      <c r="E1559" s="436" t="s">
        <v>1173</v>
      </c>
      <c r="F1559" s="678">
        <v>100</v>
      </c>
      <c r="G1559" s="678">
        <v>100</v>
      </c>
      <c r="H1559" s="638">
        <v>0</v>
      </c>
      <c r="I1559" s="678">
        <v>100</v>
      </c>
      <c r="J1559" s="154"/>
    </row>
    <row r="1560" spans="1:10" ht="18">
      <c r="A1560" s="585">
        <v>1552</v>
      </c>
      <c r="B1560" s="665">
        <v>41083</v>
      </c>
      <c r="C1560" s="239" t="s">
        <v>4840</v>
      </c>
      <c r="D1560" s="650" t="s">
        <v>4841</v>
      </c>
      <c r="E1560" s="436" t="s">
        <v>1173</v>
      </c>
      <c r="F1560" s="678">
        <v>100</v>
      </c>
      <c r="G1560" s="678">
        <v>100</v>
      </c>
      <c r="H1560" s="638">
        <v>0</v>
      </c>
      <c r="I1560" s="678">
        <v>100</v>
      </c>
      <c r="J1560" s="154"/>
    </row>
    <row r="1561" spans="1:10" ht="18">
      <c r="A1561" s="585">
        <v>1553</v>
      </c>
      <c r="B1561" s="665">
        <v>41083</v>
      </c>
      <c r="C1561" s="239" t="s">
        <v>4842</v>
      </c>
      <c r="D1561" s="650" t="s">
        <v>4843</v>
      </c>
      <c r="E1561" s="436" t="s">
        <v>1173</v>
      </c>
      <c r="F1561" s="678">
        <v>125</v>
      </c>
      <c r="G1561" s="678">
        <v>125</v>
      </c>
      <c r="H1561" s="638">
        <v>0</v>
      </c>
      <c r="I1561" s="678">
        <v>125</v>
      </c>
      <c r="J1561" s="154"/>
    </row>
    <row r="1562" spans="1:10" ht="18">
      <c r="A1562" s="585">
        <v>1554</v>
      </c>
      <c r="B1562" s="665">
        <v>41083</v>
      </c>
      <c r="C1562" s="239" t="s">
        <v>4844</v>
      </c>
      <c r="D1562" s="650" t="s">
        <v>4845</v>
      </c>
      <c r="E1562" s="436" t="s">
        <v>1173</v>
      </c>
      <c r="F1562" s="678">
        <v>125</v>
      </c>
      <c r="G1562" s="678">
        <v>125</v>
      </c>
      <c r="H1562" s="638">
        <v>0</v>
      </c>
      <c r="I1562" s="678">
        <v>125</v>
      </c>
      <c r="J1562" s="154"/>
    </row>
    <row r="1563" spans="1:10" ht="18">
      <c r="A1563" s="585">
        <v>1555</v>
      </c>
      <c r="B1563" s="665">
        <v>41083</v>
      </c>
      <c r="C1563" s="239" t="s">
        <v>4846</v>
      </c>
      <c r="D1563" s="650" t="s">
        <v>4847</v>
      </c>
      <c r="E1563" s="436" t="s">
        <v>1173</v>
      </c>
      <c r="F1563" s="678">
        <v>100</v>
      </c>
      <c r="G1563" s="678">
        <v>100</v>
      </c>
      <c r="H1563" s="638">
        <v>0</v>
      </c>
      <c r="I1563" s="678">
        <v>100</v>
      </c>
      <c r="J1563" s="154"/>
    </row>
    <row r="1564" spans="1:10" ht="18">
      <c r="A1564" s="585">
        <v>1556</v>
      </c>
      <c r="B1564" s="665">
        <v>41083</v>
      </c>
      <c r="C1564" s="239" t="s">
        <v>4848</v>
      </c>
      <c r="D1564" s="650" t="s">
        <v>4849</v>
      </c>
      <c r="E1564" s="436" t="s">
        <v>1173</v>
      </c>
      <c r="F1564" s="678">
        <v>125</v>
      </c>
      <c r="G1564" s="678">
        <v>125</v>
      </c>
      <c r="H1564" s="638">
        <v>0</v>
      </c>
      <c r="I1564" s="678">
        <v>125</v>
      </c>
      <c r="J1564" s="154"/>
    </row>
    <row r="1565" spans="1:10" ht="18">
      <c r="A1565" s="585">
        <v>1557</v>
      </c>
      <c r="B1565" s="665">
        <v>41083</v>
      </c>
      <c r="C1565" s="239" t="s">
        <v>4850</v>
      </c>
      <c r="D1565" s="650" t="s">
        <v>4851</v>
      </c>
      <c r="E1565" s="436" t="s">
        <v>1173</v>
      </c>
      <c r="F1565" s="678">
        <v>125</v>
      </c>
      <c r="G1565" s="678">
        <v>125</v>
      </c>
      <c r="H1565" s="638">
        <v>0</v>
      </c>
      <c r="I1565" s="678">
        <v>125</v>
      </c>
      <c r="J1565" s="154"/>
    </row>
    <row r="1566" spans="1:10" ht="18">
      <c r="A1566" s="585">
        <v>1558</v>
      </c>
      <c r="B1566" s="665">
        <v>41083</v>
      </c>
      <c r="C1566" s="239" t="s">
        <v>4852</v>
      </c>
      <c r="D1566" s="650" t="s">
        <v>4853</v>
      </c>
      <c r="E1566" s="436" t="s">
        <v>1173</v>
      </c>
      <c r="F1566" s="678">
        <v>100</v>
      </c>
      <c r="G1566" s="678">
        <v>100</v>
      </c>
      <c r="H1566" s="638">
        <v>0</v>
      </c>
      <c r="I1566" s="678">
        <v>100</v>
      </c>
      <c r="J1566" s="154"/>
    </row>
    <row r="1567" spans="1:10" ht="18">
      <c r="A1567" s="585">
        <v>1559</v>
      </c>
      <c r="B1567" s="665">
        <v>41083</v>
      </c>
      <c r="C1567" s="239" t="s">
        <v>4854</v>
      </c>
      <c r="D1567" s="650" t="s">
        <v>4855</v>
      </c>
      <c r="E1567" s="436" t="s">
        <v>1173</v>
      </c>
      <c r="F1567" s="678">
        <v>100</v>
      </c>
      <c r="G1567" s="678">
        <v>100</v>
      </c>
      <c r="H1567" s="638">
        <v>0</v>
      </c>
      <c r="I1567" s="678">
        <v>100</v>
      </c>
      <c r="J1567" s="154"/>
    </row>
    <row r="1568" spans="1:10" ht="18">
      <c r="A1568" s="585">
        <v>1560</v>
      </c>
      <c r="B1568" s="665">
        <v>41083</v>
      </c>
      <c r="C1568" s="239" t="s">
        <v>4856</v>
      </c>
      <c r="D1568" s="650" t="s">
        <v>4857</v>
      </c>
      <c r="E1568" s="436" t="s">
        <v>1173</v>
      </c>
      <c r="F1568" s="678">
        <v>100</v>
      </c>
      <c r="G1568" s="678">
        <v>100</v>
      </c>
      <c r="H1568" s="638">
        <v>0</v>
      </c>
      <c r="I1568" s="678">
        <v>100</v>
      </c>
      <c r="J1568" s="154"/>
    </row>
    <row r="1569" spans="1:10" ht="18">
      <c r="A1569" s="585">
        <v>1561</v>
      </c>
      <c r="B1569" s="665">
        <v>41083</v>
      </c>
      <c r="C1569" s="239" t="s">
        <v>4858</v>
      </c>
      <c r="D1569" s="650" t="s">
        <v>4859</v>
      </c>
      <c r="E1569" s="436" t="s">
        <v>1173</v>
      </c>
      <c r="F1569" s="678">
        <v>100</v>
      </c>
      <c r="G1569" s="678">
        <v>100</v>
      </c>
      <c r="H1569" s="638">
        <v>0</v>
      </c>
      <c r="I1569" s="678">
        <v>100</v>
      </c>
      <c r="J1569" s="154"/>
    </row>
    <row r="1570" spans="1:10" ht="18">
      <c r="A1570" s="585">
        <v>1562</v>
      </c>
      <c r="B1570" s="665">
        <v>41083</v>
      </c>
      <c r="C1570" s="239" t="s">
        <v>4860</v>
      </c>
      <c r="D1570" s="650" t="s">
        <v>4861</v>
      </c>
      <c r="E1570" s="436" t="s">
        <v>1173</v>
      </c>
      <c r="F1570" s="678">
        <v>125</v>
      </c>
      <c r="G1570" s="678">
        <v>125</v>
      </c>
      <c r="H1570" s="638">
        <v>0</v>
      </c>
      <c r="I1570" s="678">
        <v>125</v>
      </c>
      <c r="J1570" s="154"/>
    </row>
    <row r="1571" spans="1:10" ht="18">
      <c r="A1571" s="585">
        <v>1563</v>
      </c>
      <c r="B1571" s="665">
        <v>41083</v>
      </c>
      <c r="C1571" s="239" t="s">
        <v>4862</v>
      </c>
      <c r="D1571" s="650" t="s">
        <v>4863</v>
      </c>
      <c r="E1571" s="436" t="s">
        <v>1173</v>
      </c>
      <c r="F1571" s="678">
        <v>125</v>
      </c>
      <c r="G1571" s="678">
        <v>125</v>
      </c>
      <c r="H1571" s="638">
        <v>0</v>
      </c>
      <c r="I1571" s="678">
        <v>125</v>
      </c>
      <c r="J1571" s="154"/>
    </row>
    <row r="1572" spans="1:10" ht="18">
      <c r="A1572" s="585">
        <v>1564</v>
      </c>
      <c r="B1572" s="665">
        <v>41083</v>
      </c>
      <c r="C1572" s="239" t="s">
        <v>4864</v>
      </c>
      <c r="D1572" s="650" t="s">
        <v>4865</v>
      </c>
      <c r="E1572" s="436" t="s">
        <v>1173</v>
      </c>
      <c r="F1572" s="678">
        <v>125</v>
      </c>
      <c r="G1572" s="678">
        <v>125</v>
      </c>
      <c r="H1572" s="638">
        <v>0</v>
      </c>
      <c r="I1572" s="678">
        <v>125</v>
      </c>
      <c r="J1572" s="154"/>
    </row>
    <row r="1573" spans="1:10" ht="18">
      <c r="A1573" s="585">
        <v>1565</v>
      </c>
      <c r="B1573" s="665">
        <v>41083</v>
      </c>
      <c r="C1573" s="239" t="s">
        <v>4589</v>
      </c>
      <c r="D1573" s="650" t="s">
        <v>4590</v>
      </c>
      <c r="E1573" s="436" t="s">
        <v>1173</v>
      </c>
      <c r="F1573" s="678">
        <v>100</v>
      </c>
      <c r="G1573" s="678">
        <v>100</v>
      </c>
      <c r="H1573" s="638">
        <v>0</v>
      </c>
      <c r="I1573" s="678">
        <v>100</v>
      </c>
      <c r="J1573" s="154"/>
    </row>
    <row r="1574" spans="1:10" ht="18">
      <c r="A1574" s="585">
        <v>1566</v>
      </c>
      <c r="B1574" s="665">
        <v>41083</v>
      </c>
      <c r="C1574" s="239" t="s">
        <v>3358</v>
      </c>
      <c r="D1574" s="650" t="s">
        <v>3359</v>
      </c>
      <c r="E1574" s="436" t="s">
        <v>1173</v>
      </c>
      <c r="F1574" s="678">
        <v>125</v>
      </c>
      <c r="G1574" s="678">
        <v>125</v>
      </c>
      <c r="H1574" s="638">
        <v>0</v>
      </c>
      <c r="I1574" s="678">
        <v>125</v>
      </c>
      <c r="J1574" s="154"/>
    </row>
    <row r="1575" spans="1:10" ht="18">
      <c r="A1575" s="585">
        <v>1567</v>
      </c>
      <c r="B1575" s="665">
        <v>41083</v>
      </c>
      <c r="C1575" s="239" t="s">
        <v>3386</v>
      </c>
      <c r="D1575" s="650" t="s">
        <v>3387</v>
      </c>
      <c r="E1575" s="436" t="s">
        <v>1173</v>
      </c>
      <c r="F1575" s="678">
        <v>162.5</v>
      </c>
      <c r="G1575" s="678">
        <v>162.5</v>
      </c>
      <c r="H1575" s="638">
        <v>0</v>
      </c>
      <c r="I1575" s="678">
        <v>162.5</v>
      </c>
      <c r="J1575" s="154"/>
    </row>
    <row r="1576" spans="1:10" ht="18">
      <c r="A1576" s="585">
        <v>1568</v>
      </c>
      <c r="B1576" s="665">
        <v>41083</v>
      </c>
      <c r="C1576" s="239" t="s">
        <v>1906</v>
      </c>
      <c r="D1576" s="650" t="s">
        <v>4574</v>
      </c>
      <c r="E1576" s="436" t="s">
        <v>1173</v>
      </c>
      <c r="F1576" s="678">
        <v>125</v>
      </c>
      <c r="G1576" s="678">
        <v>125</v>
      </c>
      <c r="H1576" s="638">
        <v>0</v>
      </c>
      <c r="I1576" s="678">
        <v>125</v>
      </c>
      <c r="J1576" s="154"/>
    </row>
    <row r="1577" spans="1:10" ht="18">
      <c r="A1577" s="585">
        <v>1569</v>
      </c>
      <c r="B1577" s="665">
        <v>41085</v>
      </c>
      <c r="C1577" s="239" t="s">
        <v>4866</v>
      </c>
      <c r="D1577" s="650" t="s">
        <v>3919</v>
      </c>
      <c r="E1577" s="436" t="s">
        <v>1173</v>
      </c>
      <c r="F1577" s="678">
        <v>100</v>
      </c>
      <c r="G1577" s="678">
        <v>100</v>
      </c>
      <c r="H1577" s="638">
        <v>0</v>
      </c>
      <c r="I1577" s="678">
        <v>100</v>
      </c>
      <c r="J1577" s="154"/>
    </row>
    <row r="1578" spans="1:10" ht="18">
      <c r="A1578" s="585">
        <v>1570</v>
      </c>
      <c r="B1578" s="665">
        <v>41085</v>
      </c>
      <c r="C1578" s="239" t="s">
        <v>3934</v>
      </c>
      <c r="D1578" s="650" t="s">
        <v>3935</v>
      </c>
      <c r="E1578" s="436" t="s">
        <v>1173</v>
      </c>
      <c r="F1578" s="678">
        <v>125</v>
      </c>
      <c r="G1578" s="678">
        <v>125</v>
      </c>
      <c r="H1578" s="638">
        <v>0</v>
      </c>
      <c r="I1578" s="678">
        <v>125</v>
      </c>
      <c r="J1578" s="154"/>
    </row>
    <row r="1579" spans="1:10" ht="18">
      <c r="A1579" s="585">
        <v>1571</v>
      </c>
      <c r="B1579" s="665">
        <v>41087</v>
      </c>
      <c r="C1579" s="239" t="s">
        <v>4601</v>
      </c>
      <c r="D1579" s="650" t="s">
        <v>4602</v>
      </c>
      <c r="E1579" s="436" t="s">
        <v>1173</v>
      </c>
      <c r="F1579" s="678">
        <v>125</v>
      </c>
      <c r="G1579" s="678">
        <v>125</v>
      </c>
      <c r="H1579" s="638">
        <v>0</v>
      </c>
      <c r="I1579" s="678">
        <v>125</v>
      </c>
      <c r="J1579" s="154"/>
    </row>
    <row r="1580" spans="1:10" ht="18">
      <c r="A1580" s="585">
        <v>1572</v>
      </c>
      <c r="B1580" s="665">
        <v>41085</v>
      </c>
      <c r="C1580" s="239" t="s">
        <v>4585</v>
      </c>
      <c r="D1580" s="650" t="s">
        <v>4586</v>
      </c>
      <c r="E1580" s="436" t="s">
        <v>1173</v>
      </c>
      <c r="F1580" s="678">
        <v>100</v>
      </c>
      <c r="G1580" s="678">
        <v>100</v>
      </c>
      <c r="H1580" s="638">
        <v>0</v>
      </c>
      <c r="I1580" s="678">
        <v>100</v>
      </c>
      <c r="J1580" s="154"/>
    </row>
    <row r="1581" spans="1:10" ht="18">
      <c r="A1581" s="585">
        <v>1573</v>
      </c>
      <c r="B1581" s="665">
        <v>41085</v>
      </c>
      <c r="C1581" s="239" t="s">
        <v>4559</v>
      </c>
      <c r="D1581" s="650" t="s">
        <v>4560</v>
      </c>
      <c r="E1581" s="436" t="s">
        <v>1173</v>
      </c>
      <c r="F1581" s="678">
        <v>125</v>
      </c>
      <c r="G1581" s="678">
        <v>125</v>
      </c>
      <c r="H1581" s="638">
        <v>0</v>
      </c>
      <c r="I1581" s="678">
        <v>125</v>
      </c>
      <c r="J1581" s="154"/>
    </row>
    <row r="1582" spans="1:10" ht="18">
      <c r="A1582" s="585">
        <v>1574</v>
      </c>
      <c r="B1582" s="665">
        <v>41085</v>
      </c>
      <c r="C1582" s="239" t="s">
        <v>4607</v>
      </c>
      <c r="D1582" s="650" t="s">
        <v>4608</v>
      </c>
      <c r="E1582" s="436" t="s">
        <v>1173</v>
      </c>
      <c r="F1582" s="678">
        <v>100</v>
      </c>
      <c r="G1582" s="678">
        <v>100</v>
      </c>
      <c r="H1582" s="638">
        <v>0</v>
      </c>
      <c r="I1582" s="678">
        <v>100</v>
      </c>
      <c r="J1582" s="154"/>
    </row>
    <row r="1583" spans="1:10" ht="18">
      <c r="A1583" s="585">
        <v>1575</v>
      </c>
      <c r="B1583" s="665">
        <v>41086</v>
      </c>
      <c r="C1583" s="239" t="s">
        <v>4599</v>
      </c>
      <c r="D1583" s="650" t="s">
        <v>4600</v>
      </c>
      <c r="E1583" s="436" t="s">
        <v>1173</v>
      </c>
      <c r="F1583" s="678">
        <v>100</v>
      </c>
      <c r="G1583" s="678">
        <v>100</v>
      </c>
      <c r="H1583" s="638">
        <v>0</v>
      </c>
      <c r="I1583" s="678">
        <v>100</v>
      </c>
      <c r="J1583" s="154"/>
    </row>
    <row r="1584" spans="1:10" ht="18">
      <c r="A1584" s="585">
        <v>1576</v>
      </c>
      <c r="B1584" s="665">
        <v>41085</v>
      </c>
      <c r="C1584" s="239" t="s">
        <v>4557</v>
      </c>
      <c r="D1584" s="650" t="s">
        <v>4558</v>
      </c>
      <c r="E1584" s="436" t="s">
        <v>1173</v>
      </c>
      <c r="F1584" s="678">
        <v>100</v>
      </c>
      <c r="G1584" s="678">
        <v>100</v>
      </c>
      <c r="H1584" s="638">
        <v>0</v>
      </c>
      <c r="I1584" s="678">
        <v>100</v>
      </c>
      <c r="J1584" s="154"/>
    </row>
    <row r="1585" spans="1:10" ht="18">
      <c r="A1585" s="585">
        <v>1577</v>
      </c>
      <c r="B1585" s="665">
        <v>41085</v>
      </c>
      <c r="C1585" s="239" t="s">
        <v>3914</v>
      </c>
      <c r="D1585" s="650" t="s">
        <v>4867</v>
      </c>
      <c r="E1585" s="436" t="s">
        <v>1173</v>
      </c>
      <c r="F1585" s="678">
        <v>100</v>
      </c>
      <c r="G1585" s="678">
        <v>100</v>
      </c>
      <c r="H1585" s="638">
        <v>0</v>
      </c>
      <c r="I1585" s="678">
        <v>100</v>
      </c>
      <c r="J1585" s="154"/>
    </row>
    <row r="1586" spans="1:10" ht="18">
      <c r="A1586" s="585">
        <v>1578</v>
      </c>
      <c r="B1586" s="665">
        <v>41085</v>
      </c>
      <c r="C1586" s="239" t="s">
        <v>3362</v>
      </c>
      <c r="D1586" s="650" t="s">
        <v>3363</v>
      </c>
      <c r="E1586" s="436" t="s">
        <v>1173</v>
      </c>
      <c r="F1586" s="678">
        <v>100</v>
      </c>
      <c r="G1586" s="678">
        <v>100</v>
      </c>
      <c r="H1586" s="638">
        <v>0</v>
      </c>
      <c r="I1586" s="678">
        <v>100</v>
      </c>
      <c r="J1586" s="154"/>
    </row>
    <row r="1587" spans="1:10" ht="18">
      <c r="A1587" s="585">
        <v>1579</v>
      </c>
      <c r="B1587" s="665">
        <v>41085</v>
      </c>
      <c r="C1587" s="239" t="s">
        <v>4565</v>
      </c>
      <c r="D1587" s="650" t="s">
        <v>4868</v>
      </c>
      <c r="E1587" s="436" t="s">
        <v>1173</v>
      </c>
      <c r="F1587" s="678">
        <v>100</v>
      </c>
      <c r="G1587" s="678">
        <v>100</v>
      </c>
      <c r="H1587" s="638">
        <v>0</v>
      </c>
      <c r="I1587" s="678">
        <v>100</v>
      </c>
      <c r="J1587" s="154"/>
    </row>
    <row r="1588" spans="1:10" ht="18">
      <c r="A1588" s="585">
        <v>1580</v>
      </c>
      <c r="B1588" s="665">
        <v>41085</v>
      </c>
      <c r="C1588" s="239" t="s">
        <v>4563</v>
      </c>
      <c r="D1588" s="650" t="s">
        <v>4564</v>
      </c>
      <c r="E1588" s="436" t="s">
        <v>1173</v>
      </c>
      <c r="F1588" s="678">
        <v>100</v>
      </c>
      <c r="G1588" s="678">
        <v>100</v>
      </c>
      <c r="H1588" s="638">
        <v>0</v>
      </c>
      <c r="I1588" s="678">
        <v>100</v>
      </c>
      <c r="J1588" s="154"/>
    </row>
    <row r="1589" spans="1:10" ht="18">
      <c r="A1589" s="585">
        <v>1581</v>
      </c>
      <c r="B1589" s="665">
        <v>41085</v>
      </c>
      <c r="C1589" s="239" t="s">
        <v>4591</v>
      </c>
      <c r="D1589" s="650" t="s">
        <v>4592</v>
      </c>
      <c r="E1589" s="436" t="s">
        <v>1173</v>
      </c>
      <c r="F1589" s="678">
        <v>100</v>
      </c>
      <c r="G1589" s="678">
        <v>100</v>
      </c>
      <c r="H1589" s="638">
        <v>0</v>
      </c>
      <c r="I1589" s="678">
        <v>100</v>
      </c>
      <c r="J1589" s="154"/>
    </row>
    <row r="1590" spans="1:10" ht="18">
      <c r="A1590" s="585">
        <v>1582</v>
      </c>
      <c r="B1590" s="665">
        <v>41085</v>
      </c>
      <c r="C1590" s="239" t="s">
        <v>4603</v>
      </c>
      <c r="D1590" s="650" t="s">
        <v>4604</v>
      </c>
      <c r="E1590" s="436" t="s">
        <v>1173</v>
      </c>
      <c r="F1590" s="678">
        <v>100</v>
      </c>
      <c r="G1590" s="678">
        <v>100</v>
      </c>
      <c r="H1590" s="638">
        <v>0</v>
      </c>
      <c r="I1590" s="678">
        <v>100</v>
      </c>
      <c r="J1590" s="154"/>
    </row>
    <row r="1591" spans="1:10" ht="18">
      <c r="A1591" s="585">
        <v>1583</v>
      </c>
      <c r="B1591" s="665">
        <v>41085</v>
      </c>
      <c r="C1591" s="239" t="s">
        <v>4569</v>
      </c>
      <c r="D1591" s="650" t="s">
        <v>4570</v>
      </c>
      <c r="E1591" s="436" t="s">
        <v>1173</v>
      </c>
      <c r="F1591" s="678">
        <v>100</v>
      </c>
      <c r="G1591" s="678">
        <v>100</v>
      </c>
      <c r="H1591" s="638">
        <v>0</v>
      </c>
      <c r="I1591" s="678">
        <v>100</v>
      </c>
      <c r="J1591" s="154"/>
    </row>
    <row r="1592" spans="1:10" ht="18">
      <c r="A1592" s="585">
        <v>1584</v>
      </c>
      <c r="B1592" s="665">
        <v>41085</v>
      </c>
      <c r="C1592" s="239" t="s">
        <v>4567</v>
      </c>
      <c r="D1592" s="650" t="s">
        <v>4869</v>
      </c>
      <c r="E1592" s="436" t="s">
        <v>1173</v>
      </c>
      <c r="F1592" s="678">
        <v>100</v>
      </c>
      <c r="G1592" s="678">
        <v>100</v>
      </c>
      <c r="H1592" s="638">
        <v>0</v>
      </c>
      <c r="I1592" s="678">
        <v>100</v>
      </c>
      <c r="J1592" s="154"/>
    </row>
    <row r="1593" spans="1:10" ht="18">
      <c r="A1593" s="585">
        <v>1585</v>
      </c>
      <c r="B1593" s="665">
        <v>41085</v>
      </c>
      <c r="C1593" s="239" t="s">
        <v>4583</v>
      </c>
      <c r="D1593" s="650" t="s">
        <v>4584</v>
      </c>
      <c r="E1593" s="436" t="s">
        <v>1173</v>
      </c>
      <c r="F1593" s="678">
        <v>125</v>
      </c>
      <c r="G1593" s="678">
        <v>125</v>
      </c>
      <c r="H1593" s="638">
        <v>0</v>
      </c>
      <c r="I1593" s="678">
        <v>125</v>
      </c>
      <c r="J1593" s="154"/>
    </row>
    <row r="1594" spans="1:10" ht="18">
      <c r="A1594" s="585">
        <v>1586</v>
      </c>
      <c r="B1594" s="665">
        <v>41085</v>
      </c>
      <c r="C1594" s="239" t="s">
        <v>4870</v>
      </c>
      <c r="D1594" s="650" t="s">
        <v>4582</v>
      </c>
      <c r="E1594" s="436" t="s">
        <v>1173</v>
      </c>
      <c r="F1594" s="678">
        <v>125</v>
      </c>
      <c r="G1594" s="678">
        <v>125</v>
      </c>
      <c r="H1594" s="638">
        <v>0</v>
      </c>
      <c r="I1594" s="678">
        <v>125</v>
      </c>
      <c r="J1594" s="154"/>
    </row>
    <row r="1595" spans="1:10" ht="18">
      <c r="A1595" s="585">
        <v>1587</v>
      </c>
      <c r="B1595" s="665">
        <v>41085</v>
      </c>
      <c r="C1595" s="239" t="s">
        <v>4579</v>
      </c>
      <c r="D1595" s="650" t="s">
        <v>4580</v>
      </c>
      <c r="E1595" s="436" t="s">
        <v>1173</v>
      </c>
      <c r="F1595" s="678">
        <v>125</v>
      </c>
      <c r="G1595" s="678">
        <v>125</v>
      </c>
      <c r="H1595" s="638">
        <v>0</v>
      </c>
      <c r="I1595" s="678">
        <v>125</v>
      </c>
      <c r="J1595" s="154"/>
    </row>
    <row r="1596" spans="1:10" ht="18">
      <c r="A1596" s="585">
        <v>1588</v>
      </c>
      <c r="B1596" s="665">
        <v>41085</v>
      </c>
      <c r="C1596" s="239" t="s">
        <v>4577</v>
      </c>
      <c r="D1596" s="650" t="s">
        <v>4578</v>
      </c>
      <c r="E1596" s="436" t="s">
        <v>1173</v>
      </c>
      <c r="F1596" s="678">
        <v>125</v>
      </c>
      <c r="G1596" s="678">
        <v>125</v>
      </c>
      <c r="H1596" s="638">
        <v>0</v>
      </c>
      <c r="I1596" s="678">
        <v>125</v>
      </c>
      <c r="J1596" s="154"/>
    </row>
    <row r="1597" spans="1:10" ht="18">
      <c r="A1597" s="585">
        <v>1589</v>
      </c>
      <c r="B1597" s="665">
        <v>41085</v>
      </c>
      <c r="C1597" s="239" t="s">
        <v>4605</v>
      </c>
      <c r="D1597" s="650" t="s">
        <v>4606</v>
      </c>
      <c r="E1597" s="436" t="s">
        <v>1173</v>
      </c>
      <c r="F1597" s="678">
        <v>100</v>
      </c>
      <c r="G1597" s="678">
        <v>100</v>
      </c>
      <c r="H1597" s="638">
        <v>0</v>
      </c>
      <c r="I1597" s="678">
        <v>100</v>
      </c>
      <c r="J1597" s="154"/>
    </row>
    <row r="1598" spans="1:10" ht="18">
      <c r="A1598" s="585">
        <v>1590</v>
      </c>
      <c r="B1598" s="665">
        <v>41085</v>
      </c>
      <c r="C1598" s="239" t="s">
        <v>3388</v>
      </c>
      <c r="D1598" s="650" t="s">
        <v>3389</v>
      </c>
      <c r="E1598" s="436" t="s">
        <v>1173</v>
      </c>
      <c r="F1598" s="678">
        <v>100</v>
      </c>
      <c r="G1598" s="678">
        <v>100</v>
      </c>
      <c r="H1598" s="638">
        <v>0</v>
      </c>
      <c r="I1598" s="678">
        <v>100</v>
      </c>
      <c r="J1598" s="154"/>
    </row>
    <row r="1599" spans="1:10" ht="18">
      <c r="A1599" s="585">
        <v>1591</v>
      </c>
      <c r="B1599" s="665">
        <v>41085</v>
      </c>
      <c r="C1599" s="239" t="s">
        <v>3368</v>
      </c>
      <c r="D1599" s="650" t="s">
        <v>3369</v>
      </c>
      <c r="E1599" s="436" t="s">
        <v>1173</v>
      </c>
      <c r="F1599" s="678">
        <v>162.5</v>
      </c>
      <c r="G1599" s="678">
        <v>162.5</v>
      </c>
      <c r="H1599" s="638">
        <v>0</v>
      </c>
      <c r="I1599" s="678">
        <v>162.5</v>
      </c>
      <c r="J1599" s="154"/>
    </row>
    <row r="1600" spans="1:10" ht="18">
      <c r="A1600" s="585">
        <v>1592</v>
      </c>
      <c r="B1600" s="665">
        <v>41085</v>
      </c>
      <c r="C1600" s="239" t="s">
        <v>4871</v>
      </c>
      <c r="D1600" s="650" t="s">
        <v>4572</v>
      </c>
      <c r="E1600" s="436" t="s">
        <v>1173</v>
      </c>
      <c r="F1600" s="678">
        <v>125</v>
      </c>
      <c r="G1600" s="678">
        <v>125</v>
      </c>
      <c r="H1600" s="638">
        <v>0</v>
      </c>
      <c r="I1600" s="678">
        <v>125</v>
      </c>
      <c r="J1600" s="154"/>
    </row>
    <row r="1601" spans="1:10" ht="18">
      <c r="A1601" s="585">
        <v>1593</v>
      </c>
      <c r="B1601" s="665">
        <v>41085</v>
      </c>
      <c r="C1601" s="239" t="s">
        <v>4872</v>
      </c>
      <c r="D1601" s="650" t="s">
        <v>4555</v>
      </c>
      <c r="E1601" s="436" t="s">
        <v>1173</v>
      </c>
      <c r="F1601" s="678">
        <v>100</v>
      </c>
      <c r="G1601" s="678">
        <v>100</v>
      </c>
      <c r="H1601" s="638">
        <v>0</v>
      </c>
      <c r="I1601" s="678">
        <v>100</v>
      </c>
      <c r="J1601" s="154"/>
    </row>
    <row r="1602" spans="1:10" ht="18">
      <c r="A1602" s="585">
        <v>1594</v>
      </c>
      <c r="B1602" s="665">
        <v>41085</v>
      </c>
      <c r="C1602" s="239" t="s">
        <v>4873</v>
      </c>
      <c r="D1602" s="650" t="s">
        <v>3395</v>
      </c>
      <c r="E1602" s="436" t="s">
        <v>1173</v>
      </c>
      <c r="F1602" s="678">
        <v>100</v>
      </c>
      <c r="G1602" s="678">
        <v>100</v>
      </c>
      <c r="H1602" s="638">
        <v>0</v>
      </c>
      <c r="I1602" s="678">
        <v>100</v>
      </c>
      <c r="J1602" s="154"/>
    </row>
    <row r="1603" spans="1:10" ht="18">
      <c r="A1603" s="585">
        <v>1595</v>
      </c>
      <c r="B1603" s="665">
        <v>41085</v>
      </c>
      <c r="C1603" s="239" t="s">
        <v>4575</v>
      </c>
      <c r="D1603" s="650" t="s">
        <v>4576</v>
      </c>
      <c r="E1603" s="436" t="s">
        <v>1173</v>
      </c>
      <c r="F1603" s="678">
        <v>125</v>
      </c>
      <c r="G1603" s="678">
        <v>125</v>
      </c>
      <c r="H1603" s="638">
        <v>0</v>
      </c>
      <c r="I1603" s="678">
        <v>125</v>
      </c>
      <c r="J1603" s="154"/>
    </row>
    <row r="1604" spans="1:10" ht="18">
      <c r="A1604" s="585">
        <v>1596</v>
      </c>
      <c r="B1604" s="665">
        <v>41085</v>
      </c>
      <c r="C1604" s="239" t="s">
        <v>4874</v>
      </c>
      <c r="D1604" s="650" t="s">
        <v>4588</v>
      </c>
      <c r="E1604" s="436" t="s">
        <v>1173</v>
      </c>
      <c r="F1604" s="678">
        <v>100</v>
      </c>
      <c r="G1604" s="678">
        <v>100</v>
      </c>
      <c r="H1604" s="638">
        <v>0</v>
      </c>
      <c r="I1604" s="678">
        <v>100</v>
      </c>
      <c r="J1604" s="154"/>
    </row>
    <row r="1605" spans="1:10" ht="18">
      <c r="A1605" s="585">
        <v>1597</v>
      </c>
      <c r="B1605" s="665">
        <v>41080</v>
      </c>
      <c r="C1605" s="239" t="s">
        <v>4875</v>
      </c>
      <c r="D1605" s="650" t="s">
        <v>4876</v>
      </c>
      <c r="E1605" s="436" t="s">
        <v>1173</v>
      </c>
      <c r="F1605" s="678">
        <v>162.5</v>
      </c>
      <c r="G1605" s="678">
        <v>162.5</v>
      </c>
      <c r="H1605" s="638">
        <v>0</v>
      </c>
      <c r="I1605" s="678">
        <v>162.5</v>
      </c>
      <c r="J1605" s="154"/>
    </row>
    <row r="1606" spans="1:10" ht="18">
      <c r="A1606" s="585">
        <v>1598</v>
      </c>
      <c r="B1606" s="666">
        <v>40947</v>
      </c>
      <c r="C1606" s="239" t="s">
        <v>1978</v>
      </c>
      <c r="D1606" s="651" t="s">
        <v>4877</v>
      </c>
      <c r="E1606" s="565" t="s">
        <v>1163</v>
      </c>
      <c r="F1606" s="678">
        <v>101417.60000000001</v>
      </c>
      <c r="G1606" s="678">
        <v>101417.60000000001</v>
      </c>
      <c r="H1606" s="638">
        <v>0</v>
      </c>
      <c r="I1606" s="678">
        <v>101417.60000000001</v>
      </c>
      <c r="J1606" s="154"/>
    </row>
    <row r="1607" spans="1:10" ht="18">
      <c r="A1607" s="585">
        <v>1599</v>
      </c>
      <c r="B1607" s="667">
        <v>40940</v>
      </c>
      <c r="C1607" s="239" t="s">
        <v>4878</v>
      </c>
      <c r="D1607" s="652" t="s">
        <v>4879</v>
      </c>
      <c r="E1607" s="565" t="s">
        <v>4880</v>
      </c>
      <c r="F1607" s="678">
        <v>945.85</v>
      </c>
      <c r="G1607" s="678">
        <v>945.85</v>
      </c>
      <c r="H1607" s="638">
        <v>0</v>
      </c>
      <c r="I1607" s="678">
        <v>945.85</v>
      </c>
      <c r="J1607" s="154"/>
    </row>
    <row r="1608" spans="1:10" ht="18">
      <c r="A1608" s="585">
        <v>1600</v>
      </c>
      <c r="B1608" s="666">
        <v>41121</v>
      </c>
      <c r="C1608" s="566" t="s">
        <v>1480</v>
      </c>
      <c r="D1608" s="653" t="s">
        <v>1952</v>
      </c>
      <c r="E1608" s="567" t="s">
        <v>4881</v>
      </c>
      <c r="F1608" s="678">
        <v>45648.94</v>
      </c>
      <c r="G1608" s="678">
        <v>45648.94</v>
      </c>
      <c r="H1608" s="638">
        <v>0</v>
      </c>
      <c r="I1608" s="678">
        <v>45648.94</v>
      </c>
      <c r="J1608" s="154"/>
    </row>
    <row r="1609" spans="1:10" ht="18">
      <c r="A1609" s="585">
        <v>1601</v>
      </c>
      <c r="B1609" s="668" t="s">
        <v>4882</v>
      </c>
      <c r="C1609" s="239" t="s">
        <v>4883</v>
      </c>
      <c r="D1609" s="651" t="s">
        <v>4884</v>
      </c>
      <c r="E1609" s="565" t="s">
        <v>1772</v>
      </c>
      <c r="F1609" s="678">
        <v>113.428</v>
      </c>
      <c r="G1609" s="678">
        <v>113.428</v>
      </c>
      <c r="H1609" s="638">
        <v>0</v>
      </c>
      <c r="I1609" s="678">
        <v>113.428</v>
      </c>
      <c r="J1609" s="154"/>
    </row>
    <row r="1610" spans="1:10" ht="18">
      <c r="A1610" s="585">
        <v>1602</v>
      </c>
      <c r="B1610" s="668" t="s">
        <v>4882</v>
      </c>
      <c r="C1610" s="239" t="s">
        <v>4885</v>
      </c>
      <c r="D1610" s="651" t="s">
        <v>4886</v>
      </c>
      <c r="E1610" s="565" t="s">
        <v>1772</v>
      </c>
      <c r="F1610" s="678">
        <v>143.428</v>
      </c>
      <c r="G1610" s="678">
        <v>143.428</v>
      </c>
      <c r="H1610" s="638">
        <v>0</v>
      </c>
      <c r="I1610" s="678">
        <v>143.428</v>
      </c>
      <c r="J1610" s="154"/>
    </row>
    <row r="1611" spans="1:10" ht="18">
      <c r="A1611" s="585">
        <v>1603</v>
      </c>
      <c r="B1611" s="668" t="s">
        <v>4882</v>
      </c>
      <c r="C1611" s="239" t="s">
        <v>4887</v>
      </c>
      <c r="D1611" s="651" t="s">
        <v>4888</v>
      </c>
      <c r="E1611" s="565" t="s">
        <v>1772</v>
      </c>
      <c r="F1611" s="678">
        <v>113.428</v>
      </c>
      <c r="G1611" s="678">
        <v>113.428</v>
      </c>
      <c r="H1611" s="638">
        <v>0</v>
      </c>
      <c r="I1611" s="678">
        <v>113.428</v>
      </c>
      <c r="J1611" s="154"/>
    </row>
    <row r="1612" spans="1:10" ht="18">
      <c r="A1612" s="585">
        <v>1604</v>
      </c>
      <c r="B1612" s="668" t="s">
        <v>4889</v>
      </c>
      <c r="C1612" s="239" t="s">
        <v>4890</v>
      </c>
      <c r="D1612" s="651" t="s">
        <v>4891</v>
      </c>
      <c r="E1612" s="565" t="s">
        <v>1772</v>
      </c>
      <c r="F1612" s="678">
        <v>105</v>
      </c>
      <c r="G1612" s="678">
        <v>105</v>
      </c>
      <c r="H1612" s="638">
        <v>0</v>
      </c>
      <c r="I1612" s="678">
        <v>105</v>
      </c>
      <c r="J1612" s="154"/>
    </row>
    <row r="1613" spans="1:10" ht="18">
      <c r="A1613" s="585">
        <v>1605</v>
      </c>
      <c r="B1613" s="668" t="s">
        <v>4892</v>
      </c>
      <c r="C1613" s="239" t="s">
        <v>4893</v>
      </c>
      <c r="D1613" s="651" t="s">
        <v>3181</v>
      </c>
      <c r="E1613" s="565" t="s">
        <v>1772</v>
      </c>
      <c r="F1613" s="678">
        <v>15</v>
      </c>
      <c r="G1613" s="678">
        <v>15</v>
      </c>
      <c r="H1613" s="638">
        <v>0</v>
      </c>
      <c r="I1613" s="678">
        <v>15</v>
      </c>
      <c r="J1613" s="154"/>
    </row>
    <row r="1614" spans="1:10" ht="18">
      <c r="A1614" s="585">
        <v>1606</v>
      </c>
      <c r="B1614" s="668" t="s">
        <v>4892</v>
      </c>
      <c r="C1614" s="239" t="s">
        <v>4894</v>
      </c>
      <c r="D1614" s="651" t="s">
        <v>4895</v>
      </c>
      <c r="E1614" s="565" t="s">
        <v>1772</v>
      </c>
      <c r="F1614" s="678">
        <v>15</v>
      </c>
      <c r="G1614" s="678">
        <v>15</v>
      </c>
      <c r="H1614" s="638">
        <v>0</v>
      </c>
      <c r="I1614" s="678">
        <v>15</v>
      </c>
      <c r="J1614" s="154"/>
    </row>
    <row r="1615" spans="1:10" ht="18">
      <c r="A1615" s="585">
        <v>1607</v>
      </c>
      <c r="B1615" s="668" t="s">
        <v>4896</v>
      </c>
      <c r="C1615" s="239" t="s">
        <v>4897</v>
      </c>
      <c r="D1615" s="651" t="s">
        <v>4898</v>
      </c>
      <c r="E1615" s="565" t="s">
        <v>1772</v>
      </c>
      <c r="F1615" s="678">
        <v>30</v>
      </c>
      <c r="G1615" s="678">
        <v>30</v>
      </c>
      <c r="H1615" s="638">
        <v>0</v>
      </c>
      <c r="I1615" s="678">
        <v>30</v>
      </c>
      <c r="J1615" s="154"/>
    </row>
    <row r="1616" spans="1:10" ht="18">
      <c r="A1616" s="585">
        <v>1608</v>
      </c>
      <c r="B1616" s="668" t="s">
        <v>4899</v>
      </c>
      <c r="C1616" s="239" t="s">
        <v>4900</v>
      </c>
      <c r="D1616" s="651" t="s">
        <v>4901</v>
      </c>
      <c r="E1616" s="565" t="s">
        <v>1772</v>
      </c>
      <c r="F1616" s="678">
        <v>15</v>
      </c>
      <c r="G1616" s="678">
        <v>15</v>
      </c>
      <c r="H1616" s="638">
        <v>0</v>
      </c>
      <c r="I1616" s="678">
        <v>15</v>
      </c>
      <c r="J1616" s="154"/>
    </row>
    <row r="1617" spans="1:10" ht="18">
      <c r="A1617" s="585">
        <v>1609</v>
      </c>
      <c r="B1617" s="668" t="s">
        <v>4899</v>
      </c>
      <c r="C1617" s="239" t="s">
        <v>4902</v>
      </c>
      <c r="D1617" s="651" t="s">
        <v>4903</v>
      </c>
      <c r="E1617" s="565" t="s">
        <v>1772</v>
      </c>
      <c r="F1617" s="678">
        <v>15</v>
      </c>
      <c r="G1617" s="678">
        <v>15</v>
      </c>
      <c r="H1617" s="638">
        <v>0</v>
      </c>
      <c r="I1617" s="678">
        <v>15</v>
      </c>
      <c r="J1617" s="154"/>
    </row>
    <row r="1618" spans="1:10" ht="18">
      <c r="A1618" s="585">
        <v>1610</v>
      </c>
      <c r="B1618" s="668" t="s">
        <v>4899</v>
      </c>
      <c r="C1618" s="239" t="s">
        <v>4904</v>
      </c>
      <c r="D1618" s="651" t="s">
        <v>4905</v>
      </c>
      <c r="E1618" s="565" t="s">
        <v>1772</v>
      </c>
      <c r="F1618" s="678">
        <v>15</v>
      </c>
      <c r="G1618" s="678">
        <v>15</v>
      </c>
      <c r="H1618" s="638">
        <v>0</v>
      </c>
      <c r="I1618" s="678">
        <v>15</v>
      </c>
      <c r="J1618" s="154"/>
    </row>
    <row r="1619" spans="1:10" ht="18">
      <c r="A1619" s="585">
        <v>1611</v>
      </c>
      <c r="B1619" s="666">
        <v>41120</v>
      </c>
      <c r="C1619" s="566" t="s">
        <v>4906</v>
      </c>
      <c r="D1619" s="654" t="s">
        <v>4907</v>
      </c>
      <c r="E1619" s="568" t="s">
        <v>4908</v>
      </c>
      <c r="F1619" s="678">
        <v>344</v>
      </c>
      <c r="G1619" s="678">
        <v>344</v>
      </c>
      <c r="H1619" s="638">
        <v>0</v>
      </c>
      <c r="I1619" s="678">
        <v>344</v>
      </c>
      <c r="J1619" s="154"/>
    </row>
    <row r="1620" spans="1:10" ht="25.5">
      <c r="A1620" s="585">
        <v>1612</v>
      </c>
      <c r="B1620" s="666" t="s">
        <v>4909</v>
      </c>
      <c r="C1620" s="569" t="s">
        <v>4910</v>
      </c>
      <c r="D1620" s="655" t="s">
        <v>4911</v>
      </c>
      <c r="E1620" s="565" t="s">
        <v>4912</v>
      </c>
      <c r="F1620" s="678">
        <v>1</v>
      </c>
      <c r="G1620" s="678">
        <v>1</v>
      </c>
      <c r="H1620" s="638">
        <v>0</v>
      </c>
      <c r="I1620" s="678">
        <v>1</v>
      </c>
      <c r="J1620" s="154"/>
    </row>
    <row r="1621" spans="1:10" ht="25.5">
      <c r="A1621" s="585">
        <v>1613</v>
      </c>
      <c r="B1621" s="666" t="s">
        <v>4909</v>
      </c>
      <c r="C1621" s="569" t="s">
        <v>4910</v>
      </c>
      <c r="D1621" s="655" t="s">
        <v>4911</v>
      </c>
      <c r="E1621" s="565" t="s">
        <v>4912</v>
      </c>
      <c r="F1621" s="678">
        <v>0.5</v>
      </c>
      <c r="G1621" s="678">
        <v>0.5</v>
      </c>
      <c r="H1621" s="638">
        <v>0</v>
      </c>
      <c r="I1621" s="678">
        <v>0.5</v>
      </c>
      <c r="J1621" s="154"/>
    </row>
    <row r="1622" spans="1:10" ht="25.5">
      <c r="A1622" s="585">
        <v>1614</v>
      </c>
      <c r="B1622" s="666" t="s">
        <v>4909</v>
      </c>
      <c r="C1622" s="569" t="s">
        <v>4910</v>
      </c>
      <c r="D1622" s="655" t="s">
        <v>4911</v>
      </c>
      <c r="E1622" s="565" t="s">
        <v>4912</v>
      </c>
      <c r="F1622" s="678">
        <v>77.5</v>
      </c>
      <c r="G1622" s="678">
        <v>77.5</v>
      </c>
      <c r="H1622" s="638">
        <v>0</v>
      </c>
      <c r="I1622" s="678">
        <v>77.5</v>
      </c>
      <c r="J1622" s="154"/>
    </row>
    <row r="1623" spans="1:10" ht="25.5">
      <c r="A1623" s="585">
        <v>1615</v>
      </c>
      <c r="B1623" s="666" t="s">
        <v>4913</v>
      </c>
      <c r="C1623" s="569" t="s">
        <v>4910</v>
      </c>
      <c r="D1623" s="655" t="s">
        <v>4911</v>
      </c>
      <c r="E1623" s="565" t="s">
        <v>4912</v>
      </c>
      <c r="F1623" s="678">
        <v>1</v>
      </c>
      <c r="G1623" s="678">
        <v>1</v>
      </c>
      <c r="H1623" s="638">
        <v>0</v>
      </c>
      <c r="I1623" s="678">
        <v>1</v>
      </c>
      <c r="J1623" s="154"/>
    </row>
    <row r="1624" spans="1:10" ht="25.5">
      <c r="A1624" s="585">
        <v>1616</v>
      </c>
      <c r="B1624" s="666" t="s">
        <v>4913</v>
      </c>
      <c r="C1624" s="569" t="s">
        <v>4910</v>
      </c>
      <c r="D1624" s="655" t="s">
        <v>4911</v>
      </c>
      <c r="E1624" s="565" t="s">
        <v>4912</v>
      </c>
      <c r="F1624" s="678">
        <v>0.5</v>
      </c>
      <c r="G1624" s="678">
        <v>0.5</v>
      </c>
      <c r="H1624" s="638">
        <v>0</v>
      </c>
      <c r="I1624" s="678">
        <v>0.5</v>
      </c>
      <c r="J1624" s="154"/>
    </row>
    <row r="1625" spans="1:10" ht="25.5">
      <c r="A1625" s="585">
        <v>1617</v>
      </c>
      <c r="B1625" s="666" t="s">
        <v>4913</v>
      </c>
      <c r="C1625" s="569" t="s">
        <v>4910</v>
      </c>
      <c r="D1625" s="655" t="s">
        <v>4911</v>
      </c>
      <c r="E1625" s="565" t="s">
        <v>4912</v>
      </c>
      <c r="F1625" s="678">
        <v>77.5</v>
      </c>
      <c r="G1625" s="678">
        <v>77.5</v>
      </c>
      <c r="H1625" s="638">
        <v>0</v>
      </c>
      <c r="I1625" s="678">
        <v>77.5</v>
      </c>
      <c r="J1625" s="154"/>
    </row>
    <row r="1626" spans="1:10" ht="25.5">
      <c r="A1626" s="585">
        <v>1618</v>
      </c>
      <c r="B1626" s="666" t="s">
        <v>4914</v>
      </c>
      <c r="C1626" s="569" t="s">
        <v>4910</v>
      </c>
      <c r="D1626" s="655" t="s">
        <v>4911</v>
      </c>
      <c r="E1626" s="565" t="s">
        <v>4912</v>
      </c>
      <c r="F1626" s="678">
        <v>3.5</v>
      </c>
      <c r="G1626" s="678">
        <v>3.5</v>
      </c>
      <c r="H1626" s="638">
        <v>0</v>
      </c>
      <c r="I1626" s="678">
        <v>3.5</v>
      </c>
      <c r="J1626" s="154"/>
    </row>
    <row r="1627" spans="1:10" ht="25.5">
      <c r="A1627" s="585">
        <v>1619</v>
      </c>
      <c r="B1627" s="666" t="s">
        <v>4914</v>
      </c>
      <c r="C1627" s="569" t="s">
        <v>4910</v>
      </c>
      <c r="D1627" s="655" t="s">
        <v>4911</v>
      </c>
      <c r="E1627" s="565" t="s">
        <v>4912</v>
      </c>
      <c r="F1627" s="678">
        <v>1.5</v>
      </c>
      <c r="G1627" s="678">
        <v>1.5</v>
      </c>
      <c r="H1627" s="638">
        <v>0</v>
      </c>
      <c r="I1627" s="678">
        <v>1.5</v>
      </c>
      <c r="J1627" s="154"/>
    </row>
    <row r="1628" spans="1:10" ht="18">
      <c r="A1628" s="585">
        <v>1620</v>
      </c>
      <c r="B1628" s="669" t="s">
        <v>4915</v>
      </c>
      <c r="C1628" s="569" t="s">
        <v>4916</v>
      </c>
      <c r="D1628" s="655"/>
      <c r="E1628" s="565" t="s">
        <v>4917</v>
      </c>
      <c r="F1628" s="678">
        <v>23442.05</v>
      </c>
      <c r="G1628" s="678">
        <v>23442.05</v>
      </c>
      <c r="H1628" s="638">
        <v>0</v>
      </c>
      <c r="I1628" s="678">
        <v>23442.05</v>
      </c>
      <c r="J1628" s="154"/>
    </row>
    <row r="1629" spans="1:10" ht="25.5">
      <c r="A1629" s="585">
        <v>1621</v>
      </c>
      <c r="B1629" s="615" t="s">
        <v>4918</v>
      </c>
      <c r="C1629" s="569" t="s">
        <v>4919</v>
      </c>
      <c r="D1629" s="656"/>
      <c r="E1629" s="565" t="s">
        <v>4920</v>
      </c>
      <c r="F1629" s="678">
        <v>16387.13</v>
      </c>
      <c r="G1629" s="678">
        <v>16387.13</v>
      </c>
      <c r="H1629" s="638">
        <v>0</v>
      </c>
      <c r="I1629" s="678">
        <v>16387.13</v>
      </c>
      <c r="J1629" s="154"/>
    </row>
    <row r="1630" spans="1:10" ht="25.5">
      <c r="A1630" s="585">
        <v>1622</v>
      </c>
      <c r="B1630" s="615" t="s">
        <v>4921</v>
      </c>
      <c r="C1630" s="569" t="s">
        <v>4910</v>
      </c>
      <c r="D1630" s="655" t="s">
        <v>4911</v>
      </c>
      <c r="E1630" s="565" t="s">
        <v>4912</v>
      </c>
      <c r="F1630" s="678">
        <v>0.5</v>
      </c>
      <c r="G1630" s="678">
        <v>0.5</v>
      </c>
      <c r="H1630" s="638">
        <v>0</v>
      </c>
      <c r="I1630" s="678">
        <v>0.5</v>
      </c>
      <c r="J1630" s="154"/>
    </row>
    <row r="1631" spans="1:10" ht="25.5">
      <c r="A1631" s="585">
        <v>1623</v>
      </c>
      <c r="B1631" s="615" t="s">
        <v>4921</v>
      </c>
      <c r="C1631" s="569" t="s">
        <v>4910</v>
      </c>
      <c r="D1631" s="655" t="s">
        <v>4911</v>
      </c>
      <c r="E1631" s="565" t="s">
        <v>4912</v>
      </c>
      <c r="F1631" s="678">
        <v>5</v>
      </c>
      <c r="G1631" s="678">
        <v>5</v>
      </c>
      <c r="H1631" s="638">
        <v>0</v>
      </c>
      <c r="I1631" s="678">
        <v>5</v>
      </c>
      <c r="J1631" s="154"/>
    </row>
    <row r="1632" spans="1:10" ht="25.5">
      <c r="A1632" s="585">
        <v>1624</v>
      </c>
      <c r="B1632" s="615" t="s">
        <v>4921</v>
      </c>
      <c r="C1632" s="569" t="s">
        <v>4910</v>
      </c>
      <c r="D1632" s="655" t="s">
        <v>4911</v>
      </c>
      <c r="E1632" s="565" t="s">
        <v>4912</v>
      </c>
      <c r="F1632" s="678">
        <v>42</v>
      </c>
      <c r="G1632" s="678">
        <v>42</v>
      </c>
      <c r="H1632" s="638">
        <v>0</v>
      </c>
      <c r="I1632" s="678">
        <v>42</v>
      </c>
      <c r="J1632" s="154"/>
    </row>
    <row r="1633" spans="1:12" ht="25.5">
      <c r="A1633" s="585">
        <v>1625</v>
      </c>
      <c r="B1633" s="615" t="s">
        <v>4921</v>
      </c>
      <c r="C1633" s="569" t="s">
        <v>4910</v>
      </c>
      <c r="D1633" s="655" t="s">
        <v>4911</v>
      </c>
      <c r="E1633" s="565" t="s">
        <v>4922</v>
      </c>
      <c r="F1633" s="678">
        <v>1.5</v>
      </c>
      <c r="G1633" s="678">
        <v>1.5</v>
      </c>
      <c r="H1633" s="638">
        <v>0</v>
      </c>
      <c r="I1633" s="678">
        <v>1.5</v>
      </c>
      <c r="J1633" s="154"/>
    </row>
    <row r="1634" spans="1:12" ht="30.75">
      <c r="A1634" s="585">
        <v>1626</v>
      </c>
      <c r="B1634" s="615"/>
      <c r="C1634" s="612" t="s">
        <v>5257</v>
      </c>
      <c r="D1634" s="657"/>
      <c r="E1634" s="565" t="s">
        <v>5258</v>
      </c>
      <c r="F1634" s="542">
        <v>455000</v>
      </c>
      <c r="G1634" s="542">
        <v>455000</v>
      </c>
      <c r="H1634" s="638">
        <v>0</v>
      </c>
      <c r="I1634" s="542">
        <v>455000</v>
      </c>
      <c r="J1634" s="154"/>
    </row>
    <row r="1635" spans="1:12" ht="30.75">
      <c r="A1635" s="585">
        <v>1627</v>
      </c>
      <c r="B1635" s="615"/>
      <c r="C1635" s="612" t="s">
        <v>5259</v>
      </c>
      <c r="D1635" s="565"/>
      <c r="E1635" s="565" t="s">
        <v>5172</v>
      </c>
      <c r="F1635" s="542">
        <v>98895.89</v>
      </c>
      <c r="G1635" s="679">
        <v>98895.89</v>
      </c>
      <c r="H1635" s="638">
        <v>0</v>
      </c>
      <c r="I1635" s="680">
        <v>98895.89</v>
      </c>
      <c r="J1635" s="154"/>
    </row>
    <row r="1636" spans="1:12" ht="17.25" customHeight="1">
      <c r="A1636" s="231"/>
      <c r="B1636" s="610"/>
      <c r="C1636" s="611"/>
      <c r="D1636" s="611"/>
      <c r="E1636" s="563"/>
      <c r="F1636" s="563"/>
      <c r="G1636" s="613"/>
      <c r="H1636" s="436"/>
      <c r="I1636" s="614"/>
      <c r="J1636" s="154"/>
    </row>
    <row r="1637" spans="1:12">
      <c r="A1637" s="231" t="s">
        <v>275</v>
      </c>
      <c r="B1637" s="268"/>
      <c r="C1637" s="239"/>
      <c r="D1637" s="239"/>
      <c r="E1637" s="238"/>
      <c r="F1637" s="238"/>
      <c r="G1637" s="327"/>
      <c r="H1637" s="336" t="s">
        <v>410</v>
      </c>
      <c r="I1637" s="422">
        <f>SUM(I9:I1636)</f>
        <v>3192810.764</v>
      </c>
      <c r="J1637" s="154"/>
    </row>
    <row r="1639" spans="1:12">
      <c r="A1639" s="246" t="s">
        <v>441</v>
      </c>
    </row>
    <row r="1641" spans="1:12">
      <c r="B1641" s="248" t="s">
        <v>99</v>
      </c>
      <c r="F1641" s="249"/>
    </row>
    <row r="1642" spans="1:12">
      <c r="F1642" s="247"/>
      <c r="I1642" s="247"/>
      <c r="J1642" s="247"/>
      <c r="K1642" s="247"/>
      <c r="L1642" s="247"/>
    </row>
    <row r="1643" spans="1:12">
      <c r="C1643" s="250"/>
      <c r="F1643" s="250"/>
      <c r="G1643" s="250"/>
      <c r="H1643" s="253"/>
      <c r="I1643" s="251"/>
      <c r="J1643" s="247"/>
      <c r="K1643" s="247"/>
      <c r="L1643" s="247"/>
    </row>
    <row r="1644" spans="1:12">
      <c r="A1644" s="247"/>
      <c r="C1644" s="252" t="s">
        <v>262</v>
      </c>
      <c r="F1644" s="253" t="s">
        <v>267</v>
      </c>
      <c r="G1644" s="252"/>
      <c r="H1644" s="252"/>
      <c r="I1644" s="251"/>
      <c r="J1644" s="247"/>
      <c r="K1644" s="247"/>
      <c r="L1644" s="247"/>
    </row>
    <row r="1645" spans="1:12">
      <c r="A1645" s="247"/>
      <c r="C1645" s="254" t="s">
        <v>131</v>
      </c>
      <c r="F1645" s="246" t="s">
        <v>263</v>
      </c>
      <c r="I1645" s="247"/>
      <c r="J1645" s="247"/>
      <c r="K1645" s="247"/>
      <c r="L1645" s="247"/>
    </row>
    <row r="1646" spans="1:12" s="247" customFormat="1">
      <c r="B1646" s="246"/>
      <c r="C1646" s="254"/>
      <c r="G1646" s="254"/>
      <c r="H1646" s="254"/>
    </row>
    <row r="1647" spans="1:12" s="247" customFormat="1" ht="12.75"/>
    <row r="1648" spans="1:12" s="247" customFormat="1" ht="12.75"/>
    <row r="1649" s="247" customFormat="1" ht="12.75"/>
    <row r="1650" s="247" customFormat="1" ht="12.75"/>
  </sheetData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87:B722 C152:D152 B9:B72 B74 B161 B116:B118 B122:B15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23:B1637 B164:B183 B73 B75:B115 B185:B186 B119:B121"/>
  </dataValidations>
  <printOptions gridLines="1"/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9" sqref="D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08" t="s">
        <v>298</v>
      </c>
      <c r="B1" s="110"/>
      <c r="C1" s="720" t="s">
        <v>101</v>
      </c>
      <c r="D1" s="720"/>
      <c r="E1" s="159"/>
    </row>
    <row r="2" spans="1:7">
      <c r="A2" s="110" t="s">
        <v>132</v>
      </c>
      <c r="B2" s="110"/>
      <c r="C2" s="718" t="s">
        <v>450</v>
      </c>
      <c r="D2" s="719"/>
      <c r="E2" s="159"/>
    </row>
    <row r="3" spans="1:7">
      <c r="A3" s="108"/>
      <c r="B3" s="110"/>
      <c r="C3" s="109"/>
      <c r="D3" s="109"/>
      <c r="E3" s="159"/>
    </row>
    <row r="4" spans="1:7">
      <c r="A4" s="111" t="s">
        <v>268</v>
      </c>
      <c r="B4" s="151"/>
      <c r="C4" s="152"/>
      <c r="D4" s="110"/>
      <c r="E4" s="159"/>
    </row>
    <row r="5" spans="1:7">
      <c r="A5" s="137" t="s">
        <v>1600</v>
      </c>
      <c r="B5" s="12"/>
      <c r="C5" s="12"/>
      <c r="E5" s="159"/>
    </row>
    <row r="6" spans="1:7">
      <c r="A6" s="153"/>
      <c r="B6" s="153"/>
      <c r="C6" s="153"/>
      <c r="D6" s="154"/>
      <c r="E6" s="159"/>
    </row>
    <row r="7" spans="1:7">
      <c r="A7" s="110"/>
      <c r="B7" s="110"/>
      <c r="C7" s="110"/>
      <c r="D7" s="110"/>
      <c r="E7" s="159"/>
    </row>
    <row r="8" spans="1:7" s="6" customFormat="1" ht="39" customHeight="1">
      <c r="A8" s="155" t="s">
        <v>64</v>
      </c>
      <c r="B8" s="113" t="s">
        <v>243</v>
      </c>
      <c r="C8" s="113" t="s">
        <v>66</v>
      </c>
      <c r="D8" s="113" t="s">
        <v>67</v>
      </c>
      <c r="E8" s="159"/>
    </row>
    <row r="9" spans="1:7" s="7" customFormat="1" ht="16.5" customHeight="1">
      <c r="A9" s="301">
        <v>1</v>
      </c>
      <c r="B9" s="301" t="s">
        <v>65</v>
      </c>
      <c r="C9" s="119">
        <f>SUM(C10:C25)</f>
        <v>0</v>
      </c>
      <c r="D9" s="119">
        <f>SUM(D10,D25)</f>
        <v>0</v>
      </c>
      <c r="E9" s="159"/>
    </row>
    <row r="10" spans="1:7" s="7" customFormat="1" ht="16.5" customHeight="1">
      <c r="A10" s="121">
        <v>1.1000000000000001</v>
      </c>
      <c r="B10" s="121" t="s">
        <v>72</v>
      </c>
      <c r="C10" s="119">
        <f>SUM(C11,C12,C15,C18,C24)</f>
        <v>0</v>
      </c>
      <c r="D10" s="119">
        <f>SUM(D11,D12,D15,D18,D23,D24)</f>
        <v>0</v>
      </c>
      <c r="E10" s="159"/>
    </row>
    <row r="11" spans="1:7" s="9" customFormat="1" ht="16.5" customHeight="1">
      <c r="A11" s="122" t="s">
        <v>30</v>
      </c>
      <c r="B11" s="122" t="s">
        <v>71</v>
      </c>
      <c r="C11" s="8"/>
      <c r="D11" s="8"/>
      <c r="E11" s="159"/>
    </row>
    <row r="12" spans="1:7" s="10" customFormat="1" ht="16.5" customHeight="1">
      <c r="A12" s="122" t="s">
        <v>31</v>
      </c>
      <c r="B12" s="122" t="s">
        <v>305</v>
      </c>
      <c r="C12" s="156">
        <f>SUM(C13:C14)</f>
        <v>0</v>
      </c>
      <c r="D12" s="156">
        <f>SUM(D13:D14)</f>
        <v>0</v>
      </c>
      <c r="E12" s="159"/>
      <c r="G12" s="99"/>
    </row>
    <row r="13" spans="1:7" s="3" customFormat="1" ht="16.5" customHeight="1">
      <c r="A13" s="131" t="s">
        <v>73</v>
      </c>
      <c r="B13" s="131" t="s">
        <v>308</v>
      </c>
      <c r="C13" s="8"/>
      <c r="D13" s="8"/>
      <c r="E13" s="159"/>
    </row>
    <row r="14" spans="1:7" s="3" customFormat="1" ht="16.5" customHeight="1">
      <c r="A14" s="131" t="s">
        <v>100</v>
      </c>
      <c r="B14" s="131" t="s">
        <v>89</v>
      </c>
      <c r="C14" s="8"/>
      <c r="D14" s="8"/>
      <c r="E14" s="159"/>
    </row>
    <row r="15" spans="1:7" s="3" customFormat="1" ht="16.5" customHeight="1">
      <c r="A15" s="122" t="s">
        <v>74</v>
      </c>
      <c r="B15" s="122" t="s">
        <v>75</v>
      </c>
      <c r="C15" s="156">
        <f>SUM(C16:C17)</f>
        <v>0</v>
      </c>
      <c r="D15" s="156">
        <f>SUM(D16:D17)</f>
        <v>0</v>
      </c>
      <c r="E15" s="159"/>
    </row>
    <row r="16" spans="1:7" s="3" customFormat="1" ht="16.5" customHeight="1">
      <c r="A16" s="131" t="s">
        <v>76</v>
      </c>
      <c r="B16" s="131" t="s">
        <v>78</v>
      </c>
      <c r="C16" s="8"/>
      <c r="D16" s="8"/>
      <c r="E16" s="159"/>
    </row>
    <row r="17" spans="1:6" s="3" customFormat="1" ht="30">
      <c r="A17" s="131" t="s">
        <v>77</v>
      </c>
      <c r="B17" s="131" t="s">
        <v>102</v>
      </c>
      <c r="C17" s="8"/>
      <c r="D17" s="8"/>
      <c r="E17" s="159"/>
    </row>
    <row r="18" spans="1:6" s="3" customFormat="1" ht="16.5" customHeight="1">
      <c r="A18" s="122" t="s">
        <v>79</v>
      </c>
      <c r="B18" s="122" t="s">
        <v>396</v>
      </c>
      <c r="C18" s="156">
        <f>SUM(C19:C22)</f>
        <v>0</v>
      </c>
      <c r="D18" s="156">
        <f>SUM(D19:D22)</f>
        <v>0</v>
      </c>
      <c r="E18" s="159"/>
    </row>
    <row r="19" spans="1:6" s="3" customFormat="1" ht="16.5" customHeight="1">
      <c r="A19" s="131" t="s">
        <v>80</v>
      </c>
      <c r="B19" s="131" t="s">
        <v>81</v>
      </c>
      <c r="C19" s="8"/>
      <c r="D19" s="8"/>
      <c r="E19" s="159"/>
    </row>
    <row r="20" spans="1:6" s="3" customFormat="1" ht="30">
      <c r="A20" s="131" t="s">
        <v>84</v>
      </c>
      <c r="B20" s="131" t="s">
        <v>82</v>
      </c>
      <c r="C20" s="8"/>
      <c r="D20" s="8"/>
      <c r="E20" s="159"/>
    </row>
    <row r="21" spans="1:6" s="3" customFormat="1" ht="16.5" customHeight="1">
      <c r="A21" s="131" t="s">
        <v>85</v>
      </c>
      <c r="B21" s="131" t="s">
        <v>83</v>
      </c>
      <c r="C21" s="8"/>
      <c r="D21" s="8"/>
      <c r="E21" s="159"/>
    </row>
    <row r="22" spans="1:6" s="3" customFormat="1" ht="16.5" customHeight="1">
      <c r="A22" s="131" t="s">
        <v>86</v>
      </c>
      <c r="B22" s="131" t="s">
        <v>423</v>
      </c>
      <c r="C22" s="8"/>
      <c r="D22" s="8"/>
      <c r="E22" s="159"/>
    </row>
    <row r="23" spans="1:6" s="3" customFormat="1" ht="16.5" customHeight="1">
      <c r="A23" s="122" t="s">
        <v>87</v>
      </c>
      <c r="B23" s="122" t="s">
        <v>424</v>
      </c>
      <c r="C23" s="328"/>
      <c r="D23" s="8"/>
      <c r="E23" s="159"/>
    </row>
    <row r="24" spans="1:6" s="3" customFormat="1">
      <c r="A24" s="122" t="s">
        <v>245</v>
      </c>
      <c r="B24" s="122" t="s">
        <v>430</v>
      </c>
      <c r="C24" s="8"/>
      <c r="D24" s="8"/>
      <c r="E24" s="159"/>
    </row>
    <row r="25" spans="1:6" ht="16.5" customHeight="1">
      <c r="A25" s="121">
        <v>1.2</v>
      </c>
      <c r="B25" s="121" t="s">
        <v>88</v>
      </c>
      <c r="C25" s="119">
        <f>SUM(C26,C30)</f>
        <v>0</v>
      </c>
      <c r="D25" s="119">
        <f>SUM(D26,D30)</f>
        <v>0</v>
      </c>
      <c r="E25" s="159"/>
    </row>
    <row r="26" spans="1:6" ht="16.5" customHeight="1">
      <c r="A26" s="122" t="s">
        <v>32</v>
      </c>
      <c r="B26" s="122" t="s">
        <v>308</v>
      </c>
      <c r="C26" s="156">
        <f>SUM(C27:C29)</f>
        <v>0</v>
      </c>
      <c r="D26" s="156">
        <f>SUM(D27:D29)</f>
        <v>0</v>
      </c>
      <c r="E26" s="159"/>
    </row>
    <row r="27" spans="1:6">
      <c r="A27" s="302" t="s">
        <v>90</v>
      </c>
      <c r="B27" s="302" t="s">
        <v>306</v>
      </c>
      <c r="C27" s="8"/>
      <c r="D27" s="8"/>
      <c r="E27" s="159"/>
    </row>
    <row r="28" spans="1:6">
      <c r="A28" s="302" t="s">
        <v>91</v>
      </c>
      <c r="B28" s="302" t="s">
        <v>309</v>
      </c>
      <c r="C28" s="8"/>
      <c r="D28" s="8"/>
      <c r="E28" s="159"/>
    </row>
    <row r="29" spans="1:6">
      <c r="A29" s="302" t="s">
        <v>433</v>
      </c>
      <c r="B29" s="302" t="s">
        <v>307</v>
      </c>
      <c r="C29" s="8"/>
      <c r="D29" s="8"/>
      <c r="E29" s="159"/>
    </row>
    <row r="30" spans="1:6">
      <c r="A30" s="122" t="s">
        <v>33</v>
      </c>
      <c r="B30" s="312" t="s">
        <v>429</v>
      </c>
      <c r="C30" s="8"/>
      <c r="D30" s="8"/>
      <c r="E30" s="159"/>
    </row>
    <row r="31" spans="1:6">
      <c r="D31" s="25"/>
      <c r="E31" s="160"/>
      <c r="F31" s="25"/>
    </row>
    <row r="32" spans="1:6">
      <c r="A32" s="1"/>
      <c r="D32" s="25"/>
      <c r="E32" s="160"/>
      <c r="F32" s="25"/>
    </row>
    <row r="33" spans="1:9">
      <c r="D33" s="25"/>
      <c r="E33" s="160"/>
      <c r="F33" s="25"/>
    </row>
    <row r="34" spans="1:9">
      <c r="D34" s="25"/>
      <c r="E34" s="160"/>
      <c r="F34" s="25"/>
    </row>
    <row r="35" spans="1:9">
      <c r="A35" s="100" t="s">
        <v>99</v>
      </c>
      <c r="D35" s="25"/>
      <c r="E35" s="160"/>
      <c r="F35" s="25"/>
    </row>
    <row r="36" spans="1:9">
      <c r="D36" s="25"/>
      <c r="E36" s="161"/>
      <c r="F36" s="161"/>
      <c r="G36"/>
      <c r="H36"/>
      <c r="I36"/>
    </row>
    <row r="37" spans="1:9">
      <c r="D37" s="162"/>
      <c r="E37" s="161"/>
      <c r="F37" s="161"/>
      <c r="G37"/>
      <c r="H37"/>
      <c r="I37"/>
    </row>
    <row r="38" spans="1:9">
      <c r="A38"/>
      <c r="B38" s="100" t="s">
        <v>265</v>
      </c>
      <c r="D38" s="162"/>
      <c r="E38" s="161"/>
      <c r="F38" s="161"/>
      <c r="G38"/>
      <c r="H38"/>
      <c r="I38"/>
    </row>
    <row r="39" spans="1:9">
      <c r="A39"/>
      <c r="B39" s="2" t="s">
        <v>264</v>
      </c>
      <c r="D39" s="162"/>
      <c r="E39" s="161"/>
      <c r="F39" s="161"/>
      <c r="G39"/>
      <c r="H39"/>
      <c r="I39"/>
    </row>
    <row r="40" spans="1:9" customFormat="1" ht="12.75">
      <c r="B40" s="95" t="s">
        <v>131</v>
      </c>
      <c r="D40" s="161"/>
      <c r="E40" s="161"/>
      <c r="F40" s="161"/>
    </row>
    <row r="41" spans="1:9">
      <c r="D41" s="25"/>
      <c r="E41" s="160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view="pageBreakPreview" zoomScale="70" zoomScaleSheetLayoutView="70" workbookViewId="0">
      <selection activeCell="J13" sqref="J13"/>
    </sheetView>
  </sheetViews>
  <sheetFormatPr defaultRowHeight="12.75"/>
  <cols>
    <col min="1" max="1" width="2.7109375" style="258" customWidth="1"/>
    <col min="2" max="2" width="9" style="258" customWidth="1"/>
    <col min="3" max="3" width="23.42578125" style="258" customWidth="1"/>
    <col min="4" max="4" width="13.28515625" style="258" customWidth="1"/>
    <col min="5" max="5" width="9.5703125" style="258" customWidth="1"/>
    <col min="6" max="6" width="11.5703125" style="258" customWidth="1"/>
    <col min="7" max="7" width="12.28515625" style="258" customWidth="1"/>
    <col min="8" max="8" width="15.28515625" style="258" customWidth="1"/>
    <col min="9" max="9" width="17.5703125" style="258" customWidth="1"/>
    <col min="10" max="11" width="12.42578125" style="258" customWidth="1"/>
    <col min="12" max="12" width="23.5703125" style="258" customWidth="1"/>
    <col min="13" max="13" width="18.5703125" style="258" customWidth="1"/>
    <col min="14" max="14" width="0.85546875" style="258" customWidth="1"/>
    <col min="15" max="16384" width="9.140625" style="258"/>
  </cols>
  <sheetData>
    <row r="1" spans="1:14" ht="13.5">
      <c r="A1" s="255" t="s">
        <v>442</v>
      </c>
      <c r="B1" s="256"/>
      <c r="C1" s="256"/>
      <c r="D1" s="256"/>
      <c r="E1" s="256"/>
      <c r="F1" s="256"/>
      <c r="G1" s="256"/>
      <c r="H1" s="256"/>
      <c r="I1" s="259"/>
      <c r="J1" s="313"/>
      <c r="K1" s="313"/>
      <c r="L1" s="313"/>
      <c r="M1" s="313" t="s">
        <v>399</v>
      </c>
      <c r="N1" s="259"/>
    </row>
    <row r="2" spans="1:14" ht="15">
      <c r="A2" s="259" t="s">
        <v>314</v>
      </c>
      <c r="B2" s="256"/>
      <c r="C2" s="256"/>
      <c r="D2" s="257"/>
      <c r="E2" s="257"/>
      <c r="F2" s="257"/>
      <c r="G2" s="257"/>
      <c r="H2" s="257"/>
      <c r="I2" s="256"/>
      <c r="J2" s="256"/>
      <c r="K2" s="256"/>
      <c r="L2" s="256"/>
      <c r="M2" s="334" t="s">
        <v>450</v>
      </c>
      <c r="N2" s="259"/>
    </row>
    <row r="3" spans="1:14">
      <c r="A3" s="259"/>
      <c r="B3" s="256"/>
      <c r="C3" s="256"/>
      <c r="D3" s="257"/>
      <c r="E3" s="257"/>
      <c r="F3" s="257"/>
      <c r="G3" s="257"/>
      <c r="H3" s="257"/>
      <c r="I3" s="256"/>
      <c r="J3" s="256"/>
      <c r="K3" s="256"/>
      <c r="L3" s="256"/>
      <c r="M3" s="256"/>
      <c r="N3" s="259"/>
    </row>
    <row r="4" spans="1:14" ht="15">
      <c r="A4" s="165" t="s">
        <v>268</v>
      </c>
      <c r="B4" s="256"/>
      <c r="C4" s="256"/>
      <c r="D4" s="260"/>
      <c r="E4" s="314"/>
      <c r="F4" s="260"/>
      <c r="G4" s="257"/>
      <c r="H4" s="257"/>
      <c r="I4" s="257"/>
      <c r="J4" s="257"/>
      <c r="K4" s="257"/>
      <c r="L4" s="256"/>
      <c r="M4" s="257"/>
      <c r="N4" s="259"/>
    </row>
    <row r="5" spans="1:14" ht="15">
      <c r="A5" s="169" t="s">
        <v>451</v>
      </c>
      <c r="B5" s="261"/>
      <c r="C5" s="261"/>
      <c r="D5" s="261"/>
      <c r="E5" s="262"/>
      <c r="F5" s="262"/>
      <c r="G5" s="262"/>
      <c r="H5" s="262"/>
      <c r="I5" s="262"/>
      <c r="J5" s="262"/>
      <c r="K5" s="262"/>
      <c r="L5" s="262"/>
      <c r="M5" s="262"/>
      <c r="N5" s="259"/>
    </row>
    <row r="6" spans="1:14" ht="13.5" thickBot="1">
      <c r="A6" s="315"/>
      <c r="B6" s="315"/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259"/>
    </row>
    <row r="7" spans="1:14" ht="51">
      <c r="A7" s="316" t="s">
        <v>64</v>
      </c>
      <c r="B7" s="317" t="s">
        <v>400</v>
      </c>
      <c r="C7" s="317" t="s">
        <v>401</v>
      </c>
      <c r="D7" s="318" t="s">
        <v>402</v>
      </c>
      <c r="E7" s="318" t="s">
        <v>269</v>
      </c>
      <c r="F7" s="318" t="s">
        <v>403</v>
      </c>
      <c r="G7" s="318" t="s">
        <v>404</v>
      </c>
      <c r="H7" s="317" t="s">
        <v>405</v>
      </c>
      <c r="I7" s="319" t="s">
        <v>406</v>
      </c>
      <c r="J7" s="319" t="s">
        <v>407</v>
      </c>
      <c r="K7" s="320" t="s">
        <v>408</v>
      </c>
      <c r="L7" s="320" t="s">
        <v>409</v>
      </c>
      <c r="M7" s="318" t="s">
        <v>399</v>
      </c>
      <c r="N7" s="259"/>
    </row>
    <row r="8" spans="1:14">
      <c r="A8" s="264">
        <v>1</v>
      </c>
      <c r="B8" s="265">
        <v>2</v>
      </c>
      <c r="C8" s="265">
        <v>3</v>
      </c>
      <c r="D8" s="266">
        <v>4</v>
      </c>
      <c r="E8" s="266">
        <v>5</v>
      </c>
      <c r="F8" s="266">
        <v>6</v>
      </c>
      <c r="G8" s="266">
        <v>7</v>
      </c>
      <c r="H8" s="266">
        <v>8</v>
      </c>
      <c r="I8" s="266">
        <v>9</v>
      </c>
      <c r="J8" s="266">
        <v>10</v>
      </c>
      <c r="K8" s="266">
        <v>11</v>
      </c>
      <c r="L8" s="266">
        <v>12</v>
      </c>
      <c r="M8" s="266">
        <v>13</v>
      </c>
      <c r="N8" s="259"/>
    </row>
    <row r="9" spans="1:14" ht="15">
      <c r="A9" s="267">
        <v>1</v>
      </c>
      <c r="B9" s="268"/>
      <c r="C9" s="321"/>
      <c r="D9" s="267"/>
      <c r="E9" s="267"/>
      <c r="F9" s="267"/>
      <c r="G9" s="267"/>
      <c r="H9" s="267"/>
      <c r="I9" s="267"/>
      <c r="J9" s="267"/>
      <c r="K9" s="267"/>
      <c r="L9" s="267"/>
      <c r="M9" s="322" t="str">
        <f t="shared" ref="M9:M14" si="0">IF(ISBLANK(B9),"",$M$2)</f>
        <v/>
      </c>
      <c r="N9" s="259"/>
    </row>
    <row r="10" spans="1:14" ht="15">
      <c r="A10" s="267">
        <v>2</v>
      </c>
      <c r="B10" s="268"/>
      <c r="C10" s="321"/>
      <c r="D10" s="267"/>
      <c r="E10" s="267"/>
      <c r="F10" s="267"/>
      <c r="G10" s="267"/>
      <c r="H10" s="267"/>
      <c r="I10" s="267"/>
      <c r="J10" s="267"/>
      <c r="K10" s="267"/>
      <c r="L10" s="267"/>
      <c r="M10" s="322" t="str">
        <f t="shared" si="0"/>
        <v/>
      </c>
      <c r="N10" s="259"/>
    </row>
    <row r="11" spans="1:14" ht="15">
      <c r="A11" s="267">
        <v>3</v>
      </c>
      <c r="B11" s="268"/>
      <c r="C11" s="321"/>
      <c r="D11" s="267"/>
      <c r="E11" s="267"/>
      <c r="F11" s="267"/>
      <c r="G11" s="267"/>
      <c r="H11" s="267"/>
      <c r="I11" s="267"/>
      <c r="J11" s="267"/>
      <c r="K11" s="267"/>
      <c r="L11" s="267"/>
      <c r="M11" s="322" t="str">
        <f t="shared" si="0"/>
        <v/>
      </c>
      <c r="N11" s="259"/>
    </row>
    <row r="12" spans="1:14" ht="15">
      <c r="A12" s="267">
        <v>4</v>
      </c>
      <c r="B12" s="268"/>
      <c r="C12" s="321"/>
      <c r="D12" s="267"/>
      <c r="E12" s="267"/>
      <c r="F12" s="267"/>
      <c r="G12" s="267"/>
      <c r="H12" s="267"/>
      <c r="I12" s="267"/>
      <c r="J12" s="267"/>
      <c r="K12" s="267"/>
      <c r="L12" s="267"/>
      <c r="M12" s="322" t="str">
        <f t="shared" si="0"/>
        <v/>
      </c>
      <c r="N12" s="259"/>
    </row>
    <row r="13" spans="1:14" ht="15">
      <c r="A13" s="267">
        <v>5</v>
      </c>
      <c r="B13" s="268"/>
      <c r="C13" s="321"/>
      <c r="D13" s="267"/>
      <c r="E13" s="267"/>
      <c r="F13" s="267"/>
      <c r="G13" s="267"/>
      <c r="H13" s="267"/>
      <c r="I13" s="267"/>
      <c r="J13" s="267"/>
      <c r="K13" s="267"/>
      <c r="L13" s="267"/>
      <c r="M13" s="322" t="str">
        <f t="shared" si="0"/>
        <v/>
      </c>
      <c r="N13" s="259"/>
    </row>
    <row r="14" spans="1:14" ht="15">
      <c r="A14" s="323" t="s">
        <v>275</v>
      </c>
      <c r="B14" s="268"/>
      <c r="C14" s="321"/>
      <c r="D14" s="267"/>
      <c r="E14" s="267"/>
      <c r="F14" s="267"/>
      <c r="G14" s="267"/>
      <c r="H14" s="267"/>
      <c r="I14" s="267"/>
      <c r="J14" s="267"/>
      <c r="K14" s="267"/>
      <c r="L14" s="267"/>
      <c r="M14" s="322" t="str">
        <f t="shared" si="0"/>
        <v/>
      </c>
      <c r="N14" s="259"/>
    </row>
    <row r="15" spans="1:14" s="274" customFormat="1"/>
    <row r="18" spans="2:13" s="20" customFormat="1" ht="15">
      <c r="B18" s="269" t="s">
        <v>99</v>
      </c>
    </row>
    <row r="19" spans="2:13" s="20" customFormat="1" ht="15">
      <c r="B19" s="269"/>
    </row>
    <row r="20" spans="2:13" s="20" customFormat="1" ht="15">
      <c r="C20" s="271"/>
      <c r="D20" s="270"/>
      <c r="E20" s="270"/>
      <c r="H20" s="271"/>
      <c r="I20" s="271"/>
      <c r="J20" s="270"/>
      <c r="K20" s="270"/>
      <c r="L20" s="270"/>
    </row>
    <row r="21" spans="2:13" s="20" customFormat="1" ht="15">
      <c r="C21" s="272" t="s">
        <v>262</v>
      </c>
      <c r="D21" s="270"/>
      <c r="E21" s="270"/>
      <c r="H21" s="269" t="s">
        <v>316</v>
      </c>
      <c r="M21" s="270"/>
    </row>
    <row r="22" spans="2:13" s="20" customFormat="1" ht="15">
      <c r="C22" s="272" t="s">
        <v>131</v>
      </c>
      <c r="D22" s="270"/>
      <c r="E22" s="270"/>
      <c r="H22" s="273" t="s">
        <v>263</v>
      </c>
      <c r="M22" s="270"/>
    </row>
    <row r="23" spans="2:13" ht="15">
      <c r="C23" s="272"/>
      <c r="F23" s="273"/>
      <c r="J23" s="275"/>
      <c r="K23" s="275"/>
      <c r="L23" s="275"/>
      <c r="M23" s="275"/>
    </row>
    <row r="24" spans="2:13" ht="15">
      <c r="C24" s="27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4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4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211</v>
      </c>
      <c r="C1" t="s">
        <v>191</v>
      </c>
      <c r="E1" t="s">
        <v>220</v>
      </c>
      <c r="G1" t="s">
        <v>230</v>
      </c>
    </row>
    <row r="2" spans="1:7" ht="15">
      <c r="A2" s="58">
        <v>40907</v>
      </c>
      <c r="C2" t="s">
        <v>192</v>
      </c>
      <c r="E2" t="s">
        <v>225</v>
      </c>
      <c r="G2" s="92" t="s">
        <v>231</v>
      </c>
    </row>
    <row r="3" spans="1:7" ht="15">
      <c r="A3" s="58">
        <v>40908</v>
      </c>
      <c r="C3" t="s">
        <v>193</v>
      </c>
      <c r="E3" t="s">
        <v>226</v>
      </c>
      <c r="G3" s="92" t="s">
        <v>232</v>
      </c>
    </row>
    <row r="4" spans="1:7" ht="15">
      <c r="A4" s="58">
        <v>40909</v>
      </c>
      <c r="C4" t="s">
        <v>194</v>
      </c>
      <c r="E4" t="s">
        <v>227</v>
      </c>
      <c r="G4" s="92" t="s">
        <v>233</v>
      </c>
    </row>
    <row r="5" spans="1:7">
      <c r="A5" s="58">
        <v>40910</v>
      </c>
      <c r="C5" t="s">
        <v>195</v>
      </c>
      <c r="E5" t="s">
        <v>228</v>
      </c>
    </row>
    <row r="6" spans="1:7">
      <c r="A6" s="58">
        <v>40911</v>
      </c>
      <c r="C6" t="s">
        <v>196</v>
      </c>
    </row>
    <row r="7" spans="1:7">
      <c r="A7" s="58">
        <v>40912</v>
      </c>
      <c r="C7" t="s">
        <v>197</v>
      </c>
    </row>
    <row r="8" spans="1:7">
      <c r="A8" s="58">
        <v>40913</v>
      </c>
      <c r="C8" t="s">
        <v>198</v>
      </c>
    </row>
    <row r="9" spans="1:7">
      <c r="A9" s="58">
        <v>40914</v>
      </c>
      <c r="C9" t="s">
        <v>199</v>
      </c>
    </row>
    <row r="10" spans="1:7">
      <c r="A10" s="58">
        <v>40915</v>
      </c>
      <c r="C10" t="s">
        <v>200</v>
      </c>
    </row>
    <row r="11" spans="1:7">
      <c r="A11" s="58">
        <v>40916</v>
      </c>
      <c r="C11" t="s">
        <v>201</v>
      </c>
    </row>
    <row r="12" spans="1:7">
      <c r="A12" s="58">
        <v>40917</v>
      </c>
      <c r="C12" t="s">
        <v>202</v>
      </c>
    </row>
    <row r="13" spans="1:7">
      <c r="A13" s="58">
        <v>40918</v>
      </c>
      <c r="C13" t="s">
        <v>203</v>
      </c>
    </row>
    <row r="14" spans="1:7">
      <c r="A14" s="58">
        <v>40919</v>
      </c>
      <c r="C14" t="s">
        <v>204</v>
      </c>
    </row>
    <row r="15" spans="1:7">
      <c r="A15" s="58">
        <v>40920</v>
      </c>
      <c r="C15" t="s">
        <v>205</v>
      </c>
    </row>
    <row r="16" spans="1:7">
      <c r="A16" s="58">
        <v>40921</v>
      </c>
      <c r="C16" t="s">
        <v>206</v>
      </c>
    </row>
    <row r="17" spans="1:3">
      <c r="A17" s="58">
        <v>40922</v>
      </c>
      <c r="C17" t="s">
        <v>207</v>
      </c>
    </row>
    <row r="18" spans="1:3">
      <c r="A18" s="58">
        <v>40923</v>
      </c>
      <c r="C18" t="s">
        <v>208</v>
      </c>
    </row>
    <row r="19" spans="1:3">
      <c r="A19" s="58">
        <v>40924</v>
      </c>
      <c r="C19" t="s">
        <v>209</v>
      </c>
    </row>
    <row r="20" spans="1:3">
      <c r="A20" s="58">
        <v>40925</v>
      </c>
      <c r="C20" t="s">
        <v>210</v>
      </c>
    </row>
    <row r="21" spans="1:3">
      <c r="A21" s="58">
        <v>40926</v>
      </c>
    </row>
    <row r="22" spans="1:3">
      <c r="A22" s="58">
        <v>40927</v>
      </c>
    </row>
    <row r="23" spans="1:3">
      <c r="A23" s="58">
        <v>40928</v>
      </c>
    </row>
    <row r="24" spans="1:3">
      <c r="A24" s="58">
        <v>40929</v>
      </c>
    </row>
    <row r="25" spans="1:3">
      <c r="A25" s="58">
        <v>40930</v>
      </c>
    </row>
    <row r="26" spans="1:3">
      <c r="A26" s="58">
        <v>40931</v>
      </c>
    </row>
    <row r="27" spans="1:3">
      <c r="A27" s="58">
        <v>40932</v>
      </c>
    </row>
    <row r="28" spans="1:3">
      <c r="A28" s="58">
        <v>40933</v>
      </c>
    </row>
    <row r="29" spans="1:3">
      <c r="A29" s="58">
        <v>40934</v>
      </c>
    </row>
    <row r="30" spans="1:3">
      <c r="A30" s="58">
        <v>40935</v>
      </c>
    </row>
    <row r="31" spans="1:3">
      <c r="A31" s="58">
        <v>40936</v>
      </c>
    </row>
    <row r="32" spans="1:3">
      <c r="A32" s="58">
        <v>40937</v>
      </c>
    </row>
    <row r="33" spans="1:1">
      <c r="A33" s="58">
        <v>40938</v>
      </c>
    </row>
    <row r="34" spans="1:1">
      <c r="A34" s="58">
        <v>40939</v>
      </c>
    </row>
    <row r="35" spans="1:1">
      <c r="A35" s="58">
        <v>40941</v>
      </c>
    </row>
    <row r="36" spans="1:1">
      <c r="A36" s="58">
        <v>40942</v>
      </c>
    </row>
    <row r="37" spans="1:1">
      <c r="A37" s="58">
        <v>40943</v>
      </c>
    </row>
    <row r="38" spans="1:1">
      <c r="A38" s="58">
        <v>40944</v>
      </c>
    </row>
    <row r="39" spans="1:1">
      <c r="A39" s="58">
        <v>40945</v>
      </c>
    </row>
    <row r="40" spans="1:1">
      <c r="A40" s="58">
        <v>40946</v>
      </c>
    </row>
    <row r="41" spans="1:1">
      <c r="A41" s="58">
        <v>40947</v>
      </c>
    </row>
    <row r="42" spans="1:1">
      <c r="A42" s="58">
        <v>40948</v>
      </c>
    </row>
    <row r="43" spans="1:1">
      <c r="A43" s="58">
        <v>40949</v>
      </c>
    </row>
    <row r="44" spans="1:1">
      <c r="A44" s="58">
        <v>40950</v>
      </c>
    </row>
    <row r="45" spans="1:1">
      <c r="A45" s="58">
        <v>40951</v>
      </c>
    </row>
    <row r="46" spans="1:1">
      <c r="A46" s="58">
        <v>40952</v>
      </c>
    </row>
    <row r="47" spans="1:1">
      <c r="A47" s="58">
        <v>40953</v>
      </c>
    </row>
    <row r="48" spans="1:1">
      <c r="A48" s="58">
        <v>40954</v>
      </c>
    </row>
    <row r="49" spans="1:1">
      <c r="A49" s="58">
        <v>40955</v>
      </c>
    </row>
    <row r="50" spans="1:1">
      <c r="A50" s="58">
        <v>40956</v>
      </c>
    </row>
    <row r="51" spans="1:1">
      <c r="A51" s="58">
        <v>40957</v>
      </c>
    </row>
    <row r="52" spans="1:1">
      <c r="A52" s="58">
        <v>40958</v>
      </c>
    </row>
    <row r="53" spans="1:1">
      <c r="A53" s="58">
        <v>40959</v>
      </c>
    </row>
    <row r="54" spans="1:1">
      <c r="A54" s="58">
        <v>40960</v>
      </c>
    </row>
    <row r="55" spans="1:1">
      <c r="A55" s="58">
        <v>40961</v>
      </c>
    </row>
    <row r="56" spans="1:1">
      <c r="A56" s="58">
        <v>40962</v>
      </c>
    </row>
    <row r="57" spans="1:1">
      <c r="A57" s="58">
        <v>40963</v>
      </c>
    </row>
    <row r="58" spans="1:1">
      <c r="A58" s="58">
        <v>40964</v>
      </c>
    </row>
    <row r="59" spans="1:1">
      <c r="A59" s="58">
        <v>40965</v>
      </c>
    </row>
    <row r="60" spans="1:1">
      <c r="A60" s="58">
        <v>40966</v>
      </c>
    </row>
    <row r="61" spans="1:1">
      <c r="A61" s="58">
        <v>40967</v>
      </c>
    </row>
    <row r="62" spans="1:1">
      <c r="A62" s="58">
        <v>40968</v>
      </c>
    </row>
    <row r="63" spans="1:1">
      <c r="A63" s="58">
        <v>40969</v>
      </c>
    </row>
    <row r="64" spans="1:1">
      <c r="A64" s="58">
        <v>40970</v>
      </c>
    </row>
    <row r="65" spans="1:1">
      <c r="A65" s="58">
        <v>40971</v>
      </c>
    </row>
    <row r="66" spans="1:1">
      <c r="A66" s="58">
        <v>40972</v>
      </c>
    </row>
    <row r="67" spans="1:1">
      <c r="A67" s="58">
        <v>40973</v>
      </c>
    </row>
    <row r="68" spans="1:1">
      <c r="A68" s="58">
        <v>40974</v>
      </c>
    </row>
    <row r="69" spans="1:1">
      <c r="A69" s="58">
        <v>40975</v>
      </c>
    </row>
    <row r="70" spans="1:1">
      <c r="A70" s="58">
        <v>40976</v>
      </c>
    </row>
    <row r="71" spans="1:1">
      <c r="A71" s="58">
        <v>40977</v>
      </c>
    </row>
    <row r="72" spans="1:1">
      <c r="A72" s="58">
        <v>40978</v>
      </c>
    </row>
    <row r="73" spans="1:1">
      <c r="A73" s="58">
        <v>40979</v>
      </c>
    </row>
    <row r="74" spans="1:1">
      <c r="A74" s="58">
        <v>40980</v>
      </c>
    </row>
    <row r="75" spans="1:1">
      <c r="A75" s="58">
        <v>40981</v>
      </c>
    </row>
    <row r="76" spans="1:1">
      <c r="A76" s="58">
        <v>40982</v>
      </c>
    </row>
    <row r="77" spans="1:1">
      <c r="A77" s="58">
        <v>40983</v>
      </c>
    </row>
    <row r="78" spans="1:1">
      <c r="A78" s="58">
        <v>40984</v>
      </c>
    </row>
    <row r="79" spans="1:1">
      <c r="A79" s="58">
        <v>40985</v>
      </c>
    </row>
    <row r="80" spans="1:1">
      <c r="A80" s="58">
        <v>40986</v>
      </c>
    </row>
    <row r="81" spans="1:1">
      <c r="A81" s="58">
        <v>40987</v>
      </c>
    </row>
    <row r="82" spans="1:1">
      <c r="A82" s="58">
        <v>40988</v>
      </c>
    </row>
    <row r="83" spans="1:1">
      <c r="A83" s="58">
        <v>40989</v>
      </c>
    </row>
    <row r="84" spans="1:1">
      <c r="A84" s="58">
        <v>40990</v>
      </c>
    </row>
    <row r="85" spans="1:1">
      <c r="A85" s="58">
        <v>40991</v>
      </c>
    </row>
    <row r="86" spans="1:1">
      <c r="A86" s="58">
        <v>40992</v>
      </c>
    </row>
    <row r="87" spans="1:1">
      <c r="A87" s="58">
        <v>40993</v>
      </c>
    </row>
    <row r="88" spans="1:1">
      <c r="A88" s="58">
        <v>40994</v>
      </c>
    </row>
    <row r="89" spans="1:1">
      <c r="A89" s="58">
        <v>40995</v>
      </c>
    </row>
    <row r="90" spans="1:1">
      <c r="A90" s="58">
        <v>40996</v>
      </c>
    </row>
    <row r="91" spans="1:1">
      <c r="A91" s="58">
        <v>40997</v>
      </c>
    </row>
    <row r="92" spans="1:1">
      <c r="A92" s="58">
        <v>40998</v>
      </c>
    </row>
    <row r="93" spans="1:1">
      <c r="A93" s="58">
        <v>40999</v>
      </c>
    </row>
    <row r="94" spans="1:1">
      <c r="A94" s="58">
        <v>41000</v>
      </c>
    </row>
    <row r="95" spans="1:1">
      <c r="A95" s="58">
        <v>41001</v>
      </c>
    </row>
    <row r="96" spans="1:1">
      <c r="A96" s="58">
        <v>41002</v>
      </c>
    </row>
    <row r="97" spans="1:1">
      <c r="A97" s="58">
        <v>41003</v>
      </c>
    </row>
    <row r="98" spans="1:1">
      <c r="A98" s="58">
        <v>41004</v>
      </c>
    </row>
    <row r="99" spans="1:1">
      <c r="A99" s="58">
        <v>41005</v>
      </c>
    </row>
    <row r="100" spans="1:1">
      <c r="A100" s="58">
        <v>41006</v>
      </c>
    </row>
    <row r="101" spans="1:1">
      <c r="A101" s="58">
        <v>41007</v>
      </c>
    </row>
    <row r="102" spans="1:1">
      <c r="A102" s="58">
        <v>41008</v>
      </c>
    </row>
    <row r="103" spans="1:1">
      <c r="A103" s="58">
        <v>41009</v>
      </c>
    </row>
    <row r="104" spans="1:1">
      <c r="A104" s="58">
        <v>41010</v>
      </c>
    </row>
    <row r="105" spans="1:1">
      <c r="A105" s="58">
        <v>41011</v>
      </c>
    </row>
    <row r="106" spans="1:1">
      <c r="A106" s="58">
        <v>41012</v>
      </c>
    </row>
    <row r="107" spans="1:1">
      <c r="A107" s="58">
        <v>41013</v>
      </c>
    </row>
    <row r="108" spans="1:1">
      <c r="A108" s="58">
        <v>41014</v>
      </c>
    </row>
    <row r="109" spans="1:1">
      <c r="A109" s="58">
        <v>41015</v>
      </c>
    </row>
    <row r="110" spans="1:1">
      <c r="A110" s="58">
        <v>41016</v>
      </c>
    </row>
    <row r="111" spans="1:1">
      <c r="A111" s="58">
        <v>41017</v>
      </c>
    </row>
    <row r="112" spans="1:1">
      <c r="A112" s="58">
        <v>41018</v>
      </c>
    </row>
    <row r="113" spans="1:1">
      <c r="A113" s="58">
        <v>41019</v>
      </c>
    </row>
    <row r="114" spans="1:1">
      <c r="A114" s="58">
        <v>41020</v>
      </c>
    </row>
    <row r="115" spans="1:1">
      <c r="A115" s="58">
        <v>41021</v>
      </c>
    </row>
    <row r="116" spans="1:1">
      <c r="A116" s="58">
        <v>41022</v>
      </c>
    </row>
    <row r="117" spans="1:1">
      <c r="A117" s="58">
        <v>41023</v>
      </c>
    </row>
    <row r="118" spans="1:1">
      <c r="A118" s="58">
        <v>41024</v>
      </c>
    </row>
    <row r="119" spans="1:1">
      <c r="A119" s="58">
        <v>41025</v>
      </c>
    </row>
    <row r="120" spans="1:1">
      <c r="A120" s="58">
        <v>41026</v>
      </c>
    </row>
    <row r="121" spans="1:1">
      <c r="A121" s="58">
        <v>41027</v>
      </c>
    </row>
    <row r="122" spans="1:1">
      <c r="A122" s="58">
        <v>41028</v>
      </c>
    </row>
    <row r="123" spans="1:1">
      <c r="A123" s="58">
        <v>41029</v>
      </c>
    </row>
    <row r="124" spans="1:1">
      <c r="A124" s="58">
        <v>41030</v>
      </c>
    </row>
    <row r="125" spans="1:1">
      <c r="A125" s="58">
        <v>41031</v>
      </c>
    </row>
    <row r="126" spans="1:1">
      <c r="A126" s="58">
        <v>41032</v>
      </c>
    </row>
    <row r="127" spans="1:1">
      <c r="A127" s="58">
        <v>41033</v>
      </c>
    </row>
    <row r="128" spans="1:1">
      <c r="A128" s="58">
        <v>41034</v>
      </c>
    </row>
    <row r="129" spans="1:1">
      <c r="A129" s="58">
        <v>41035</v>
      </c>
    </row>
    <row r="130" spans="1:1">
      <c r="A130" s="58">
        <v>41036</v>
      </c>
    </row>
    <row r="131" spans="1:1">
      <c r="A131" s="58">
        <v>41037</v>
      </c>
    </row>
    <row r="132" spans="1:1">
      <c r="A132" s="58">
        <v>41038</v>
      </c>
    </row>
    <row r="133" spans="1:1">
      <c r="A133" s="58">
        <v>41039</v>
      </c>
    </row>
    <row r="134" spans="1:1">
      <c r="A134" s="58">
        <v>41040</v>
      </c>
    </row>
    <row r="135" spans="1:1">
      <c r="A135" s="58">
        <v>41041</v>
      </c>
    </row>
    <row r="136" spans="1:1">
      <c r="A136" s="58">
        <v>41042</v>
      </c>
    </row>
    <row r="137" spans="1:1">
      <c r="A137" s="58">
        <v>41043</v>
      </c>
    </row>
    <row r="138" spans="1:1">
      <c r="A138" s="58">
        <v>41044</v>
      </c>
    </row>
    <row r="139" spans="1:1">
      <c r="A139" s="58">
        <v>41045</v>
      </c>
    </row>
    <row r="140" spans="1:1">
      <c r="A140" s="58">
        <v>41046</v>
      </c>
    </row>
    <row r="141" spans="1:1">
      <c r="A141" s="58">
        <v>41047</v>
      </c>
    </row>
    <row r="142" spans="1:1">
      <c r="A142" s="58">
        <v>41048</v>
      </c>
    </row>
    <row r="143" spans="1:1">
      <c r="A143" s="58">
        <v>41049</v>
      </c>
    </row>
    <row r="144" spans="1:1">
      <c r="A144" s="58">
        <v>41050</v>
      </c>
    </row>
    <row r="145" spans="1:1">
      <c r="A145" s="58">
        <v>41051</v>
      </c>
    </row>
    <row r="146" spans="1:1">
      <c r="A146" s="58">
        <v>41052</v>
      </c>
    </row>
    <row r="147" spans="1:1">
      <c r="A147" s="58">
        <v>41053</v>
      </c>
    </row>
    <row r="148" spans="1:1">
      <c r="A148" s="58">
        <v>41054</v>
      </c>
    </row>
    <row r="149" spans="1:1">
      <c r="A149" s="58">
        <v>41055</v>
      </c>
    </row>
    <row r="150" spans="1:1">
      <c r="A150" s="58">
        <v>41056</v>
      </c>
    </row>
    <row r="151" spans="1:1">
      <c r="A151" s="58">
        <v>41057</v>
      </c>
    </row>
    <row r="152" spans="1:1">
      <c r="A152" s="58">
        <v>41058</v>
      </c>
    </row>
    <row r="153" spans="1:1">
      <c r="A153" s="58">
        <v>41059</v>
      </c>
    </row>
    <row r="154" spans="1:1">
      <c r="A154" s="58">
        <v>41060</v>
      </c>
    </row>
    <row r="155" spans="1:1">
      <c r="A155" s="58">
        <v>41061</v>
      </c>
    </row>
    <row r="156" spans="1:1">
      <c r="A156" s="58">
        <v>41062</v>
      </c>
    </row>
    <row r="157" spans="1:1">
      <c r="A157" s="58">
        <v>41063</v>
      </c>
    </row>
    <row r="158" spans="1:1">
      <c r="A158" s="58">
        <v>41064</v>
      </c>
    </row>
    <row r="159" spans="1:1">
      <c r="A159" s="58">
        <v>41065</v>
      </c>
    </row>
    <row r="160" spans="1:1">
      <c r="A160" s="58">
        <v>41066</v>
      </c>
    </row>
    <row r="161" spans="1:1">
      <c r="A161" s="58">
        <v>41067</v>
      </c>
    </row>
    <row r="162" spans="1:1">
      <c r="A162" s="58">
        <v>41068</v>
      </c>
    </row>
    <row r="163" spans="1:1">
      <c r="A163" s="58">
        <v>41069</v>
      </c>
    </row>
    <row r="164" spans="1:1">
      <c r="A164" s="58">
        <v>41070</v>
      </c>
    </row>
    <row r="165" spans="1:1">
      <c r="A165" s="58">
        <v>41071</v>
      </c>
    </row>
    <row r="166" spans="1:1">
      <c r="A166" s="58">
        <v>41072</v>
      </c>
    </row>
    <row r="167" spans="1:1">
      <c r="A167" s="58">
        <v>41073</v>
      </c>
    </row>
    <row r="168" spans="1:1">
      <c r="A168" s="58">
        <v>41074</v>
      </c>
    </row>
    <row r="169" spans="1:1">
      <c r="A169" s="58">
        <v>41075</v>
      </c>
    </row>
    <row r="170" spans="1:1">
      <c r="A170" s="58">
        <v>41076</v>
      </c>
    </row>
    <row r="171" spans="1:1">
      <c r="A171" s="58">
        <v>41077</v>
      </c>
    </row>
    <row r="172" spans="1:1">
      <c r="A172" s="58">
        <v>41078</v>
      </c>
    </row>
    <row r="173" spans="1:1">
      <c r="A173" s="58">
        <v>41079</v>
      </c>
    </row>
    <row r="174" spans="1:1">
      <c r="A174" s="58">
        <v>41080</v>
      </c>
    </row>
    <row r="175" spans="1:1">
      <c r="A175" s="58">
        <v>41081</v>
      </c>
    </row>
    <row r="176" spans="1:1">
      <c r="A176" s="58">
        <v>41082</v>
      </c>
    </row>
    <row r="177" spans="1:1">
      <c r="A177" s="58">
        <v>41083</v>
      </c>
    </row>
    <row r="178" spans="1:1">
      <c r="A178" s="58">
        <v>41084</v>
      </c>
    </row>
    <row r="179" spans="1:1">
      <c r="A179" s="58">
        <v>41085</v>
      </c>
    </row>
    <row r="180" spans="1:1">
      <c r="A180" s="58">
        <v>41086</v>
      </c>
    </row>
    <row r="181" spans="1:1">
      <c r="A181" s="58">
        <v>41087</v>
      </c>
    </row>
    <row r="182" spans="1:1">
      <c r="A182" s="58">
        <v>41088</v>
      </c>
    </row>
    <row r="183" spans="1:1">
      <c r="A183" s="58">
        <v>41089</v>
      </c>
    </row>
    <row r="184" spans="1:1">
      <c r="A184" s="58">
        <v>41090</v>
      </c>
    </row>
    <row r="185" spans="1:1">
      <c r="A185" s="58">
        <v>41091</v>
      </c>
    </row>
    <row r="186" spans="1:1">
      <c r="A186" s="58">
        <v>41092</v>
      </c>
    </row>
    <row r="187" spans="1:1">
      <c r="A187" s="58">
        <v>41093</v>
      </c>
    </row>
    <row r="188" spans="1:1">
      <c r="A188" s="58">
        <v>41094</v>
      </c>
    </row>
    <row r="189" spans="1:1">
      <c r="A189" s="58">
        <v>41095</v>
      </c>
    </row>
    <row r="190" spans="1:1">
      <c r="A190" s="58">
        <v>41096</v>
      </c>
    </row>
    <row r="191" spans="1:1">
      <c r="A191" s="58">
        <v>41097</v>
      </c>
    </row>
    <row r="192" spans="1:1">
      <c r="A192" s="58">
        <v>41098</v>
      </c>
    </row>
    <row r="193" spans="1:1">
      <c r="A193" s="58">
        <v>41099</v>
      </c>
    </row>
    <row r="194" spans="1:1">
      <c r="A194" s="58">
        <v>41100</v>
      </c>
    </row>
    <row r="195" spans="1:1">
      <c r="A195" s="58">
        <v>41101</v>
      </c>
    </row>
    <row r="196" spans="1:1">
      <c r="A196" s="58">
        <v>41102</v>
      </c>
    </row>
    <row r="197" spans="1:1">
      <c r="A197" s="58">
        <v>41103</v>
      </c>
    </row>
    <row r="198" spans="1:1">
      <c r="A198" s="58">
        <v>41104</v>
      </c>
    </row>
    <row r="199" spans="1:1">
      <c r="A199" s="58">
        <v>41105</v>
      </c>
    </row>
    <row r="200" spans="1:1">
      <c r="A200" s="58">
        <v>41106</v>
      </c>
    </row>
    <row r="201" spans="1:1">
      <c r="A201" s="58">
        <v>41107</v>
      </c>
    </row>
    <row r="202" spans="1:1">
      <c r="A202" s="58">
        <v>41108</v>
      </c>
    </row>
    <row r="203" spans="1:1">
      <c r="A203" s="58">
        <v>41109</v>
      </c>
    </row>
    <row r="204" spans="1:1">
      <c r="A204" s="58">
        <v>41110</v>
      </c>
    </row>
    <row r="205" spans="1:1">
      <c r="A205" s="58">
        <v>41111</v>
      </c>
    </row>
    <row r="206" spans="1:1">
      <c r="A206" s="58">
        <v>41112</v>
      </c>
    </row>
    <row r="207" spans="1:1">
      <c r="A207" s="58">
        <v>41113</v>
      </c>
    </row>
    <row r="208" spans="1:1">
      <c r="A208" s="58">
        <v>41114</v>
      </c>
    </row>
    <row r="209" spans="1:1">
      <c r="A209" s="58">
        <v>41115</v>
      </c>
    </row>
    <row r="210" spans="1:1">
      <c r="A210" s="58">
        <v>41116</v>
      </c>
    </row>
    <row r="211" spans="1:1">
      <c r="A211" s="58">
        <v>41117</v>
      </c>
    </row>
    <row r="212" spans="1:1">
      <c r="A212" s="58">
        <v>41118</v>
      </c>
    </row>
    <row r="213" spans="1:1">
      <c r="A213" s="58">
        <v>41119</v>
      </c>
    </row>
    <row r="214" spans="1:1">
      <c r="A214" s="58">
        <v>41120</v>
      </c>
    </row>
    <row r="215" spans="1:1">
      <c r="A215" s="58">
        <v>41121</v>
      </c>
    </row>
    <row r="216" spans="1:1">
      <c r="A216" s="58">
        <v>41122</v>
      </c>
    </row>
    <row r="217" spans="1:1">
      <c r="A217" s="58">
        <v>41123</v>
      </c>
    </row>
    <row r="218" spans="1:1">
      <c r="A218" s="58">
        <v>41124</v>
      </c>
    </row>
    <row r="219" spans="1:1">
      <c r="A219" s="58">
        <v>41125</v>
      </c>
    </row>
    <row r="220" spans="1:1">
      <c r="A220" s="58">
        <v>41126</v>
      </c>
    </row>
    <row r="221" spans="1:1">
      <c r="A221" s="58">
        <v>41127</v>
      </c>
    </row>
    <row r="222" spans="1:1">
      <c r="A222" s="58">
        <v>41128</v>
      </c>
    </row>
    <row r="223" spans="1:1">
      <c r="A223" s="58">
        <v>41129</v>
      </c>
    </row>
    <row r="224" spans="1:1">
      <c r="A224" s="58">
        <v>41130</v>
      </c>
    </row>
    <row r="225" spans="1:1">
      <c r="A225" s="58">
        <v>41131</v>
      </c>
    </row>
    <row r="226" spans="1:1">
      <c r="A226" s="58">
        <v>41132</v>
      </c>
    </row>
    <row r="227" spans="1:1">
      <c r="A227" s="58">
        <v>41133</v>
      </c>
    </row>
    <row r="228" spans="1:1">
      <c r="A228" s="58">
        <v>41134</v>
      </c>
    </row>
    <row r="229" spans="1:1">
      <c r="A229" s="58">
        <v>41135</v>
      </c>
    </row>
    <row r="230" spans="1:1">
      <c r="A230" s="58">
        <v>41136</v>
      </c>
    </row>
    <row r="231" spans="1:1">
      <c r="A231" s="58">
        <v>41137</v>
      </c>
    </row>
    <row r="232" spans="1:1">
      <c r="A232" s="58">
        <v>41138</v>
      </c>
    </row>
    <row r="233" spans="1:1">
      <c r="A233" s="58">
        <v>41139</v>
      </c>
    </row>
    <row r="234" spans="1:1">
      <c r="A234" s="58">
        <v>41140</v>
      </c>
    </row>
    <row r="235" spans="1:1">
      <c r="A235" s="58">
        <v>41141</v>
      </c>
    </row>
    <row r="236" spans="1:1">
      <c r="A236" s="58">
        <v>41142</v>
      </c>
    </row>
    <row r="237" spans="1:1">
      <c r="A237" s="58">
        <v>41143</v>
      </c>
    </row>
    <row r="238" spans="1:1">
      <c r="A238" s="58">
        <v>41144</v>
      </c>
    </row>
    <row r="239" spans="1:1">
      <c r="A239" s="58">
        <v>41145</v>
      </c>
    </row>
    <row r="240" spans="1:1">
      <c r="A240" s="58">
        <v>41146</v>
      </c>
    </row>
    <row r="241" spans="1:1">
      <c r="A241" s="58">
        <v>41147</v>
      </c>
    </row>
    <row r="242" spans="1:1">
      <c r="A242" s="58">
        <v>41148</v>
      </c>
    </row>
    <row r="243" spans="1:1">
      <c r="A243" s="58">
        <v>41149</v>
      </c>
    </row>
    <row r="244" spans="1:1">
      <c r="A244" s="58">
        <v>41150</v>
      </c>
    </row>
    <row r="245" spans="1:1">
      <c r="A245" s="58">
        <v>41151</v>
      </c>
    </row>
    <row r="246" spans="1:1">
      <c r="A246" s="58">
        <v>41152</v>
      </c>
    </row>
    <row r="247" spans="1:1">
      <c r="A247" s="58">
        <v>41153</v>
      </c>
    </row>
    <row r="248" spans="1:1">
      <c r="A248" s="58">
        <v>41154</v>
      </c>
    </row>
    <row r="249" spans="1:1">
      <c r="A249" s="58">
        <v>41155</v>
      </c>
    </row>
    <row r="250" spans="1:1">
      <c r="A250" s="58">
        <v>41156</v>
      </c>
    </row>
    <row r="251" spans="1:1">
      <c r="A251" s="58">
        <v>41157</v>
      </c>
    </row>
    <row r="252" spans="1:1">
      <c r="A252" s="58">
        <v>41158</v>
      </c>
    </row>
    <row r="253" spans="1:1">
      <c r="A253" s="58">
        <v>41159</v>
      </c>
    </row>
    <row r="254" spans="1:1">
      <c r="A254" s="58">
        <v>41160</v>
      </c>
    </row>
    <row r="255" spans="1:1">
      <c r="A255" s="58">
        <v>41161</v>
      </c>
    </row>
    <row r="256" spans="1:1">
      <c r="A256" s="58">
        <v>41162</v>
      </c>
    </row>
    <row r="257" spans="1:1">
      <c r="A257" s="58">
        <v>41163</v>
      </c>
    </row>
    <row r="258" spans="1:1">
      <c r="A258" s="58">
        <v>41164</v>
      </c>
    </row>
    <row r="259" spans="1:1">
      <c r="A259" s="58">
        <v>41165</v>
      </c>
    </row>
    <row r="260" spans="1:1">
      <c r="A260" s="58">
        <v>41166</v>
      </c>
    </row>
    <row r="261" spans="1:1">
      <c r="A261" s="58">
        <v>41167</v>
      </c>
    </row>
    <row r="262" spans="1:1">
      <c r="A262" s="58">
        <v>41168</v>
      </c>
    </row>
    <row r="263" spans="1:1">
      <c r="A263" s="58">
        <v>41169</v>
      </c>
    </row>
    <row r="264" spans="1:1">
      <c r="A264" s="58">
        <v>41170</v>
      </c>
    </row>
    <row r="265" spans="1:1">
      <c r="A265" s="58">
        <v>41171</v>
      </c>
    </row>
    <row r="266" spans="1:1">
      <c r="A266" s="58">
        <v>41172</v>
      </c>
    </row>
    <row r="267" spans="1:1">
      <c r="A267" s="58">
        <v>41173</v>
      </c>
    </row>
    <row r="268" spans="1:1">
      <c r="A268" s="58">
        <v>41174</v>
      </c>
    </row>
    <row r="269" spans="1:1">
      <c r="A269" s="58">
        <v>41175</v>
      </c>
    </row>
    <row r="270" spans="1:1">
      <c r="A270" s="58">
        <v>41176</v>
      </c>
    </row>
    <row r="271" spans="1:1">
      <c r="A271" s="58">
        <v>41177</v>
      </c>
    </row>
    <row r="272" spans="1:1">
      <c r="A272" s="58">
        <v>41178</v>
      </c>
    </row>
    <row r="273" spans="1:1">
      <c r="A273" s="58">
        <v>41179</v>
      </c>
    </row>
    <row r="274" spans="1:1">
      <c r="A274" s="58">
        <v>41180</v>
      </c>
    </row>
    <row r="275" spans="1:1">
      <c r="A275" s="58">
        <v>41181</v>
      </c>
    </row>
    <row r="276" spans="1:1">
      <c r="A276" s="58">
        <v>41182</v>
      </c>
    </row>
    <row r="277" spans="1:1">
      <c r="A277" s="58">
        <v>41183</v>
      </c>
    </row>
    <row r="278" spans="1:1">
      <c r="A278" s="58">
        <v>41184</v>
      </c>
    </row>
    <row r="279" spans="1:1">
      <c r="A279" s="58">
        <v>41185</v>
      </c>
    </row>
    <row r="280" spans="1:1">
      <c r="A280" s="58">
        <v>41186</v>
      </c>
    </row>
    <row r="281" spans="1:1">
      <c r="A281" s="58">
        <v>41187</v>
      </c>
    </row>
    <row r="282" spans="1:1">
      <c r="A282" s="58">
        <v>41188</v>
      </c>
    </row>
    <row r="283" spans="1:1">
      <c r="A283" s="58">
        <v>41189</v>
      </c>
    </row>
    <row r="284" spans="1:1">
      <c r="A284" s="58">
        <v>41190</v>
      </c>
    </row>
    <row r="285" spans="1:1">
      <c r="A285" s="58">
        <v>41191</v>
      </c>
    </row>
    <row r="286" spans="1:1">
      <c r="A286" s="58">
        <v>41192</v>
      </c>
    </row>
    <row r="287" spans="1:1">
      <c r="A287" s="58">
        <v>41193</v>
      </c>
    </row>
    <row r="288" spans="1:1">
      <c r="A288" s="58">
        <v>41194</v>
      </c>
    </row>
    <row r="289" spans="1:1">
      <c r="A289" s="58">
        <v>41195</v>
      </c>
    </row>
    <row r="290" spans="1:1">
      <c r="A290" s="58">
        <v>41196</v>
      </c>
    </row>
    <row r="291" spans="1:1">
      <c r="A291" s="58">
        <v>41197</v>
      </c>
    </row>
    <row r="292" spans="1:1">
      <c r="A292" s="58">
        <v>41198</v>
      </c>
    </row>
    <row r="293" spans="1:1">
      <c r="A293" s="58">
        <v>41199</v>
      </c>
    </row>
    <row r="294" spans="1:1">
      <c r="A294" s="58">
        <v>41200</v>
      </c>
    </row>
    <row r="295" spans="1:1">
      <c r="A295" s="58">
        <v>41201</v>
      </c>
    </row>
    <row r="296" spans="1:1">
      <c r="A296" s="58">
        <v>41202</v>
      </c>
    </row>
    <row r="297" spans="1:1">
      <c r="A297" s="58">
        <v>41203</v>
      </c>
    </row>
    <row r="298" spans="1:1">
      <c r="A298" s="58">
        <v>41204</v>
      </c>
    </row>
    <row r="299" spans="1:1">
      <c r="A299" s="58">
        <v>41205</v>
      </c>
    </row>
    <row r="300" spans="1:1">
      <c r="A300" s="58">
        <v>41206</v>
      </c>
    </row>
    <row r="301" spans="1:1">
      <c r="A301" s="58">
        <v>41207</v>
      </c>
    </row>
    <row r="302" spans="1:1">
      <c r="A302" s="58">
        <v>41208</v>
      </c>
    </row>
    <row r="303" spans="1:1">
      <c r="A303" s="58">
        <v>41209</v>
      </c>
    </row>
    <row r="304" spans="1:1">
      <c r="A304" s="58">
        <v>41210</v>
      </c>
    </row>
    <row r="305" spans="1:1">
      <c r="A305" s="58">
        <v>41211</v>
      </c>
    </row>
    <row r="306" spans="1:1">
      <c r="A306" s="58">
        <v>41212</v>
      </c>
    </row>
    <row r="307" spans="1:1">
      <c r="A307" s="58">
        <v>41213</v>
      </c>
    </row>
    <row r="308" spans="1:1">
      <c r="A308" s="58">
        <v>41214</v>
      </c>
    </row>
    <row r="309" spans="1:1">
      <c r="A309" s="58">
        <v>41215</v>
      </c>
    </row>
    <row r="310" spans="1:1">
      <c r="A310" s="58">
        <v>41216</v>
      </c>
    </row>
    <row r="311" spans="1:1">
      <c r="A311" s="58">
        <v>41217</v>
      </c>
    </row>
    <row r="312" spans="1:1">
      <c r="A312" s="58">
        <v>41218</v>
      </c>
    </row>
    <row r="313" spans="1:1">
      <c r="A313" s="58">
        <v>41219</v>
      </c>
    </row>
    <row r="314" spans="1:1">
      <c r="A314" s="58">
        <v>41220</v>
      </c>
    </row>
    <row r="315" spans="1:1">
      <c r="A315" s="58">
        <v>41221</v>
      </c>
    </row>
    <row r="316" spans="1:1">
      <c r="A316" s="58">
        <v>41222</v>
      </c>
    </row>
    <row r="317" spans="1:1">
      <c r="A317" s="58">
        <v>41223</v>
      </c>
    </row>
    <row r="318" spans="1:1">
      <c r="A318" s="58">
        <v>41224</v>
      </c>
    </row>
    <row r="319" spans="1:1">
      <c r="A319" s="58">
        <v>41225</v>
      </c>
    </row>
    <row r="320" spans="1:1">
      <c r="A320" s="58">
        <v>41226</v>
      </c>
    </row>
    <row r="321" spans="1:1">
      <c r="A321" s="58">
        <v>41227</v>
      </c>
    </row>
    <row r="322" spans="1:1">
      <c r="A322" s="58">
        <v>41228</v>
      </c>
    </row>
    <row r="323" spans="1:1">
      <c r="A323" s="58">
        <v>41229</v>
      </c>
    </row>
    <row r="324" spans="1:1">
      <c r="A324" s="58">
        <v>41230</v>
      </c>
    </row>
    <row r="325" spans="1:1">
      <c r="A325" s="58">
        <v>41231</v>
      </c>
    </row>
    <row r="326" spans="1:1">
      <c r="A326" s="58">
        <v>41232</v>
      </c>
    </row>
    <row r="327" spans="1:1">
      <c r="A327" s="58">
        <v>41233</v>
      </c>
    </row>
    <row r="328" spans="1:1">
      <c r="A328" s="58">
        <v>41234</v>
      </c>
    </row>
    <row r="329" spans="1:1">
      <c r="A329" s="58">
        <v>41235</v>
      </c>
    </row>
    <row r="330" spans="1:1">
      <c r="A330" s="58">
        <v>41236</v>
      </c>
    </row>
    <row r="331" spans="1:1">
      <c r="A331" s="58">
        <v>41237</v>
      </c>
    </row>
    <row r="332" spans="1:1">
      <c r="A332" s="58">
        <v>41238</v>
      </c>
    </row>
    <row r="333" spans="1:1">
      <c r="A333" s="58">
        <v>41239</v>
      </c>
    </row>
    <row r="334" spans="1:1">
      <c r="A334" s="58">
        <v>41240</v>
      </c>
    </row>
    <row r="335" spans="1:1">
      <c r="A335" s="58">
        <v>41241</v>
      </c>
    </row>
    <row r="336" spans="1:1">
      <c r="A336" s="58">
        <v>41242</v>
      </c>
    </row>
    <row r="337" spans="1:1">
      <c r="A337" s="58">
        <v>41243</v>
      </c>
    </row>
    <row r="338" spans="1:1">
      <c r="A338" s="58">
        <v>41244</v>
      </c>
    </row>
    <row r="339" spans="1:1">
      <c r="A339" s="58">
        <v>41245</v>
      </c>
    </row>
    <row r="340" spans="1:1">
      <c r="A340" s="58">
        <v>41246</v>
      </c>
    </row>
    <row r="341" spans="1:1">
      <c r="A341" s="58">
        <v>41247</v>
      </c>
    </row>
    <row r="342" spans="1:1">
      <c r="A342" s="58">
        <v>41248</v>
      </c>
    </row>
    <row r="343" spans="1:1">
      <c r="A343" s="58">
        <v>41249</v>
      </c>
    </row>
    <row r="344" spans="1:1">
      <c r="A344" s="58">
        <v>41250</v>
      </c>
    </row>
    <row r="345" spans="1:1">
      <c r="A345" s="58">
        <v>41251</v>
      </c>
    </row>
    <row r="346" spans="1:1">
      <c r="A346" s="58">
        <v>41252</v>
      </c>
    </row>
    <row r="347" spans="1:1">
      <c r="A347" s="58">
        <v>41253</v>
      </c>
    </row>
    <row r="348" spans="1:1">
      <c r="A348" s="58">
        <v>41254</v>
      </c>
    </row>
    <row r="349" spans="1:1">
      <c r="A349" s="58">
        <v>41255</v>
      </c>
    </row>
    <row r="350" spans="1:1">
      <c r="A350" s="58">
        <v>41256</v>
      </c>
    </row>
    <row r="351" spans="1:1">
      <c r="A351" s="58">
        <v>41257</v>
      </c>
    </row>
    <row r="352" spans="1:1">
      <c r="A352" s="58">
        <v>41258</v>
      </c>
    </row>
    <row r="353" spans="1:1">
      <c r="A353" s="58">
        <v>41259</v>
      </c>
    </row>
    <row r="354" spans="1:1">
      <c r="A354" s="58">
        <v>41260</v>
      </c>
    </row>
    <row r="355" spans="1:1">
      <c r="A355" s="58">
        <v>41261</v>
      </c>
    </row>
    <row r="356" spans="1:1">
      <c r="A356" s="58">
        <v>41262</v>
      </c>
    </row>
    <row r="357" spans="1:1">
      <c r="A357" s="58">
        <v>41263</v>
      </c>
    </row>
    <row r="358" spans="1:1">
      <c r="A358" s="58">
        <v>41264</v>
      </c>
    </row>
    <row r="359" spans="1:1">
      <c r="A359" s="58">
        <v>41265</v>
      </c>
    </row>
    <row r="360" spans="1:1">
      <c r="A360" s="58">
        <v>41266</v>
      </c>
    </row>
    <row r="361" spans="1:1">
      <c r="A361" s="58">
        <v>41267</v>
      </c>
    </row>
    <row r="362" spans="1:1">
      <c r="A362" s="58">
        <v>41268</v>
      </c>
    </row>
    <row r="363" spans="1:1">
      <c r="A363" s="58">
        <v>41269</v>
      </c>
    </row>
    <row r="364" spans="1:1">
      <c r="A364" s="58">
        <v>41270</v>
      </c>
    </row>
    <row r="365" spans="1:1">
      <c r="A365" s="58">
        <v>41271</v>
      </c>
    </row>
    <row r="366" spans="1:1">
      <c r="A366" s="58">
        <v>41272</v>
      </c>
    </row>
    <row r="367" spans="1:1">
      <c r="A367" s="58">
        <v>41273</v>
      </c>
    </row>
    <row r="368" spans="1:1">
      <c r="A368" s="58">
        <v>41274</v>
      </c>
    </row>
    <row r="369" spans="1:1">
      <c r="A369" s="58">
        <v>41275</v>
      </c>
    </row>
    <row r="370" spans="1:1">
      <c r="A370" s="58">
        <v>41276</v>
      </c>
    </row>
    <row r="371" spans="1:1">
      <c r="A371" s="58">
        <v>41277</v>
      </c>
    </row>
    <row r="372" spans="1:1">
      <c r="A372" s="58">
        <v>41278</v>
      </c>
    </row>
    <row r="373" spans="1:1">
      <c r="A373" s="58">
        <v>41279</v>
      </c>
    </row>
    <row r="374" spans="1:1">
      <c r="A374" s="58">
        <v>41280</v>
      </c>
    </row>
    <row r="375" spans="1:1">
      <c r="A375" s="58">
        <v>41281</v>
      </c>
    </row>
    <row r="376" spans="1:1">
      <c r="A376" s="58">
        <v>41282</v>
      </c>
    </row>
    <row r="377" spans="1:1">
      <c r="A377" s="58">
        <v>41283</v>
      </c>
    </row>
    <row r="378" spans="1:1">
      <c r="A378" s="58">
        <v>41284</v>
      </c>
    </row>
    <row r="379" spans="1:1">
      <c r="A379" s="58">
        <v>41285</v>
      </c>
    </row>
    <row r="380" spans="1:1">
      <c r="A380" s="58">
        <v>41286</v>
      </c>
    </row>
    <row r="381" spans="1:1">
      <c r="A381" s="58">
        <v>41287</v>
      </c>
    </row>
    <row r="382" spans="1:1">
      <c r="A382" s="58">
        <v>41288</v>
      </c>
    </row>
    <row r="383" spans="1:1">
      <c r="A383" s="58">
        <v>41289</v>
      </c>
    </row>
    <row r="384" spans="1:1">
      <c r="A384" s="58">
        <v>41290</v>
      </c>
    </row>
    <row r="385" spans="1:1">
      <c r="A385" s="58">
        <v>41291</v>
      </c>
    </row>
    <row r="386" spans="1:1">
      <c r="A386" s="58">
        <v>41292</v>
      </c>
    </row>
    <row r="387" spans="1:1">
      <c r="A387" s="58">
        <v>41293</v>
      </c>
    </row>
    <row r="388" spans="1:1">
      <c r="A388" s="58">
        <v>41294</v>
      </c>
    </row>
    <row r="389" spans="1:1">
      <c r="A389" s="58">
        <v>41295</v>
      </c>
    </row>
    <row r="390" spans="1:1">
      <c r="A390" s="58">
        <v>41296</v>
      </c>
    </row>
    <row r="391" spans="1:1">
      <c r="A391" s="58">
        <v>41297</v>
      </c>
    </row>
    <row r="392" spans="1:1">
      <c r="A392" s="58">
        <v>41298</v>
      </c>
    </row>
    <row r="393" spans="1:1">
      <c r="A393" s="58">
        <v>41299</v>
      </c>
    </row>
    <row r="394" spans="1:1">
      <c r="A394" s="58">
        <v>41300</v>
      </c>
    </row>
    <row r="395" spans="1:1">
      <c r="A395" s="58">
        <v>41301</v>
      </c>
    </row>
    <row r="396" spans="1:1">
      <c r="A396" s="58">
        <v>41302</v>
      </c>
    </row>
    <row r="397" spans="1:1">
      <c r="A397" s="58">
        <v>41303</v>
      </c>
    </row>
    <row r="398" spans="1:1">
      <c r="A398" s="58">
        <v>41304</v>
      </c>
    </row>
    <row r="399" spans="1:1">
      <c r="A399" s="58">
        <v>41305</v>
      </c>
    </row>
    <row r="400" spans="1:1">
      <c r="A400" s="58">
        <v>41306</v>
      </c>
    </row>
    <row r="401" spans="1:1">
      <c r="A401" s="58">
        <v>41307</v>
      </c>
    </row>
    <row r="402" spans="1:1">
      <c r="A402" s="58">
        <v>41308</v>
      </c>
    </row>
    <row r="403" spans="1:1">
      <c r="A403" s="58">
        <v>41309</v>
      </c>
    </row>
    <row r="404" spans="1:1">
      <c r="A404" s="58">
        <v>41310</v>
      </c>
    </row>
    <row r="405" spans="1:1">
      <c r="A405" s="58">
        <v>41311</v>
      </c>
    </row>
    <row r="406" spans="1:1">
      <c r="A406" s="58">
        <v>41312</v>
      </c>
    </row>
    <row r="407" spans="1:1">
      <c r="A407" s="58">
        <v>41313</v>
      </c>
    </row>
    <row r="408" spans="1:1">
      <c r="A408" s="58">
        <v>41314</v>
      </c>
    </row>
    <row r="409" spans="1:1">
      <c r="A409" s="58">
        <v>41315</v>
      </c>
    </row>
    <row r="410" spans="1:1">
      <c r="A410" s="58">
        <v>41316</v>
      </c>
    </row>
    <row r="411" spans="1:1">
      <c r="A411" s="58">
        <v>41317</v>
      </c>
    </row>
    <row r="412" spans="1:1">
      <c r="A412" s="58">
        <v>41318</v>
      </c>
    </row>
    <row r="413" spans="1:1">
      <c r="A413" s="58">
        <v>41319</v>
      </c>
    </row>
    <row r="414" spans="1:1">
      <c r="A414" s="58">
        <v>41320</v>
      </c>
    </row>
    <row r="415" spans="1:1">
      <c r="A415" s="58">
        <v>41321</v>
      </c>
    </row>
    <row r="416" spans="1:1">
      <c r="A416" s="58">
        <v>41322</v>
      </c>
    </row>
    <row r="417" spans="1:1">
      <c r="A417" s="58">
        <v>41323</v>
      </c>
    </row>
    <row r="418" spans="1:1">
      <c r="A418" s="58">
        <v>41324</v>
      </c>
    </row>
    <row r="419" spans="1:1">
      <c r="A419" s="58">
        <v>41325</v>
      </c>
    </row>
    <row r="420" spans="1:1">
      <c r="A420" s="58">
        <v>41326</v>
      </c>
    </row>
    <row r="421" spans="1:1">
      <c r="A421" s="58">
        <v>41327</v>
      </c>
    </row>
    <row r="422" spans="1:1">
      <c r="A422" s="58">
        <v>41328</v>
      </c>
    </row>
    <row r="423" spans="1:1">
      <c r="A423" s="58">
        <v>41329</v>
      </c>
    </row>
    <row r="424" spans="1:1">
      <c r="A424" s="58">
        <v>41330</v>
      </c>
    </row>
    <row r="425" spans="1:1">
      <c r="A425" s="58">
        <v>41331</v>
      </c>
    </row>
    <row r="426" spans="1:1">
      <c r="A426" s="58">
        <v>41332</v>
      </c>
    </row>
    <row r="427" spans="1:1">
      <c r="A427" s="58">
        <v>41333</v>
      </c>
    </row>
    <row r="428" spans="1:1">
      <c r="A428" s="58">
        <v>41334</v>
      </c>
    </row>
    <row r="429" spans="1:1">
      <c r="A429" s="58">
        <v>41335</v>
      </c>
    </row>
    <row r="430" spans="1:1">
      <c r="A430" s="58">
        <v>41336</v>
      </c>
    </row>
    <row r="431" spans="1:1">
      <c r="A431" s="58">
        <v>41337</v>
      </c>
    </row>
    <row r="432" spans="1:1">
      <c r="A432" s="58">
        <v>41338</v>
      </c>
    </row>
    <row r="433" spans="1:1">
      <c r="A433" s="58">
        <v>41339</v>
      </c>
    </row>
    <row r="434" spans="1:1">
      <c r="A434" s="58">
        <v>41340</v>
      </c>
    </row>
    <row r="435" spans="1:1">
      <c r="A435" s="58">
        <v>41341</v>
      </c>
    </row>
    <row r="436" spans="1:1">
      <c r="A436" s="58">
        <v>41342</v>
      </c>
    </row>
    <row r="437" spans="1:1">
      <c r="A437" s="58">
        <v>41343</v>
      </c>
    </row>
    <row r="438" spans="1:1">
      <c r="A438" s="58">
        <v>41344</v>
      </c>
    </row>
    <row r="439" spans="1:1">
      <c r="A439" s="58">
        <v>41345</v>
      </c>
    </row>
    <row r="440" spans="1:1">
      <c r="A440" s="58">
        <v>41346</v>
      </c>
    </row>
    <row r="441" spans="1:1">
      <c r="A441" s="58">
        <v>41347</v>
      </c>
    </row>
    <row r="442" spans="1:1">
      <c r="A442" s="58">
        <v>41348</v>
      </c>
    </row>
    <row r="443" spans="1:1">
      <c r="A443" s="58">
        <v>41349</v>
      </c>
    </row>
    <row r="444" spans="1:1">
      <c r="A444" s="58">
        <v>41350</v>
      </c>
    </row>
    <row r="445" spans="1:1">
      <c r="A445" s="58">
        <v>41351</v>
      </c>
    </row>
    <row r="446" spans="1:1">
      <c r="A446" s="58">
        <v>41352</v>
      </c>
    </row>
    <row r="447" spans="1:1">
      <c r="A447" s="58">
        <v>41353</v>
      </c>
    </row>
    <row r="448" spans="1:1">
      <c r="A448" s="58">
        <v>41354</v>
      </c>
    </row>
    <row r="449" spans="1:1">
      <c r="A449" s="58">
        <v>41355</v>
      </c>
    </row>
    <row r="450" spans="1:1">
      <c r="A450" s="58">
        <v>41356</v>
      </c>
    </row>
    <row r="451" spans="1:1">
      <c r="A451" s="58">
        <v>41357</v>
      </c>
    </row>
    <row r="452" spans="1:1">
      <c r="A452" s="58">
        <v>41358</v>
      </c>
    </row>
    <row r="453" spans="1:1">
      <c r="A453" s="58">
        <v>41359</v>
      </c>
    </row>
    <row r="454" spans="1:1">
      <c r="A454" s="58">
        <v>41360</v>
      </c>
    </row>
    <row r="455" spans="1:1">
      <c r="A455" s="58">
        <v>41361</v>
      </c>
    </row>
    <row r="456" spans="1:1">
      <c r="A456" s="58">
        <v>41362</v>
      </c>
    </row>
    <row r="457" spans="1:1">
      <c r="A457" s="58">
        <v>41363</v>
      </c>
    </row>
    <row r="458" spans="1:1">
      <c r="A458" s="58">
        <v>41364</v>
      </c>
    </row>
    <row r="459" spans="1:1">
      <c r="A459" s="58">
        <v>41365</v>
      </c>
    </row>
    <row r="460" spans="1:1">
      <c r="A460" s="58">
        <v>41366</v>
      </c>
    </row>
    <row r="461" spans="1:1">
      <c r="A461" s="58">
        <v>41367</v>
      </c>
    </row>
    <row r="462" spans="1:1">
      <c r="A462" s="58">
        <v>41368</v>
      </c>
    </row>
    <row r="463" spans="1:1">
      <c r="A463" s="58">
        <v>41369</v>
      </c>
    </row>
    <row r="464" spans="1:1">
      <c r="A464" s="58">
        <v>41370</v>
      </c>
    </row>
    <row r="465" spans="1:1">
      <c r="A465" s="58">
        <v>41371</v>
      </c>
    </row>
    <row r="466" spans="1:1">
      <c r="A466" s="58">
        <v>41372</v>
      </c>
    </row>
    <row r="467" spans="1:1">
      <c r="A467" s="58">
        <v>41373</v>
      </c>
    </row>
    <row r="468" spans="1:1">
      <c r="A468" s="58">
        <v>41374</v>
      </c>
    </row>
    <row r="469" spans="1:1">
      <c r="A469" s="58">
        <v>41375</v>
      </c>
    </row>
    <row r="470" spans="1:1">
      <c r="A470" s="58">
        <v>41376</v>
      </c>
    </row>
    <row r="471" spans="1:1">
      <c r="A471" s="58">
        <v>41377</v>
      </c>
    </row>
    <row r="472" spans="1:1">
      <c r="A472" s="58">
        <v>41378</v>
      </c>
    </row>
    <row r="473" spans="1:1">
      <c r="A473" s="58">
        <v>41379</v>
      </c>
    </row>
    <row r="474" spans="1:1">
      <c r="A474" s="58">
        <v>41380</v>
      </c>
    </row>
    <row r="475" spans="1:1">
      <c r="A475" s="58">
        <v>41381</v>
      </c>
    </row>
    <row r="476" spans="1:1">
      <c r="A476" s="58">
        <v>41382</v>
      </c>
    </row>
    <row r="477" spans="1:1">
      <c r="A477" s="58">
        <v>41383</v>
      </c>
    </row>
    <row r="478" spans="1:1">
      <c r="A478" s="58">
        <v>41384</v>
      </c>
    </row>
    <row r="479" spans="1:1">
      <c r="A479" s="58">
        <v>41385</v>
      </c>
    </row>
    <row r="480" spans="1:1">
      <c r="A480" s="58">
        <v>41386</v>
      </c>
    </row>
    <row r="481" spans="1:1">
      <c r="A481" s="58">
        <v>41387</v>
      </c>
    </row>
    <row r="482" spans="1:1">
      <c r="A482" s="58">
        <v>41388</v>
      </c>
    </row>
    <row r="483" spans="1:1">
      <c r="A483" s="58">
        <v>41389</v>
      </c>
    </row>
    <row r="484" spans="1:1">
      <c r="A484" s="58">
        <v>41390</v>
      </c>
    </row>
    <row r="485" spans="1:1">
      <c r="A485" s="58">
        <v>41391</v>
      </c>
    </row>
    <row r="486" spans="1:1">
      <c r="A486" s="58">
        <v>41392</v>
      </c>
    </row>
    <row r="487" spans="1:1">
      <c r="A487" s="58">
        <v>41393</v>
      </c>
    </row>
    <row r="488" spans="1:1">
      <c r="A488" s="58">
        <v>41394</v>
      </c>
    </row>
    <row r="489" spans="1:1">
      <c r="A489" s="58">
        <v>41395</v>
      </c>
    </row>
    <row r="490" spans="1:1">
      <c r="A490" s="58">
        <v>41396</v>
      </c>
    </row>
    <row r="491" spans="1:1">
      <c r="A491" s="58">
        <v>41397</v>
      </c>
    </row>
    <row r="492" spans="1:1">
      <c r="A492" s="58">
        <v>41398</v>
      </c>
    </row>
    <row r="493" spans="1:1">
      <c r="A493" s="58">
        <v>41399</v>
      </c>
    </row>
    <row r="494" spans="1:1">
      <c r="A494" s="58">
        <v>41400</v>
      </c>
    </row>
    <row r="495" spans="1:1">
      <c r="A495" s="58">
        <v>41401</v>
      </c>
    </row>
    <row r="496" spans="1:1">
      <c r="A496" s="58">
        <v>41402</v>
      </c>
    </row>
    <row r="497" spans="1:1">
      <c r="A497" s="58">
        <v>41403</v>
      </c>
    </row>
    <row r="498" spans="1:1">
      <c r="A498" s="58">
        <v>41404</v>
      </c>
    </row>
    <row r="499" spans="1:1">
      <c r="A499" s="58">
        <v>41405</v>
      </c>
    </row>
    <row r="500" spans="1:1">
      <c r="A500" s="58">
        <v>41406</v>
      </c>
    </row>
    <row r="501" spans="1:1">
      <c r="A501" s="58">
        <v>41407</v>
      </c>
    </row>
    <row r="502" spans="1:1">
      <c r="A502" s="58">
        <v>41408</v>
      </c>
    </row>
    <row r="503" spans="1:1">
      <c r="A503" s="58">
        <v>41409</v>
      </c>
    </row>
    <row r="504" spans="1:1">
      <c r="A504" s="58">
        <v>41410</v>
      </c>
    </row>
    <row r="505" spans="1:1">
      <c r="A505" s="58">
        <v>41411</v>
      </c>
    </row>
    <row r="506" spans="1:1">
      <c r="A506" s="58">
        <v>41412</v>
      </c>
    </row>
    <row r="507" spans="1:1">
      <c r="A507" s="58">
        <v>41413</v>
      </c>
    </row>
    <row r="508" spans="1:1">
      <c r="A508" s="58">
        <v>41414</v>
      </c>
    </row>
    <row r="509" spans="1:1">
      <c r="A509" s="58">
        <v>41415</v>
      </c>
    </row>
    <row r="510" spans="1:1">
      <c r="A510" s="58">
        <v>41416</v>
      </c>
    </row>
    <row r="511" spans="1:1">
      <c r="A511" s="58">
        <v>41417</v>
      </c>
    </row>
    <row r="512" spans="1:1">
      <c r="A512" s="58">
        <v>41418</v>
      </c>
    </row>
    <row r="513" spans="1:1">
      <c r="A513" s="58">
        <v>41419</v>
      </c>
    </row>
    <row r="514" spans="1:1">
      <c r="A514" s="58">
        <v>41420</v>
      </c>
    </row>
    <row r="515" spans="1:1">
      <c r="A515" s="58">
        <v>41421</v>
      </c>
    </row>
    <row r="516" spans="1:1">
      <c r="A516" s="58">
        <v>41422</v>
      </c>
    </row>
    <row r="517" spans="1:1">
      <c r="A517" s="58">
        <v>41423</v>
      </c>
    </row>
    <row r="518" spans="1:1">
      <c r="A518" s="58">
        <v>41424</v>
      </c>
    </row>
    <row r="519" spans="1:1">
      <c r="A519" s="58">
        <v>41425</v>
      </c>
    </row>
    <row r="520" spans="1:1">
      <c r="A520" s="58">
        <v>41426</v>
      </c>
    </row>
    <row r="521" spans="1:1">
      <c r="A521" s="58">
        <v>41427</v>
      </c>
    </row>
    <row r="522" spans="1:1">
      <c r="A522" s="58">
        <v>41428</v>
      </c>
    </row>
    <row r="523" spans="1:1">
      <c r="A523" s="58">
        <v>41429</v>
      </c>
    </row>
    <row r="524" spans="1:1">
      <c r="A524" s="58">
        <v>41430</v>
      </c>
    </row>
    <row r="525" spans="1:1">
      <c r="A525" s="58">
        <v>41431</v>
      </c>
    </row>
    <row r="526" spans="1:1">
      <c r="A526" s="58">
        <v>41432</v>
      </c>
    </row>
    <row r="527" spans="1:1">
      <c r="A527" s="58">
        <v>41433</v>
      </c>
    </row>
    <row r="528" spans="1:1">
      <c r="A528" s="58">
        <v>41434</v>
      </c>
    </row>
    <row r="529" spans="1:1">
      <c r="A529" s="58">
        <v>41435</v>
      </c>
    </row>
    <row r="530" spans="1:1">
      <c r="A530" s="58">
        <v>41436</v>
      </c>
    </row>
    <row r="531" spans="1:1">
      <c r="A531" s="58">
        <v>41437</v>
      </c>
    </row>
    <row r="532" spans="1:1">
      <c r="A532" s="58">
        <v>41438</v>
      </c>
    </row>
    <row r="533" spans="1:1">
      <c r="A533" s="58">
        <v>41439</v>
      </c>
    </row>
    <row r="534" spans="1:1">
      <c r="A534" s="58">
        <v>41440</v>
      </c>
    </row>
    <row r="535" spans="1:1">
      <c r="A535" s="58">
        <v>41441</v>
      </c>
    </row>
    <row r="536" spans="1:1">
      <c r="A536" s="58">
        <v>41442</v>
      </c>
    </row>
    <row r="537" spans="1:1">
      <c r="A537" s="58">
        <v>41443</v>
      </c>
    </row>
    <row r="538" spans="1:1">
      <c r="A538" s="58">
        <v>41444</v>
      </c>
    </row>
    <row r="539" spans="1:1">
      <c r="A539" s="58">
        <v>41445</v>
      </c>
    </row>
    <row r="540" spans="1:1">
      <c r="A540" s="58">
        <v>41446</v>
      </c>
    </row>
    <row r="541" spans="1:1">
      <c r="A541" s="58">
        <v>41447</v>
      </c>
    </row>
    <row r="542" spans="1:1">
      <c r="A542" s="58">
        <v>41448</v>
      </c>
    </row>
    <row r="543" spans="1:1">
      <c r="A543" s="58">
        <v>41449</v>
      </c>
    </row>
    <row r="544" spans="1:1">
      <c r="A544" s="58">
        <v>41450</v>
      </c>
    </row>
    <row r="545" spans="1:1">
      <c r="A545" s="58">
        <v>41451</v>
      </c>
    </row>
    <row r="546" spans="1:1">
      <c r="A546" s="58">
        <v>41452</v>
      </c>
    </row>
    <row r="547" spans="1:1">
      <c r="A547" s="58">
        <v>41453</v>
      </c>
    </row>
    <row r="548" spans="1:1">
      <c r="A548" s="58">
        <v>41454</v>
      </c>
    </row>
    <row r="549" spans="1:1">
      <c r="A549" s="58">
        <v>41455</v>
      </c>
    </row>
    <row r="550" spans="1:1">
      <c r="A550" s="58">
        <v>41456</v>
      </c>
    </row>
    <row r="551" spans="1:1">
      <c r="A551" s="58">
        <v>41457</v>
      </c>
    </row>
    <row r="552" spans="1:1">
      <c r="A552" s="58">
        <v>41458</v>
      </c>
    </row>
    <row r="553" spans="1:1">
      <c r="A553" s="58">
        <v>41459</v>
      </c>
    </row>
    <row r="554" spans="1:1">
      <c r="A554" s="58">
        <v>41460</v>
      </c>
    </row>
    <row r="555" spans="1:1">
      <c r="A555" s="58">
        <v>41461</v>
      </c>
    </row>
    <row r="556" spans="1:1">
      <c r="A556" s="58">
        <v>41462</v>
      </c>
    </row>
    <row r="557" spans="1:1">
      <c r="A557" s="58">
        <v>41463</v>
      </c>
    </row>
    <row r="558" spans="1:1">
      <c r="A558" s="58">
        <v>41464</v>
      </c>
    </row>
    <row r="559" spans="1:1">
      <c r="A559" s="58">
        <v>41465</v>
      </c>
    </row>
    <row r="560" spans="1:1">
      <c r="A560" s="58">
        <v>41466</v>
      </c>
    </row>
    <row r="561" spans="1:1">
      <c r="A561" s="58">
        <v>41467</v>
      </c>
    </row>
    <row r="562" spans="1:1">
      <c r="A562" s="58">
        <v>41468</v>
      </c>
    </row>
    <row r="563" spans="1:1">
      <c r="A563" s="58">
        <v>41469</v>
      </c>
    </row>
    <row r="564" spans="1:1">
      <c r="A564" s="58">
        <v>41470</v>
      </c>
    </row>
    <row r="565" spans="1:1">
      <c r="A565" s="58">
        <v>41471</v>
      </c>
    </row>
    <row r="566" spans="1:1">
      <c r="A566" s="58">
        <v>41472</v>
      </c>
    </row>
    <row r="567" spans="1:1">
      <c r="A567" s="58">
        <v>41473</v>
      </c>
    </row>
    <row r="568" spans="1:1">
      <c r="A568" s="58">
        <v>41474</v>
      </c>
    </row>
    <row r="569" spans="1:1">
      <c r="A569" s="58">
        <v>41475</v>
      </c>
    </row>
    <row r="570" spans="1:1">
      <c r="A570" s="58">
        <v>41476</v>
      </c>
    </row>
    <row r="571" spans="1:1">
      <c r="A571" s="58">
        <v>41477</v>
      </c>
    </row>
    <row r="572" spans="1:1">
      <c r="A572" s="58">
        <v>41478</v>
      </c>
    </row>
    <row r="573" spans="1:1">
      <c r="A573" s="58">
        <v>41479</v>
      </c>
    </row>
    <row r="574" spans="1:1">
      <c r="A574" s="58">
        <v>41480</v>
      </c>
    </row>
    <row r="575" spans="1:1">
      <c r="A575" s="58">
        <v>41481</v>
      </c>
    </row>
    <row r="576" spans="1:1">
      <c r="A576" s="58">
        <v>41482</v>
      </c>
    </row>
    <row r="577" spans="1:1">
      <c r="A577" s="58">
        <v>41483</v>
      </c>
    </row>
    <row r="578" spans="1:1">
      <c r="A578" s="58">
        <v>41484</v>
      </c>
    </row>
    <row r="579" spans="1:1">
      <c r="A579" s="58">
        <v>41485</v>
      </c>
    </row>
    <row r="580" spans="1:1">
      <c r="A580" s="58">
        <v>41486</v>
      </c>
    </row>
    <row r="581" spans="1:1">
      <c r="A581" s="58">
        <v>41487</v>
      </c>
    </row>
    <row r="582" spans="1:1">
      <c r="A582" s="58">
        <v>41488</v>
      </c>
    </row>
    <row r="583" spans="1:1">
      <c r="A583" s="58">
        <v>41489</v>
      </c>
    </row>
    <row r="584" spans="1:1">
      <c r="A584" s="58">
        <v>41490</v>
      </c>
    </row>
    <row r="585" spans="1:1">
      <c r="A585" s="58">
        <v>41491</v>
      </c>
    </row>
    <row r="586" spans="1:1">
      <c r="A586" s="58">
        <v>41492</v>
      </c>
    </row>
    <row r="587" spans="1:1">
      <c r="A587" s="58">
        <v>41493</v>
      </c>
    </row>
    <row r="588" spans="1:1">
      <c r="A588" s="58">
        <v>41494</v>
      </c>
    </row>
    <row r="589" spans="1:1">
      <c r="A589" s="58">
        <v>41495</v>
      </c>
    </row>
    <row r="590" spans="1:1">
      <c r="A590" s="58">
        <v>41496</v>
      </c>
    </row>
    <row r="591" spans="1:1">
      <c r="A591" s="58">
        <v>41497</v>
      </c>
    </row>
    <row r="592" spans="1:1">
      <c r="A592" s="58">
        <v>41498</v>
      </c>
    </row>
    <row r="593" spans="1:1">
      <c r="A593" s="58">
        <v>41499</v>
      </c>
    </row>
    <row r="594" spans="1:1">
      <c r="A594" s="58">
        <v>41500</v>
      </c>
    </row>
    <row r="595" spans="1:1">
      <c r="A595" s="58">
        <v>41501</v>
      </c>
    </row>
    <row r="596" spans="1:1">
      <c r="A596" s="58">
        <v>41502</v>
      </c>
    </row>
    <row r="597" spans="1:1">
      <c r="A597" s="58">
        <v>41503</v>
      </c>
    </row>
    <row r="598" spans="1:1">
      <c r="A598" s="58">
        <v>41504</v>
      </c>
    </row>
    <row r="599" spans="1:1">
      <c r="A599" s="58">
        <v>41505</v>
      </c>
    </row>
    <row r="600" spans="1:1">
      <c r="A600" s="58">
        <v>41506</v>
      </c>
    </row>
    <row r="601" spans="1:1">
      <c r="A601" s="58">
        <v>41507</v>
      </c>
    </row>
    <row r="602" spans="1:1">
      <c r="A602" s="58">
        <v>41508</v>
      </c>
    </row>
    <row r="603" spans="1:1">
      <c r="A603" s="58">
        <v>41509</v>
      </c>
    </row>
    <row r="604" spans="1:1">
      <c r="A604" s="58">
        <v>41510</v>
      </c>
    </row>
    <row r="605" spans="1:1">
      <c r="A605" s="58">
        <v>41511</v>
      </c>
    </row>
    <row r="606" spans="1:1">
      <c r="A606" s="58">
        <v>41512</v>
      </c>
    </row>
    <row r="607" spans="1:1">
      <c r="A607" s="58">
        <v>41513</v>
      </c>
    </row>
    <row r="608" spans="1:1">
      <c r="A608" s="58">
        <v>41514</v>
      </c>
    </row>
    <row r="609" spans="1:1">
      <c r="A609" s="58">
        <v>41515</v>
      </c>
    </row>
    <row r="610" spans="1:1">
      <c r="A610" s="58">
        <v>41516</v>
      </c>
    </row>
    <row r="611" spans="1:1">
      <c r="A611" s="58">
        <v>41517</v>
      </c>
    </row>
    <row r="612" spans="1:1">
      <c r="A612" s="58">
        <v>41518</v>
      </c>
    </row>
    <row r="613" spans="1:1">
      <c r="A613" s="58">
        <v>41519</v>
      </c>
    </row>
    <row r="614" spans="1:1">
      <c r="A614" s="58">
        <v>41520</v>
      </c>
    </row>
    <row r="615" spans="1:1">
      <c r="A615" s="58">
        <v>41521</v>
      </c>
    </row>
    <row r="616" spans="1:1">
      <c r="A616" s="58">
        <v>41522</v>
      </c>
    </row>
    <row r="617" spans="1:1">
      <c r="A617" s="58">
        <v>41523</v>
      </c>
    </row>
    <row r="618" spans="1:1">
      <c r="A618" s="58">
        <v>41524</v>
      </c>
    </row>
    <row r="619" spans="1:1">
      <c r="A619" s="58">
        <v>41525</v>
      </c>
    </row>
    <row r="620" spans="1:1">
      <c r="A620" s="58">
        <v>41526</v>
      </c>
    </row>
    <row r="621" spans="1:1">
      <c r="A621" s="58">
        <v>41527</v>
      </c>
    </row>
    <row r="622" spans="1:1">
      <c r="A622" s="58">
        <v>41528</v>
      </c>
    </row>
    <row r="623" spans="1:1">
      <c r="A623" s="58">
        <v>41529</v>
      </c>
    </row>
    <row r="624" spans="1:1">
      <c r="A624" s="58">
        <v>41530</v>
      </c>
    </row>
    <row r="625" spans="1:1">
      <c r="A625" s="58">
        <v>41531</v>
      </c>
    </row>
    <row r="626" spans="1:1">
      <c r="A626" s="58">
        <v>41532</v>
      </c>
    </row>
    <row r="627" spans="1:1">
      <c r="A627" s="58">
        <v>41533</v>
      </c>
    </row>
    <row r="628" spans="1:1">
      <c r="A628" s="58">
        <v>41534</v>
      </c>
    </row>
    <row r="629" spans="1:1">
      <c r="A629" s="58">
        <v>41535</v>
      </c>
    </row>
    <row r="630" spans="1:1">
      <c r="A630" s="58">
        <v>41536</v>
      </c>
    </row>
    <row r="631" spans="1:1">
      <c r="A631" s="58">
        <v>41537</v>
      </c>
    </row>
    <row r="632" spans="1:1">
      <c r="A632" s="58">
        <v>41538</v>
      </c>
    </row>
    <row r="633" spans="1:1">
      <c r="A633" s="58">
        <v>41539</v>
      </c>
    </row>
    <row r="634" spans="1:1">
      <c r="A634" s="58">
        <v>41540</v>
      </c>
    </row>
    <row r="635" spans="1:1">
      <c r="A635" s="58">
        <v>41541</v>
      </c>
    </row>
    <row r="636" spans="1:1">
      <c r="A636" s="58">
        <v>41542</v>
      </c>
    </row>
    <row r="637" spans="1:1">
      <c r="A637" s="58">
        <v>41543</v>
      </c>
    </row>
    <row r="638" spans="1:1">
      <c r="A638" s="58">
        <v>41544</v>
      </c>
    </row>
    <row r="639" spans="1:1">
      <c r="A639" s="58">
        <v>41545</v>
      </c>
    </row>
    <row r="640" spans="1:1">
      <c r="A640" s="58">
        <v>41546</v>
      </c>
    </row>
    <row r="641" spans="1:1">
      <c r="A641" s="58">
        <v>41547</v>
      </c>
    </row>
    <row r="642" spans="1:1">
      <c r="A642" s="58">
        <v>41548</v>
      </c>
    </row>
    <row r="643" spans="1:1">
      <c r="A643" s="58">
        <v>41549</v>
      </c>
    </row>
    <row r="644" spans="1:1">
      <c r="A644" s="58">
        <v>41550</v>
      </c>
    </row>
    <row r="645" spans="1:1">
      <c r="A645" s="58">
        <v>41551</v>
      </c>
    </row>
    <row r="646" spans="1:1">
      <c r="A646" s="58">
        <v>41552</v>
      </c>
    </row>
    <row r="647" spans="1:1">
      <c r="A647" s="58">
        <v>41553</v>
      </c>
    </row>
    <row r="648" spans="1:1">
      <c r="A648" s="58">
        <v>41554</v>
      </c>
    </row>
    <row r="649" spans="1:1">
      <c r="A649" s="58">
        <v>41555</v>
      </c>
    </row>
    <row r="650" spans="1:1">
      <c r="A650" s="58">
        <v>41556</v>
      </c>
    </row>
    <row r="651" spans="1:1">
      <c r="A651" s="58">
        <v>41557</v>
      </c>
    </row>
    <row r="652" spans="1:1">
      <c r="A652" s="58">
        <v>41558</v>
      </c>
    </row>
    <row r="653" spans="1:1">
      <c r="A653" s="58">
        <v>41559</v>
      </c>
    </row>
    <row r="654" spans="1:1">
      <c r="A654" s="58">
        <v>41560</v>
      </c>
    </row>
    <row r="655" spans="1:1">
      <c r="A655" s="58">
        <v>41561</v>
      </c>
    </row>
    <row r="656" spans="1:1">
      <c r="A656" s="58">
        <v>41562</v>
      </c>
    </row>
    <row r="657" spans="1:1">
      <c r="A657" s="58">
        <v>41563</v>
      </c>
    </row>
    <row r="658" spans="1:1">
      <c r="A658" s="58">
        <v>41564</v>
      </c>
    </row>
    <row r="659" spans="1:1">
      <c r="A659" s="58">
        <v>41565</v>
      </c>
    </row>
    <row r="660" spans="1:1">
      <c r="A660" s="58">
        <v>41566</v>
      </c>
    </row>
    <row r="661" spans="1:1">
      <c r="A661" s="58">
        <v>41567</v>
      </c>
    </row>
    <row r="662" spans="1:1">
      <c r="A662" s="58">
        <v>41568</v>
      </c>
    </row>
    <row r="663" spans="1:1">
      <c r="A663" s="58">
        <v>41569</v>
      </c>
    </row>
    <row r="664" spans="1:1">
      <c r="A664" s="58">
        <v>41570</v>
      </c>
    </row>
    <row r="665" spans="1:1">
      <c r="A665" s="58">
        <v>41571</v>
      </c>
    </row>
    <row r="666" spans="1:1">
      <c r="A666" s="58">
        <v>41572</v>
      </c>
    </row>
    <row r="667" spans="1:1">
      <c r="A667" s="58">
        <v>41573</v>
      </c>
    </row>
    <row r="668" spans="1:1">
      <c r="A668" s="58">
        <v>41574</v>
      </c>
    </row>
    <row r="669" spans="1:1">
      <c r="A669" s="58">
        <v>41575</v>
      </c>
    </row>
    <row r="670" spans="1:1">
      <c r="A670" s="58">
        <v>41576</v>
      </c>
    </row>
    <row r="671" spans="1:1">
      <c r="A671" s="58">
        <v>41577</v>
      </c>
    </row>
    <row r="672" spans="1:1">
      <c r="A672" s="58">
        <v>41578</v>
      </c>
    </row>
    <row r="673" spans="1:1">
      <c r="A673" s="58">
        <v>41579</v>
      </c>
    </row>
    <row r="674" spans="1:1">
      <c r="A674" s="58">
        <v>41580</v>
      </c>
    </row>
    <row r="675" spans="1:1">
      <c r="A675" s="58">
        <v>41581</v>
      </c>
    </row>
    <row r="676" spans="1:1">
      <c r="A676" s="58">
        <v>41582</v>
      </c>
    </row>
    <row r="677" spans="1:1">
      <c r="A677" s="58">
        <v>41583</v>
      </c>
    </row>
    <row r="678" spans="1:1">
      <c r="A678" s="58">
        <v>41584</v>
      </c>
    </row>
    <row r="679" spans="1:1">
      <c r="A679" s="58">
        <v>41585</v>
      </c>
    </row>
    <row r="680" spans="1:1">
      <c r="A680" s="58">
        <v>41586</v>
      </c>
    </row>
    <row r="681" spans="1:1">
      <c r="A681" s="58">
        <v>41587</v>
      </c>
    </row>
    <row r="682" spans="1:1">
      <c r="A682" s="58">
        <v>41588</v>
      </c>
    </row>
    <row r="683" spans="1:1">
      <c r="A683" s="58">
        <v>41589</v>
      </c>
    </row>
    <row r="684" spans="1:1">
      <c r="A684" s="58">
        <v>41590</v>
      </c>
    </row>
    <row r="685" spans="1:1">
      <c r="A685" s="58">
        <v>41591</v>
      </c>
    </row>
    <row r="686" spans="1:1">
      <c r="A686" s="58">
        <v>41592</v>
      </c>
    </row>
    <row r="687" spans="1:1">
      <c r="A687" s="58">
        <v>41593</v>
      </c>
    </row>
    <row r="688" spans="1:1">
      <c r="A688" s="58">
        <v>41594</v>
      </c>
    </row>
    <row r="689" spans="1:1">
      <c r="A689" s="58">
        <v>41595</v>
      </c>
    </row>
    <row r="690" spans="1:1">
      <c r="A690" s="58">
        <v>41596</v>
      </c>
    </row>
    <row r="691" spans="1:1">
      <c r="A691" s="58">
        <v>41597</v>
      </c>
    </row>
    <row r="692" spans="1:1">
      <c r="A692" s="58">
        <v>41598</v>
      </c>
    </row>
    <row r="693" spans="1:1">
      <c r="A693" s="58">
        <v>41599</v>
      </c>
    </row>
    <row r="694" spans="1:1">
      <c r="A694" s="58">
        <v>41600</v>
      </c>
    </row>
    <row r="695" spans="1:1">
      <c r="A695" s="58">
        <v>41601</v>
      </c>
    </row>
    <row r="696" spans="1:1">
      <c r="A696" s="58">
        <v>41602</v>
      </c>
    </row>
    <row r="697" spans="1:1">
      <c r="A697" s="58">
        <v>41603</v>
      </c>
    </row>
    <row r="698" spans="1:1">
      <c r="A698" s="58">
        <v>41604</v>
      </c>
    </row>
    <row r="699" spans="1:1">
      <c r="A699" s="58">
        <v>41605</v>
      </c>
    </row>
    <row r="700" spans="1:1">
      <c r="A700" s="58">
        <v>41606</v>
      </c>
    </row>
    <row r="701" spans="1:1">
      <c r="A701" s="58">
        <v>41607</v>
      </c>
    </row>
    <row r="702" spans="1:1">
      <c r="A702" s="58">
        <v>41608</v>
      </c>
    </row>
    <row r="703" spans="1:1">
      <c r="A703" s="58">
        <v>41609</v>
      </c>
    </row>
    <row r="704" spans="1:1">
      <c r="A704" s="58">
        <v>41610</v>
      </c>
    </row>
    <row r="705" spans="1:1">
      <c r="A705" s="58">
        <v>41611</v>
      </c>
    </row>
    <row r="706" spans="1:1">
      <c r="A706" s="58">
        <v>41612</v>
      </c>
    </row>
    <row r="707" spans="1:1">
      <c r="A707" s="58">
        <v>41613</v>
      </c>
    </row>
    <row r="708" spans="1:1">
      <c r="A708" s="58">
        <v>41614</v>
      </c>
    </row>
    <row r="709" spans="1:1">
      <c r="A709" s="58">
        <v>41615</v>
      </c>
    </row>
    <row r="710" spans="1:1">
      <c r="A710" s="58">
        <v>41616</v>
      </c>
    </row>
    <row r="711" spans="1:1">
      <c r="A711" s="58">
        <v>41617</v>
      </c>
    </row>
    <row r="712" spans="1:1">
      <c r="A712" s="58">
        <v>41618</v>
      </c>
    </row>
    <row r="713" spans="1:1">
      <c r="A713" s="58">
        <v>41619</v>
      </c>
    </row>
    <row r="714" spans="1:1">
      <c r="A714" s="58">
        <v>41620</v>
      </c>
    </row>
    <row r="715" spans="1:1">
      <c r="A715" s="58">
        <v>41621</v>
      </c>
    </row>
    <row r="716" spans="1:1">
      <c r="A716" s="58">
        <v>41622</v>
      </c>
    </row>
    <row r="717" spans="1:1">
      <c r="A717" s="58">
        <v>41623</v>
      </c>
    </row>
    <row r="718" spans="1:1">
      <c r="A718" s="58">
        <v>41624</v>
      </c>
    </row>
    <row r="719" spans="1:1">
      <c r="A719" s="58">
        <v>41625</v>
      </c>
    </row>
    <row r="720" spans="1:1">
      <c r="A720" s="58">
        <v>41626</v>
      </c>
    </row>
    <row r="721" spans="1:1">
      <c r="A721" s="58">
        <v>41627</v>
      </c>
    </row>
    <row r="722" spans="1:1">
      <c r="A722" s="58">
        <v>41628</v>
      </c>
    </row>
    <row r="723" spans="1:1">
      <c r="A723" s="58">
        <v>41629</v>
      </c>
    </row>
    <row r="724" spans="1:1">
      <c r="A724" s="58">
        <v>41630</v>
      </c>
    </row>
    <row r="725" spans="1:1">
      <c r="A725" s="58">
        <v>41631</v>
      </c>
    </row>
    <row r="726" spans="1:1">
      <c r="A726" s="58">
        <v>41632</v>
      </c>
    </row>
    <row r="727" spans="1:1">
      <c r="A727" s="58">
        <v>41633</v>
      </c>
    </row>
    <row r="728" spans="1:1">
      <c r="A728" s="58">
        <v>41634</v>
      </c>
    </row>
    <row r="729" spans="1:1">
      <c r="A729" s="58">
        <v>41635</v>
      </c>
    </row>
    <row r="730" spans="1:1">
      <c r="A730" s="58">
        <v>41636</v>
      </c>
    </row>
    <row r="731" spans="1:1">
      <c r="A731" s="58">
        <v>41637</v>
      </c>
    </row>
    <row r="732" spans="1:1">
      <c r="A732" s="58">
        <v>41638</v>
      </c>
    </row>
    <row r="733" spans="1:1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2"/>
  <sheetViews>
    <sheetView showGridLines="0" view="pageBreakPreview" topLeftCell="A7" zoomScale="70" zoomScaleSheetLayoutView="70" workbookViewId="0">
      <selection activeCell="C10" sqref="C10"/>
    </sheetView>
  </sheetViews>
  <sheetFormatPr defaultRowHeight="15"/>
  <cols>
    <col min="1" max="1" width="14.28515625" style="20" bestFit="1" customWidth="1"/>
    <col min="2" max="2" width="80" style="308" customWidth="1"/>
    <col min="3" max="3" width="16.5703125" style="20" customWidth="1"/>
    <col min="4" max="4" width="14.28515625" style="20" customWidth="1"/>
    <col min="5" max="5" width="0.42578125" style="19" customWidth="1"/>
    <col min="6" max="16384" width="9.140625" style="20"/>
  </cols>
  <sheetData>
    <row r="1" spans="1:5" s="6" customFormat="1">
      <c r="A1" s="108" t="s">
        <v>266</v>
      </c>
      <c r="B1" s="303"/>
      <c r="C1" s="720" t="s">
        <v>101</v>
      </c>
      <c r="D1" s="720"/>
      <c r="E1" s="164"/>
    </row>
    <row r="2" spans="1:5" s="6" customFormat="1">
      <c r="A2" s="110" t="s">
        <v>132</v>
      </c>
      <c r="B2" s="303"/>
      <c r="C2" s="721" t="s">
        <v>450</v>
      </c>
      <c r="D2" s="722"/>
      <c r="E2" s="164"/>
    </row>
    <row r="3" spans="1:5" s="6" customFormat="1">
      <c r="A3" s="110"/>
      <c r="B3" s="303"/>
      <c r="C3" s="109"/>
      <c r="D3" s="109"/>
      <c r="E3" s="164"/>
    </row>
    <row r="4" spans="1:5" s="2" customFormat="1">
      <c r="A4" s="111" t="str">
        <f>'ფორმა N2'!A4</f>
        <v>ანგარიშვალდებული პირის დასახელება:</v>
      </c>
      <c r="B4" s="304"/>
      <c r="C4" s="110"/>
      <c r="D4" s="110"/>
      <c r="E4" s="159"/>
    </row>
    <row r="5" spans="1:5" s="2" customFormat="1">
      <c r="A5" s="137" t="s">
        <v>1600</v>
      </c>
      <c r="B5" s="305"/>
      <c r="C5" s="55"/>
      <c r="D5" s="55"/>
      <c r="E5" s="159"/>
    </row>
    <row r="6" spans="1:5" s="2" customFormat="1">
      <c r="A6" s="111"/>
      <c r="B6" s="304"/>
      <c r="C6" s="110"/>
      <c r="D6" s="110"/>
      <c r="E6" s="159"/>
    </row>
    <row r="7" spans="1:5" s="6" customFormat="1" ht="18">
      <c r="A7" s="134"/>
      <c r="B7" s="163"/>
      <c r="C7" s="112"/>
      <c r="D7" s="112"/>
      <c r="E7" s="164"/>
    </row>
    <row r="8" spans="1:5" s="6" customFormat="1" ht="30">
      <c r="A8" s="155" t="s">
        <v>64</v>
      </c>
      <c r="B8" s="113" t="s">
        <v>243</v>
      </c>
      <c r="C8" s="113" t="s">
        <v>66</v>
      </c>
      <c r="D8" s="113" t="s">
        <v>67</v>
      </c>
      <c r="E8" s="164"/>
    </row>
    <row r="9" spans="1:5" s="7" customFormat="1">
      <c r="A9" s="301">
        <v>1</v>
      </c>
      <c r="B9" s="301" t="s">
        <v>65</v>
      </c>
      <c r="C9" s="373">
        <f>SUM(C10,C25)</f>
        <v>2046679</v>
      </c>
      <c r="D9" s="373">
        <f>SUM(D10,D25)</f>
        <v>2042929</v>
      </c>
      <c r="E9" s="164"/>
    </row>
    <row r="10" spans="1:5" s="7" customFormat="1">
      <c r="A10" s="121">
        <v>1.1000000000000001</v>
      </c>
      <c r="B10" s="121" t="s">
        <v>72</v>
      </c>
      <c r="C10" s="119">
        <f>SUM(C11,C12,C15,C18,C24)</f>
        <v>2042922</v>
      </c>
      <c r="D10" s="119">
        <f>SUM(D11,D12,D15,D18,D23,D24)</f>
        <v>2042922</v>
      </c>
      <c r="E10" s="164"/>
    </row>
    <row r="11" spans="1:5" s="9" customFormat="1" ht="18">
      <c r="A11" s="122" t="s">
        <v>30</v>
      </c>
      <c r="B11" s="122" t="s">
        <v>71</v>
      </c>
      <c r="C11" s="8"/>
      <c r="D11" s="8"/>
      <c r="E11" s="164"/>
    </row>
    <row r="12" spans="1:5" s="10" customFormat="1">
      <c r="A12" s="122" t="s">
        <v>31</v>
      </c>
      <c r="B12" s="122" t="s">
        <v>305</v>
      </c>
      <c r="C12" s="156">
        <f>SUM(C13:C14)</f>
        <v>1711500</v>
      </c>
      <c r="D12" s="156">
        <f>SUM(D13:D14)</f>
        <v>1711500</v>
      </c>
      <c r="E12" s="164"/>
    </row>
    <row r="13" spans="1:5" s="3" customFormat="1">
      <c r="A13" s="131" t="s">
        <v>73</v>
      </c>
      <c r="B13" s="131" t="s">
        <v>308</v>
      </c>
      <c r="C13" s="8">
        <f>D13</f>
        <v>1711500</v>
      </c>
      <c r="D13" s="8">
        <v>1711500</v>
      </c>
      <c r="E13" s="164"/>
    </row>
    <row r="14" spans="1:5" s="3" customFormat="1">
      <c r="A14" s="131" t="s">
        <v>100</v>
      </c>
      <c r="B14" s="131" t="s">
        <v>89</v>
      </c>
      <c r="C14" s="8"/>
      <c r="D14" s="8"/>
      <c r="E14" s="164"/>
    </row>
    <row r="15" spans="1:5" s="3" customFormat="1">
      <c r="A15" s="122" t="s">
        <v>74</v>
      </c>
      <c r="B15" s="122" t="s">
        <v>75</v>
      </c>
      <c r="C15" s="156">
        <f>SUM(C16:C17)</f>
        <v>331422</v>
      </c>
      <c r="D15" s="156">
        <f>SUM(D16:D17)</f>
        <v>331422</v>
      </c>
      <c r="E15" s="164"/>
    </row>
    <row r="16" spans="1:5" s="3" customFormat="1">
      <c r="A16" s="131" t="s">
        <v>76</v>
      </c>
      <c r="B16" s="131" t="s">
        <v>78</v>
      </c>
      <c r="C16" s="8">
        <f>D16</f>
        <v>331422</v>
      </c>
      <c r="D16" s="372">
        <v>331422</v>
      </c>
      <c r="E16" s="164"/>
    </row>
    <row r="17" spans="1:5" s="3" customFormat="1" ht="30">
      <c r="A17" s="131" t="s">
        <v>77</v>
      </c>
      <c r="B17" s="131" t="s">
        <v>102</v>
      </c>
      <c r="C17" s="8"/>
      <c r="D17" s="8"/>
      <c r="E17" s="164"/>
    </row>
    <row r="18" spans="1:5" s="3" customFormat="1">
      <c r="A18" s="122" t="s">
        <v>79</v>
      </c>
      <c r="B18" s="122" t="s">
        <v>396</v>
      </c>
      <c r="C18" s="156">
        <f>SUM(C19:C22)</f>
        <v>0</v>
      </c>
      <c r="D18" s="156">
        <f>SUM(D19:D22)</f>
        <v>0</v>
      </c>
      <c r="E18" s="164"/>
    </row>
    <row r="19" spans="1:5" s="3" customFormat="1">
      <c r="A19" s="131" t="s">
        <v>80</v>
      </c>
      <c r="B19" s="131" t="s">
        <v>81</v>
      </c>
      <c r="C19" s="8"/>
      <c r="D19" s="8"/>
      <c r="E19" s="164"/>
    </row>
    <row r="20" spans="1:5" s="3" customFormat="1" ht="30">
      <c r="A20" s="131" t="s">
        <v>84</v>
      </c>
      <c r="B20" s="131" t="s">
        <v>82</v>
      </c>
      <c r="C20" s="8"/>
      <c r="D20" s="8"/>
      <c r="E20" s="164"/>
    </row>
    <row r="21" spans="1:5" s="3" customFormat="1">
      <c r="A21" s="131" t="s">
        <v>85</v>
      </c>
      <c r="B21" s="131" t="s">
        <v>83</v>
      </c>
      <c r="C21" s="8"/>
      <c r="D21" s="8"/>
      <c r="E21" s="164"/>
    </row>
    <row r="22" spans="1:5" s="3" customFormat="1">
      <c r="A22" s="131" t="s">
        <v>86</v>
      </c>
      <c r="B22" s="131" t="s">
        <v>423</v>
      </c>
      <c r="C22" s="8"/>
      <c r="D22" s="8"/>
      <c r="E22" s="164"/>
    </row>
    <row r="23" spans="1:5" s="3" customFormat="1">
      <c r="A23" s="122" t="s">
        <v>87</v>
      </c>
      <c r="B23" s="122" t="s">
        <v>424</v>
      </c>
      <c r="C23" s="328"/>
      <c r="D23" s="8"/>
      <c r="E23" s="164"/>
    </row>
    <row r="24" spans="1:5" s="3" customFormat="1">
      <c r="A24" s="122" t="s">
        <v>245</v>
      </c>
      <c r="B24" s="122" t="s">
        <v>430</v>
      </c>
      <c r="C24" s="8"/>
      <c r="D24" s="398"/>
      <c r="E24" s="164"/>
    </row>
    <row r="25" spans="1:5" s="3" customFormat="1">
      <c r="A25" s="121">
        <v>1.2</v>
      </c>
      <c r="B25" s="301" t="s">
        <v>88</v>
      </c>
      <c r="C25" s="373">
        <f>SUM(C26,C30)</f>
        <v>3757</v>
      </c>
      <c r="D25" s="373">
        <f>SUM(D26,D30)</f>
        <v>7</v>
      </c>
      <c r="E25" s="164"/>
    </row>
    <row r="26" spans="1:5">
      <c r="A26" s="122" t="s">
        <v>32</v>
      </c>
      <c r="B26" s="122" t="s">
        <v>308</v>
      </c>
      <c r="C26" s="156">
        <f>SUM(C27:C29)</f>
        <v>3750</v>
      </c>
      <c r="D26" s="156">
        <f>SUM(D27:D29)</f>
        <v>0</v>
      </c>
      <c r="E26" s="164"/>
    </row>
    <row r="27" spans="1:5">
      <c r="A27" s="302" t="s">
        <v>90</v>
      </c>
      <c r="B27" s="131" t="s">
        <v>306</v>
      </c>
      <c r="C27" s="8">
        <v>3750</v>
      </c>
      <c r="D27" s="8">
        <v>0</v>
      </c>
      <c r="E27" s="164"/>
    </row>
    <row r="28" spans="1:5">
      <c r="A28" s="302" t="s">
        <v>91</v>
      </c>
      <c r="B28" s="131" t="s">
        <v>309</v>
      </c>
      <c r="C28" s="8"/>
      <c r="D28" s="8"/>
      <c r="E28" s="164"/>
    </row>
    <row r="29" spans="1:5">
      <c r="A29" s="302" t="s">
        <v>433</v>
      </c>
      <c r="B29" s="131" t="s">
        <v>307</v>
      </c>
      <c r="C29" s="8"/>
      <c r="D29" s="8"/>
      <c r="E29" s="164"/>
    </row>
    <row r="30" spans="1:5">
      <c r="A30" s="122" t="s">
        <v>33</v>
      </c>
      <c r="B30" s="326" t="s">
        <v>431</v>
      </c>
      <c r="C30" s="372">
        <v>7</v>
      </c>
      <c r="D30" s="372">
        <v>7</v>
      </c>
      <c r="E30" s="164"/>
    </row>
    <row r="31" spans="1:5" s="21" customFormat="1" ht="12.75">
      <c r="B31" s="306"/>
    </row>
    <row r="32" spans="1:5" s="2" customFormat="1">
      <c r="A32" s="1"/>
      <c r="B32" s="307"/>
      <c r="E32" s="5"/>
    </row>
    <row r="33" spans="1:5" s="2" customFormat="1">
      <c r="B33" s="307"/>
      <c r="E33" s="5"/>
    </row>
    <row r="34" spans="1:5">
      <c r="A34" s="1"/>
    </row>
    <row r="35" spans="1:5">
      <c r="A35" s="2"/>
    </row>
    <row r="36" spans="1:5" s="2" customFormat="1">
      <c r="A36" s="100" t="s">
        <v>99</v>
      </c>
      <c r="B36" s="307"/>
      <c r="E36" s="5"/>
    </row>
    <row r="37" spans="1:5" s="2" customFormat="1">
      <c r="B37" s="307"/>
      <c r="E37"/>
    </row>
    <row r="38" spans="1:5" s="2" customFormat="1">
      <c r="B38" s="307"/>
      <c r="D38" s="12"/>
      <c r="E38"/>
    </row>
    <row r="39" spans="1:5" s="2" customFormat="1">
      <c r="A39"/>
      <c r="B39" s="309" t="s">
        <v>427</v>
      </c>
      <c r="D39" s="12"/>
      <c r="E39"/>
    </row>
    <row r="40" spans="1:5" s="2" customFormat="1">
      <c r="A40"/>
      <c r="B40" s="307" t="s">
        <v>264</v>
      </c>
      <c r="D40" s="12"/>
      <c r="E40"/>
    </row>
    <row r="41" spans="1:5" customFormat="1" ht="12.75">
      <c r="B41" s="310" t="s">
        <v>131</v>
      </c>
    </row>
    <row r="42" spans="1:5" customFormat="1" ht="12.75">
      <c r="B42" s="31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showGridLines="0" view="pageBreakPreview" zoomScale="70" zoomScaleSheetLayoutView="70" workbookViewId="0">
      <selection activeCell="K42" sqref="K42"/>
    </sheetView>
  </sheetViews>
  <sheetFormatPr defaultRowHeight="15"/>
  <cols>
    <col min="1" max="1" width="14.28515625" style="20" customWidth="1"/>
    <col min="2" max="2" width="71.7109375" style="20" customWidth="1"/>
    <col min="3" max="3" width="14.85546875" style="20" customWidth="1"/>
    <col min="4" max="4" width="13.28515625" style="20" customWidth="1"/>
    <col min="5" max="5" width="0.7109375" style="20" customWidth="1"/>
    <col min="6" max="16384" width="9.140625" style="20"/>
  </cols>
  <sheetData>
    <row r="1" spans="1:5">
      <c r="A1" s="108" t="s">
        <v>299</v>
      </c>
      <c r="B1" s="165"/>
      <c r="C1" s="720" t="s">
        <v>101</v>
      </c>
      <c r="D1" s="720"/>
      <c r="E1" s="202"/>
    </row>
    <row r="2" spans="1:5">
      <c r="A2" s="110" t="s">
        <v>132</v>
      </c>
      <c r="B2" s="165"/>
      <c r="C2" s="718" t="s">
        <v>450</v>
      </c>
      <c r="D2" s="719"/>
      <c r="E2" s="202"/>
    </row>
    <row r="3" spans="1:5">
      <c r="A3" s="110"/>
      <c r="B3" s="165"/>
      <c r="C3" s="710"/>
      <c r="D3" s="710"/>
      <c r="E3" s="202"/>
    </row>
    <row r="4" spans="1:5" s="2" customFormat="1">
      <c r="A4" s="111" t="str">
        <f>'ფორმა N2'!A4</f>
        <v>ანგარიშვალდებული პირის დასახელება:</v>
      </c>
      <c r="B4" s="111"/>
      <c r="C4" s="110"/>
      <c r="D4" s="110"/>
      <c r="E4" s="159"/>
    </row>
    <row r="5" spans="1:5" s="2" customFormat="1">
      <c r="A5" s="137" t="s">
        <v>1600</v>
      </c>
      <c r="B5" s="162"/>
      <c r="C5" s="55"/>
      <c r="D5" s="55"/>
      <c r="E5" s="159"/>
    </row>
    <row r="6" spans="1:5" s="2" customFormat="1">
      <c r="A6" s="111"/>
      <c r="B6" s="111"/>
      <c r="C6" s="110"/>
      <c r="D6" s="110"/>
      <c r="E6" s="159"/>
    </row>
    <row r="7" spans="1:5" s="6" customFormat="1">
      <c r="A7" s="709"/>
      <c r="B7" s="709"/>
      <c r="C7" s="112"/>
      <c r="D7" s="112"/>
      <c r="E7" s="203"/>
    </row>
    <row r="8" spans="1:5" s="6" customFormat="1" ht="30">
      <c r="A8" s="155" t="s">
        <v>64</v>
      </c>
      <c r="B8" s="113" t="s">
        <v>11</v>
      </c>
      <c r="C8" s="113" t="s">
        <v>10</v>
      </c>
      <c r="D8" s="113" t="s">
        <v>9</v>
      </c>
      <c r="E8" s="203"/>
    </row>
    <row r="9" spans="1:5" s="9" customFormat="1" ht="18">
      <c r="A9" s="13">
        <v>1</v>
      </c>
      <c r="B9" s="13" t="s">
        <v>57</v>
      </c>
      <c r="C9" s="116">
        <f>SUM(C10,C13,C52,C55,C56,C57,C74,C75)</f>
        <v>692766.37</v>
      </c>
      <c r="D9" s="116">
        <f>SUM(D10,D13,D52,D55,D56,D57,D63,D70,D71,D75)</f>
        <v>1706541.1099999999</v>
      </c>
      <c r="E9" s="204"/>
    </row>
    <row r="10" spans="1:5" s="9" customFormat="1" ht="18">
      <c r="A10" s="14">
        <v>1.1000000000000001</v>
      </c>
      <c r="B10" s="14" t="s">
        <v>58</v>
      </c>
      <c r="C10" s="118">
        <f>SUM(C11:C12)</f>
        <v>54177</v>
      </c>
      <c r="D10" s="118">
        <f>SUM(D11:D12)</f>
        <v>80583</v>
      </c>
      <c r="E10" s="204"/>
    </row>
    <row r="11" spans="1:5" s="9" customFormat="1" ht="16.5" customHeight="1">
      <c r="A11" s="16" t="s">
        <v>30</v>
      </c>
      <c r="B11" s="16" t="s">
        <v>59</v>
      </c>
      <c r="C11" s="31">
        <v>54177</v>
      </c>
      <c r="D11" s="32">
        <v>80583</v>
      </c>
      <c r="E11" s="204"/>
    </row>
    <row r="12" spans="1:5" ht="16.5" customHeight="1">
      <c r="A12" s="16" t="s">
        <v>31</v>
      </c>
      <c r="B12" s="16" t="s">
        <v>0</v>
      </c>
      <c r="C12" s="31"/>
      <c r="D12" s="32"/>
      <c r="E12" s="202"/>
    </row>
    <row r="13" spans="1:5">
      <c r="A13" s="14">
        <v>1.2</v>
      </c>
      <c r="B13" s="14" t="s">
        <v>60</v>
      </c>
      <c r="C13" s="118">
        <f>SUM(C14,C17,C29:C32,C35,C36,C42,C43,C44,C45,C46,C50,C51)</f>
        <v>584872.35</v>
      </c>
      <c r="D13" s="118">
        <f>SUM(D14,D17,D29:D32,D35,D36,D42,D43,D44,D45,D46,D50,D51)</f>
        <v>1402464.5899999999</v>
      </c>
      <c r="E13" s="202"/>
    </row>
    <row r="14" spans="1:5">
      <c r="A14" s="16" t="s">
        <v>32</v>
      </c>
      <c r="B14" s="16" t="s">
        <v>1</v>
      </c>
      <c r="C14" s="117">
        <f>SUM(C15:C16)</f>
        <v>28200</v>
      </c>
      <c r="D14" s="117">
        <f>SUM(D15:D16)</f>
        <v>28200</v>
      </c>
      <c r="E14" s="202"/>
    </row>
    <row r="15" spans="1:5" ht="17.25" customHeight="1">
      <c r="A15" s="17" t="s">
        <v>90</v>
      </c>
      <c r="B15" s="17" t="s">
        <v>61</v>
      </c>
      <c r="C15" s="33">
        <v>28200</v>
      </c>
      <c r="D15" s="34">
        <v>28200</v>
      </c>
      <c r="E15" s="202"/>
    </row>
    <row r="16" spans="1:5" ht="17.25" customHeight="1">
      <c r="A16" s="17" t="s">
        <v>91</v>
      </c>
      <c r="B16" s="17" t="s">
        <v>62</v>
      </c>
      <c r="C16" s="33"/>
      <c r="D16" s="34"/>
      <c r="E16" s="202"/>
    </row>
    <row r="17" spans="1:5">
      <c r="A17" s="16" t="s">
        <v>33</v>
      </c>
      <c r="B17" s="16" t="s">
        <v>2</v>
      </c>
      <c r="C17" s="117">
        <f>SUM(C18:C23,C28)</f>
        <v>26756.35</v>
      </c>
      <c r="D17" s="117">
        <f>SUM(D18:D23,D28)</f>
        <v>29286.589999999997</v>
      </c>
      <c r="E17" s="202"/>
    </row>
    <row r="18" spans="1:5" ht="30">
      <c r="A18" s="17" t="s">
        <v>12</v>
      </c>
      <c r="B18" s="17" t="s">
        <v>244</v>
      </c>
      <c r="C18" s="400">
        <v>8847.4</v>
      </c>
      <c r="D18" s="711">
        <v>9656.4</v>
      </c>
      <c r="E18" s="202"/>
    </row>
    <row r="19" spans="1:5">
      <c r="A19" s="17" t="s">
        <v>13</v>
      </c>
      <c r="B19" s="17" t="s">
        <v>14</v>
      </c>
      <c r="C19" s="35"/>
      <c r="D19" s="36"/>
      <c r="E19" s="202"/>
    </row>
    <row r="20" spans="1:5" ht="30">
      <c r="A20" s="17" t="s">
        <v>278</v>
      </c>
      <c r="B20" s="17" t="s">
        <v>22</v>
      </c>
      <c r="C20" s="400">
        <v>5405</v>
      </c>
      <c r="D20" s="400">
        <v>5405</v>
      </c>
      <c r="E20" s="202"/>
    </row>
    <row r="21" spans="1:5">
      <c r="A21" s="17" t="s">
        <v>279</v>
      </c>
      <c r="B21" s="17" t="s">
        <v>15</v>
      </c>
      <c r="C21" s="400">
        <v>4327.92</v>
      </c>
      <c r="D21" s="400">
        <v>5107.92</v>
      </c>
      <c r="E21" s="202"/>
    </row>
    <row r="22" spans="1:5">
      <c r="A22" s="17" t="s">
        <v>280</v>
      </c>
      <c r="B22" s="17" t="s">
        <v>16</v>
      </c>
      <c r="C22" s="400">
        <v>0</v>
      </c>
      <c r="D22" s="400">
        <v>71</v>
      </c>
      <c r="E22" s="202"/>
    </row>
    <row r="23" spans="1:5">
      <c r="A23" s="17" t="s">
        <v>281</v>
      </c>
      <c r="B23" s="17" t="s">
        <v>17</v>
      </c>
      <c r="C23" s="400">
        <f>SUM(C24:C27)</f>
        <v>5823.03</v>
      </c>
      <c r="D23" s="400">
        <f>SUM(D24:D27)</f>
        <v>6653.03</v>
      </c>
      <c r="E23" s="202"/>
    </row>
    <row r="24" spans="1:5" ht="16.5" customHeight="1">
      <c r="A24" s="18" t="s">
        <v>282</v>
      </c>
      <c r="B24" s="18" t="s">
        <v>18</v>
      </c>
      <c r="C24" s="400">
        <v>2917.9</v>
      </c>
      <c r="D24" s="400">
        <v>2947.9</v>
      </c>
      <c r="E24" s="202"/>
    </row>
    <row r="25" spans="1:5" ht="16.5" customHeight="1">
      <c r="A25" s="18" t="s">
        <v>283</v>
      </c>
      <c r="B25" s="18" t="s">
        <v>19</v>
      </c>
      <c r="C25" s="400">
        <v>699.2</v>
      </c>
      <c r="D25" s="400">
        <v>999.2</v>
      </c>
      <c r="E25" s="202"/>
    </row>
    <row r="26" spans="1:5" ht="16.5" customHeight="1">
      <c r="A26" s="18" t="s">
        <v>284</v>
      </c>
      <c r="B26" s="18" t="s">
        <v>20</v>
      </c>
      <c r="C26" s="400">
        <v>2092.4499999999998</v>
      </c>
      <c r="D26" s="400">
        <v>2592.4499999999998</v>
      </c>
      <c r="E26" s="202"/>
    </row>
    <row r="27" spans="1:5" ht="16.5" customHeight="1">
      <c r="A27" s="18" t="s">
        <v>285</v>
      </c>
      <c r="B27" s="18" t="s">
        <v>23</v>
      </c>
      <c r="C27" s="400">
        <v>113.48</v>
      </c>
      <c r="D27" s="400">
        <v>113.48</v>
      </c>
      <c r="E27" s="202"/>
    </row>
    <row r="28" spans="1:5">
      <c r="A28" s="17" t="s">
        <v>286</v>
      </c>
      <c r="B28" s="17" t="s">
        <v>21</v>
      </c>
      <c r="C28" s="400">
        <v>2353</v>
      </c>
      <c r="D28" s="400">
        <v>2393.2399999999998</v>
      </c>
      <c r="E28" s="202"/>
    </row>
    <row r="29" spans="1:5">
      <c r="A29" s="16" t="s">
        <v>34</v>
      </c>
      <c r="B29" s="16" t="s">
        <v>3</v>
      </c>
      <c r="C29" s="31">
        <v>2811</v>
      </c>
      <c r="D29" s="32">
        <v>2811</v>
      </c>
      <c r="E29" s="202"/>
    </row>
    <row r="30" spans="1:5">
      <c r="A30" s="16" t="s">
        <v>35</v>
      </c>
      <c r="B30" s="16" t="s">
        <v>4</v>
      </c>
      <c r="C30" s="31"/>
      <c r="D30" s="32"/>
      <c r="E30" s="202"/>
    </row>
    <row r="31" spans="1:5">
      <c r="A31" s="16" t="s">
        <v>36</v>
      </c>
      <c r="B31" s="16" t="s">
        <v>5</v>
      </c>
      <c r="C31" s="31"/>
      <c r="D31" s="32"/>
      <c r="E31" s="202"/>
    </row>
    <row r="32" spans="1:5" ht="30">
      <c r="A32" s="16" t="s">
        <v>37</v>
      </c>
      <c r="B32" s="16" t="s">
        <v>63</v>
      </c>
      <c r="C32" s="117">
        <f>SUM(C33:C34)</f>
        <v>8114</v>
      </c>
      <c r="D32" s="117">
        <f>SUM(D33:D34)</f>
        <v>21515</v>
      </c>
      <c r="E32" s="202"/>
    </row>
    <row r="33" spans="1:6">
      <c r="A33" s="17" t="s">
        <v>287</v>
      </c>
      <c r="B33" s="17" t="s">
        <v>56</v>
      </c>
      <c r="C33" s="31">
        <v>7444</v>
      </c>
      <c r="D33" s="32">
        <v>19525</v>
      </c>
      <c r="E33" s="202"/>
    </row>
    <row r="34" spans="1:6">
      <c r="A34" s="17" t="s">
        <v>288</v>
      </c>
      <c r="B34" s="17" t="s">
        <v>55</v>
      </c>
      <c r="C34" s="31">
        <v>670</v>
      </c>
      <c r="D34" s="32">
        <v>1990</v>
      </c>
      <c r="E34" s="202"/>
    </row>
    <row r="35" spans="1:6">
      <c r="A35" s="16" t="s">
        <v>38</v>
      </c>
      <c r="B35" s="16" t="s">
        <v>49</v>
      </c>
      <c r="C35" s="31">
        <v>1045</v>
      </c>
      <c r="D35" s="32">
        <v>1045</v>
      </c>
      <c r="E35" s="202"/>
    </row>
    <row r="36" spans="1:6">
      <c r="A36" s="16" t="s">
        <v>39</v>
      </c>
      <c r="B36" s="16" t="s">
        <v>349</v>
      </c>
      <c r="C36" s="117">
        <f>SUM(C37:C41)</f>
        <v>79092</v>
      </c>
      <c r="D36" s="117">
        <f>SUM(D37:D41)</f>
        <v>941247</v>
      </c>
      <c r="E36" s="202"/>
    </row>
    <row r="37" spans="1:6">
      <c r="A37" s="17" t="s">
        <v>346</v>
      </c>
      <c r="B37" s="17" t="s">
        <v>350</v>
      </c>
      <c r="C37" s="31"/>
      <c r="D37" s="31"/>
      <c r="E37" s="202"/>
    </row>
    <row r="38" spans="1:6">
      <c r="A38" s="17" t="s">
        <v>347</v>
      </c>
      <c r="B38" s="17" t="s">
        <v>351</v>
      </c>
      <c r="C38" s="31">
        <v>0</v>
      </c>
      <c r="D38" s="31">
        <v>42600</v>
      </c>
      <c r="E38" s="202"/>
    </row>
    <row r="39" spans="1:6">
      <c r="A39" s="17" t="s">
        <v>348</v>
      </c>
      <c r="B39" s="17" t="s">
        <v>354</v>
      </c>
      <c r="C39" s="31">
        <v>0</v>
      </c>
      <c r="D39" s="32">
        <v>39291</v>
      </c>
      <c r="E39" s="202"/>
    </row>
    <row r="40" spans="1:6">
      <c r="A40" s="17" t="s">
        <v>353</v>
      </c>
      <c r="B40" s="17" t="s">
        <v>355</v>
      </c>
      <c r="C40" s="31"/>
      <c r="D40" s="32"/>
      <c r="E40" s="202"/>
    </row>
    <row r="41" spans="1:6">
      <c r="A41" s="17" t="s">
        <v>356</v>
      </c>
      <c r="B41" s="17" t="s">
        <v>352</v>
      </c>
      <c r="C41" s="31">
        <v>79092</v>
      </c>
      <c r="D41" s="32">
        <v>859356</v>
      </c>
      <c r="E41" s="202"/>
    </row>
    <row r="42" spans="1:6" ht="30">
      <c r="A42" s="16" t="s">
        <v>40</v>
      </c>
      <c r="B42" s="16" t="s">
        <v>28</v>
      </c>
      <c r="C42" s="31"/>
      <c r="D42" s="32"/>
      <c r="E42" s="202"/>
    </row>
    <row r="43" spans="1:6">
      <c r="A43" s="16" t="s">
        <v>41</v>
      </c>
      <c r="B43" s="16" t="s">
        <v>24</v>
      </c>
      <c r="C43" s="31">
        <v>365</v>
      </c>
      <c r="D43" s="32">
        <v>5765</v>
      </c>
      <c r="E43" s="202"/>
    </row>
    <row r="44" spans="1:6">
      <c r="A44" s="16" t="s">
        <v>42</v>
      </c>
      <c r="B44" s="16" t="s">
        <v>25</v>
      </c>
      <c r="C44" s="31">
        <v>750</v>
      </c>
      <c r="D44" s="32">
        <v>1500</v>
      </c>
      <c r="E44" s="202"/>
    </row>
    <row r="45" spans="1:6">
      <c r="A45" s="16" t="s">
        <v>43</v>
      </c>
      <c r="B45" s="16" t="s">
        <v>26</v>
      </c>
      <c r="C45" s="31"/>
      <c r="D45" s="32"/>
      <c r="E45" s="202"/>
    </row>
    <row r="46" spans="1:6">
      <c r="A46" s="16" t="s">
        <v>44</v>
      </c>
      <c r="B46" s="16" t="s">
        <v>293</v>
      </c>
      <c r="C46" s="117">
        <f>SUM(C47:C49)</f>
        <v>146709</v>
      </c>
      <c r="D46" s="117">
        <f>SUM(D47:D49)</f>
        <v>159210</v>
      </c>
      <c r="E46" s="202"/>
    </row>
    <row r="47" spans="1:6">
      <c r="A47" s="131" t="s">
        <v>361</v>
      </c>
      <c r="B47" s="131" t="s">
        <v>364</v>
      </c>
      <c r="C47" s="31">
        <v>141342</v>
      </c>
      <c r="D47" s="32">
        <v>152743</v>
      </c>
      <c r="E47" s="202"/>
      <c r="F47" s="371"/>
    </row>
    <row r="48" spans="1:6">
      <c r="A48" s="131" t="s">
        <v>362</v>
      </c>
      <c r="B48" s="131" t="s">
        <v>363</v>
      </c>
      <c r="C48" s="31">
        <v>1100</v>
      </c>
      <c r="D48" s="32">
        <v>2200</v>
      </c>
      <c r="E48" s="202"/>
    </row>
    <row r="49" spans="1:5">
      <c r="A49" s="131" t="s">
        <v>365</v>
      </c>
      <c r="B49" s="131" t="s">
        <v>366</v>
      </c>
      <c r="C49" s="31">
        <v>4267</v>
      </c>
      <c r="D49" s="32">
        <v>4267</v>
      </c>
      <c r="E49" s="202"/>
    </row>
    <row r="50" spans="1:5" ht="26.25" customHeight="1">
      <c r="A50" s="16" t="s">
        <v>45</v>
      </c>
      <c r="B50" s="16" t="s">
        <v>29</v>
      </c>
      <c r="C50" s="31"/>
      <c r="D50" s="32"/>
      <c r="E50" s="202"/>
    </row>
    <row r="51" spans="1:5">
      <c r="A51" s="16" t="s">
        <v>46</v>
      </c>
      <c r="B51" s="16" t="s">
        <v>6</v>
      </c>
      <c r="C51" s="31">
        <v>291030</v>
      </c>
      <c r="D51" s="32">
        <v>211885</v>
      </c>
      <c r="E51" s="202"/>
    </row>
    <row r="52" spans="1:5" ht="30">
      <c r="A52" s="14">
        <v>1.3</v>
      </c>
      <c r="B52" s="121" t="s">
        <v>393</v>
      </c>
      <c r="C52" s="118">
        <f>SUM(C53:C54)</f>
        <v>27133</v>
      </c>
      <c r="D52" s="118">
        <f>SUM(D53:D54)</f>
        <v>189140</v>
      </c>
      <c r="E52" s="202"/>
    </row>
    <row r="53" spans="1:5" ht="30">
      <c r="A53" s="16" t="s">
        <v>50</v>
      </c>
      <c r="B53" s="16" t="s">
        <v>48</v>
      </c>
      <c r="C53" s="31">
        <v>27133</v>
      </c>
      <c r="D53" s="32">
        <v>189140</v>
      </c>
      <c r="E53" s="202"/>
    </row>
    <row r="54" spans="1:5">
      <c r="A54" s="16" t="s">
        <v>51</v>
      </c>
      <c r="B54" s="16" t="s">
        <v>47</v>
      </c>
      <c r="C54" s="31"/>
      <c r="D54" s="32"/>
      <c r="E54" s="202"/>
    </row>
    <row r="55" spans="1:5">
      <c r="A55" s="14">
        <v>1.4</v>
      </c>
      <c r="B55" s="14" t="s">
        <v>395</v>
      </c>
      <c r="C55" s="31"/>
      <c r="D55" s="32"/>
      <c r="E55" s="202"/>
    </row>
    <row r="56" spans="1:5">
      <c r="A56" s="14">
        <v>1.5</v>
      </c>
      <c r="B56" s="14" t="s">
        <v>7</v>
      </c>
      <c r="C56" s="35"/>
      <c r="D56" s="37"/>
      <c r="E56" s="202"/>
    </row>
    <row r="57" spans="1:5">
      <c r="A57" s="14">
        <v>1.6</v>
      </c>
      <c r="B57" s="41" t="s">
        <v>8</v>
      </c>
      <c r="C57" s="118">
        <f>SUM(C58:C62)</f>
        <v>19909.02</v>
      </c>
      <c r="D57" s="118">
        <f>SUM(D58:D62)</f>
        <v>22909.02</v>
      </c>
      <c r="E57" s="202"/>
    </row>
    <row r="58" spans="1:5">
      <c r="A58" s="16" t="s">
        <v>294</v>
      </c>
      <c r="B58" s="42" t="s">
        <v>52</v>
      </c>
      <c r="C58" s="35">
        <v>1500</v>
      </c>
      <c r="D58" s="37">
        <v>4500</v>
      </c>
      <c r="E58" s="202"/>
    </row>
    <row r="59" spans="1:5" ht="30">
      <c r="A59" s="16" t="s">
        <v>295</v>
      </c>
      <c r="B59" s="42" t="s">
        <v>54</v>
      </c>
      <c r="C59" s="35"/>
      <c r="D59" s="37"/>
      <c r="E59" s="202"/>
    </row>
    <row r="60" spans="1:5">
      <c r="A60" s="16" t="s">
        <v>296</v>
      </c>
      <c r="B60" s="42" t="s">
        <v>53</v>
      </c>
      <c r="C60" s="37"/>
      <c r="D60" s="37"/>
      <c r="E60" s="202"/>
    </row>
    <row r="61" spans="1:5">
      <c r="A61" s="16" t="s">
        <v>297</v>
      </c>
      <c r="B61" s="42" t="s">
        <v>27</v>
      </c>
      <c r="C61" s="35">
        <v>18001</v>
      </c>
      <c r="D61" s="37">
        <v>18001</v>
      </c>
      <c r="E61" s="202"/>
    </row>
    <row r="62" spans="1:5">
      <c r="A62" s="16" t="s">
        <v>332</v>
      </c>
      <c r="B62" s="278" t="s">
        <v>333</v>
      </c>
      <c r="C62" s="35">
        <v>408.02</v>
      </c>
      <c r="D62" s="279">
        <v>408.02</v>
      </c>
      <c r="E62" s="202"/>
    </row>
    <row r="63" spans="1:5">
      <c r="A63" s="13">
        <v>2</v>
      </c>
      <c r="B63" s="43" t="s">
        <v>98</v>
      </c>
      <c r="C63" s="331"/>
      <c r="D63" s="168">
        <f>SUM(D64:D69)</f>
        <v>4298.5</v>
      </c>
      <c r="E63" s="202"/>
    </row>
    <row r="64" spans="1:5">
      <c r="A64" s="15">
        <v>2.1</v>
      </c>
      <c r="B64" s="44" t="s">
        <v>92</v>
      </c>
      <c r="C64" s="331"/>
      <c r="D64" s="38"/>
      <c r="E64" s="202"/>
    </row>
    <row r="65" spans="1:5">
      <c r="A65" s="15">
        <v>2.2000000000000002</v>
      </c>
      <c r="B65" s="44" t="s">
        <v>96</v>
      </c>
      <c r="C65" s="333"/>
      <c r="D65" s="39"/>
      <c r="E65" s="202"/>
    </row>
    <row r="66" spans="1:5">
      <c r="A66" s="15">
        <v>2.2999999999999998</v>
      </c>
      <c r="B66" s="44" t="s">
        <v>95</v>
      </c>
      <c r="C66" s="333"/>
      <c r="D66" s="39"/>
      <c r="E66" s="202"/>
    </row>
    <row r="67" spans="1:5">
      <c r="A67" s="15">
        <v>2.4</v>
      </c>
      <c r="B67" s="44" t="s">
        <v>97</v>
      </c>
      <c r="C67" s="333"/>
      <c r="D67" s="39"/>
      <c r="E67" s="202"/>
    </row>
    <row r="68" spans="1:5">
      <c r="A68" s="15">
        <v>2.5</v>
      </c>
      <c r="B68" s="44" t="s">
        <v>93</v>
      </c>
      <c r="C68" s="333"/>
      <c r="D68" s="39">
        <v>2881</v>
      </c>
      <c r="E68" s="202"/>
    </row>
    <row r="69" spans="1:5">
      <c r="A69" s="15">
        <v>2.6</v>
      </c>
      <c r="B69" s="44" t="s">
        <v>94</v>
      </c>
      <c r="C69" s="333"/>
      <c r="D69" s="39">
        <v>1417.5</v>
      </c>
      <c r="E69" s="202"/>
    </row>
    <row r="70" spans="1:5" s="2" customFormat="1">
      <c r="A70" s="13">
        <v>3</v>
      </c>
      <c r="B70" s="330" t="s">
        <v>428</v>
      </c>
      <c r="C70" s="332"/>
      <c r="D70" s="399">
        <v>471</v>
      </c>
      <c r="E70" s="154"/>
    </row>
    <row r="71" spans="1:5" s="2" customFormat="1">
      <c r="A71" s="13">
        <v>4</v>
      </c>
      <c r="B71" s="13" t="s">
        <v>246</v>
      </c>
      <c r="C71" s="332">
        <f>SUM(C72:C73)</f>
        <v>0</v>
      </c>
      <c r="D71" s="119">
        <f>SUM(D72:D73)</f>
        <v>0</v>
      </c>
      <c r="E71" s="154"/>
    </row>
    <row r="72" spans="1:5" s="2" customFormat="1">
      <c r="A72" s="15">
        <v>4.0999999999999996</v>
      </c>
      <c r="B72" s="15" t="s">
        <v>247</v>
      </c>
      <c r="C72" s="8"/>
      <c r="D72" s="8">
        <v>0</v>
      </c>
      <c r="E72" s="154"/>
    </row>
    <row r="73" spans="1:5" s="2" customFormat="1">
      <c r="A73" s="15">
        <v>4.2</v>
      </c>
      <c r="B73" s="15" t="s">
        <v>248</v>
      </c>
      <c r="C73" s="8"/>
      <c r="D73" s="8"/>
      <c r="E73" s="154"/>
    </row>
    <row r="74" spans="1:5" s="2" customFormat="1">
      <c r="A74" s="13">
        <v>5</v>
      </c>
      <c r="B74" s="329" t="s">
        <v>276</v>
      </c>
      <c r="C74" s="8"/>
      <c r="D74" s="119"/>
      <c r="E74" s="154"/>
    </row>
    <row r="75" spans="1:5" s="2" customFormat="1" ht="30">
      <c r="A75" s="13">
        <v>6</v>
      </c>
      <c r="B75" s="329" t="s">
        <v>435</v>
      </c>
      <c r="C75" s="118">
        <f>SUM(C76:C81)</f>
        <v>6675</v>
      </c>
      <c r="D75" s="118">
        <f>SUM(D76:D81)</f>
        <v>6675</v>
      </c>
      <c r="E75" s="154"/>
    </row>
    <row r="76" spans="1:5" s="2" customFormat="1">
      <c r="A76" s="15">
        <v>6.1</v>
      </c>
      <c r="B76" s="15" t="s">
        <v>68</v>
      </c>
      <c r="C76" s="8"/>
      <c r="D76" s="8"/>
      <c r="E76" s="154"/>
    </row>
    <row r="77" spans="1:5" s="2" customFormat="1">
      <c r="A77" s="15">
        <v>6.2</v>
      </c>
      <c r="B77" s="15" t="s">
        <v>70</v>
      </c>
      <c r="C77" s="8">
        <v>675</v>
      </c>
      <c r="D77" s="8">
        <v>675</v>
      </c>
      <c r="E77" s="154"/>
    </row>
    <row r="78" spans="1:5" s="2" customFormat="1">
      <c r="A78" s="15">
        <v>6.3</v>
      </c>
      <c r="B78" s="15" t="s">
        <v>69</v>
      </c>
      <c r="C78" s="8"/>
      <c r="D78" s="8"/>
      <c r="E78" s="154"/>
    </row>
    <row r="79" spans="1:5" s="2" customFormat="1">
      <c r="A79" s="15">
        <v>6.4</v>
      </c>
      <c r="B79" s="15" t="s">
        <v>436</v>
      </c>
      <c r="C79" s="8">
        <v>6000</v>
      </c>
      <c r="D79" s="8">
        <v>6000</v>
      </c>
      <c r="E79" s="154"/>
    </row>
    <row r="80" spans="1:5" s="2" customFormat="1">
      <c r="A80" s="15">
        <v>6.5</v>
      </c>
      <c r="B80" s="15" t="s">
        <v>437</v>
      </c>
      <c r="C80" s="8"/>
      <c r="D80" s="8"/>
      <c r="E80" s="154"/>
    </row>
    <row r="81" spans="1:6" s="2" customFormat="1">
      <c r="A81" s="15">
        <v>6.6</v>
      </c>
      <c r="B81" s="15" t="s">
        <v>8</v>
      </c>
      <c r="C81" s="8"/>
      <c r="D81" s="8"/>
      <c r="E81" s="154"/>
    </row>
    <row r="82" spans="1:6" s="21" customFormat="1" ht="12.75"/>
    <row r="83" spans="1:6" s="21" customFormat="1" ht="12.75"/>
    <row r="84" spans="1:6" s="21" customFormat="1" ht="12.75"/>
    <row r="85" spans="1:6" s="2" customFormat="1">
      <c r="A85" s="100" t="s">
        <v>99</v>
      </c>
      <c r="E85" s="5"/>
    </row>
    <row r="86" spans="1:6" s="2" customFormat="1">
      <c r="E86"/>
      <c r="F86"/>
    </row>
    <row r="87" spans="1:6" s="2" customFormat="1">
      <c r="D87" s="12"/>
      <c r="E87"/>
      <c r="F87"/>
    </row>
    <row r="88" spans="1:6" s="2" customFormat="1">
      <c r="A88"/>
      <c r="B88" s="100" t="s">
        <v>265</v>
      </c>
      <c r="D88" s="12"/>
      <c r="E88"/>
      <c r="F88"/>
    </row>
    <row r="89" spans="1:6" s="2" customFormat="1">
      <c r="A89"/>
      <c r="B89" s="2" t="s">
        <v>264</v>
      </c>
      <c r="D89" s="12"/>
      <c r="E89"/>
      <c r="F89"/>
    </row>
    <row r="90" spans="1:6" customFormat="1" ht="12.75">
      <c r="B90" s="95" t="s">
        <v>131</v>
      </c>
    </row>
    <row r="91" spans="1:6" s="2" customFormat="1">
      <c r="A91" s="11"/>
    </row>
    <row r="92" spans="1:6" s="21" customFormat="1" ht="12.75"/>
    <row r="93" spans="1:6" s="21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5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view="pageBreakPreview" topLeftCell="A21" zoomScale="70" zoomScaleSheetLayoutView="70" workbookViewId="0">
      <selection activeCell="C13" sqref="C1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108" t="s">
        <v>330</v>
      </c>
      <c r="B1" s="111"/>
      <c r="C1" s="720" t="s">
        <v>101</v>
      </c>
      <c r="D1" s="720"/>
      <c r="E1" s="125"/>
    </row>
    <row r="2" spans="1:7" s="6" customFormat="1">
      <c r="A2" s="108" t="s">
        <v>324</v>
      </c>
      <c r="B2" s="111"/>
      <c r="C2" s="718" t="s">
        <v>450</v>
      </c>
      <c r="D2" s="718"/>
      <c r="E2" s="125"/>
    </row>
    <row r="3" spans="1:7" s="6" customFormat="1">
      <c r="A3" s="110" t="s">
        <v>132</v>
      </c>
      <c r="B3" s="108"/>
      <c r="C3" s="223"/>
      <c r="D3" s="223"/>
      <c r="E3" s="125"/>
    </row>
    <row r="4" spans="1:7" s="6" customFormat="1">
      <c r="A4" s="110"/>
      <c r="B4" s="110"/>
      <c r="C4" s="223"/>
      <c r="D4" s="223"/>
      <c r="E4" s="125"/>
    </row>
    <row r="5" spans="1:7">
      <c r="A5" s="111" t="str">
        <f>'ფორმა N2'!A4</f>
        <v>ანგარიშვალდებული პირის დასახელება:</v>
      </c>
      <c r="B5" s="111"/>
      <c r="C5" s="110"/>
      <c r="D5" s="110"/>
      <c r="E5" s="126"/>
    </row>
    <row r="6" spans="1:7">
      <c r="A6" s="137" t="s">
        <v>1600</v>
      </c>
      <c r="B6" s="114"/>
      <c r="C6" s="115"/>
      <c r="D6" s="115"/>
      <c r="E6" s="126"/>
    </row>
    <row r="7" spans="1:7">
      <c r="A7" s="111"/>
      <c r="B7" s="111"/>
      <c r="C7" s="110"/>
      <c r="D7" s="110"/>
      <c r="E7" s="126"/>
    </row>
    <row r="8" spans="1:7" s="6" customFormat="1">
      <c r="A8" s="222"/>
      <c r="B8" s="222"/>
      <c r="C8" s="112"/>
      <c r="D8" s="112"/>
      <c r="E8" s="125"/>
    </row>
    <row r="9" spans="1:7" s="6" customFormat="1" ht="30">
      <c r="A9" s="123" t="s">
        <v>64</v>
      </c>
      <c r="B9" s="123" t="s">
        <v>329</v>
      </c>
      <c r="C9" s="113" t="s">
        <v>10</v>
      </c>
      <c r="D9" s="113" t="s">
        <v>9</v>
      </c>
      <c r="E9" s="125"/>
    </row>
    <row r="10" spans="1:7" s="9" customFormat="1" ht="30">
      <c r="A10" s="132" t="s">
        <v>327</v>
      </c>
      <c r="B10" s="132" t="s">
        <v>1171</v>
      </c>
      <c r="C10" s="698">
        <v>23981.5</v>
      </c>
      <c r="D10" s="698">
        <v>53981.53</v>
      </c>
      <c r="E10" s="127"/>
    </row>
    <row r="11" spans="1:7" s="10" customFormat="1" ht="30">
      <c r="A11" s="132" t="s">
        <v>328</v>
      </c>
      <c r="B11" s="132" t="s">
        <v>1305</v>
      </c>
      <c r="C11" s="698">
        <v>104894</v>
      </c>
      <c r="D11" s="698">
        <v>52447</v>
      </c>
      <c r="E11" s="128"/>
    </row>
    <row r="12" spans="1:7" s="10" customFormat="1" ht="30">
      <c r="A12" s="132" t="s">
        <v>1295</v>
      </c>
      <c r="B12" s="132" t="s">
        <v>1234</v>
      </c>
      <c r="C12" s="698">
        <v>34559.5</v>
      </c>
      <c r="D12" s="698">
        <v>23325</v>
      </c>
      <c r="E12" s="128"/>
      <c r="G12" s="99"/>
    </row>
    <row r="13" spans="1:7" s="10" customFormat="1" ht="30">
      <c r="A13" s="132" t="s">
        <v>1296</v>
      </c>
      <c r="B13" s="132" t="s">
        <v>1306</v>
      </c>
      <c r="C13" s="698">
        <v>27356</v>
      </c>
      <c r="D13" s="698">
        <v>17678</v>
      </c>
      <c r="E13" s="128"/>
    </row>
    <row r="14" spans="1:7" s="10" customFormat="1" ht="30">
      <c r="A14" s="132" t="s">
        <v>1296</v>
      </c>
      <c r="B14" s="132" t="s">
        <v>1307</v>
      </c>
      <c r="C14" s="698">
        <v>491</v>
      </c>
      <c r="D14" s="698">
        <v>773.1</v>
      </c>
      <c r="E14" s="128"/>
    </row>
    <row r="15" spans="1:7" s="10" customFormat="1" ht="30">
      <c r="A15" s="132" t="s">
        <v>1297</v>
      </c>
      <c r="B15" s="132" t="s">
        <v>1308</v>
      </c>
      <c r="C15" s="698">
        <v>3500</v>
      </c>
      <c r="D15" s="698">
        <v>3500</v>
      </c>
      <c r="E15" s="128"/>
    </row>
    <row r="16" spans="1:7" s="10" customFormat="1" ht="30">
      <c r="A16" s="132" t="s">
        <v>1298</v>
      </c>
      <c r="B16" s="132" t="s">
        <v>1309</v>
      </c>
      <c r="C16" s="698">
        <v>800</v>
      </c>
      <c r="D16" s="698">
        <v>800</v>
      </c>
      <c r="E16" s="128"/>
    </row>
    <row r="17" spans="1:5" s="10" customFormat="1" ht="30">
      <c r="A17" s="132" t="s">
        <v>1299</v>
      </c>
      <c r="B17" s="132" t="s">
        <v>1310</v>
      </c>
      <c r="C17" s="698">
        <v>10630</v>
      </c>
      <c r="D17" s="698">
        <v>4130</v>
      </c>
      <c r="E17" s="128"/>
    </row>
    <row r="18" spans="1:5" s="10" customFormat="1" ht="30">
      <c r="A18" s="132" t="s">
        <v>1300</v>
      </c>
      <c r="B18" s="132" t="s">
        <v>1311</v>
      </c>
      <c r="C18" s="698">
        <v>16875</v>
      </c>
      <c r="D18" s="698">
        <v>9500</v>
      </c>
      <c r="E18" s="128"/>
    </row>
    <row r="19" spans="1:5" s="10" customFormat="1" ht="30">
      <c r="A19" s="132" t="s">
        <v>1301</v>
      </c>
      <c r="B19" s="132" t="s">
        <v>1312</v>
      </c>
      <c r="C19" s="698">
        <v>15000</v>
      </c>
      <c r="D19" s="698">
        <v>8000</v>
      </c>
      <c r="E19" s="128"/>
    </row>
    <row r="20" spans="1:5" s="10" customFormat="1" ht="30">
      <c r="A20" s="132" t="s">
        <v>1302</v>
      </c>
      <c r="B20" s="132" t="s">
        <v>1313</v>
      </c>
      <c r="C20" s="698">
        <v>32625</v>
      </c>
      <c r="D20" s="698">
        <v>17625</v>
      </c>
      <c r="E20" s="128"/>
    </row>
    <row r="21" spans="1:5" s="10" customFormat="1" ht="30">
      <c r="A21" s="132" t="s">
        <v>1303</v>
      </c>
      <c r="B21" s="132" t="s">
        <v>1314</v>
      </c>
      <c r="C21" s="698">
        <v>8750</v>
      </c>
      <c r="D21" s="698">
        <v>6250</v>
      </c>
      <c r="E21" s="128"/>
    </row>
    <row r="22" spans="1:5" s="10" customFormat="1" ht="30">
      <c r="A22" s="132" t="s">
        <v>1304</v>
      </c>
      <c r="B22" s="132" t="s">
        <v>4923</v>
      </c>
      <c r="C22" s="698">
        <v>3720</v>
      </c>
      <c r="D22" s="698"/>
      <c r="E22" s="128"/>
    </row>
    <row r="23" spans="1:5" s="10" customFormat="1" ht="30">
      <c r="A23" s="132" t="s">
        <v>1603</v>
      </c>
      <c r="B23" s="132" t="s">
        <v>5172</v>
      </c>
      <c r="C23" s="698">
        <v>6466.18</v>
      </c>
      <c r="D23" s="698">
        <v>6466.18</v>
      </c>
      <c r="E23" s="128"/>
    </row>
    <row r="24" spans="1:5" s="10" customFormat="1" ht="30">
      <c r="A24" s="132" t="s">
        <v>1604</v>
      </c>
      <c r="B24" s="132" t="s">
        <v>1606</v>
      </c>
      <c r="C24" s="698"/>
      <c r="D24" s="698">
        <v>600</v>
      </c>
      <c r="E24" s="128"/>
    </row>
    <row r="25" spans="1:5" s="10" customFormat="1" ht="30">
      <c r="A25" s="132" t="s">
        <v>1605</v>
      </c>
      <c r="B25" s="132" t="s">
        <v>1607</v>
      </c>
      <c r="C25" s="698">
        <v>914</v>
      </c>
      <c r="D25" s="698">
        <v>1941</v>
      </c>
      <c r="E25" s="128"/>
    </row>
    <row r="26" spans="1:5" s="10" customFormat="1" ht="30">
      <c r="A26" s="132" t="s">
        <v>3158</v>
      </c>
      <c r="B26" s="132" t="s">
        <v>1608</v>
      </c>
      <c r="C26" s="698">
        <v>52</v>
      </c>
      <c r="D26" s="698">
        <v>52</v>
      </c>
      <c r="E26" s="128"/>
    </row>
    <row r="27" spans="1:5" s="10" customFormat="1" ht="30">
      <c r="A27" s="132" t="s">
        <v>3159</v>
      </c>
      <c r="B27" s="132" t="s">
        <v>1609</v>
      </c>
      <c r="C27" s="698"/>
      <c r="D27" s="698">
        <v>2550</v>
      </c>
      <c r="E27" s="128"/>
    </row>
    <row r="28" spans="1:5" s="10" customFormat="1" ht="30">
      <c r="A28" s="132" t="s">
        <v>3160</v>
      </c>
      <c r="B28" s="537" t="s">
        <v>3155</v>
      </c>
      <c r="C28" s="700">
        <v>415.8</v>
      </c>
      <c r="D28" s="700">
        <v>415.8</v>
      </c>
      <c r="E28" s="128"/>
    </row>
    <row r="29" spans="1:5" s="10" customFormat="1" ht="30">
      <c r="A29" s="132" t="s">
        <v>5329</v>
      </c>
      <c r="B29" s="538" t="s">
        <v>3156</v>
      </c>
      <c r="C29" s="539"/>
      <c r="D29" s="700">
        <v>1250</v>
      </c>
      <c r="E29" s="128"/>
    </row>
    <row r="30" spans="1:5" s="10" customFormat="1" ht="30">
      <c r="A30" s="132" t="s">
        <v>5330</v>
      </c>
      <c r="B30" s="538" t="s">
        <v>3157</v>
      </c>
      <c r="C30" s="539"/>
      <c r="D30" s="700">
        <v>600</v>
      </c>
      <c r="E30" s="128"/>
    </row>
    <row r="31" spans="1:5" s="10" customFormat="1">
      <c r="A31" s="132" t="s">
        <v>325</v>
      </c>
      <c r="B31" s="278" t="s">
        <v>333</v>
      </c>
      <c r="C31" s="701">
        <v>408.02</v>
      </c>
      <c r="D31" s="702">
        <v>408.02</v>
      </c>
      <c r="E31" s="128"/>
    </row>
    <row r="32" spans="1:5" s="10" customFormat="1">
      <c r="A32" s="132" t="s">
        <v>326</v>
      </c>
      <c r="B32" s="132" t="s">
        <v>1601</v>
      </c>
      <c r="C32" s="698">
        <v>225</v>
      </c>
      <c r="D32" s="698">
        <v>225</v>
      </c>
      <c r="E32" s="128"/>
    </row>
    <row r="33" spans="1:9" s="10" customFormat="1">
      <c r="A33" s="132" t="s">
        <v>1610</v>
      </c>
      <c r="B33" s="42" t="s">
        <v>52</v>
      </c>
      <c r="C33" s="701">
        <v>1500</v>
      </c>
      <c r="D33" s="703">
        <v>4500</v>
      </c>
      <c r="E33" s="128"/>
    </row>
    <row r="34" spans="1:9" s="3" customFormat="1">
      <c r="A34" s="132" t="s">
        <v>1611</v>
      </c>
      <c r="B34" s="132" t="s">
        <v>1602</v>
      </c>
      <c r="C34" s="698">
        <v>17775.88</v>
      </c>
      <c r="D34" s="698">
        <v>17775.88</v>
      </c>
      <c r="E34" s="129"/>
    </row>
    <row r="35" spans="1:9">
      <c r="A35" s="133"/>
      <c r="B35" s="133" t="s">
        <v>331</v>
      </c>
      <c r="C35" s="120">
        <f>SUM(C10:C34)</f>
        <v>310938.88</v>
      </c>
      <c r="D35" s="120">
        <f>SUM(D10:D34)</f>
        <v>234793.50999999998</v>
      </c>
      <c r="E35" s="130"/>
    </row>
    <row r="36" spans="1:9">
      <c r="A36" s="40"/>
      <c r="B36" s="40"/>
    </row>
    <row r="37" spans="1:9">
      <c r="A37" s="2" t="s">
        <v>413</v>
      </c>
      <c r="E37" s="5"/>
    </row>
    <row r="38" spans="1:9">
      <c r="A38" s="2" t="s">
        <v>397</v>
      </c>
    </row>
    <row r="39" spans="1:9">
      <c r="A39" s="277" t="s">
        <v>398</v>
      </c>
    </row>
    <row r="40" spans="1:9">
      <c r="A40" s="277"/>
    </row>
    <row r="41" spans="1:9">
      <c r="A41" s="277" t="s">
        <v>344</v>
      </c>
    </row>
    <row r="42" spans="1:9" s="21" customFormat="1" ht="12.75"/>
    <row r="43" spans="1:9">
      <c r="A43" s="100" t="s">
        <v>99</v>
      </c>
      <c r="E43" s="5"/>
    </row>
    <row r="44" spans="1:9">
      <c r="E44"/>
      <c r="F44"/>
      <c r="G44"/>
      <c r="H44"/>
      <c r="I44"/>
    </row>
    <row r="45" spans="1:9">
      <c r="D45" s="12"/>
      <c r="E45"/>
      <c r="F45"/>
      <c r="G45"/>
      <c r="H45"/>
      <c r="I45"/>
    </row>
    <row r="46" spans="1:9">
      <c r="A46" s="100"/>
      <c r="B46" s="100" t="s">
        <v>265</v>
      </c>
      <c r="D46" s="12"/>
      <c r="E46"/>
      <c r="F46"/>
      <c r="G46"/>
      <c r="H46"/>
      <c r="I46"/>
    </row>
    <row r="47" spans="1:9">
      <c r="B47" s="2" t="s">
        <v>264</v>
      </c>
      <c r="D47" s="12"/>
      <c r="E47"/>
      <c r="F47"/>
      <c r="G47"/>
      <c r="H47"/>
      <c r="I47"/>
    </row>
    <row r="48" spans="1:9" customFormat="1" ht="12.75">
      <c r="A48" s="95"/>
      <c r="B48" s="95" t="s">
        <v>131</v>
      </c>
    </row>
    <row r="49" s="21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view="pageBreakPreview" topLeftCell="A11" zoomScaleSheetLayoutView="100" workbookViewId="0">
      <selection activeCell="H19" sqref="H19"/>
    </sheetView>
  </sheetViews>
  <sheetFormatPr defaultRowHeight="12.75"/>
  <cols>
    <col min="1" max="1" width="5.42578125" style="247" customWidth="1"/>
    <col min="2" max="2" width="20.85546875" style="247" customWidth="1"/>
    <col min="3" max="3" width="26" style="247" customWidth="1"/>
    <col min="4" max="4" width="17" style="247" customWidth="1"/>
    <col min="5" max="5" width="18.140625" style="247" customWidth="1"/>
    <col min="6" max="6" width="14.7109375" style="247" customWidth="1"/>
    <col min="7" max="7" width="15.5703125" style="247" customWidth="1"/>
    <col min="8" max="8" width="14.7109375" style="247" customWidth="1"/>
    <col min="9" max="9" width="29.7109375" style="247" customWidth="1"/>
    <col min="10" max="10" width="0" style="247" hidden="1" customWidth="1"/>
    <col min="11" max="16384" width="9.140625" style="247"/>
  </cols>
  <sheetData>
    <row r="1" spans="1:10" ht="15">
      <c r="A1" s="108" t="s">
        <v>447</v>
      </c>
      <c r="B1" s="108"/>
      <c r="C1" s="111"/>
      <c r="D1" s="111"/>
      <c r="E1" s="111"/>
      <c r="F1" s="111"/>
      <c r="G1" s="289"/>
      <c r="H1" s="289"/>
      <c r="I1" s="720" t="s">
        <v>101</v>
      </c>
      <c r="J1" s="720"/>
    </row>
    <row r="2" spans="1:10" ht="15">
      <c r="A2" s="110" t="s">
        <v>132</v>
      </c>
      <c r="B2" s="108"/>
      <c r="C2" s="111"/>
      <c r="D2" s="111"/>
      <c r="E2" s="111"/>
      <c r="F2" s="111"/>
      <c r="G2" s="289"/>
      <c r="H2" s="289"/>
      <c r="I2" s="718" t="s">
        <v>450</v>
      </c>
      <c r="J2" s="718"/>
    </row>
    <row r="3" spans="1:10" ht="15">
      <c r="A3" s="110"/>
      <c r="B3" s="110"/>
      <c r="C3" s="108"/>
      <c r="D3" s="108"/>
      <c r="E3" s="108"/>
      <c r="F3" s="108"/>
      <c r="G3" s="225"/>
      <c r="H3" s="225"/>
      <c r="I3" s="289"/>
    </row>
    <row r="4" spans="1:10" ht="15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1"/>
      <c r="F4" s="111"/>
      <c r="G4" s="110"/>
      <c r="H4" s="110"/>
      <c r="I4" s="110"/>
    </row>
    <row r="5" spans="1:10" ht="15">
      <c r="A5" s="137" t="s">
        <v>1600</v>
      </c>
      <c r="B5" s="114"/>
      <c r="C5" s="114"/>
      <c r="D5" s="114"/>
      <c r="E5" s="114"/>
      <c r="F5" s="114"/>
      <c r="G5" s="115"/>
      <c r="H5" s="115"/>
      <c r="I5" s="115"/>
    </row>
    <row r="6" spans="1:10" ht="15">
      <c r="A6" s="111"/>
      <c r="B6" s="111"/>
      <c r="C6" s="111"/>
      <c r="D6" s="111"/>
      <c r="E6" s="111"/>
      <c r="F6" s="111"/>
      <c r="G6" s="110"/>
      <c r="H6" s="110"/>
      <c r="I6" s="110"/>
    </row>
    <row r="7" spans="1:10" ht="15">
      <c r="A7" s="224"/>
      <c r="B7" s="224"/>
      <c r="C7" s="224"/>
      <c r="D7" s="283"/>
      <c r="E7" s="224"/>
      <c r="F7" s="224"/>
      <c r="G7" s="112"/>
      <c r="H7" s="112"/>
      <c r="I7" s="112"/>
    </row>
    <row r="8" spans="1:10" ht="45">
      <c r="A8" s="124" t="s">
        <v>64</v>
      </c>
      <c r="B8" s="124" t="s">
        <v>335</v>
      </c>
      <c r="C8" s="124" t="s">
        <v>336</v>
      </c>
      <c r="D8" s="124" t="s">
        <v>221</v>
      </c>
      <c r="E8" s="124" t="s">
        <v>340</v>
      </c>
      <c r="F8" s="124" t="s">
        <v>343</v>
      </c>
      <c r="G8" s="113" t="s">
        <v>10</v>
      </c>
      <c r="H8" s="113" t="s">
        <v>9</v>
      </c>
      <c r="I8" s="113" t="s">
        <v>386</v>
      </c>
      <c r="J8" s="292" t="s">
        <v>342</v>
      </c>
    </row>
    <row r="9" spans="1:10" ht="15">
      <c r="A9" s="132">
        <v>1</v>
      </c>
      <c r="B9" s="361" t="s">
        <v>461</v>
      </c>
      <c r="C9" s="361" t="s">
        <v>1113</v>
      </c>
      <c r="D9" s="358" t="s">
        <v>1114</v>
      </c>
      <c r="E9" s="132" t="s">
        <v>1115</v>
      </c>
      <c r="F9" s="132" t="s">
        <v>342</v>
      </c>
      <c r="G9" s="698">
        <v>2500</v>
      </c>
      <c r="H9" s="698">
        <v>2500</v>
      </c>
      <c r="I9" s="698">
        <v>500</v>
      </c>
      <c r="J9" s="292" t="s">
        <v>0</v>
      </c>
    </row>
    <row r="10" spans="1:10" ht="30">
      <c r="A10" s="132">
        <v>2</v>
      </c>
      <c r="B10" s="359" t="s">
        <v>1116</v>
      </c>
      <c r="C10" s="359" t="s">
        <v>1117</v>
      </c>
      <c r="D10" s="360" t="s">
        <v>1118</v>
      </c>
      <c r="E10" s="361" t="s">
        <v>1119</v>
      </c>
      <c r="F10" s="359" t="s">
        <v>342</v>
      </c>
      <c r="G10" s="698">
        <v>2500</v>
      </c>
      <c r="H10" s="698">
        <v>2500</v>
      </c>
      <c r="I10" s="698">
        <v>500</v>
      </c>
    </row>
    <row r="11" spans="1:10" ht="27">
      <c r="A11" s="132">
        <v>3</v>
      </c>
      <c r="B11" s="401" t="s">
        <v>542</v>
      </c>
      <c r="C11" s="402" t="s">
        <v>1612</v>
      </c>
      <c r="D11" s="403" t="s">
        <v>1613</v>
      </c>
      <c r="E11" s="401" t="s">
        <v>1614</v>
      </c>
      <c r="F11" s="401" t="s">
        <v>1615</v>
      </c>
      <c r="G11" s="699">
        <v>750</v>
      </c>
      <c r="H11" s="699">
        <v>750</v>
      </c>
      <c r="I11" s="699">
        <v>150</v>
      </c>
    </row>
    <row r="12" spans="1:10" ht="15">
      <c r="A12" s="132">
        <v>4</v>
      </c>
      <c r="B12" s="402" t="s">
        <v>1616</v>
      </c>
      <c r="C12" s="402" t="s">
        <v>1617</v>
      </c>
      <c r="D12" s="403" t="s">
        <v>1618</v>
      </c>
      <c r="E12" s="401" t="s">
        <v>1619</v>
      </c>
      <c r="F12" s="401" t="s">
        <v>1615</v>
      </c>
      <c r="G12" s="699">
        <v>750</v>
      </c>
      <c r="H12" s="699">
        <v>750</v>
      </c>
      <c r="I12" s="699">
        <v>150</v>
      </c>
    </row>
    <row r="13" spans="1:10" ht="27">
      <c r="A13" s="132">
        <v>5</v>
      </c>
      <c r="B13" s="401" t="s">
        <v>1620</v>
      </c>
      <c r="C13" s="402" t="s">
        <v>1621</v>
      </c>
      <c r="D13" s="403" t="s">
        <v>1622</v>
      </c>
      <c r="E13" s="401" t="s">
        <v>1623</v>
      </c>
      <c r="F13" s="401" t="s">
        <v>1615</v>
      </c>
      <c r="G13" s="699">
        <v>2500</v>
      </c>
      <c r="H13" s="699">
        <v>2500</v>
      </c>
      <c r="I13" s="699">
        <v>500</v>
      </c>
    </row>
    <row r="14" spans="1:10" ht="27">
      <c r="A14" s="132">
        <v>6</v>
      </c>
      <c r="B14" s="401" t="s">
        <v>1624</v>
      </c>
      <c r="C14" s="402" t="s">
        <v>1625</v>
      </c>
      <c r="D14" s="403" t="s">
        <v>1626</v>
      </c>
      <c r="E14" s="401" t="s">
        <v>1627</v>
      </c>
      <c r="F14" s="401" t="s">
        <v>1615</v>
      </c>
      <c r="G14" s="699">
        <v>3750</v>
      </c>
      <c r="H14" s="699">
        <v>3750</v>
      </c>
      <c r="I14" s="699">
        <v>750</v>
      </c>
    </row>
    <row r="15" spans="1:10" ht="15">
      <c r="A15" s="132">
        <v>7</v>
      </c>
      <c r="B15" s="132" t="s">
        <v>532</v>
      </c>
      <c r="C15" s="132" t="s">
        <v>676</v>
      </c>
      <c r="D15" s="358" t="s">
        <v>1628</v>
      </c>
      <c r="E15" s="132" t="s">
        <v>1629</v>
      </c>
      <c r="F15" s="132" t="s">
        <v>342</v>
      </c>
      <c r="G15" s="698">
        <v>5500</v>
      </c>
      <c r="H15" s="698">
        <v>0</v>
      </c>
      <c r="I15" s="698">
        <v>0</v>
      </c>
    </row>
    <row r="16" spans="1:10" ht="15">
      <c r="A16" s="132">
        <v>8</v>
      </c>
      <c r="B16" s="132" t="s">
        <v>1630</v>
      </c>
      <c r="C16" s="132" t="s">
        <v>1631</v>
      </c>
      <c r="D16" s="358" t="s">
        <v>1632</v>
      </c>
      <c r="E16" s="132" t="s">
        <v>1633</v>
      </c>
      <c r="F16" s="132" t="s">
        <v>342</v>
      </c>
      <c r="G16" s="698">
        <v>687.5</v>
      </c>
      <c r="H16" s="698">
        <v>0</v>
      </c>
      <c r="I16" s="698">
        <v>0</v>
      </c>
    </row>
    <row r="17" spans="1:9" ht="15">
      <c r="A17" s="132">
        <v>9</v>
      </c>
      <c r="B17" s="132" t="s">
        <v>1634</v>
      </c>
      <c r="C17" s="132" t="s">
        <v>518</v>
      </c>
      <c r="D17" s="358" t="s">
        <v>1635</v>
      </c>
      <c r="E17" s="132" t="s">
        <v>1636</v>
      </c>
      <c r="F17" s="132" t="s">
        <v>342</v>
      </c>
      <c r="G17" s="698">
        <v>712.5</v>
      </c>
      <c r="H17" s="698">
        <v>0</v>
      </c>
      <c r="I17" s="698">
        <v>0</v>
      </c>
    </row>
    <row r="18" spans="1:9" ht="15">
      <c r="A18" s="132">
        <v>10</v>
      </c>
      <c r="B18" s="132" t="s">
        <v>1637</v>
      </c>
      <c r="C18" s="132" t="s">
        <v>1638</v>
      </c>
      <c r="D18" s="358" t="s">
        <v>1639</v>
      </c>
      <c r="E18" s="132" t="s">
        <v>1640</v>
      </c>
      <c r="F18" s="132" t="s">
        <v>342</v>
      </c>
      <c r="G18" s="698">
        <v>500</v>
      </c>
      <c r="H18" s="698">
        <v>0</v>
      </c>
      <c r="I18" s="698">
        <v>0</v>
      </c>
    </row>
    <row r="19" spans="1:9" ht="15">
      <c r="A19" s="132">
        <v>11</v>
      </c>
      <c r="B19" s="132" t="s">
        <v>1641</v>
      </c>
      <c r="C19" s="132" t="s">
        <v>1423</v>
      </c>
      <c r="D19" s="358" t="s">
        <v>1642</v>
      </c>
      <c r="E19" s="132" t="s">
        <v>1640</v>
      </c>
      <c r="F19" s="132" t="s">
        <v>342</v>
      </c>
      <c r="G19" s="698">
        <v>1250</v>
      </c>
      <c r="H19" s="698">
        <v>0</v>
      </c>
      <c r="I19" s="698">
        <v>0</v>
      </c>
    </row>
    <row r="20" spans="1:9" ht="15">
      <c r="A20" s="132">
        <v>12</v>
      </c>
      <c r="B20" s="132" t="s">
        <v>1422</v>
      </c>
      <c r="C20" s="132" t="s">
        <v>1643</v>
      </c>
      <c r="D20" s="358" t="s">
        <v>1644</v>
      </c>
      <c r="E20" s="132" t="s">
        <v>1640</v>
      </c>
      <c r="F20" s="132" t="s">
        <v>342</v>
      </c>
      <c r="G20" s="698">
        <v>150</v>
      </c>
      <c r="H20" s="698">
        <v>0</v>
      </c>
      <c r="I20" s="698">
        <v>0</v>
      </c>
    </row>
    <row r="21" spans="1:9" ht="45">
      <c r="A21" s="132">
        <v>13</v>
      </c>
      <c r="B21" s="404" t="s">
        <v>535</v>
      </c>
      <c r="C21" s="404" t="s">
        <v>1645</v>
      </c>
      <c r="D21" s="405">
        <v>65002007395</v>
      </c>
      <c r="E21" s="404" t="s">
        <v>1646</v>
      </c>
      <c r="F21" s="404" t="s">
        <v>342</v>
      </c>
      <c r="G21" s="704">
        <v>900</v>
      </c>
      <c r="H21" s="704">
        <v>2250</v>
      </c>
      <c r="I21" s="704">
        <f>H21/5</f>
        <v>450</v>
      </c>
    </row>
    <row r="22" spans="1:9" ht="60">
      <c r="A22" s="132">
        <v>14</v>
      </c>
      <c r="B22" s="404" t="s">
        <v>1647</v>
      </c>
      <c r="C22" s="404" t="s">
        <v>1648</v>
      </c>
      <c r="D22" s="406" t="s">
        <v>1649</v>
      </c>
      <c r="E22" s="404" t="s">
        <v>1650</v>
      </c>
      <c r="F22" s="404" t="s">
        <v>342</v>
      </c>
      <c r="G22" s="704">
        <v>900</v>
      </c>
      <c r="H22" s="704">
        <v>1800</v>
      </c>
      <c r="I22" s="704">
        <f t="shared" ref="I22:I48" si="0">H22/5</f>
        <v>360</v>
      </c>
    </row>
    <row r="23" spans="1:9" ht="45">
      <c r="A23" s="132">
        <v>15</v>
      </c>
      <c r="B23" s="407" t="s">
        <v>458</v>
      </c>
      <c r="C23" s="404" t="s">
        <v>1651</v>
      </c>
      <c r="D23" s="408" t="s">
        <v>1652</v>
      </c>
      <c r="E23" s="409" t="s">
        <v>1653</v>
      </c>
      <c r="F23" s="404" t="s">
        <v>342</v>
      </c>
      <c r="G23" s="705">
        <v>900</v>
      </c>
      <c r="H23" s="705">
        <v>1800</v>
      </c>
      <c r="I23" s="704">
        <f t="shared" si="0"/>
        <v>360</v>
      </c>
    </row>
    <row r="24" spans="1:9" ht="15">
      <c r="A24" s="132">
        <v>16</v>
      </c>
      <c r="B24" s="404" t="s">
        <v>770</v>
      </c>
      <c r="C24" s="404" t="s">
        <v>1654</v>
      </c>
      <c r="D24" s="406" t="s">
        <v>1655</v>
      </c>
      <c r="E24" s="404" t="s">
        <v>1656</v>
      </c>
      <c r="F24" s="404" t="s">
        <v>342</v>
      </c>
      <c r="G24" s="704">
        <v>1750</v>
      </c>
      <c r="H24" s="704">
        <v>3500</v>
      </c>
      <c r="I24" s="704">
        <f t="shared" si="0"/>
        <v>700</v>
      </c>
    </row>
    <row r="25" spans="1:9" ht="60">
      <c r="A25" s="132">
        <v>17</v>
      </c>
      <c r="B25" s="404" t="s">
        <v>1657</v>
      </c>
      <c r="C25" s="404" t="s">
        <v>1658</v>
      </c>
      <c r="D25" s="406" t="s">
        <v>1659</v>
      </c>
      <c r="E25" s="410" t="s">
        <v>1660</v>
      </c>
      <c r="F25" s="404" t="s">
        <v>342</v>
      </c>
      <c r="G25" s="705">
        <v>850</v>
      </c>
      <c r="H25" s="705">
        <v>1700</v>
      </c>
      <c r="I25" s="704">
        <f t="shared" si="0"/>
        <v>340</v>
      </c>
    </row>
    <row r="26" spans="1:9" ht="30">
      <c r="A26" s="132">
        <v>18</v>
      </c>
      <c r="B26" s="404" t="s">
        <v>483</v>
      </c>
      <c r="C26" s="404" t="s">
        <v>1661</v>
      </c>
      <c r="D26" s="406" t="s">
        <v>1662</v>
      </c>
      <c r="E26" s="404" t="s">
        <v>1663</v>
      </c>
      <c r="F26" s="404" t="s">
        <v>342</v>
      </c>
      <c r="G26" s="705">
        <v>800</v>
      </c>
      <c r="H26" s="705">
        <v>1600</v>
      </c>
      <c r="I26" s="704">
        <f t="shared" si="0"/>
        <v>320</v>
      </c>
    </row>
    <row r="27" spans="1:9" ht="30">
      <c r="A27" s="132">
        <v>19</v>
      </c>
      <c r="B27" s="404" t="s">
        <v>1041</v>
      </c>
      <c r="C27" s="404" t="s">
        <v>1664</v>
      </c>
      <c r="D27" s="406" t="s">
        <v>1665</v>
      </c>
      <c r="E27" s="404" t="s">
        <v>1666</v>
      </c>
      <c r="F27" s="404" t="s">
        <v>342</v>
      </c>
      <c r="G27" s="705">
        <v>625</v>
      </c>
      <c r="H27" s="705">
        <v>1250</v>
      </c>
      <c r="I27" s="704">
        <f t="shared" si="0"/>
        <v>250</v>
      </c>
    </row>
    <row r="28" spans="1:9" ht="45">
      <c r="A28" s="132">
        <v>20</v>
      </c>
      <c r="B28" s="404" t="s">
        <v>1667</v>
      </c>
      <c r="C28" s="404" t="s">
        <v>1668</v>
      </c>
      <c r="D28" s="406" t="s">
        <v>1669</v>
      </c>
      <c r="E28" s="404" t="s">
        <v>1670</v>
      </c>
      <c r="F28" s="404" t="s">
        <v>342</v>
      </c>
      <c r="G28" s="705">
        <v>625</v>
      </c>
      <c r="H28" s="705">
        <v>1250</v>
      </c>
      <c r="I28" s="704">
        <f t="shared" si="0"/>
        <v>250</v>
      </c>
    </row>
    <row r="29" spans="1:9" ht="30">
      <c r="A29" s="132">
        <v>21</v>
      </c>
      <c r="B29" s="404" t="s">
        <v>756</v>
      </c>
      <c r="C29" s="404" t="s">
        <v>1671</v>
      </c>
      <c r="D29" s="406" t="s">
        <v>1672</v>
      </c>
      <c r="E29" s="404" t="s">
        <v>1673</v>
      </c>
      <c r="F29" s="404" t="s">
        <v>342</v>
      </c>
      <c r="G29" s="705">
        <v>500</v>
      </c>
      <c r="H29" s="705">
        <v>1250</v>
      </c>
      <c r="I29" s="704">
        <f t="shared" si="0"/>
        <v>250</v>
      </c>
    </row>
    <row r="30" spans="1:9" ht="15">
      <c r="A30" s="132">
        <v>22</v>
      </c>
      <c r="B30" s="404" t="s">
        <v>1674</v>
      </c>
      <c r="C30" s="404" t="s">
        <v>1675</v>
      </c>
      <c r="D30" s="406" t="s">
        <v>1676</v>
      </c>
      <c r="E30" s="404" t="s">
        <v>1677</v>
      </c>
      <c r="F30" s="404" t="s">
        <v>342</v>
      </c>
      <c r="G30" s="705">
        <v>500</v>
      </c>
      <c r="H30" s="705">
        <v>500</v>
      </c>
      <c r="I30" s="704">
        <f t="shared" si="0"/>
        <v>100</v>
      </c>
    </row>
    <row r="31" spans="1:9" ht="45">
      <c r="A31" s="132">
        <v>23</v>
      </c>
      <c r="B31" s="404" t="s">
        <v>1678</v>
      </c>
      <c r="C31" s="404" t="s">
        <v>1679</v>
      </c>
      <c r="D31" s="406" t="s">
        <v>1680</v>
      </c>
      <c r="E31" s="404" t="s">
        <v>1681</v>
      </c>
      <c r="F31" s="404" t="s">
        <v>342</v>
      </c>
      <c r="G31" s="705">
        <v>500</v>
      </c>
      <c r="H31" s="705">
        <v>1000</v>
      </c>
      <c r="I31" s="704">
        <f t="shared" si="0"/>
        <v>200</v>
      </c>
    </row>
    <row r="32" spans="1:9" ht="45">
      <c r="A32" s="132">
        <v>24</v>
      </c>
      <c r="B32" s="404" t="s">
        <v>535</v>
      </c>
      <c r="C32" s="404" t="s">
        <v>1682</v>
      </c>
      <c r="D32" s="406" t="s">
        <v>1683</v>
      </c>
      <c r="E32" s="404" t="s">
        <v>1684</v>
      </c>
      <c r="F32" s="404" t="s">
        <v>342</v>
      </c>
      <c r="G32" s="705">
        <v>500</v>
      </c>
      <c r="H32" s="705">
        <v>1000</v>
      </c>
      <c r="I32" s="704">
        <f t="shared" si="0"/>
        <v>200</v>
      </c>
    </row>
    <row r="33" spans="1:9" ht="45">
      <c r="A33" s="132">
        <v>25</v>
      </c>
      <c r="B33" s="404" t="s">
        <v>741</v>
      </c>
      <c r="C33" s="404" t="s">
        <v>1685</v>
      </c>
      <c r="D33" s="406" t="s">
        <v>1686</v>
      </c>
      <c r="E33" s="404" t="s">
        <v>1684</v>
      </c>
      <c r="F33" s="404" t="s">
        <v>342</v>
      </c>
      <c r="G33" s="705">
        <v>500</v>
      </c>
      <c r="H33" s="705">
        <v>1000</v>
      </c>
      <c r="I33" s="704">
        <f t="shared" si="0"/>
        <v>200</v>
      </c>
    </row>
    <row r="34" spans="1:9" ht="45">
      <c r="A34" s="132">
        <v>26</v>
      </c>
      <c r="B34" s="404" t="s">
        <v>459</v>
      </c>
      <c r="C34" s="404" t="s">
        <v>1687</v>
      </c>
      <c r="D34" s="406" t="s">
        <v>1688</v>
      </c>
      <c r="E34" s="404" t="s">
        <v>1689</v>
      </c>
      <c r="F34" s="404" t="s">
        <v>342</v>
      </c>
      <c r="G34" s="704">
        <v>210</v>
      </c>
      <c r="H34" s="704">
        <v>420</v>
      </c>
      <c r="I34" s="704">
        <f t="shared" si="0"/>
        <v>84</v>
      </c>
    </row>
    <row r="35" spans="1:9" ht="15">
      <c r="A35" s="132">
        <v>27</v>
      </c>
      <c r="B35" s="404" t="s">
        <v>1690</v>
      </c>
      <c r="C35" s="404" t="s">
        <v>1691</v>
      </c>
      <c r="D35" s="406" t="s">
        <v>1692</v>
      </c>
      <c r="E35" s="404" t="s">
        <v>1693</v>
      </c>
      <c r="F35" s="404" t="s">
        <v>342</v>
      </c>
      <c r="G35" s="704">
        <v>375</v>
      </c>
      <c r="H35" s="704">
        <v>937.5</v>
      </c>
      <c r="I35" s="704">
        <f t="shared" si="0"/>
        <v>187.5</v>
      </c>
    </row>
    <row r="36" spans="1:9" ht="45">
      <c r="A36" s="132">
        <v>28</v>
      </c>
      <c r="B36" s="404" t="s">
        <v>461</v>
      </c>
      <c r="C36" s="404" t="s">
        <v>1694</v>
      </c>
      <c r="D36" s="406" t="s">
        <v>1695</v>
      </c>
      <c r="E36" s="410" t="s">
        <v>1696</v>
      </c>
      <c r="F36" s="404" t="s">
        <v>342</v>
      </c>
      <c r="G36" s="704">
        <v>500</v>
      </c>
      <c r="H36" s="704">
        <v>1000</v>
      </c>
      <c r="I36" s="704">
        <f t="shared" si="0"/>
        <v>200</v>
      </c>
    </row>
    <row r="37" spans="1:9" ht="60">
      <c r="A37" s="132">
        <v>29</v>
      </c>
      <c r="B37" s="404" t="s">
        <v>1367</v>
      </c>
      <c r="C37" s="404" t="s">
        <v>1697</v>
      </c>
      <c r="D37" s="406" t="s">
        <v>1698</v>
      </c>
      <c r="E37" s="409" t="s">
        <v>1699</v>
      </c>
      <c r="F37" s="404" t="s">
        <v>342</v>
      </c>
      <c r="G37" s="706">
        <v>625</v>
      </c>
      <c r="H37" s="706">
        <v>625</v>
      </c>
      <c r="I37" s="704">
        <f t="shared" si="0"/>
        <v>125</v>
      </c>
    </row>
    <row r="38" spans="1:9" ht="60">
      <c r="A38" s="132">
        <v>30</v>
      </c>
      <c r="B38" s="404" t="s">
        <v>1700</v>
      </c>
      <c r="C38" s="404" t="s">
        <v>1701</v>
      </c>
      <c r="D38" s="408" t="s">
        <v>1702</v>
      </c>
      <c r="E38" s="409" t="s">
        <v>1703</v>
      </c>
      <c r="F38" s="404" t="s">
        <v>342</v>
      </c>
      <c r="G38" s="706">
        <v>625</v>
      </c>
      <c r="H38" s="706">
        <v>625</v>
      </c>
      <c r="I38" s="704">
        <f t="shared" si="0"/>
        <v>125</v>
      </c>
    </row>
    <row r="39" spans="1:9" ht="45">
      <c r="A39" s="132">
        <v>31</v>
      </c>
      <c r="B39" s="404" t="s">
        <v>532</v>
      </c>
      <c r="C39" s="404" t="s">
        <v>1359</v>
      </c>
      <c r="D39" s="408" t="s">
        <v>1704</v>
      </c>
      <c r="E39" s="409" t="s">
        <v>1705</v>
      </c>
      <c r="F39" s="404" t="s">
        <v>342</v>
      </c>
      <c r="G39" s="706">
        <v>625</v>
      </c>
      <c r="H39" s="706">
        <v>625</v>
      </c>
      <c r="I39" s="704">
        <f t="shared" si="0"/>
        <v>125</v>
      </c>
    </row>
    <row r="40" spans="1:9" ht="60">
      <c r="A40" s="132">
        <v>32</v>
      </c>
      <c r="B40" s="404" t="s">
        <v>534</v>
      </c>
      <c r="C40" s="404" t="s">
        <v>1706</v>
      </c>
      <c r="D40" s="408" t="s">
        <v>1707</v>
      </c>
      <c r="E40" s="409" t="s">
        <v>1708</v>
      </c>
      <c r="F40" s="404" t="s">
        <v>342</v>
      </c>
      <c r="G40" s="706">
        <v>625</v>
      </c>
      <c r="H40" s="706">
        <v>625</v>
      </c>
      <c r="I40" s="704">
        <f t="shared" si="0"/>
        <v>125</v>
      </c>
    </row>
    <row r="41" spans="1:9" ht="60">
      <c r="A41" s="132">
        <v>33</v>
      </c>
      <c r="B41" s="404" t="s">
        <v>535</v>
      </c>
      <c r="C41" s="404" t="s">
        <v>1709</v>
      </c>
      <c r="D41" s="408" t="s">
        <v>1710</v>
      </c>
      <c r="E41" s="409" t="s">
        <v>1711</v>
      </c>
      <c r="F41" s="404" t="s">
        <v>342</v>
      </c>
      <c r="G41" s="706">
        <v>625</v>
      </c>
      <c r="H41" s="706">
        <v>625</v>
      </c>
      <c r="I41" s="704">
        <f t="shared" si="0"/>
        <v>125</v>
      </c>
    </row>
    <row r="42" spans="1:9" ht="60">
      <c r="A42" s="132">
        <v>34</v>
      </c>
      <c r="B42" s="404" t="s">
        <v>534</v>
      </c>
      <c r="C42" s="404" t="s">
        <v>1712</v>
      </c>
      <c r="D42" s="408" t="s">
        <v>1713</v>
      </c>
      <c r="E42" s="409" t="s">
        <v>1714</v>
      </c>
      <c r="F42" s="404" t="s">
        <v>342</v>
      </c>
      <c r="G42" s="706">
        <v>625</v>
      </c>
      <c r="H42" s="706">
        <v>625</v>
      </c>
      <c r="I42" s="704">
        <f t="shared" si="0"/>
        <v>125</v>
      </c>
    </row>
    <row r="43" spans="1:9" ht="60">
      <c r="A43" s="132">
        <v>35</v>
      </c>
      <c r="B43" s="404" t="s">
        <v>1715</v>
      </c>
      <c r="C43" s="404" t="s">
        <v>1716</v>
      </c>
      <c r="D43" s="408" t="s">
        <v>1717</v>
      </c>
      <c r="E43" s="409" t="s">
        <v>1718</v>
      </c>
      <c r="F43" s="404" t="s">
        <v>342</v>
      </c>
      <c r="G43" s="706">
        <v>625</v>
      </c>
      <c r="H43" s="706">
        <v>625</v>
      </c>
      <c r="I43" s="704">
        <f t="shared" si="0"/>
        <v>125</v>
      </c>
    </row>
    <row r="44" spans="1:9" ht="60">
      <c r="A44" s="132">
        <v>36</v>
      </c>
      <c r="B44" s="404" t="s">
        <v>532</v>
      </c>
      <c r="C44" s="404" t="s">
        <v>1719</v>
      </c>
      <c r="D44" s="408" t="s">
        <v>1720</v>
      </c>
      <c r="E44" s="409" t="s">
        <v>1721</v>
      </c>
      <c r="F44" s="404" t="s">
        <v>342</v>
      </c>
      <c r="G44" s="706">
        <v>625</v>
      </c>
      <c r="H44" s="706">
        <v>625</v>
      </c>
      <c r="I44" s="704">
        <f t="shared" si="0"/>
        <v>125</v>
      </c>
    </row>
    <row r="45" spans="1:9" ht="60">
      <c r="A45" s="132">
        <v>37</v>
      </c>
      <c r="B45" s="404" t="s">
        <v>1690</v>
      </c>
      <c r="C45" s="404" t="s">
        <v>1722</v>
      </c>
      <c r="D45" s="408" t="s">
        <v>1723</v>
      </c>
      <c r="E45" s="409" t="s">
        <v>1724</v>
      </c>
      <c r="F45" s="404" t="s">
        <v>342</v>
      </c>
      <c r="G45" s="706">
        <v>625</v>
      </c>
      <c r="H45" s="706">
        <v>625</v>
      </c>
      <c r="I45" s="704">
        <f t="shared" si="0"/>
        <v>125</v>
      </c>
    </row>
    <row r="46" spans="1:9" ht="60">
      <c r="A46" s="132">
        <v>38</v>
      </c>
      <c r="B46" s="404" t="s">
        <v>530</v>
      </c>
      <c r="C46" s="404" t="s">
        <v>1725</v>
      </c>
      <c r="D46" s="408" t="s">
        <v>1726</v>
      </c>
      <c r="E46" s="409" t="s">
        <v>1727</v>
      </c>
      <c r="F46" s="404" t="s">
        <v>342</v>
      </c>
      <c r="G46" s="706">
        <v>625</v>
      </c>
      <c r="H46" s="706">
        <v>625</v>
      </c>
      <c r="I46" s="704">
        <f t="shared" si="0"/>
        <v>125</v>
      </c>
    </row>
    <row r="47" spans="1:9" ht="45">
      <c r="A47" s="132">
        <v>39</v>
      </c>
      <c r="B47" s="404" t="s">
        <v>1456</v>
      </c>
      <c r="C47" s="404" t="s">
        <v>1728</v>
      </c>
      <c r="D47" s="408" t="s">
        <v>1729</v>
      </c>
      <c r="E47" s="409" t="s">
        <v>1730</v>
      </c>
      <c r="F47" s="404" t="s">
        <v>342</v>
      </c>
      <c r="G47" s="706">
        <v>625</v>
      </c>
      <c r="H47" s="706">
        <v>625</v>
      </c>
      <c r="I47" s="704">
        <f t="shared" si="0"/>
        <v>125</v>
      </c>
    </row>
    <row r="48" spans="1:9" ht="60">
      <c r="A48" s="132">
        <v>40</v>
      </c>
      <c r="B48" s="404" t="s">
        <v>460</v>
      </c>
      <c r="C48" s="404" t="s">
        <v>721</v>
      </c>
      <c r="D48" s="405">
        <v>13001000445</v>
      </c>
      <c r="E48" s="404" t="s">
        <v>1731</v>
      </c>
      <c r="F48" s="404" t="s">
        <v>342</v>
      </c>
      <c r="G48" s="704">
        <v>500</v>
      </c>
      <c r="H48" s="704">
        <v>500</v>
      </c>
      <c r="I48" s="704">
        <f t="shared" si="0"/>
        <v>100</v>
      </c>
    </row>
    <row r="49" spans="1:9" ht="15">
      <c r="A49" s="132">
        <v>41</v>
      </c>
      <c r="B49" s="132" t="s">
        <v>461</v>
      </c>
      <c r="C49" s="132" t="s">
        <v>1732</v>
      </c>
      <c r="D49" s="411" t="s">
        <v>1733</v>
      </c>
      <c r="E49" s="132" t="s">
        <v>1734</v>
      </c>
      <c r="F49" s="132" t="s">
        <v>1735</v>
      </c>
      <c r="G49" s="698">
        <v>2500</v>
      </c>
      <c r="H49" s="698">
        <v>2500</v>
      </c>
      <c r="I49" s="4"/>
    </row>
    <row r="50" spans="1:9" ht="25.5">
      <c r="A50" s="132">
        <v>42</v>
      </c>
      <c r="B50" s="540" t="s">
        <v>3161</v>
      </c>
      <c r="C50" s="540" t="s">
        <v>3162</v>
      </c>
      <c r="D50" s="540" t="s">
        <v>3163</v>
      </c>
      <c r="E50" s="540" t="s">
        <v>3164</v>
      </c>
      <c r="F50" s="540" t="s">
        <v>342</v>
      </c>
      <c r="G50" s="707">
        <f>H50/3</f>
        <v>2466.6666666666665</v>
      </c>
      <c r="H50" s="707">
        <v>7400</v>
      </c>
      <c r="I50" s="707">
        <f>H50*20%</f>
        <v>1480</v>
      </c>
    </row>
    <row r="51" spans="1:9" ht="15">
      <c r="A51" s="132">
        <v>43</v>
      </c>
      <c r="B51" s="540" t="s">
        <v>1044</v>
      </c>
      <c r="C51" s="540" t="s">
        <v>1346</v>
      </c>
      <c r="D51" s="540" t="s">
        <v>3165</v>
      </c>
      <c r="E51" s="540" t="s">
        <v>1115</v>
      </c>
      <c r="F51" s="540" t="s">
        <v>342</v>
      </c>
      <c r="G51" s="707">
        <v>1125</v>
      </c>
      <c r="H51" s="707">
        <v>3625</v>
      </c>
      <c r="I51" s="707">
        <f t="shared" ref="I51:I61" si="1">H51*20%</f>
        <v>725</v>
      </c>
    </row>
    <row r="52" spans="1:9" ht="25.5">
      <c r="A52" s="132">
        <v>44</v>
      </c>
      <c r="B52" s="540" t="s">
        <v>3166</v>
      </c>
      <c r="C52" s="540" t="s">
        <v>3167</v>
      </c>
      <c r="D52" s="540" t="s">
        <v>3168</v>
      </c>
      <c r="E52" s="540" t="s">
        <v>3169</v>
      </c>
      <c r="F52" s="540" t="s">
        <v>342</v>
      </c>
      <c r="G52" s="707">
        <f t="shared" ref="G52:G61" si="2">H52/3</f>
        <v>400</v>
      </c>
      <c r="H52" s="707">
        <v>1200</v>
      </c>
      <c r="I52" s="707">
        <f t="shared" si="1"/>
        <v>240</v>
      </c>
    </row>
    <row r="53" spans="1:9" ht="25.5">
      <c r="A53" s="132">
        <v>45</v>
      </c>
      <c r="B53" s="540" t="s">
        <v>461</v>
      </c>
      <c r="C53" s="540" t="s">
        <v>3170</v>
      </c>
      <c r="D53" s="540" t="s">
        <v>3171</v>
      </c>
      <c r="E53" s="540" t="s">
        <v>3172</v>
      </c>
      <c r="F53" s="540" t="s">
        <v>342</v>
      </c>
      <c r="G53" s="707">
        <f t="shared" si="2"/>
        <v>1125</v>
      </c>
      <c r="H53" s="707">
        <v>3375</v>
      </c>
      <c r="I53" s="707">
        <f t="shared" si="1"/>
        <v>675</v>
      </c>
    </row>
    <row r="54" spans="1:9" ht="51">
      <c r="A54" s="132">
        <v>46</v>
      </c>
      <c r="B54" s="540" t="s">
        <v>1809</v>
      </c>
      <c r="C54" s="540" t="s">
        <v>3173</v>
      </c>
      <c r="D54" s="540" t="s">
        <v>3174</v>
      </c>
      <c r="E54" s="540" t="s">
        <v>3175</v>
      </c>
      <c r="F54" s="540" t="s">
        <v>342</v>
      </c>
      <c r="G54" s="707">
        <f t="shared" si="2"/>
        <v>1400</v>
      </c>
      <c r="H54" s="707">
        <v>4200</v>
      </c>
      <c r="I54" s="707">
        <f t="shared" si="1"/>
        <v>840</v>
      </c>
    </row>
    <row r="55" spans="1:9" ht="15">
      <c r="A55" s="132">
        <v>47</v>
      </c>
      <c r="B55" s="540" t="s">
        <v>3176</v>
      </c>
      <c r="C55" s="540" t="s">
        <v>700</v>
      </c>
      <c r="D55" s="540" t="s">
        <v>3177</v>
      </c>
      <c r="E55" s="540" t="s">
        <v>3178</v>
      </c>
      <c r="F55" s="540" t="s">
        <v>342</v>
      </c>
      <c r="G55" s="707">
        <f t="shared" si="2"/>
        <v>1250</v>
      </c>
      <c r="H55" s="707">
        <v>3750</v>
      </c>
      <c r="I55" s="707">
        <f t="shared" si="1"/>
        <v>750</v>
      </c>
    </row>
    <row r="56" spans="1:9" ht="51">
      <c r="A56" s="132">
        <v>48</v>
      </c>
      <c r="B56" s="540" t="s">
        <v>3179</v>
      </c>
      <c r="C56" s="540" t="s">
        <v>3180</v>
      </c>
      <c r="D56" s="540" t="s">
        <v>3181</v>
      </c>
      <c r="E56" s="540" t="s">
        <v>3182</v>
      </c>
      <c r="F56" s="540" t="s">
        <v>342</v>
      </c>
      <c r="G56" s="707">
        <f t="shared" si="2"/>
        <v>900</v>
      </c>
      <c r="H56" s="707">
        <v>2700</v>
      </c>
      <c r="I56" s="707">
        <f t="shared" si="1"/>
        <v>540</v>
      </c>
    </row>
    <row r="57" spans="1:9" ht="63.75">
      <c r="A57" s="132">
        <v>49</v>
      </c>
      <c r="B57" s="540" t="s">
        <v>3183</v>
      </c>
      <c r="C57" s="540" t="s">
        <v>3184</v>
      </c>
      <c r="D57" s="540" t="s">
        <v>3185</v>
      </c>
      <c r="E57" s="540" t="s">
        <v>3186</v>
      </c>
      <c r="F57" s="540" t="s">
        <v>342</v>
      </c>
      <c r="G57" s="707">
        <f t="shared" si="2"/>
        <v>900</v>
      </c>
      <c r="H57" s="707">
        <v>2700</v>
      </c>
      <c r="I57" s="707">
        <f t="shared" si="1"/>
        <v>540</v>
      </c>
    </row>
    <row r="58" spans="1:9" ht="38.25">
      <c r="A58" s="132">
        <v>50</v>
      </c>
      <c r="B58" s="540" t="s">
        <v>3187</v>
      </c>
      <c r="C58" s="540" t="s">
        <v>3188</v>
      </c>
      <c r="D58" s="540" t="s">
        <v>3189</v>
      </c>
      <c r="E58" s="540" t="s">
        <v>3190</v>
      </c>
      <c r="F58" s="540" t="s">
        <v>342</v>
      </c>
      <c r="G58" s="707">
        <f t="shared" si="2"/>
        <v>625</v>
      </c>
      <c r="H58" s="707">
        <v>1875</v>
      </c>
      <c r="I58" s="707">
        <f t="shared" si="1"/>
        <v>375</v>
      </c>
    </row>
    <row r="59" spans="1:9" ht="38.25">
      <c r="A59" s="132">
        <v>51</v>
      </c>
      <c r="B59" s="540" t="s">
        <v>3191</v>
      </c>
      <c r="C59" s="540" t="s">
        <v>1725</v>
      </c>
      <c r="D59" s="540" t="s">
        <v>3192</v>
      </c>
      <c r="E59" s="540" t="s">
        <v>3193</v>
      </c>
      <c r="F59" s="540" t="s">
        <v>342</v>
      </c>
      <c r="G59" s="707">
        <f t="shared" si="2"/>
        <v>375</v>
      </c>
      <c r="H59" s="707">
        <v>1125</v>
      </c>
      <c r="I59" s="707">
        <f t="shared" si="1"/>
        <v>225</v>
      </c>
    </row>
    <row r="60" spans="1:9" ht="15">
      <c r="A60" s="132">
        <v>52</v>
      </c>
      <c r="B60" s="540" t="s">
        <v>1788</v>
      </c>
      <c r="C60" s="540" t="s">
        <v>3194</v>
      </c>
      <c r="D60" s="540" t="s">
        <v>3195</v>
      </c>
      <c r="E60" s="540" t="s">
        <v>3196</v>
      </c>
      <c r="F60" s="540" t="s">
        <v>342</v>
      </c>
      <c r="G60" s="707">
        <f t="shared" si="2"/>
        <v>625</v>
      </c>
      <c r="H60" s="708">
        <v>1875</v>
      </c>
      <c r="I60" s="707">
        <f t="shared" si="1"/>
        <v>375</v>
      </c>
    </row>
    <row r="61" spans="1:9" ht="38.25">
      <c r="A61" s="132">
        <v>53</v>
      </c>
      <c r="B61" s="540" t="s">
        <v>755</v>
      </c>
      <c r="C61" s="540" t="s">
        <v>1725</v>
      </c>
      <c r="D61" s="540" t="s">
        <v>3168</v>
      </c>
      <c r="E61" s="540" t="s">
        <v>3197</v>
      </c>
      <c r="F61" s="540" t="s">
        <v>342</v>
      </c>
      <c r="G61" s="707">
        <f t="shared" si="2"/>
        <v>625</v>
      </c>
      <c r="H61" s="707">
        <v>1875</v>
      </c>
      <c r="I61" s="707">
        <f t="shared" si="1"/>
        <v>375</v>
      </c>
    </row>
    <row r="62" spans="1:9" ht="15">
      <c r="A62" s="121" t="s">
        <v>272</v>
      </c>
      <c r="B62" s="121"/>
      <c r="C62" s="121"/>
      <c r="D62" s="121"/>
      <c r="E62" s="121"/>
      <c r="F62" s="132"/>
      <c r="G62" s="4"/>
      <c r="H62" s="4"/>
      <c r="I62" s="4"/>
    </row>
    <row r="63" spans="1:9" ht="15">
      <c r="A63" s="121"/>
      <c r="B63" s="133"/>
      <c r="C63" s="133"/>
      <c r="D63" s="133"/>
      <c r="E63" s="133"/>
      <c r="F63" s="121" t="s">
        <v>434</v>
      </c>
      <c r="G63" s="120">
        <f>SUM(G9:G62)</f>
        <v>54176.666666666664</v>
      </c>
      <c r="H63" s="120">
        <f>SUM(H9:H62)</f>
        <v>80582.5</v>
      </c>
      <c r="I63" s="120">
        <f>SUM(I9:I62)</f>
        <v>15616.5</v>
      </c>
    </row>
    <row r="64" spans="1:9" ht="15">
      <c r="A64" s="290"/>
      <c r="B64" s="290"/>
      <c r="C64" s="290"/>
      <c r="D64" s="290"/>
      <c r="E64" s="290"/>
      <c r="F64" s="290"/>
      <c r="G64" s="290"/>
      <c r="H64" s="246"/>
      <c r="I64" s="246"/>
    </row>
    <row r="65" spans="1:9" ht="15">
      <c r="A65" s="291" t="s">
        <v>443</v>
      </c>
      <c r="B65" s="291"/>
      <c r="C65" s="290"/>
      <c r="D65" s="290"/>
      <c r="E65" s="290"/>
      <c r="F65" s="290"/>
      <c r="G65" s="290"/>
      <c r="H65" s="246"/>
      <c r="I65" s="246"/>
    </row>
    <row r="66" spans="1:9" ht="15">
      <c r="A66" s="291"/>
      <c r="B66" s="291"/>
      <c r="C66" s="290"/>
      <c r="D66" s="290"/>
      <c r="E66" s="290"/>
      <c r="F66" s="290"/>
      <c r="G66" s="290"/>
      <c r="H66" s="246"/>
      <c r="I66" s="246"/>
    </row>
    <row r="67" spans="1:9" ht="15">
      <c r="A67" s="291"/>
      <c r="B67" s="291"/>
      <c r="C67" s="246"/>
      <c r="D67" s="246"/>
      <c r="E67" s="246"/>
      <c r="F67" s="246"/>
      <c r="G67" s="246"/>
      <c r="H67" s="246"/>
      <c r="I67" s="246"/>
    </row>
    <row r="68" spans="1:9" ht="15">
      <c r="A68" s="291"/>
      <c r="B68" s="291"/>
      <c r="C68" s="246"/>
      <c r="D68" s="246"/>
      <c r="E68" s="246"/>
      <c r="F68" s="246"/>
      <c r="G68" s="246"/>
      <c r="H68" s="246"/>
      <c r="I68" s="246"/>
    </row>
    <row r="69" spans="1:9">
      <c r="A69" s="287"/>
      <c r="B69" s="287"/>
      <c r="C69" s="287"/>
      <c r="D69" s="287"/>
      <c r="E69" s="287"/>
      <c r="F69" s="287"/>
      <c r="G69" s="287"/>
      <c r="H69" s="287"/>
      <c r="I69" s="287"/>
    </row>
    <row r="70" spans="1:9" ht="15">
      <c r="A70" s="252" t="s">
        <v>99</v>
      </c>
      <c r="B70" s="252"/>
      <c r="C70" s="246"/>
      <c r="D70" s="246"/>
      <c r="E70" s="246"/>
      <c r="F70" s="246"/>
      <c r="G70" s="246"/>
      <c r="H70" s="246"/>
      <c r="I70" s="246"/>
    </row>
    <row r="71" spans="1:9" ht="15">
      <c r="A71" s="246"/>
      <c r="B71" s="246"/>
      <c r="C71" s="246"/>
      <c r="D71" s="246"/>
      <c r="E71" s="246"/>
      <c r="F71" s="246"/>
      <c r="G71" s="246"/>
      <c r="H71" s="246"/>
      <c r="I71" s="246"/>
    </row>
    <row r="72" spans="1:9" ht="15">
      <c r="A72" s="246"/>
      <c r="B72" s="246"/>
      <c r="C72" s="246"/>
      <c r="D72" s="246"/>
      <c r="E72" s="250"/>
      <c r="F72" s="250"/>
      <c r="G72" s="250"/>
      <c r="H72" s="246"/>
      <c r="I72" s="246"/>
    </row>
    <row r="73" spans="1:9" ht="15">
      <c r="A73" s="252"/>
      <c r="B73" s="252"/>
      <c r="C73" s="252" t="s">
        <v>385</v>
      </c>
      <c r="D73" s="252"/>
      <c r="E73" s="252"/>
      <c r="F73" s="252"/>
      <c r="G73" s="252"/>
      <c r="H73" s="246"/>
      <c r="I73" s="246"/>
    </row>
    <row r="74" spans="1:9" ht="15">
      <c r="A74" s="246"/>
      <c r="B74" s="246"/>
      <c r="C74" s="246" t="s">
        <v>384</v>
      </c>
      <c r="D74" s="246"/>
      <c r="E74" s="246"/>
      <c r="F74" s="246"/>
      <c r="G74" s="246"/>
      <c r="H74" s="246"/>
      <c r="I74" s="246"/>
    </row>
    <row r="75" spans="1:9">
      <c r="A75" s="254"/>
      <c r="B75" s="254"/>
      <c r="C75" s="254" t="s">
        <v>131</v>
      </c>
      <c r="D75" s="254"/>
      <c r="E75" s="254"/>
      <c r="F75" s="254"/>
      <c r="G75" s="254"/>
    </row>
  </sheetData>
  <mergeCells count="2">
    <mergeCell ref="I1:J1"/>
    <mergeCell ref="I2:J2"/>
  </mergeCells>
  <dataValidations count="1">
    <dataValidation type="list" allowBlank="1" showInputMessage="1" showErrorMessage="1" sqref="F53 F50:F51">
      <formula1>$J$8:$J$10</formula1>
    </dataValidation>
  </dataValidations>
  <printOptions gridLines="1"/>
  <pageMargins left="0.25" right="0.25" top="0.75" bottom="0.75" header="0.3" footer="0.3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view="pageBreakPreview" topLeftCell="A22" zoomScale="70" zoomScaleSheetLayoutView="70" workbookViewId="0">
      <selection activeCell="D27" sqref="D27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108" t="s">
        <v>448</v>
      </c>
      <c r="B1" s="111"/>
      <c r="C1" s="111"/>
      <c r="D1" s="111"/>
      <c r="E1" s="111"/>
      <c r="F1" s="111"/>
      <c r="G1" s="720" t="s">
        <v>101</v>
      </c>
      <c r="H1" s="720"/>
    </row>
    <row r="2" spans="1:8" ht="15">
      <c r="A2" s="110" t="s">
        <v>132</v>
      </c>
      <c r="B2" s="111"/>
      <c r="C2" s="111"/>
      <c r="D2" s="111"/>
      <c r="E2" s="111"/>
      <c r="F2" s="111"/>
      <c r="G2" s="718" t="s">
        <v>450</v>
      </c>
      <c r="H2" s="718"/>
    </row>
    <row r="3" spans="1:8" ht="15">
      <c r="A3" s="110"/>
      <c r="B3" s="110"/>
      <c r="C3" s="110"/>
      <c r="D3" s="110"/>
      <c r="E3" s="110"/>
      <c r="F3" s="110"/>
      <c r="G3" s="225"/>
      <c r="H3" s="225"/>
    </row>
    <row r="4" spans="1:8" ht="15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1"/>
      <c r="F4" s="111"/>
      <c r="G4" s="110"/>
      <c r="H4" s="110"/>
    </row>
    <row r="5" spans="1:8" ht="15">
      <c r="A5" s="137" t="s">
        <v>1600</v>
      </c>
      <c r="B5" s="114"/>
      <c r="C5" s="114"/>
      <c r="D5" s="114"/>
      <c r="E5" s="114"/>
      <c r="F5" s="114"/>
      <c r="G5" s="115"/>
      <c r="H5" s="115"/>
    </row>
    <row r="6" spans="1:8" ht="15">
      <c r="A6" s="111"/>
      <c r="B6" s="111"/>
      <c r="C6" s="111"/>
      <c r="D6" s="111"/>
      <c r="E6" s="111"/>
      <c r="F6" s="111"/>
      <c r="G6" s="110"/>
      <c r="H6" s="110"/>
    </row>
    <row r="7" spans="1:8" ht="15">
      <c r="A7" s="224"/>
      <c r="B7" s="224"/>
      <c r="C7" s="324"/>
      <c r="D7" s="224"/>
      <c r="E7" s="224"/>
      <c r="F7" s="224"/>
      <c r="G7" s="112"/>
      <c r="H7" s="112"/>
    </row>
    <row r="8" spans="1:8" ht="45">
      <c r="A8" s="124" t="s">
        <v>335</v>
      </c>
      <c r="B8" s="124" t="s">
        <v>336</v>
      </c>
      <c r="C8" s="124" t="s">
        <v>221</v>
      </c>
      <c r="D8" s="124" t="s">
        <v>339</v>
      </c>
      <c r="E8" s="124" t="s">
        <v>338</v>
      </c>
      <c r="F8" s="124" t="s">
        <v>380</v>
      </c>
      <c r="G8" s="113" t="s">
        <v>10</v>
      </c>
      <c r="H8" s="113" t="s">
        <v>9</v>
      </c>
    </row>
    <row r="9" spans="1:8" ht="67.5">
      <c r="A9" s="401" t="s">
        <v>1736</v>
      </c>
      <c r="B9" s="401" t="s">
        <v>1737</v>
      </c>
      <c r="C9" s="15">
        <v>1023002871</v>
      </c>
      <c r="D9" s="401" t="s">
        <v>5321</v>
      </c>
      <c r="E9" s="401" t="s">
        <v>5322</v>
      </c>
      <c r="F9" s="361">
        <v>50</v>
      </c>
      <c r="G9" s="412">
        <v>10500</v>
      </c>
      <c r="H9" s="412">
        <v>10500</v>
      </c>
    </row>
    <row r="10" spans="1:8" ht="54">
      <c r="A10" s="401" t="s">
        <v>1738</v>
      </c>
      <c r="B10" s="401" t="s">
        <v>700</v>
      </c>
      <c r="C10" s="15">
        <v>56001016809</v>
      </c>
      <c r="D10" s="401" t="s">
        <v>5324</v>
      </c>
      <c r="E10" s="401" t="s">
        <v>5323</v>
      </c>
      <c r="F10" s="361">
        <v>12</v>
      </c>
      <c r="G10" s="412">
        <v>600</v>
      </c>
      <c r="H10" s="412">
        <v>600</v>
      </c>
    </row>
    <row r="11" spans="1:8" ht="54">
      <c r="A11" s="401" t="s">
        <v>1739</v>
      </c>
      <c r="B11" s="401" t="s">
        <v>1740</v>
      </c>
      <c r="C11" s="15">
        <v>1027071660</v>
      </c>
      <c r="D11" s="401" t="s">
        <v>5326</v>
      </c>
      <c r="E11" s="401" t="s">
        <v>5325</v>
      </c>
      <c r="F11" s="361">
        <v>11</v>
      </c>
      <c r="G11" s="412">
        <v>400</v>
      </c>
      <c r="H11" s="412">
        <v>400</v>
      </c>
    </row>
    <row r="12" spans="1:8" ht="54">
      <c r="A12" s="401" t="s">
        <v>1741</v>
      </c>
      <c r="B12" s="401" t="s">
        <v>1742</v>
      </c>
      <c r="C12" s="15">
        <v>1027034639</v>
      </c>
      <c r="D12" s="401" t="s">
        <v>5326</v>
      </c>
      <c r="E12" s="401" t="s">
        <v>5327</v>
      </c>
      <c r="F12" s="361">
        <v>11</v>
      </c>
      <c r="G12" s="412">
        <v>400</v>
      </c>
      <c r="H12" s="412">
        <v>400</v>
      </c>
    </row>
    <row r="13" spans="1:8" ht="54">
      <c r="A13" s="401" t="s">
        <v>1400</v>
      </c>
      <c r="B13" s="401" t="s">
        <v>1743</v>
      </c>
      <c r="C13" s="15">
        <v>48001017479</v>
      </c>
      <c r="D13" s="401" t="s">
        <v>5326</v>
      </c>
      <c r="E13" s="401" t="s">
        <v>5328</v>
      </c>
      <c r="F13" s="361">
        <v>12</v>
      </c>
      <c r="G13" s="412">
        <v>400</v>
      </c>
      <c r="H13" s="412">
        <v>400</v>
      </c>
    </row>
    <row r="14" spans="1:8" ht="67.5">
      <c r="A14" s="401" t="s">
        <v>1041</v>
      </c>
      <c r="B14" s="401" t="s">
        <v>1744</v>
      </c>
      <c r="C14" s="15">
        <v>29001001111</v>
      </c>
      <c r="D14" s="401" t="s">
        <v>5321</v>
      </c>
      <c r="E14" s="401" t="s">
        <v>5322</v>
      </c>
      <c r="F14" s="361">
        <v>45</v>
      </c>
      <c r="G14" s="412">
        <v>10000</v>
      </c>
      <c r="H14" s="412">
        <v>10000</v>
      </c>
    </row>
    <row r="15" spans="1:8" ht="67.5">
      <c r="A15" s="401" t="s">
        <v>773</v>
      </c>
      <c r="B15" s="401" t="s">
        <v>1745</v>
      </c>
      <c r="C15" s="411" t="s">
        <v>1746</v>
      </c>
      <c r="D15" s="401" t="s">
        <v>5321</v>
      </c>
      <c r="E15" s="401" t="s">
        <v>5322</v>
      </c>
      <c r="F15" s="361">
        <v>30</v>
      </c>
      <c r="G15" s="412">
        <v>5000</v>
      </c>
      <c r="H15" s="412">
        <v>5000</v>
      </c>
    </row>
    <row r="16" spans="1:8" ht="60">
      <c r="A16" s="132" t="s">
        <v>483</v>
      </c>
      <c r="B16" s="132" t="s">
        <v>1661</v>
      </c>
      <c r="C16" s="413" t="s">
        <v>1662</v>
      </c>
      <c r="D16" s="132" t="s">
        <v>1747</v>
      </c>
      <c r="E16" s="132" t="s">
        <v>1748</v>
      </c>
      <c r="F16" s="414">
        <v>5</v>
      </c>
      <c r="G16" s="396">
        <v>175</v>
      </c>
      <c r="H16" s="396">
        <v>175</v>
      </c>
    </row>
    <row r="17" spans="1:8" ht="60">
      <c r="A17" s="132" t="s">
        <v>535</v>
      </c>
      <c r="B17" s="132" t="s">
        <v>1645</v>
      </c>
      <c r="C17" s="415">
        <v>65002007395</v>
      </c>
      <c r="D17" s="132" t="s">
        <v>1747</v>
      </c>
      <c r="E17" s="132" t="s">
        <v>1748</v>
      </c>
      <c r="F17" s="414">
        <v>5</v>
      </c>
      <c r="G17" s="396">
        <v>175</v>
      </c>
      <c r="H17" s="396">
        <v>175</v>
      </c>
    </row>
    <row r="18" spans="1:8" ht="60">
      <c r="A18" s="132" t="s">
        <v>535</v>
      </c>
      <c r="B18" s="132" t="s">
        <v>1682</v>
      </c>
      <c r="C18" s="413" t="s">
        <v>1683</v>
      </c>
      <c r="D18" s="132" t="s">
        <v>1747</v>
      </c>
      <c r="E18" s="132" t="s">
        <v>1748</v>
      </c>
      <c r="F18" s="414">
        <v>5</v>
      </c>
      <c r="G18" s="396">
        <v>175</v>
      </c>
      <c r="H18" s="396">
        <v>175</v>
      </c>
    </row>
    <row r="19" spans="1:8" ht="60">
      <c r="A19" s="132" t="s">
        <v>461</v>
      </c>
      <c r="B19" s="132" t="s">
        <v>1694</v>
      </c>
      <c r="C19" s="413" t="s">
        <v>1695</v>
      </c>
      <c r="D19" s="132" t="s">
        <v>1747</v>
      </c>
      <c r="E19" s="132" t="s">
        <v>1748</v>
      </c>
      <c r="F19" s="414">
        <v>5</v>
      </c>
      <c r="G19" s="396">
        <v>175</v>
      </c>
      <c r="H19" s="396">
        <v>175</v>
      </c>
    </row>
    <row r="20" spans="1:8" ht="60">
      <c r="A20" s="132" t="s">
        <v>1657</v>
      </c>
      <c r="B20" s="132" t="s">
        <v>1658</v>
      </c>
      <c r="C20" s="413" t="s">
        <v>1659</v>
      </c>
      <c r="D20" s="132" t="s">
        <v>1747</v>
      </c>
      <c r="E20" s="132" t="s">
        <v>1748</v>
      </c>
      <c r="F20" s="414">
        <v>5</v>
      </c>
      <c r="G20" s="396">
        <v>175</v>
      </c>
      <c r="H20" s="396">
        <v>175</v>
      </c>
    </row>
    <row r="21" spans="1:8" ht="60">
      <c r="A21" s="132" t="s">
        <v>458</v>
      </c>
      <c r="B21" s="132" t="s">
        <v>1651</v>
      </c>
      <c r="C21" s="413" t="s">
        <v>1652</v>
      </c>
      <c r="D21" s="132" t="s">
        <v>1747</v>
      </c>
      <c r="E21" s="132" t="s">
        <v>1748</v>
      </c>
      <c r="F21" s="414">
        <v>5</v>
      </c>
      <c r="G21" s="396">
        <v>175</v>
      </c>
      <c r="H21" s="396">
        <v>175</v>
      </c>
    </row>
    <row r="22" spans="1:8" ht="60">
      <c r="A22" s="132" t="s">
        <v>1647</v>
      </c>
      <c r="B22" s="132" t="s">
        <v>1648</v>
      </c>
      <c r="C22" s="413" t="s">
        <v>1649</v>
      </c>
      <c r="D22" s="132" t="s">
        <v>1747</v>
      </c>
      <c r="E22" s="132" t="s">
        <v>1748</v>
      </c>
      <c r="F22" s="414">
        <v>5</v>
      </c>
      <c r="G22" s="396">
        <v>175</v>
      </c>
      <c r="H22" s="396">
        <v>175</v>
      </c>
    </row>
    <row r="23" spans="1:8" ht="60">
      <c r="A23" s="132" t="s">
        <v>1678</v>
      </c>
      <c r="B23" s="132" t="s">
        <v>1679</v>
      </c>
      <c r="C23" s="413" t="s">
        <v>1680</v>
      </c>
      <c r="D23" s="132" t="s">
        <v>1747</v>
      </c>
      <c r="E23" s="132" t="s">
        <v>1748</v>
      </c>
      <c r="F23" s="414">
        <v>5</v>
      </c>
      <c r="G23" s="396">
        <v>175</v>
      </c>
      <c r="H23" s="396">
        <v>175</v>
      </c>
    </row>
    <row r="24" spans="1:8" ht="60">
      <c r="A24" s="132" t="s">
        <v>741</v>
      </c>
      <c r="B24" s="132" t="s">
        <v>1685</v>
      </c>
      <c r="C24" s="413" t="s">
        <v>1686</v>
      </c>
      <c r="D24" s="132" t="s">
        <v>1747</v>
      </c>
      <c r="E24" s="132" t="s">
        <v>1748</v>
      </c>
      <c r="F24" s="414">
        <v>5</v>
      </c>
      <c r="G24" s="396">
        <v>175</v>
      </c>
      <c r="H24" s="396">
        <v>175</v>
      </c>
    </row>
    <row r="25" spans="1:8" ht="15">
      <c r="A25" s="121"/>
      <c r="B25" s="121"/>
      <c r="C25" s="121"/>
      <c r="D25" s="121"/>
      <c r="E25" s="121"/>
      <c r="F25" s="121"/>
      <c r="G25" s="4"/>
      <c r="H25" s="4"/>
    </row>
    <row r="26" spans="1:8" ht="15">
      <c r="A26" s="121"/>
      <c r="B26" s="121"/>
      <c r="C26" s="121"/>
      <c r="D26" s="121"/>
      <c r="E26" s="121"/>
      <c r="F26" s="121"/>
      <c r="G26" s="4"/>
      <c r="H26" s="4"/>
    </row>
    <row r="27" spans="1:8" ht="15">
      <c r="A27" s="121"/>
      <c r="B27" s="121"/>
      <c r="C27" s="121"/>
      <c r="D27" s="121"/>
      <c r="E27" s="121"/>
      <c r="F27" s="121"/>
      <c r="G27" s="4"/>
      <c r="H27" s="4"/>
    </row>
    <row r="28" spans="1:8" ht="15">
      <c r="A28" s="121"/>
      <c r="B28" s="121"/>
      <c r="C28" s="121"/>
      <c r="D28" s="121"/>
      <c r="E28" s="121"/>
      <c r="F28" s="121"/>
      <c r="G28" s="4"/>
      <c r="H28" s="4"/>
    </row>
    <row r="29" spans="1:8" ht="15">
      <c r="A29" s="121"/>
      <c r="B29" s="121"/>
      <c r="C29" s="121"/>
      <c r="D29" s="121"/>
      <c r="E29" s="121"/>
      <c r="F29" s="121"/>
      <c r="G29" s="4"/>
      <c r="H29" s="4"/>
    </row>
    <row r="30" spans="1:8" ht="15">
      <c r="A30" s="133"/>
      <c r="B30" s="133"/>
      <c r="C30" s="133"/>
      <c r="D30" s="133"/>
      <c r="E30" s="133"/>
      <c r="F30" s="133" t="s">
        <v>334</v>
      </c>
      <c r="G30" s="120">
        <f>SUM(G9:G29)</f>
        <v>28875</v>
      </c>
      <c r="H30" s="120">
        <f>SUM(H9:H29)</f>
        <v>28875</v>
      </c>
    </row>
    <row r="31" spans="1:8" ht="15">
      <c r="A31" s="290"/>
      <c r="B31" s="290"/>
      <c r="C31" s="290"/>
      <c r="D31" s="290"/>
      <c r="E31" s="290"/>
      <c r="F31" s="290"/>
      <c r="G31" s="246"/>
      <c r="H31" s="246"/>
    </row>
    <row r="32" spans="1:8" ht="15">
      <c r="A32" s="291" t="s">
        <v>444</v>
      </c>
      <c r="B32" s="290"/>
      <c r="C32" s="290"/>
      <c r="D32" s="290"/>
      <c r="E32" s="290"/>
      <c r="F32" s="290"/>
      <c r="G32" s="246"/>
      <c r="H32" s="246"/>
    </row>
    <row r="33" spans="1:8" ht="15">
      <c r="A33" s="291"/>
      <c r="B33" s="290"/>
      <c r="C33" s="290"/>
      <c r="D33" s="290"/>
      <c r="E33" s="290"/>
      <c r="F33" s="290"/>
      <c r="G33" s="246"/>
      <c r="H33" s="246"/>
    </row>
    <row r="34" spans="1:8" ht="15">
      <c r="A34" s="291"/>
      <c r="B34" s="246"/>
      <c r="C34" s="246"/>
      <c r="D34" s="246"/>
      <c r="E34" s="246"/>
      <c r="F34" s="246"/>
      <c r="G34" s="246"/>
      <c r="H34" s="246"/>
    </row>
    <row r="35" spans="1:8" ht="15">
      <c r="A35" s="291"/>
      <c r="B35" s="246"/>
      <c r="C35" s="246"/>
      <c r="D35" s="246"/>
      <c r="E35" s="246"/>
      <c r="F35" s="246"/>
      <c r="G35" s="246"/>
      <c r="H35" s="246"/>
    </row>
    <row r="36" spans="1:8">
      <c r="A36" s="287"/>
      <c r="B36" s="287"/>
      <c r="C36" s="287"/>
      <c r="D36" s="287"/>
      <c r="E36" s="287"/>
      <c r="F36" s="287"/>
      <c r="G36" s="287"/>
      <c r="H36" s="287"/>
    </row>
    <row r="37" spans="1:8" ht="15">
      <c r="A37" s="252" t="s">
        <v>99</v>
      </c>
      <c r="B37" s="246"/>
      <c r="C37" s="246"/>
      <c r="D37" s="246"/>
      <c r="E37" s="246"/>
      <c r="F37" s="246"/>
      <c r="G37" s="246"/>
      <c r="H37" s="246"/>
    </row>
    <row r="38" spans="1:8" ht="15">
      <c r="A38" s="246"/>
      <c r="B38" s="246"/>
      <c r="C38" s="246"/>
      <c r="D38" s="246"/>
      <c r="E38" s="246"/>
      <c r="F38" s="246"/>
      <c r="G38" s="246"/>
      <c r="H38" s="246"/>
    </row>
    <row r="39" spans="1:8" ht="15">
      <c r="A39" s="246"/>
      <c r="B39" s="246"/>
      <c r="C39" s="246"/>
      <c r="D39" s="246"/>
      <c r="E39" s="246"/>
      <c r="F39" s="246"/>
      <c r="G39" s="246"/>
      <c r="H39" s="253"/>
    </row>
    <row r="40" spans="1:8" ht="15">
      <c r="A40" s="252"/>
      <c r="B40" s="252" t="s">
        <v>265</v>
      </c>
      <c r="C40" s="252"/>
      <c r="D40" s="252"/>
      <c r="E40" s="252"/>
      <c r="F40" s="252"/>
      <c r="G40" s="246"/>
      <c r="H40" s="253"/>
    </row>
    <row r="41" spans="1:8" ht="15">
      <c r="A41" s="246"/>
      <c r="B41" s="246" t="s">
        <v>264</v>
      </c>
      <c r="C41" s="246"/>
      <c r="D41" s="246"/>
      <c r="E41" s="246"/>
      <c r="F41" s="246"/>
      <c r="G41" s="246"/>
      <c r="H41" s="253"/>
    </row>
    <row r="42" spans="1:8">
      <c r="A42" s="254"/>
      <c r="B42" s="254" t="s">
        <v>131</v>
      </c>
      <c r="C42" s="254"/>
      <c r="D42" s="254"/>
      <c r="E42" s="254"/>
      <c r="F42" s="254"/>
      <c r="G42" s="247"/>
      <c r="H42" s="247"/>
    </row>
  </sheetData>
  <mergeCells count="2">
    <mergeCell ref="G1:H1"/>
    <mergeCell ref="G2:H2"/>
  </mergeCells>
  <printOptions gridLines="1"/>
  <pageMargins left="0.25" right="0.25" top="0.75" bottom="0.75" header="0.3" footer="0.3"/>
  <pageSetup scale="5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"/>
    </sheetView>
  </sheetViews>
  <sheetFormatPr defaultRowHeight="12.75"/>
  <cols>
    <col min="1" max="1" width="5.42578125" style="247" customWidth="1"/>
    <col min="2" max="2" width="13.140625" style="247" customWidth="1"/>
    <col min="3" max="3" width="15.140625" style="247" customWidth="1"/>
    <col min="4" max="4" width="18" style="247" customWidth="1"/>
    <col min="5" max="5" width="20.5703125" style="247" customWidth="1"/>
    <col min="6" max="6" width="21.28515625" style="247" customWidth="1"/>
    <col min="7" max="7" width="15.140625" style="247" customWidth="1"/>
    <col min="8" max="8" width="15.5703125" style="247" customWidth="1"/>
    <col min="9" max="9" width="13.42578125" style="247" customWidth="1"/>
    <col min="10" max="10" width="0" style="247" hidden="1" customWidth="1"/>
    <col min="11" max="16384" width="9.140625" style="247"/>
  </cols>
  <sheetData>
    <row r="1" spans="1:10" ht="15">
      <c r="A1" s="108" t="s">
        <v>449</v>
      </c>
      <c r="B1" s="108"/>
      <c r="C1" s="111"/>
      <c r="D1" s="111"/>
      <c r="E1" s="111"/>
      <c r="F1" s="111"/>
      <c r="G1" s="720" t="s">
        <v>101</v>
      </c>
      <c r="H1" s="720"/>
    </row>
    <row r="2" spans="1:10" ht="15">
      <c r="A2" s="110" t="s">
        <v>132</v>
      </c>
      <c r="B2" s="108"/>
      <c r="C2" s="111"/>
      <c r="D2" s="111"/>
      <c r="E2" s="111"/>
      <c r="F2" s="111"/>
      <c r="G2" s="718" t="s">
        <v>450</v>
      </c>
      <c r="H2" s="718"/>
    </row>
    <row r="3" spans="1:10" ht="15">
      <c r="A3" s="110"/>
      <c r="B3" s="110"/>
      <c r="C3" s="110"/>
      <c r="D3" s="110"/>
      <c r="E3" s="110"/>
      <c r="F3" s="110"/>
      <c r="G3" s="281"/>
      <c r="H3" s="281"/>
    </row>
    <row r="4" spans="1:10" ht="15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1"/>
      <c r="F4" s="111"/>
      <c r="G4" s="110"/>
      <c r="H4" s="110"/>
    </row>
    <row r="5" spans="1:10" ht="15">
      <c r="A5" s="137" t="s">
        <v>1600</v>
      </c>
      <c r="B5" s="114"/>
      <c r="C5" s="114"/>
      <c r="D5" s="114"/>
      <c r="E5" s="114"/>
      <c r="F5" s="114"/>
      <c r="G5" s="115"/>
      <c r="H5" s="115"/>
    </row>
    <row r="6" spans="1:10" ht="15">
      <c r="A6" s="111"/>
      <c r="B6" s="111"/>
      <c r="C6" s="111"/>
      <c r="D6" s="111"/>
      <c r="E6" s="111"/>
      <c r="F6" s="111"/>
      <c r="G6" s="110"/>
      <c r="H6" s="110"/>
    </row>
    <row r="7" spans="1:10" ht="15">
      <c r="A7" s="280"/>
      <c r="B7" s="280"/>
      <c r="C7" s="280"/>
      <c r="D7" s="283"/>
      <c r="E7" s="280"/>
      <c r="F7" s="280"/>
      <c r="G7" s="112"/>
      <c r="H7" s="112"/>
    </row>
    <row r="8" spans="1:10" ht="30">
      <c r="A8" s="124" t="s">
        <v>64</v>
      </c>
      <c r="B8" s="124" t="s">
        <v>335</v>
      </c>
      <c r="C8" s="124" t="s">
        <v>336</v>
      </c>
      <c r="D8" s="124" t="s">
        <v>221</v>
      </c>
      <c r="E8" s="124" t="s">
        <v>343</v>
      </c>
      <c r="F8" s="124" t="s">
        <v>337</v>
      </c>
      <c r="G8" s="113" t="s">
        <v>10</v>
      </c>
      <c r="H8" s="113" t="s">
        <v>9</v>
      </c>
      <c r="J8" s="292" t="s">
        <v>342</v>
      </c>
    </row>
    <row r="9" spans="1:10" ht="15">
      <c r="A9" s="132"/>
      <c r="B9" s="132"/>
      <c r="C9" s="132"/>
      <c r="D9" s="132"/>
      <c r="E9" s="132"/>
      <c r="F9" s="132"/>
      <c r="G9" s="4"/>
      <c r="H9" s="4"/>
      <c r="J9" s="292" t="s">
        <v>0</v>
      </c>
    </row>
    <row r="10" spans="1:10" ht="15">
      <c r="A10" s="132"/>
      <c r="B10" s="132"/>
      <c r="C10" s="132"/>
      <c r="D10" s="132"/>
      <c r="E10" s="132"/>
      <c r="F10" s="132"/>
      <c r="G10" s="4"/>
      <c r="H10" s="4"/>
    </row>
    <row r="11" spans="1:10" ht="15">
      <c r="A11" s="121"/>
      <c r="B11" s="121"/>
      <c r="C11" s="121"/>
      <c r="D11" s="121"/>
      <c r="E11" s="121"/>
      <c r="F11" s="121"/>
      <c r="G11" s="4"/>
      <c r="H11" s="4"/>
    </row>
    <row r="12" spans="1:10" ht="15">
      <c r="A12" s="121"/>
      <c r="B12" s="121"/>
      <c r="C12" s="121"/>
      <c r="D12" s="121"/>
      <c r="E12" s="121"/>
      <c r="F12" s="121"/>
      <c r="G12" s="4"/>
      <c r="H12" s="4"/>
    </row>
    <row r="13" spans="1:10" ht="15">
      <c r="A13" s="121"/>
      <c r="B13" s="121"/>
      <c r="C13" s="121"/>
      <c r="D13" s="121"/>
      <c r="E13" s="121"/>
      <c r="F13" s="121"/>
      <c r="G13" s="4"/>
      <c r="H13" s="4"/>
    </row>
    <row r="14" spans="1:10" ht="15">
      <c r="A14" s="121"/>
      <c r="B14" s="121"/>
      <c r="C14" s="121"/>
      <c r="D14" s="121"/>
      <c r="E14" s="121"/>
      <c r="F14" s="121"/>
      <c r="G14" s="4"/>
      <c r="H14" s="4"/>
    </row>
    <row r="15" spans="1:10" ht="15">
      <c r="A15" s="121"/>
      <c r="B15" s="121"/>
      <c r="C15" s="121"/>
      <c r="D15" s="121"/>
      <c r="E15" s="121"/>
      <c r="F15" s="121"/>
      <c r="G15" s="4"/>
      <c r="H15" s="4"/>
    </row>
    <row r="16" spans="1:10" ht="15">
      <c r="A16" s="121"/>
      <c r="B16" s="121"/>
      <c r="C16" s="121"/>
      <c r="D16" s="121"/>
      <c r="E16" s="121"/>
      <c r="F16" s="121"/>
      <c r="G16" s="4"/>
      <c r="H16" s="4"/>
    </row>
    <row r="17" spans="1:8" ht="15">
      <c r="A17" s="121"/>
      <c r="B17" s="121"/>
      <c r="C17" s="121"/>
      <c r="D17" s="121"/>
      <c r="E17" s="121"/>
      <c r="F17" s="121"/>
      <c r="G17" s="4"/>
      <c r="H17" s="4"/>
    </row>
    <row r="18" spans="1:8" ht="15">
      <c r="A18" s="121"/>
      <c r="B18" s="121"/>
      <c r="C18" s="121"/>
      <c r="D18" s="121"/>
      <c r="E18" s="121"/>
      <c r="F18" s="121"/>
      <c r="G18" s="4"/>
      <c r="H18" s="4"/>
    </row>
    <row r="19" spans="1:8" ht="15">
      <c r="A19" s="121"/>
      <c r="B19" s="121"/>
      <c r="C19" s="121"/>
      <c r="D19" s="121"/>
      <c r="E19" s="121"/>
      <c r="F19" s="121"/>
      <c r="G19" s="4"/>
      <c r="H19" s="4"/>
    </row>
    <row r="20" spans="1:8" ht="15">
      <c r="A20" s="121"/>
      <c r="B20" s="121"/>
      <c r="C20" s="121"/>
      <c r="D20" s="121"/>
      <c r="E20" s="121"/>
      <c r="F20" s="121"/>
      <c r="G20" s="4"/>
      <c r="H20" s="4"/>
    </row>
    <row r="21" spans="1:8" ht="15">
      <c r="A21" s="121"/>
      <c r="B21" s="121"/>
      <c r="C21" s="121"/>
      <c r="D21" s="121"/>
      <c r="E21" s="121"/>
      <c r="F21" s="121"/>
      <c r="G21" s="4"/>
      <c r="H21" s="4"/>
    </row>
    <row r="22" spans="1:8" ht="15">
      <c r="A22" s="121"/>
      <c r="B22" s="121"/>
      <c r="C22" s="121"/>
      <c r="D22" s="121"/>
      <c r="E22" s="121"/>
      <c r="F22" s="121"/>
      <c r="G22" s="4"/>
      <c r="H22" s="4"/>
    </row>
    <row r="23" spans="1:8" ht="15">
      <c r="A23" s="121"/>
      <c r="B23" s="121"/>
      <c r="C23" s="121"/>
      <c r="D23" s="121"/>
      <c r="E23" s="121"/>
      <c r="F23" s="121"/>
      <c r="G23" s="4"/>
      <c r="H23" s="4"/>
    </row>
    <row r="24" spans="1:8" ht="15">
      <c r="A24" s="121"/>
      <c r="B24" s="121"/>
      <c r="C24" s="121"/>
      <c r="D24" s="121"/>
      <c r="E24" s="121"/>
      <c r="F24" s="121"/>
      <c r="G24" s="4"/>
      <c r="H24" s="4"/>
    </row>
    <row r="25" spans="1:8" ht="15">
      <c r="A25" s="121"/>
      <c r="B25" s="121"/>
      <c r="C25" s="121"/>
      <c r="D25" s="121"/>
      <c r="E25" s="121"/>
      <c r="F25" s="121"/>
      <c r="G25" s="4"/>
      <c r="H25" s="4"/>
    </row>
    <row r="26" spans="1:8" ht="15">
      <c r="A26" s="121"/>
      <c r="B26" s="121"/>
      <c r="C26" s="121"/>
      <c r="D26" s="121"/>
      <c r="E26" s="121"/>
      <c r="F26" s="121"/>
      <c r="G26" s="4"/>
      <c r="H26" s="4"/>
    </row>
    <row r="27" spans="1:8" ht="15">
      <c r="A27" s="121"/>
      <c r="B27" s="121"/>
      <c r="C27" s="121"/>
      <c r="D27" s="121"/>
      <c r="E27" s="121"/>
      <c r="F27" s="121"/>
      <c r="G27" s="4"/>
      <c r="H27" s="4"/>
    </row>
    <row r="28" spans="1:8" ht="15">
      <c r="A28" s="121"/>
      <c r="B28" s="121"/>
      <c r="C28" s="121"/>
      <c r="D28" s="121"/>
      <c r="E28" s="121"/>
      <c r="F28" s="121"/>
      <c r="G28" s="4"/>
      <c r="H28" s="4"/>
    </row>
    <row r="29" spans="1:8" ht="15">
      <c r="A29" s="121"/>
      <c r="B29" s="121"/>
      <c r="C29" s="121"/>
      <c r="D29" s="121"/>
      <c r="E29" s="121"/>
      <c r="F29" s="121"/>
      <c r="G29" s="4"/>
      <c r="H29" s="4"/>
    </row>
    <row r="30" spans="1:8" ht="15">
      <c r="A30" s="121"/>
      <c r="B30" s="121"/>
      <c r="C30" s="121"/>
      <c r="D30" s="121"/>
      <c r="E30" s="121"/>
      <c r="F30" s="121"/>
      <c r="G30" s="4"/>
      <c r="H30" s="4"/>
    </row>
    <row r="31" spans="1:8" ht="15">
      <c r="A31" s="121"/>
      <c r="B31" s="121"/>
      <c r="C31" s="121"/>
      <c r="D31" s="121"/>
      <c r="E31" s="121"/>
      <c r="F31" s="121"/>
      <c r="G31" s="4"/>
      <c r="H31" s="4"/>
    </row>
    <row r="32" spans="1:8" ht="15">
      <c r="A32" s="121"/>
      <c r="B32" s="121"/>
      <c r="C32" s="121"/>
      <c r="D32" s="121"/>
      <c r="E32" s="121"/>
      <c r="F32" s="121"/>
      <c r="G32" s="4"/>
      <c r="H32" s="4"/>
    </row>
    <row r="33" spans="1:9" ht="15">
      <c r="A33" s="121"/>
      <c r="B33" s="121"/>
      <c r="C33" s="121"/>
      <c r="D33" s="121"/>
      <c r="E33" s="121"/>
      <c r="F33" s="121"/>
      <c r="G33" s="4"/>
      <c r="H33" s="4"/>
    </row>
    <row r="34" spans="1:9" ht="15">
      <c r="A34" s="121"/>
      <c r="B34" s="133"/>
      <c r="C34" s="133"/>
      <c r="D34" s="133"/>
      <c r="E34" s="133"/>
      <c r="F34" s="133" t="s">
        <v>341</v>
      </c>
      <c r="G34" s="120">
        <f>SUM(G9:G33)</f>
        <v>0</v>
      </c>
      <c r="H34" s="120">
        <f>SUM(H9:H33)</f>
        <v>0</v>
      </c>
    </row>
    <row r="35" spans="1:9" ht="15">
      <c r="A35" s="290"/>
      <c r="B35" s="290"/>
      <c r="C35" s="290"/>
      <c r="D35" s="290"/>
      <c r="E35" s="290"/>
      <c r="F35" s="290"/>
      <c r="G35" s="290"/>
      <c r="H35" s="246"/>
      <c r="I35" s="246"/>
    </row>
    <row r="36" spans="1:9" ht="15">
      <c r="A36" s="291" t="s">
        <v>445</v>
      </c>
      <c r="B36" s="291"/>
      <c r="C36" s="290"/>
      <c r="D36" s="290"/>
      <c r="E36" s="290"/>
      <c r="F36" s="290"/>
      <c r="G36" s="290"/>
      <c r="H36" s="246"/>
      <c r="I36" s="246"/>
    </row>
    <row r="37" spans="1:9" ht="15">
      <c r="A37" s="291" t="s">
        <v>446</v>
      </c>
      <c r="B37" s="291"/>
      <c r="C37" s="290"/>
      <c r="D37" s="290"/>
      <c r="E37" s="290"/>
      <c r="F37" s="290"/>
      <c r="G37" s="290"/>
      <c r="H37" s="246"/>
      <c r="I37" s="246"/>
    </row>
    <row r="38" spans="1:9" ht="15">
      <c r="A38" s="291"/>
      <c r="B38" s="291"/>
      <c r="C38" s="246"/>
      <c r="D38" s="246"/>
      <c r="E38" s="246"/>
      <c r="F38" s="246"/>
      <c r="G38" s="246"/>
      <c r="H38" s="246"/>
      <c r="I38" s="246"/>
    </row>
    <row r="39" spans="1:9" ht="15">
      <c r="A39" s="291"/>
      <c r="B39" s="291"/>
      <c r="C39" s="246"/>
      <c r="D39" s="246"/>
      <c r="E39" s="246"/>
      <c r="F39" s="246"/>
      <c r="G39" s="246"/>
      <c r="H39" s="246"/>
      <c r="I39" s="246"/>
    </row>
    <row r="40" spans="1:9">
      <c r="A40" s="287"/>
      <c r="B40" s="287"/>
      <c r="C40" s="287"/>
      <c r="D40" s="287"/>
      <c r="E40" s="287"/>
      <c r="F40" s="287"/>
      <c r="G40" s="287"/>
      <c r="H40" s="287"/>
      <c r="I40" s="287"/>
    </row>
    <row r="41" spans="1:9" ht="15">
      <c r="A41" s="252" t="s">
        <v>99</v>
      </c>
      <c r="B41" s="252"/>
      <c r="C41" s="246"/>
      <c r="D41" s="246"/>
      <c r="E41" s="246"/>
      <c r="F41" s="246"/>
      <c r="G41" s="246"/>
      <c r="H41" s="246"/>
      <c r="I41" s="246"/>
    </row>
    <row r="42" spans="1:9" ht="15">
      <c r="A42" s="246"/>
      <c r="B42" s="246"/>
      <c r="C42" s="246"/>
      <c r="D42" s="246"/>
      <c r="E42" s="246"/>
      <c r="F42" s="246"/>
      <c r="G42" s="246"/>
      <c r="H42" s="246"/>
      <c r="I42" s="246"/>
    </row>
    <row r="43" spans="1:9" ht="15">
      <c r="A43" s="246"/>
      <c r="B43" s="246"/>
      <c r="C43" s="246"/>
      <c r="D43" s="246"/>
      <c r="E43" s="246"/>
      <c r="F43" s="246"/>
      <c r="G43" s="246"/>
      <c r="H43" s="246"/>
      <c r="I43" s="253"/>
    </row>
    <row r="44" spans="1:9" ht="15">
      <c r="A44" s="252"/>
      <c r="B44" s="252"/>
      <c r="C44" s="252" t="s">
        <v>412</v>
      </c>
      <c r="D44" s="252"/>
      <c r="E44" s="290"/>
      <c r="F44" s="252"/>
      <c r="G44" s="252"/>
      <c r="H44" s="246"/>
      <c r="I44" s="253"/>
    </row>
    <row r="45" spans="1:9" ht="15">
      <c r="A45" s="246"/>
      <c r="B45" s="246"/>
      <c r="C45" s="246" t="s">
        <v>264</v>
      </c>
      <c r="D45" s="246"/>
      <c r="E45" s="246"/>
      <c r="F45" s="246"/>
      <c r="G45" s="246"/>
      <c r="H45" s="246"/>
      <c r="I45" s="253"/>
    </row>
    <row r="46" spans="1:9">
      <c r="A46" s="254"/>
      <c r="B46" s="254"/>
      <c r="C46" s="254" t="s">
        <v>131</v>
      </c>
      <c r="D46" s="254"/>
      <c r="E46" s="254"/>
      <c r="F46" s="254"/>
      <c r="G46" s="254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showGridLines="0" tabSelected="1" view="pageBreakPreview" topLeftCell="A31" zoomScale="85" zoomScaleSheetLayoutView="85" workbookViewId="0">
      <selection activeCell="H51" sqref="H51"/>
    </sheetView>
  </sheetViews>
  <sheetFormatPr defaultRowHeight="15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11">
      <c r="A1" s="108" t="s">
        <v>216</v>
      </c>
      <c r="B1" s="171"/>
      <c r="C1" s="723" t="s">
        <v>190</v>
      </c>
      <c r="D1" s="723"/>
      <c r="E1" s="154"/>
    </row>
    <row r="2" spans="1:11">
      <c r="A2" s="110" t="s">
        <v>132</v>
      </c>
      <c r="B2" s="171"/>
      <c r="C2" s="111"/>
      <c r="D2" s="334" t="s">
        <v>5336</v>
      </c>
      <c r="E2" s="154"/>
    </row>
    <row r="3" spans="1:11">
      <c r="A3" s="167"/>
      <c r="B3" s="171"/>
      <c r="C3" s="111"/>
      <c r="D3" s="111"/>
      <c r="E3" s="154"/>
    </row>
    <row r="4" spans="1:11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59"/>
    </row>
    <row r="5" spans="1:11">
      <c r="A5" s="137" t="s">
        <v>1600</v>
      </c>
      <c r="B5" s="170"/>
      <c r="C5" s="170"/>
      <c r="D5" s="55"/>
      <c r="E5" s="159"/>
    </row>
    <row r="6" spans="1:11">
      <c r="A6" s="111"/>
      <c r="B6" s="110"/>
      <c r="C6" s="110"/>
      <c r="D6" s="110"/>
      <c r="E6" s="159"/>
    </row>
    <row r="7" spans="1:11">
      <c r="A7" s="166"/>
      <c r="B7" s="172"/>
      <c r="C7" s="173"/>
      <c r="D7" s="173"/>
      <c r="E7" s="154"/>
    </row>
    <row r="8" spans="1:11" ht="45">
      <c r="A8" s="174" t="s">
        <v>105</v>
      </c>
      <c r="B8" s="174" t="s">
        <v>182</v>
      </c>
      <c r="C8" s="174" t="s">
        <v>300</v>
      </c>
      <c r="D8" s="174" t="s">
        <v>251</v>
      </c>
      <c r="E8" s="154"/>
    </row>
    <row r="9" spans="1:11">
      <c r="A9" s="45"/>
      <c r="B9" s="46"/>
      <c r="C9" s="218"/>
      <c r="D9" s="218"/>
      <c r="E9" s="154"/>
    </row>
    <row r="10" spans="1:11">
      <c r="A10" s="47" t="s">
        <v>183</v>
      </c>
      <c r="B10" s="48"/>
      <c r="C10" s="374">
        <f>SUM(C11,C34)</f>
        <v>2293853.48</v>
      </c>
      <c r="D10" s="374">
        <f>SUM(D11,D34)</f>
        <v>3517503.9800000004</v>
      </c>
      <c r="E10" s="154"/>
      <c r="G10" s="375"/>
      <c r="I10" s="375"/>
      <c r="J10" s="375"/>
      <c r="K10" s="375"/>
    </row>
    <row r="11" spans="1:11">
      <c r="A11" s="49" t="s">
        <v>184</v>
      </c>
      <c r="B11" s="50"/>
      <c r="C11" s="373">
        <f>SUM(C12:C32)</f>
        <v>786866.74</v>
      </c>
      <c r="D11" s="373">
        <f>SUM(D12:D32)</f>
        <v>1996672.2400000002</v>
      </c>
      <c r="E11" s="154"/>
    </row>
    <row r="12" spans="1:11">
      <c r="A12" s="53">
        <v>1110</v>
      </c>
      <c r="B12" s="52" t="s">
        <v>134</v>
      </c>
      <c r="C12" s="417"/>
      <c r="D12" s="417"/>
      <c r="E12" s="154"/>
    </row>
    <row r="13" spans="1:11">
      <c r="A13" s="53">
        <v>1120</v>
      </c>
      <c r="B13" s="52" t="s">
        <v>135</v>
      </c>
      <c r="C13" s="8"/>
      <c r="D13" s="8"/>
      <c r="E13" s="154"/>
    </row>
    <row r="14" spans="1:11">
      <c r="A14" s="53">
        <v>1211</v>
      </c>
      <c r="B14" s="52" t="s">
        <v>136</v>
      </c>
      <c r="C14" s="372">
        <v>263325</v>
      </c>
      <c r="D14" s="372">
        <v>606066</v>
      </c>
      <c r="E14" s="154"/>
      <c r="G14" s="375"/>
      <c r="H14" s="375"/>
      <c r="I14" s="375"/>
    </row>
    <row r="15" spans="1:11">
      <c r="A15" s="53">
        <v>1212</v>
      </c>
      <c r="B15" s="52" t="s">
        <v>137</v>
      </c>
      <c r="C15" s="417"/>
      <c r="D15" s="417"/>
      <c r="E15" s="154"/>
    </row>
    <row r="16" spans="1:11">
      <c r="A16" s="53">
        <v>1213</v>
      </c>
      <c r="B16" s="52" t="s">
        <v>138</v>
      </c>
      <c r="C16" s="8"/>
      <c r="D16" s="8"/>
      <c r="E16" s="154"/>
    </row>
    <row r="17" spans="1:5">
      <c r="A17" s="53">
        <v>1214</v>
      </c>
      <c r="B17" s="52" t="s">
        <v>139</v>
      </c>
      <c r="C17" s="8"/>
      <c r="D17" s="8"/>
      <c r="E17" s="154"/>
    </row>
    <row r="18" spans="1:5">
      <c r="A18" s="53">
        <v>1215</v>
      </c>
      <c r="B18" s="52" t="s">
        <v>140</v>
      </c>
      <c r="C18" s="397">
        <v>340454.02</v>
      </c>
      <c r="D18" s="372">
        <v>325583</v>
      </c>
      <c r="E18" s="154"/>
    </row>
    <row r="19" spans="1:5">
      <c r="A19" s="53">
        <v>1300</v>
      </c>
      <c r="B19" s="52" t="s">
        <v>141</v>
      </c>
      <c r="C19" s="397">
        <v>1253.3900000000001</v>
      </c>
      <c r="D19" s="397">
        <v>3053.39</v>
      </c>
      <c r="E19" s="154"/>
    </row>
    <row r="20" spans="1:5">
      <c r="A20" s="53">
        <v>1410</v>
      </c>
      <c r="B20" s="52" t="s">
        <v>142</v>
      </c>
      <c r="C20" s="397">
        <v>77025</v>
      </c>
      <c r="D20" s="397">
        <v>893385.89</v>
      </c>
      <c r="E20" s="154"/>
    </row>
    <row r="21" spans="1:5">
      <c r="A21" s="53">
        <v>1421</v>
      </c>
      <c r="B21" s="52" t="s">
        <v>143</v>
      </c>
      <c r="C21" s="397">
        <v>0</v>
      </c>
      <c r="D21" s="397">
        <v>5000</v>
      </c>
      <c r="E21" s="154"/>
    </row>
    <row r="22" spans="1:5">
      <c r="A22" s="53">
        <v>1422</v>
      </c>
      <c r="B22" s="52" t="s">
        <v>144</v>
      </c>
      <c r="C22" s="397"/>
      <c r="D22" s="397"/>
      <c r="E22" s="154"/>
    </row>
    <row r="23" spans="1:5">
      <c r="A23" s="53">
        <v>1423</v>
      </c>
      <c r="B23" s="52" t="s">
        <v>145</v>
      </c>
      <c r="C23" s="397">
        <v>253</v>
      </c>
      <c r="D23" s="397">
        <v>1973</v>
      </c>
      <c r="E23" s="154"/>
    </row>
    <row r="24" spans="1:5">
      <c r="A24" s="53">
        <v>1431</v>
      </c>
      <c r="B24" s="52" t="s">
        <v>146</v>
      </c>
      <c r="C24" s="397">
        <v>167</v>
      </c>
      <c r="D24" s="397">
        <v>167</v>
      </c>
      <c r="E24" s="154"/>
    </row>
    <row r="25" spans="1:5">
      <c r="A25" s="53">
        <v>1432</v>
      </c>
      <c r="B25" s="52" t="s">
        <v>147</v>
      </c>
      <c r="C25" s="397"/>
      <c r="D25" s="397"/>
      <c r="E25" s="154"/>
    </row>
    <row r="26" spans="1:5">
      <c r="A26" s="53">
        <v>1433</v>
      </c>
      <c r="B26" s="52" t="s">
        <v>148</v>
      </c>
      <c r="C26" s="397">
        <v>9696</v>
      </c>
      <c r="D26" s="397">
        <v>9930.2000000000007</v>
      </c>
      <c r="E26" s="154"/>
    </row>
    <row r="27" spans="1:5">
      <c r="A27" s="53">
        <v>1441</v>
      </c>
      <c r="B27" s="52" t="s">
        <v>149</v>
      </c>
      <c r="C27" s="397">
        <v>42604</v>
      </c>
      <c r="D27" s="397">
        <v>54606.6</v>
      </c>
      <c r="E27" s="154"/>
    </row>
    <row r="28" spans="1:5">
      <c r="A28" s="53">
        <v>1442</v>
      </c>
      <c r="B28" s="52" t="s">
        <v>150</v>
      </c>
      <c r="C28" s="397">
        <v>19902.5</v>
      </c>
      <c r="D28" s="397">
        <v>70520.33</v>
      </c>
      <c r="E28" s="154"/>
    </row>
    <row r="29" spans="1:5">
      <c r="A29" s="53">
        <v>1443</v>
      </c>
      <c r="B29" s="52" t="s">
        <v>151</v>
      </c>
      <c r="C29" s="397"/>
      <c r="D29" s="397"/>
      <c r="E29" s="154"/>
    </row>
    <row r="30" spans="1:5">
      <c r="A30" s="53">
        <v>1444</v>
      </c>
      <c r="B30" s="52" t="s">
        <v>152</v>
      </c>
      <c r="C30" s="397"/>
      <c r="D30" s="397"/>
      <c r="E30" s="154"/>
    </row>
    <row r="31" spans="1:5">
      <c r="A31" s="53">
        <v>1445</v>
      </c>
      <c r="B31" s="52" t="s">
        <v>153</v>
      </c>
      <c r="C31" s="397"/>
      <c r="D31" s="397"/>
      <c r="E31" s="154"/>
    </row>
    <row r="32" spans="1:5">
      <c r="A32" s="53">
        <v>1446</v>
      </c>
      <c r="B32" s="52" t="s">
        <v>154</v>
      </c>
      <c r="C32" s="397">
        <v>32186.83</v>
      </c>
      <c r="D32" s="397">
        <v>26386.83</v>
      </c>
      <c r="E32" s="154"/>
    </row>
    <row r="33" spans="1:7">
      <c r="A33" s="28"/>
      <c r="E33" s="154"/>
    </row>
    <row r="34" spans="1:7">
      <c r="A34" s="54" t="s">
        <v>185</v>
      </c>
      <c r="B34" s="52"/>
      <c r="C34" s="373">
        <f>SUM(C35:C42)</f>
        <v>1506986.74</v>
      </c>
      <c r="D34" s="119">
        <f>SUM(D35:D42)</f>
        <v>1520831.74</v>
      </c>
      <c r="E34" s="154"/>
    </row>
    <row r="35" spans="1:7">
      <c r="A35" s="53">
        <v>2110</v>
      </c>
      <c r="B35" s="52" t="s">
        <v>92</v>
      </c>
      <c r="C35" s="397">
        <v>939817.45</v>
      </c>
      <c r="D35" s="397">
        <v>939817.45</v>
      </c>
      <c r="E35" s="154"/>
    </row>
    <row r="36" spans="1:7">
      <c r="A36" s="53">
        <v>2120</v>
      </c>
      <c r="B36" s="52" t="s">
        <v>155</v>
      </c>
      <c r="C36" s="397">
        <v>491033</v>
      </c>
      <c r="D36" s="397">
        <v>499332</v>
      </c>
      <c r="E36" s="154"/>
    </row>
    <row r="37" spans="1:7">
      <c r="A37" s="53">
        <v>2130</v>
      </c>
      <c r="B37" s="52" t="s">
        <v>93</v>
      </c>
      <c r="C37" s="397">
        <v>498.29</v>
      </c>
      <c r="D37" s="397">
        <v>498.29</v>
      </c>
      <c r="E37" s="154"/>
    </row>
    <row r="38" spans="1:7">
      <c r="A38" s="53">
        <v>2140</v>
      </c>
      <c r="B38" s="52" t="s">
        <v>392</v>
      </c>
      <c r="C38" s="397"/>
      <c r="D38" s="397"/>
      <c r="E38" s="154"/>
    </row>
    <row r="39" spans="1:7">
      <c r="A39" s="53">
        <v>2150</v>
      </c>
      <c r="B39" s="52" t="s">
        <v>394</v>
      </c>
      <c r="C39" s="397"/>
      <c r="D39" s="397"/>
      <c r="E39" s="154"/>
    </row>
    <row r="40" spans="1:7">
      <c r="A40" s="53">
        <v>2220</v>
      </c>
      <c r="B40" s="52" t="s">
        <v>94</v>
      </c>
      <c r="C40" s="397">
        <v>72342</v>
      </c>
      <c r="D40" s="397">
        <v>77888</v>
      </c>
      <c r="E40" s="154"/>
    </row>
    <row r="41" spans="1:7">
      <c r="A41" s="53">
        <v>2300</v>
      </c>
      <c r="B41" s="52" t="s">
        <v>156</v>
      </c>
      <c r="C41" s="397"/>
      <c r="D41" s="397"/>
      <c r="E41" s="154"/>
    </row>
    <row r="42" spans="1:7">
      <c r="A42" s="53">
        <v>2400</v>
      </c>
      <c r="B42" s="52" t="s">
        <v>157</v>
      </c>
      <c r="C42" s="397">
        <v>3296</v>
      </c>
      <c r="D42" s="397">
        <v>3296</v>
      </c>
      <c r="E42" s="154"/>
    </row>
    <row r="43" spans="1:7">
      <c r="A43" s="29"/>
      <c r="E43" s="154"/>
    </row>
    <row r="44" spans="1:7">
      <c r="A44" s="51" t="s">
        <v>189</v>
      </c>
      <c r="B44" s="52"/>
      <c r="C44" s="373">
        <f>SUM(C45,C64)</f>
        <v>2293852.9899999998</v>
      </c>
      <c r="D44" s="373">
        <f>SUM(D45,D64)</f>
        <v>3517504.09</v>
      </c>
      <c r="E44" s="154"/>
    </row>
    <row r="45" spans="1:7">
      <c r="A45" s="54" t="s">
        <v>186</v>
      </c>
      <c r="B45" s="52"/>
      <c r="C45" s="373">
        <f>SUM(C46:C61)</f>
        <v>3323330.09</v>
      </c>
      <c r="D45" s="373">
        <f>SUM(D46:D61)</f>
        <v>3193044.09</v>
      </c>
      <c r="E45" s="154"/>
      <c r="G45" s="375"/>
    </row>
    <row r="46" spans="1:7">
      <c r="A46" s="53">
        <v>3100</v>
      </c>
      <c r="B46" s="52" t="s">
        <v>158</v>
      </c>
      <c r="C46" s="8"/>
      <c r="D46" s="8"/>
      <c r="E46" s="154"/>
    </row>
    <row r="47" spans="1:7">
      <c r="A47" s="53">
        <v>3210</v>
      </c>
      <c r="B47" s="52" t="s">
        <v>159</v>
      </c>
      <c r="C47" s="397">
        <v>2629286</v>
      </c>
      <c r="D47" s="397">
        <v>2499000</v>
      </c>
      <c r="E47" s="154"/>
    </row>
    <row r="48" spans="1:7">
      <c r="A48" s="53">
        <v>3221</v>
      </c>
      <c r="B48" s="52" t="s">
        <v>160</v>
      </c>
      <c r="C48" s="397">
        <v>134</v>
      </c>
      <c r="D48" s="397">
        <v>134</v>
      </c>
      <c r="E48" s="154"/>
    </row>
    <row r="49" spans="1:5">
      <c r="A49" s="53">
        <v>3222</v>
      </c>
      <c r="B49" s="52" t="s">
        <v>161</v>
      </c>
      <c r="C49" s="397">
        <v>20103</v>
      </c>
      <c r="D49" s="397">
        <v>20103</v>
      </c>
      <c r="E49" s="154"/>
    </row>
    <row r="50" spans="1:5">
      <c r="A50" s="53">
        <v>3223</v>
      </c>
      <c r="B50" s="52" t="s">
        <v>162</v>
      </c>
      <c r="C50" s="397"/>
      <c r="D50" s="397"/>
      <c r="E50" s="154"/>
    </row>
    <row r="51" spans="1:5">
      <c r="A51" s="53">
        <v>3224</v>
      </c>
      <c r="B51" s="52" t="s">
        <v>163</v>
      </c>
      <c r="C51" s="397">
        <v>100</v>
      </c>
      <c r="D51" s="397">
        <v>100</v>
      </c>
      <c r="E51" s="154"/>
    </row>
    <row r="52" spans="1:5">
      <c r="A52" s="53">
        <v>3231</v>
      </c>
      <c r="B52" s="52" t="s">
        <v>164</v>
      </c>
      <c r="C52" s="397">
        <v>3545</v>
      </c>
      <c r="D52" s="397">
        <v>3545</v>
      </c>
      <c r="E52" s="154"/>
    </row>
    <row r="53" spans="1:5">
      <c r="A53" s="53">
        <v>3232</v>
      </c>
      <c r="B53" s="52" t="s">
        <v>165</v>
      </c>
      <c r="C53" s="397"/>
      <c r="D53" s="397"/>
      <c r="E53" s="154"/>
    </row>
    <row r="54" spans="1:5">
      <c r="A54" s="53">
        <v>3234</v>
      </c>
      <c r="B54" s="52" t="s">
        <v>166</v>
      </c>
      <c r="C54" s="397">
        <v>672</v>
      </c>
      <c r="D54" s="397">
        <v>672</v>
      </c>
      <c r="E54" s="154"/>
    </row>
    <row r="55" spans="1:5" ht="30">
      <c r="A55" s="53">
        <v>3236</v>
      </c>
      <c r="B55" s="52" t="s">
        <v>181</v>
      </c>
      <c r="C55" s="397"/>
      <c r="D55" s="397"/>
      <c r="E55" s="154"/>
    </row>
    <row r="56" spans="1:5" ht="45">
      <c r="A56" s="53">
        <v>3237</v>
      </c>
      <c r="B56" s="52" t="s">
        <v>167</v>
      </c>
      <c r="C56" s="397"/>
      <c r="D56" s="397"/>
      <c r="E56" s="154"/>
    </row>
    <row r="57" spans="1:5">
      <c r="A57" s="53">
        <v>3241</v>
      </c>
      <c r="B57" s="52" t="s">
        <v>168</v>
      </c>
      <c r="C57" s="397"/>
      <c r="D57" s="397"/>
      <c r="E57" s="154"/>
    </row>
    <row r="58" spans="1:5">
      <c r="A58" s="53">
        <v>3242</v>
      </c>
      <c r="B58" s="52" t="s">
        <v>169</v>
      </c>
      <c r="C58" s="397"/>
      <c r="D58" s="397"/>
      <c r="E58" s="154"/>
    </row>
    <row r="59" spans="1:5">
      <c r="A59" s="53">
        <v>3243</v>
      </c>
      <c r="B59" s="52" t="s">
        <v>170</v>
      </c>
      <c r="C59" s="397">
        <v>98895.89</v>
      </c>
      <c r="D59" s="397">
        <v>98895.89</v>
      </c>
      <c r="E59" s="154"/>
    </row>
    <row r="60" spans="1:5">
      <c r="A60" s="53">
        <v>3245</v>
      </c>
      <c r="B60" s="52" t="s">
        <v>171</v>
      </c>
      <c r="C60" s="397"/>
      <c r="D60" s="397"/>
      <c r="E60" s="154"/>
    </row>
    <row r="61" spans="1:5">
      <c r="A61" s="53">
        <v>3246</v>
      </c>
      <c r="B61" s="52" t="s">
        <v>172</v>
      </c>
      <c r="C61" s="397">
        <v>570594.19999999995</v>
      </c>
      <c r="D61" s="397">
        <v>570594.19999999995</v>
      </c>
      <c r="E61" s="154"/>
    </row>
    <row r="62" spans="1:5">
      <c r="A62" s="29"/>
      <c r="E62" s="154"/>
    </row>
    <row r="63" spans="1:5">
      <c r="A63" s="30"/>
      <c r="E63" s="154"/>
    </row>
    <row r="64" spans="1:5">
      <c r="A64" s="54" t="s">
        <v>187</v>
      </c>
      <c r="B64" s="52"/>
      <c r="C64" s="119">
        <f>SUM(C65:C67)</f>
        <v>-1029477.1</v>
      </c>
      <c r="D64" s="373">
        <f>SUM(D65:D67)</f>
        <v>324460</v>
      </c>
      <c r="E64" s="154"/>
    </row>
    <row r="65" spans="1:5">
      <c r="A65" s="53">
        <v>5100</v>
      </c>
      <c r="B65" s="52" t="s">
        <v>249</v>
      </c>
      <c r="C65" s="8"/>
      <c r="D65" s="8"/>
      <c r="E65" s="154"/>
    </row>
    <row r="66" spans="1:5">
      <c r="A66" s="53">
        <v>5220</v>
      </c>
      <c r="B66" s="52" t="s">
        <v>414</v>
      </c>
      <c r="C66" s="8"/>
      <c r="D66" s="8"/>
      <c r="E66" s="154"/>
    </row>
    <row r="67" spans="1:5">
      <c r="A67" s="53">
        <v>5230</v>
      </c>
      <c r="B67" s="52" t="s">
        <v>415</v>
      </c>
      <c r="C67" s="397">
        <v>-1029477.1</v>
      </c>
      <c r="D67" s="397">
        <v>324460</v>
      </c>
      <c r="E67" s="154"/>
    </row>
    <row r="68" spans="1:5">
      <c r="A68" s="29"/>
      <c r="E68" s="154"/>
    </row>
    <row r="69" spans="1:5">
      <c r="A69" s="2"/>
      <c r="E69" s="154"/>
    </row>
    <row r="70" spans="1:5">
      <c r="A70" s="51" t="s">
        <v>188</v>
      </c>
      <c r="B70" s="52"/>
      <c r="C70" s="8"/>
      <c r="D70" s="8"/>
      <c r="E70" s="154"/>
    </row>
    <row r="71" spans="1:5" ht="30">
      <c r="A71" s="53">
        <v>1</v>
      </c>
      <c r="B71" s="52" t="s">
        <v>173</v>
      </c>
      <c r="C71" s="8"/>
      <c r="D71" s="8"/>
      <c r="E71" s="154"/>
    </row>
    <row r="72" spans="1:5">
      <c r="A72" s="53">
        <v>2</v>
      </c>
      <c r="B72" s="52" t="s">
        <v>174</v>
      </c>
      <c r="C72" s="8"/>
      <c r="D72" s="8"/>
      <c r="E72" s="154"/>
    </row>
    <row r="73" spans="1:5">
      <c r="A73" s="53">
        <v>3</v>
      </c>
      <c r="B73" s="52" t="s">
        <v>175</v>
      </c>
      <c r="C73" s="8"/>
      <c r="D73" s="8"/>
      <c r="E73" s="154"/>
    </row>
    <row r="74" spans="1:5">
      <c r="A74" s="53">
        <v>4</v>
      </c>
      <c r="B74" s="52" t="s">
        <v>357</v>
      </c>
      <c r="C74" s="8"/>
      <c r="D74" s="8"/>
      <c r="E74" s="154"/>
    </row>
    <row r="75" spans="1:5">
      <c r="A75" s="53">
        <v>5</v>
      </c>
      <c r="B75" s="52" t="s">
        <v>176</v>
      </c>
      <c r="C75" s="8"/>
      <c r="D75" s="8"/>
      <c r="E75" s="154"/>
    </row>
    <row r="76" spans="1:5">
      <c r="A76" s="53">
        <v>6</v>
      </c>
      <c r="B76" s="52" t="s">
        <v>177</v>
      </c>
      <c r="C76" s="8"/>
      <c r="D76" s="8"/>
      <c r="E76" s="154"/>
    </row>
    <row r="77" spans="1:5">
      <c r="A77" s="53">
        <v>7</v>
      </c>
      <c r="B77" s="52" t="s">
        <v>178</v>
      </c>
      <c r="C77" s="8"/>
      <c r="D77" s="8"/>
      <c r="E77" s="154"/>
    </row>
    <row r="78" spans="1:5">
      <c r="A78" s="53">
        <v>8</v>
      </c>
      <c r="B78" s="52" t="s">
        <v>179</v>
      </c>
      <c r="C78" s="8"/>
      <c r="D78" s="8"/>
      <c r="E78" s="154"/>
    </row>
    <row r="79" spans="1:5">
      <c r="A79" s="53">
        <v>9</v>
      </c>
      <c r="B79" s="52" t="s">
        <v>180</v>
      </c>
      <c r="C79" s="8"/>
      <c r="D79" s="8"/>
      <c r="E79" s="154"/>
    </row>
    <row r="83" spans="1:5">
      <c r="A83" s="2"/>
      <c r="B83" s="2"/>
    </row>
    <row r="84" spans="1:5">
      <c r="A84" s="100" t="s">
        <v>99</v>
      </c>
      <c r="B84" s="2"/>
      <c r="E84" s="5"/>
    </row>
    <row r="85" spans="1:5">
      <c r="A85" s="2"/>
      <c r="B85" s="2"/>
      <c r="E85"/>
    </row>
    <row r="86" spans="1:5">
      <c r="A86" s="2"/>
      <c r="B86" s="2"/>
      <c r="D86" s="12"/>
      <c r="E86"/>
    </row>
    <row r="87" spans="1:5">
      <c r="A87"/>
      <c r="B87" s="100" t="s">
        <v>425</v>
      </c>
      <c r="D87" s="12"/>
      <c r="E87"/>
    </row>
    <row r="88" spans="1:5">
      <c r="A88"/>
      <c r="B88" s="2" t="s">
        <v>426</v>
      </c>
      <c r="D88" s="12"/>
      <c r="E88"/>
    </row>
    <row r="89" spans="1:5" customFormat="1" ht="12.75">
      <c r="B89" s="95" t="s">
        <v>131</v>
      </c>
    </row>
    <row r="90" spans="1:5" customFormat="1" ht="12.75"/>
    <row r="91" spans="1:5" customFormat="1" ht="12.75"/>
    <row r="92" spans="1:5" customFormat="1" ht="12.75"/>
    <row r="93" spans="1:5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 </vt:lpstr>
      <vt:lpstr>ფორმა N5.1</vt:lpstr>
      <vt:lpstr>ფორმა 5.2</vt:lpstr>
      <vt:lpstr>ფორმა N5.3</vt:lpstr>
      <vt:lpstr>ფორმა 5.4</vt:lpstr>
      <vt:lpstr>ფორმა N7 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 '!Print_Area</vt:lpstr>
      <vt:lpstr>'ფორმა N7 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2014-05-07T07:46:21Z</cp:lastPrinted>
  <dcterms:created xsi:type="dcterms:W3CDTF">2011-12-27T13:20:18Z</dcterms:created>
  <dcterms:modified xsi:type="dcterms:W3CDTF">2016-04-13T13:49:35Z</dcterms:modified>
</cp:coreProperties>
</file>