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11" i="9"/>
  <c r="C35" i="47" l="1"/>
  <c r="C21"/>
  <c r="D12" i="7" l="1"/>
  <c r="D28" i="42"/>
  <c r="C13" i="7" l="1"/>
  <c r="C12" s="1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D26" s="1"/>
  <c r="C27"/>
  <c r="C26" s="1"/>
  <c r="D19"/>
  <c r="C19"/>
  <c r="D16"/>
  <c r="D10" s="1"/>
  <c r="C16"/>
  <c r="D31" i="3"/>
  <c r="C31"/>
  <c r="D9" i="7" l="1"/>
  <c r="C10"/>
  <c r="C9" s="1"/>
  <c r="G10" i="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H10" i="9" s="1"/>
  <c r="I10" s="1"/>
  <c r="D13" i="47"/>
  <c r="D9" s="1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<sst xmlns="http://schemas.openxmlformats.org/spreadsheetml/2006/main" count="915" uniqueCount="491">
  <si>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</si>
  <si>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</si>
  <si>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</si>
  <si>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</si>
  <si>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</si>
  <si>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</si>
  <si>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</si>
  <si>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</si>
  <si>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</si>
  <si>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</si>
  <si>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</si>
  <si>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</si>
  <si>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</si>
  <si>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</si>
  <si>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</si>
  <si>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</si>
  <si>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</si>
  <si>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</si>
  <si>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</si>
  <si>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</si>
  <si>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</si>
  <si>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</si>
  <si>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</si>
  <si>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</si>
  <si>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</si>
  <si>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</si>
  <si>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</si>
  <si>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</si>
  <si>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</si>
  <si>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</si>
  <si>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</si>
  <si>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</si>
  <si>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</si>
  <si>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</si>
  <si>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</si>
  <si>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</si>
  <si>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</si>
  <si>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</si>
  <si>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</si>
  <si>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</si>
  <si>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</si>
  <si>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</si>
  <si>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</si>
  <si>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</si>
  <si>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</si>
  <si>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</si>
  <si>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</si>
  <si>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</si>
  <si>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</si>
  <si>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</si>
  <si>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</si>
  <si>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</si>
  <si>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</si>
  <si>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</si>
  <si>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</si>
  <si>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</si>
  <si>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</si>
  <si>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</si>
  <si>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</si>
  <si>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</si>
  <si>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</si>
  <si>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</si>
  <si>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</si>
  <si>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</si>
  <si>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</si>
  <si>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</si>
  <si>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</si>
  <si>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</si>
  <si>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</si>
  <si>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</si>
  <si>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</si>
  <si>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</si>
  <si>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</si>
  <si>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</si>
  <si>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</si>
  <si>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</si>
  <si>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</si>
  <si>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</si>
  <si>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</si>
  <si>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</si>
  <si>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</si>
  <si>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</si>
  <si>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</si>
  <si>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</si>
  <si>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</si>
  <si>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</si>
  <si>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</si>
  <si>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</si>
  <si>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</si>
  <si>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</si>
  <si>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</si>
  <si>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</si>
  <si>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</si>
  <si>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</si>
  <si>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</si>
  <si>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</si>
  <si>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</si>
  <si>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</si>
  <si>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</si>
  <si>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</si>
  <si>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</si>
  <si>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</si>
  <si>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</si>
  <si>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</si>
  <si>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</si>
  <si>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</si>
  <si>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</si>
  <si>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</si>
  <si>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</si>
  <si>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</si>
  <si>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</si>
  <si>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</si>
  <si>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</si>
  <si>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</si>
  <si>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</si>
  <si>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</si>
  <si>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</si>
  <si>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</si>
  <si>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</si>
  <si>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</si>
  <si>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</si>
  <si>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</si>
  <si>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</si>
  <si>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</si>
  <si>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</si>
  <si>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</si>
  <si>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</si>
  <si>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</si>
  <si>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</si>
  <si>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</si>
  <si>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</si>
  <si>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</si>
  <si>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</si>
  <si>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</si>
  <si>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</si>
  <si>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</si>
  <si>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</si>
  <si>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</si>
  <si>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</si>
  <si>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</si>
  <si>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</si>
  <si>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</si>
  <si>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</si>
  <si>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</si>
  <si>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</si>
  <si>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</si>
  <si>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</si>
  <si>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</si>
  <si>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</si>
  <si>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</si>
  <si>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</si>
  <si>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</si>
  <si>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</si>
  <si>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</si>
  <si>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</si>
  <si>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</si>
  <si>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</si>
  <si>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</si>
  <si>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</si>
  <si>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</si>
  <si>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</si>
  <si>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</si>
  <si>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</si>
  <si>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</si>
  <si>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</si>
  <si>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</si>
  <si>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</si>
  <si>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</si>
  <si>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</si>
  <si>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</si>
  <si>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</si>
  <si>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</si>
  <si>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</si>
  <si>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</si>
  <si>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</si>
  <si>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</si>
  <si>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</si>
  <si>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</si>
  <si>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</si>
  <si>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</si>
  <si>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</si>
  <si>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</si>
  <si>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</si>
  <si>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</si>
  <si>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</si>
  <si>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</si>
  <si>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</si>
  <si>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</si>
  <si>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</si>
  <si>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</si>
  <si>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</si>
  <si>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</si>
  <si>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</si>
  <si>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</si>
  <si>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</si>
  <si>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</si>
  <si>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</si>
  <si>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</si>
  <si>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</si>
  <si>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</si>
  <si>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</si>
  <si>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</si>
  <si>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</si>
  <si>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</si>
  <si>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</si>
  <si>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</si>
  <si>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</si>
  <si>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</si>
  <si>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</si>
  <si>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</si>
  <si>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</si>
  <si>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</si>
  <si>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</si>
  <si>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</si>
  <si>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</si>
  <si>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</si>
  <si>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</si>
  <si>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</si>
  <si>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</si>
  <si>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</si>
  <si>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</si>
  <si>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</si>
  <si>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</si>
  <si>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</si>
  <si>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</si>
  <si>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</si>
  <si>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</si>
  <si>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</si>
  <si>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</si>
  <si>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</si>
  <si>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</si>
  <si>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</si>
  <si>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</si>
  <si>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</si>
  <si>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</si>
  <si>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</si>
  <si>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</si>
  <si>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</si>
  <si>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</si>
  <si>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</si>
  <si>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</si>
  <si>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</si>
  <si>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</si>
  <si>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</si>
  <si>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</si>
  <si>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</si>
  <si>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</si>
  <si>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</si>
  <si>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</si>
  <si>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</si>
  <si>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</si>
  <si>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</si>
  <si>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</si>
  <si>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</si>
  <si>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</si>
  <si>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</si>
  <si>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</si>
  <si>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</si>
  <si>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</si>
  <si>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</si>
  <si>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</si>
  <si>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</si>
  <si>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</si>
  <si>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</si>
  <si>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</si>
  <si>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</si>
  <si>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</si>
  <si>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</si>
  <si>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</si>
  <si>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</si>
  <si>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</si>
  <si>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</si>
  <si>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</si>
  <si>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</si>
  <si>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</si>
  <si>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</si>
  <si>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</si>
  <si>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</si>
  <si>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</si>
  <si>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</si>
  <si>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</si>
  <si>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</si>
  <si>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</si>
  <si>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</si>
  <si>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</si>
  <si>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</si>
  <si>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</si>
  <si>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</si>
  <si>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</si>
  <si>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</si>
  <si>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</si>
  <si>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</si>
  <si>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</si>
  <si>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</si>
  <si>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</si>
  <si>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</si>
  <si>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</si>
  <si>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</si>
  <si>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</si>
  <si>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</si>
  <si>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</si>
  <si>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</si>
  <si>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</si>
  <si>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</si>
  <si>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</si>
  <si>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</si>
  <si>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</si>
  <si>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</si>
  <si>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</si>
  <si>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</si>
  <si>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</si>
  <si>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</si>
  <si>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</si>
  <si>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</si>
  <si>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</si>
  <si>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</si>
  <si>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</si>
  <si>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</si>
  <si>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</si>
  <si>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</si>
  <si>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</si>
  <si>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</si>
  <si>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</si>
  <si>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</si>
  <si>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</si>
  <si>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</si>
  <si>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</si>
  <si>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</si>
  <si>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</si>
  <si>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</si>
  <si>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</si>
  <si>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</si>
  <si>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</si>
  <si>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</si>
  <si>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</si>
  <si>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</si>
  <si>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</si>
  <si>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</si>
  <si>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</si>
  <si>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</si>
  <si>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</si>
  <si>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</si>
  <si>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</si>
  <si>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</si>
  <si>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</si>
  <si>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</si>
  <si>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</si>
  <si>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</si>
  <si>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</si>
  <si>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</si>
  <si>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</si>
  <si>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</si>
  <si>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</si>
  <si>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</si>
  <si>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</si>
  <si>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</si>
  <si>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</si>
  <si>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</si>
  <si>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</si>
  <si>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</si>
  <si>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</si>
  <si>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</si>
  <si>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</si>
  <si>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</si>
  <si>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</si>
  <si>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</si>
  <si>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</si>
  <si>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</si>
  <si>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</si>
  <si>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</si>
  <si>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</si>
  <si>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</si>
  <si>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</si>
  <si>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</si>
  <si>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</si>
  <si>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</si>
  <si>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</si>
  <si>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</si>
  <si>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</si>
  <si>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</si>
  <si>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</si>
  <si>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</si>
  <si>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</si>
  <si>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</si>
  <si>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</si>
  <si>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</si>
  <si>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</si>
  <si>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</si>
  <si>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</si>
  <si>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</si>
  <si>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</si>
  <si>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</si>
  <si>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</si>
  <si>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</si>
  <si>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</si>
  <si>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</si>
  <si>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</si>
  <si>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</si>
  <si>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</si>
  <si>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</si>
  <si>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</si>
  <si>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</si>
  <si>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</si>
  <si>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</si>
  <si>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</si>
  <si>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</si>
  <si>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</si>
  <si>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</si>
  <si>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</si>
  <si>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</si>
  <si>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</si>
  <si>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</si>
  <si>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</si>
  <si>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</si>
  <si>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</si>
  <si>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</si>
  <si>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</si>
  <si>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</si>
  <si>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</si>
  <si>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</si>
  <si>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</si>
  <si>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</si>
  <si>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</si>
  <si>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</si>
  <si>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</si>
  <si>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</si>
  <si>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</si>
  <si>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</si>
  <si>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</si>
  <si>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</si>
  <si>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</si>
  <si>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</si>
  <si>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</si>
  <si>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</si>
  <si>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</si>
  <si>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</si>
  <si>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</si>
  <si>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</si>
  <si>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</si>
  <si>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</si>
  <si>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</si>
  <si>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</si>
  <si>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</si>
  <si>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</si>
  <si>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</si>
  <si>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</si>
  <si>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</si>
  <si>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</si>
  <si>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</si>
  <si>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</si>
  <si>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</si>
  <si>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</si>
  <si>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</si>
  <si>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</si>
  <si>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</si>
  <si>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</si>
  <si>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</si>
  <si>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</si>
  <si>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</si>
  <si>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</si>
  <si>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</si>
  <si>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</si>
  <si>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</si>
  <si>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</si>
  <si>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</si>
  <si>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</si>
  <si>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</si>
  <si>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</si>
  <si>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</si>
  <si>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</si>
  <si>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</si>
  <si>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</si>
  <si>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</si>
  <si>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</si>
  <si>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</si>
  <si>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</si>
  <si>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</si>
  <si>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</si>
  <si>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</si>
  <si>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</si>
  <si>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</si>
  <si>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სხვა ფულადი შემოსავლები                                         (დაბრუნებული თანხა)</t>
  </si>
  <si>
    <t>თიბისი</t>
  </si>
  <si>
    <t>GE63Tb7029536080100007</t>
  </si>
  <si>
    <t>ფულადი შემოწირულობა</t>
  </si>
  <si>
    <t>08/06/2016-28/06/2016</t>
  </si>
  <si>
    <t>კახა კუკავა</t>
  </si>
  <si>
    <t>01010008849</t>
  </si>
  <si>
    <t>00053179109</t>
  </si>
  <si>
    <t>GE89TB06000</t>
  </si>
  <si>
    <t>GE20TB7029545067800002</t>
  </si>
</sst>
</file>

<file path=xl/styles.xml><?xml version="1.0" encoding="utf-8"?>
<styleSheet xmlns="http://schemas.openxmlformats.org/spreadsheetml/2006/main">
  <numFmts count="4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1" fillId="0" borderId="0" xfId="1" applyNumberFormat="1" applyFont="1" applyFill="1" applyBorder="1" applyAlignment="1" applyProtection="1">
      <alignment horizontal="left" vertical="center"/>
    </xf>
    <xf numFmtId="0" fontId="33" fillId="0" borderId="18" xfId="9" applyFont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23" fillId="0" borderId="1" xfId="2" applyFont="1" applyFill="1" applyBorder="1" applyAlignment="1" applyProtection="1">
      <alignment vertical="top" wrapText="1"/>
      <protection locked="0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wrapText="1"/>
      <protection locked="0"/>
    </xf>
    <xf numFmtId="2" fontId="24" fillId="0" borderId="6" xfId="2" applyNumberFormat="1" applyFont="1" applyFill="1" applyBorder="1" applyAlignment="1" applyProtection="1">
      <alignment horizontal="right" vertical="top" wrapText="1"/>
      <protection locked="0"/>
    </xf>
    <xf numFmtId="2" fontId="24" fillId="7" borderId="6" xfId="2" applyNumberFormat="1" applyFont="1" applyFill="1" applyBorder="1" applyAlignment="1" applyProtection="1">
      <alignment horizontal="right" vertical="top" wrapText="1"/>
      <protection locked="0"/>
    </xf>
    <xf numFmtId="4" fontId="24" fillId="7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21" fillId="0" borderId="0" xfId="1" applyNumberFormat="1" applyFont="1" applyFill="1" applyBorder="1" applyAlignment="1" applyProtection="1">
      <alignment horizontal="center" vertical="center"/>
    </xf>
    <xf numFmtId="0" fontId="21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21" fillId="0" borderId="0" xfId="1" applyNumberFormat="1" applyFont="1" applyBorder="1" applyAlignment="1" applyProtection="1">
      <alignment horizontal="center" vertical="center"/>
    </xf>
    <xf numFmtId="0" fontId="21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showGridLines="0" view="pageBreakPreview" zoomScale="80" zoomScaleSheetLayoutView="80" workbookViewId="0">
      <selection activeCell="D14" sqref="D14"/>
    </sheetView>
  </sheetViews>
  <sheetFormatPr defaultRowHeight="15"/>
  <cols>
    <col min="1" max="1" width="6.28515625" style="287" bestFit="1" customWidth="1"/>
    <col min="2" max="2" width="13.140625" style="287" customWidth="1"/>
    <col min="3" max="3" width="17.85546875" style="287" customWidth="1"/>
    <col min="4" max="4" width="15.140625" style="287" customWidth="1"/>
    <col min="5" max="5" width="24.5703125" style="287" customWidth="1"/>
    <col min="6" max="8" width="19.140625" style="288" customWidth="1"/>
    <col min="9" max="9" width="16.42578125" style="287" bestFit="1" customWidth="1"/>
    <col min="10" max="10" width="17.42578125" style="287" customWidth="1"/>
    <col min="11" max="11" width="13.140625" style="287" bestFit="1" customWidth="1"/>
    <col min="12" max="12" width="15.28515625" style="287" customWidth="1"/>
    <col min="13" max="16384" width="9.140625" style="287"/>
  </cols>
  <sheetData>
    <row r="1" spans="1:13" s="298" customFormat="1">
      <c r="A1" s="363" t="s">
        <v>295</v>
      </c>
      <c r="B1" s="349"/>
      <c r="C1" s="349"/>
      <c r="D1" s="349"/>
      <c r="E1" s="350"/>
      <c r="F1" s="344"/>
      <c r="G1" s="350"/>
      <c r="H1" s="362"/>
      <c r="I1" s="349"/>
      <c r="J1" s="350"/>
      <c r="K1" s="350"/>
      <c r="L1" s="361" t="s">
        <v>97</v>
      </c>
    </row>
    <row r="2" spans="1:13" s="298" customFormat="1">
      <c r="A2" s="360" t="s">
        <v>128</v>
      </c>
      <c r="B2" s="349"/>
      <c r="C2" s="349"/>
      <c r="D2" s="349"/>
      <c r="E2" s="350"/>
      <c r="F2" s="344"/>
      <c r="G2" s="350"/>
      <c r="H2" s="359"/>
      <c r="I2" s="349"/>
      <c r="J2" s="350"/>
      <c r="K2" s="406" t="s">
        <v>485</v>
      </c>
      <c r="M2" s="395"/>
    </row>
    <row r="3" spans="1:13" s="298" customFormat="1">
      <c r="A3" s="358"/>
      <c r="B3" s="349"/>
      <c r="C3" s="357"/>
      <c r="D3" s="356"/>
      <c r="E3" s="350"/>
      <c r="F3" s="355"/>
      <c r="G3" s="350"/>
      <c r="H3" s="350"/>
      <c r="I3" s="344"/>
      <c r="J3" s="349"/>
      <c r="K3" s="349"/>
      <c r="L3" s="348"/>
    </row>
    <row r="4" spans="1:13" s="298" customFormat="1">
      <c r="A4" s="389" t="s">
        <v>262</v>
      </c>
      <c r="B4" s="344"/>
      <c r="C4" s="344"/>
      <c r="D4" s="393" t="s">
        <v>480</v>
      </c>
      <c r="E4" s="381"/>
      <c r="F4" s="297"/>
      <c r="G4" s="290"/>
      <c r="H4" s="382"/>
      <c r="I4" s="381"/>
      <c r="J4" s="383"/>
      <c r="K4" s="290"/>
      <c r="L4" s="384"/>
    </row>
    <row r="5" spans="1:13" s="298" customFormat="1" ht="15.75" thickBot="1">
      <c r="A5" s="354"/>
      <c r="B5" s="350"/>
      <c r="C5" s="353"/>
      <c r="D5" s="352"/>
      <c r="E5" s="350"/>
      <c r="F5" s="351"/>
      <c r="G5" s="351"/>
      <c r="H5" s="351"/>
      <c r="I5" s="350"/>
      <c r="J5" s="349"/>
      <c r="K5" s="349"/>
      <c r="L5" s="348"/>
    </row>
    <row r="6" spans="1:13" ht="15.75" thickBot="1">
      <c r="A6" s="347"/>
      <c r="B6" s="346"/>
      <c r="C6" s="345"/>
      <c r="D6" s="345"/>
      <c r="E6" s="345"/>
      <c r="F6" s="344"/>
      <c r="G6" s="344"/>
      <c r="H6" s="344"/>
      <c r="I6" s="417" t="s">
        <v>442</v>
      </c>
      <c r="J6" s="418"/>
      <c r="K6" s="419"/>
      <c r="L6" s="343"/>
    </row>
    <row r="7" spans="1:13" s="331" customFormat="1" ht="51.75" thickBot="1">
      <c r="A7" s="342" t="s">
        <v>64</v>
      </c>
      <c r="B7" s="341" t="s">
        <v>129</v>
      </c>
      <c r="C7" s="341" t="s">
        <v>441</v>
      </c>
      <c r="D7" s="340" t="s">
        <v>268</v>
      </c>
      <c r="E7" s="339" t="s">
        <v>440</v>
      </c>
      <c r="F7" s="338" t="s">
        <v>439</v>
      </c>
      <c r="G7" s="337" t="s">
        <v>216</v>
      </c>
      <c r="H7" s="336" t="s">
        <v>213</v>
      </c>
      <c r="I7" s="335" t="s">
        <v>438</v>
      </c>
      <c r="J7" s="334" t="s">
        <v>265</v>
      </c>
      <c r="K7" s="333" t="s">
        <v>217</v>
      </c>
      <c r="L7" s="332" t="s">
        <v>218</v>
      </c>
    </row>
    <row r="8" spans="1:13" s="325" customFormat="1" ht="15.75" thickBot="1">
      <c r="A8" s="329">
        <v>1</v>
      </c>
      <c r="B8" s="328">
        <v>2</v>
      </c>
      <c r="C8" s="330">
        <v>3</v>
      </c>
      <c r="D8" s="330">
        <v>4</v>
      </c>
      <c r="E8" s="329">
        <v>5</v>
      </c>
      <c r="F8" s="328">
        <v>6</v>
      </c>
      <c r="G8" s="330">
        <v>7</v>
      </c>
      <c r="H8" s="328">
        <v>8</v>
      </c>
      <c r="I8" s="329">
        <v>9</v>
      </c>
      <c r="J8" s="328">
        <v>10</v>
      </c>
      <c r="K8" s="327">
        <v>11</v>
      </c>
      <c r="L8" s="326">
        <v>12</v>
      </c>
    </row>
    <row r="9" spans="1:13" ht="25.5">
      <c r="A9" s="324">
        <v>1</v>
      </c>
      <c r="B9" s="318">
        <v>42619</v>
      </c>
      <c r="C9" s="317" t="s">
        <v>484</v>
      </c>
      <c r="D9" s="316">
        <v>25</v>
      </c>
      <c r="E9" s="407" t="s">
        <v>486</v>
      </c>
      <c r="F9" s="314" t="s">
        <v>487</v>
      </c>
      <c r="G9" s="408" t="s">
        <v>488</v>
      </c>
      <c r="H9" s="408" t="s">
        <v>489</v>
      </c>
      <c r="I9" s="323"/>
      <c r="J9" s="322"/>
      <c r="K9" s="321"/>
      <c r="L9" s="320"/>
    </row>
    <row r="10" spans="1:13">
      <c r="A10" s="319">
        <v>2</v>
      </c>
      <c r="B10" s="318"/>
      <c r="C10" s="317"/>
      <c r="D10" s="316"/>
      <c r="E10" s="315"/>
      <c r="F10" s="314"/>
      <c r="G10" s="314"/>
      <c r="H10" s="314"/>
      <c r="I10" s="313"/>
      <c r="J10" s="312"/>
      <c r="K10" s="311"/>
      <c r="L10" s="310"/>
    </row>
    <row r="11" spans="1:13">
      <c r="A11" s="319">
        <v>3</v>
      </c>
      <c r="B11" s="318"/>
      <c r="C11" s="317"/>
      <c r="D11" s="316"/>
      <c r="E11" s="315"/>
      <c r="F11" s="351"/>
      <c r="G11" s="314"/>
      <c r="H11" s="314"/>
      <c r="I11" s="313"/>
      <c r="J11" s="312"/>
      <c r="K11" s="311"/>
      <c r="L11" s="310"/>
    </row>
    <row r="12" spans="1:13">
      <c r="A12" s="319">
        <v>4</v>
      </c>
      <c r="B12" s="318"/>
      <c r="C12" s="317"/>
      <c r="D12" s="316"/>
      <c r="E12" s="315"/>
      <c r="F12" s="314"/>
      <c r="G12" s="314"/>
      <c r="H12" s="314"/>
      <c r="I12" s="313"/>
      <c r="J12" s="312"/>
      <c r="K12" s="311"/>
      <c r="L12" s="310"/>
    </row>
    <row r="13" spans="1:13">
      <c r="A13" s="319">
        <v>5</v>
      </c>
      <c r="B13" s="318"/>
      <c r="C13" s="317"/>
      <c r="D13" s="316"/>
      <c r="E13" s="315"/>
      <c r="F13" s="314"/>
      <c r="G13" s="314"/>
      <c r="H13" s="314"/>
      <c r="I13" s="313"/>
      <c r="J13" s="312"/>
      <c r="K13" s="311"/>
      <c r="L13" s="310"/>
    </row>
    <row r="14" spans="1:13">
      <c r="A14" s="319">
        <v>6</v>
      </c>
      <c r="B14" s="318"/>
      <c r="C14" s="317"/>
      <c r="D14" s="316"/>
      <c r="E14" s="315"/>
      <c r="F14" s="314"/>
      <c r="G14" s="314"/>
      <c r="H14" s="314"/>
      <c r="I14" s="313"/>
      <c r="J14" s="312"/>
      <c r="K14" s="311"/>
      <c r="L14" s="310"/>
    </row>
    <row r="15" spans="1:13">
      <c r="A15" s="319">
        <v>7</v>
      </c>
      <c r="B15" s="318"/>
      <c r="C15" s="317"/>
      <c r="D15" s="316"/>
      <c r="E15" s="315"/>
      <c r="F15" s="314"/>
      <c r="G15" s="314"/>
      <c r="H15" s="314"/>
      <c r="I15" s="313"/>
      <c r="J15" s="312"/>
      <c r="K15" s="311"/>
      <c r="L15" s="310"/>
    </row>
    <row r="16" spans="1:13">
      <c r="A16" s="319">
        <v>8</v>
      </c>
      <c r="B16" s="318"/>
      <c r="C16" s="317"/>
      <c r="D16" s="316"/>
      <c r="E16" s="315"/>
      <c r="F16" s="314"/>
      <c r="G16" s="314"/>
      <c r="H16" s="314"/>
      <c r="I16" s="313"/>
      <c r="J16" s="312"/>
      <c r="K16" s="311"/>
      <c r="L16" s="310"/>
    </row>
    <row r="17" spans="1:12">
      <c r="A17" s="319">
        <v>9</v>
      </c>
      <c r="B17" s="318"/>
      <c r="C17" s="317"/>
      <c r="D17" s="316"/>
      <c r="E17" s="315"/>
      <c r="F17" s="314"/>
      <c r="G17" s="314"/>
      <c r="H17" s="314"/>
      <c r="I17" s="313"/>
      <c r="J17" s="312"/>
      <c r="K17" s="311"/>
      <c r="L17" s="310"/>
    </row>
    <row r="18" spans="1:12">
      <c r="A18" s="319">
        <v>10</v>
      </c>
      <c r="B18" s="318"/>
      <c r="C18" s="317"/>
      <c r="D18" s="316"/>
      <c r="E18" s="315"/>
      <c r="F18" s="314"/>
      <c r="G18" s="314"/>
      <c r="H18" s="314"/>
      <c r="I18" s="313"/>
      <c r="J18" s="312"/>
      <c r="K18" s="311"/>
      <c r="L18" s="310"/>
    </row>
    <row r="19" spans="1:12">
      <c r="A19" s="319">
        <v>11</v>
      </c>
      <c r="B19" s="318"/>
      <c r="C19" s="317"/>
      <c r="D19" s="316"/>
      <c r="E19" s="315"/>
      <c r="F19" s="314"/>
      <c r="G19" s="314"/>
      <c r="H19" s="314"/>
      <c r="I19" s="313"/>
      <c r="J19" s="312"/>
      <c r="K19" s="311"/>
      <c r="L19" s="310"/>
    </row>
    <row r="20" spans="1:12">
      <c r="A20" s="319">
        <v>12</v>
      </c>
      <c r="B20" s="318"/>
      <c r="C20" s="317"/>
      <c r="D20" s="316"/>
      <c r="E20" s="315"/>
      <c r="F20" s="314"/>
      <c r="G20" s="314"/>
      <c r="H20" s="314"/>
      <c r="I20" s="313"/>
      <c r="J20" s="312"/>
      <c r="K20" s="311"/>
      <c r="L20" s="310"/>
    </row>
    <row r="21" spans="1:12">
      <c r="A21" s="319">
        <v>13</v>
      </c>
      <c r="B21" s="318"/>
      <c r="C21" s="317"/>
      <c r="D21" s="316"/>
      <c r="E21" s="315"/>
      <c r="F21" s="314"/>
      <c r="G21" s="314"/>
      <c r="H21" s="314"/>
      <c r="I21" s="313"/>
      <c r="J21" s="312"/>
      <c r="K21" s="311"/>
      <c r="L21" s="310"/>
    </row>
    <row r="22" spans="1:12">
      <c r="A22" s="319">
        <v>14</v>
      </c>
      <c r="B22" s="318"/>
      <c r="C22" s="317"/>
      <c r="D22" s="316"/>
      <c r="E22" s="315"/>
      <c r="F22" s="314"/>
      <c r="G22" s="314"/>
      <c r="H22" s="314"/>
      <c r="I22" s="313"/>
      <c r="J22" s="312"/>
      <c r="K22" s="311"/>
      <c r="L22" s="310"/>
    </row>
    <row r="23" spans="1:12">
      <c r="A23" s="319">
        <v>15</v>
      </c>
      <c r="B23" s="318"/>
      <c r="C23" s="317"/>
      <c r="D23" s="316"/>
      <c r="E23" s="315"/>
      <c r="F23" s="314"/>
      <c r="G23" s="314"/>
      <c r="H23" s="314"/>
      <c r="I23" s="313"/>
      <c r="J23" s="312"/>
      <c r="K23" s="311"/>
      <c r="L23" s="310"/>
    </row>
    <row r="24" spans="1:12">
      <c r="A24" s="319">
        <v>16</v>
      </c>
      <c r="B24" s="318"/>
      <c r="C24" s="317"/>
      <c r="D24" s="316"/>
      <c r="E24" s="315"/>
      <c r="F24" s="314"/>
      <c r="G24" s="314"/>
      <c r="H24" s="314"/>
      <c r="I24" s="313"/>
      <c r="J24" s="312"/>
      <c r="K24" s="311"/>
      <c r="L24" s="310"/>
    </row>
    <row r="25" spans="1:12">
      <c r="A25" s="319">
        <v>17</v>
      </c>
      <c r="B25" s="318"/>
      <c r="C25" s="317"/>
      <c r="D25" s="316"/>
      <c r="E25" s="315"/>
      <c r="F25" s="314"/>
      <c r="G25" s="314"/>
      <c r="H25" s="314"/>
      <c r="I25" s="313"/>
      <c r="J25" s="312"/>
      <c r="K25" s="311"/>
      <c r="L25" s="310"/>
    </row>
    <row r="26" spans="1:12">
      <c r="A26" s="319">
        <v>18</v>
      </c>
      <c r="B26" s="318"/>
      <c r="C26" s="317"/>
      <c r="D26" s="316"/>
      <c r="E26" s="315"/>
      <c r="F26" s="314"/>
      <c r="G26" s="314"/>
      <c r="H26" s="314"/>
      <c r="I26" s="313"/>
      <c r="J26" s="312"/>
      <c r="K26" s="311"/>
      <c r="L26" s="310"/>
    </row>
    <row r="27" spans="1:12">
      <c r="A27" s="319">
        <v>19</v>
      </c>
      <c r="B27" s="318"/>
      <c r="C27" s="317"/>
      <c r="D27" s="316"/>
      <c r="E27" s="315"/>
      <c r="F27" s="314"/>
      <c r="G27" s="314"/>
      <c r="H27" s="314"/>
      <c r="I27" s="313"/>
      <c r="J27" s="312"/>
      <c r="K27" s="311"/>
      <c r="L27" s="310"/>
    </row>
    <row r="28" spans="1:12" ht="15.75" thickBot="1">
      <c r="A28" s="309" t="s">
        <v>264</v>
      </c>
      <c r="B28" s="308"/>
      <c r="C28" s="307"/>
      <c r="D28" s="306">
        <f>SUM(D9:D26)</f>
        <v>25</v>
      </c>
      <c r="E28" s="305"/>
      <c r="F28" s="304"/>
      <c r="G28" s="304"/>
      <c r="H28" s="304"/>
      <c r="I28" s="303"/>
      <c r="J28" s="302"/>
      <c r="K28" s="301"/>
      <c r="L28" s="300"/>
    </row>
    <row r="29" spans="1:12">
      <c r="A29" s="290"/>
      <c r="B29" s="291"/>
      <c r="C29" s="290"/>
      <c r="D29" s="291"/>
      <c r="E29" s="290"/>
      <c r="F29" s="291"/>
      <c r="G29" s="290"/>
      <c r="H29" s="291"/>
      <c r="I29" s="290"/>
      <c r="J29" s="291"/>
      <c r="K29" s="290"/>
      <c r="L29" s="291"/>
    </row>
    <row r="30" spans="1:12">
      <c r="A30" s="290"/>
      <c r="B30" s="297"/>
      <c r="C30" s="290"/>
      <c r="D30" s="297"/>
      <c r="E30" s="290"/>
      <c r="F30" s="297"/>
      <c r="G30" s="290"/>
      <c r="H30" s="297"/>
      <c r="I30" s="290"/>
      <c r="J30" s="297"/>
      <c r="K30" s="290"/>
      <c r="L30" s="297"/>
    </row>
    <row r="31" spans="1:12" s="298" customFormat="1">
      <c r="A31" s="416" t="s">
        <v>409</v>
      </c>
      <c r="B31" s="416"/>
      <c r="C31" s="416"/>
      <c r="D31" s="416"/>
      <c r="E31" s="416"/>
      <c r="F31" s="416"/>
      <c r="G31" s="416"/>
      <c r="H31" s="416"/>
      <c r="I31" s="416"/>
      <c r="J31" s="416"/>
      <c r="K31" s="416"/>
      <c r="L31" s="416"/>
    </row>
    <row r="32" spans="1:12" s="299" customFormat="1" ht="12.75">
      <c r="A32" s="416" t="s">
        <v>437</v>
      </c>
      <c r="B32" s="416"/>
      <c r="C32" s="416"/>
      <c r="D32" s="416"/>
      <c r="E32" s="416"/>
      <c r="F32" s="416"/>
      <c r="G32" s="416"/>
      <c r="H32" s="416"/>
      <c r="I32" s="416"/>
      <c r="J32" s="416"/>
      <c r="K32" s="416"/>
      <c r="L32" s="416"/>
    </row>
    <row r="33" spans="1:12" s="299" customFormat="1" ht="12.75">
      <c r="A33" s="416"/>
      <c r="B33" s="416"/>
      <c r="C33" s="416"/>
      <c r="D33" s="416"/>
      <c r="E33" s="416"/>
      <c r="F33" s="416"/>
      <c r="G33" s="416"/>
      <c r="H33" s="416"/>
      <c r="I33" s="416"/>
      <c r="J33" s="416"/>
      <c r="K33" s="416"/>
      <c r="L33" s="416"/>
    </row>
    <row r="34" spans="1:12" s="298" customFormat="1">
      <c r="A34" s="416" t="s">
        <v>436</v>
      </c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</row>
    <row r="35" spans="1:12" s="298" customFormat="1">
      <c r="A35" s="416"/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</row>
    <row r="36" spans="1:12" s="298" customFormat="1">
      <c r="A36" s="416" t="s">
        <v>435</v>
      </c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</row>
    <row r="37" spans="1:12" s="298" customFormat="1">
      <c r="A37" s="290"/>
      <c r="B37" s="291"/>
      <c r="C37" s="290"/>
      <c r="D37" s="291"/>
      <c r="E37" s="290"/>
      <c r="F37" s="291"/>
      <c r="G37" s="290"/>
      <c r="H37" s="291"/>
      <c r="I37" s="290"/>
      <c r="J37" s="291"/>
      <c r="K37" s="290"/>
      <c r="L37" s="291"/>
    </row>
    <row r="38" spans="1:12" s="298" customFormat="1">
      <c r="A38" s="290"/>
      <c r="B38" s="297"/>
      <c r="C38" s="290"/>
      <c r="D38" s="297"/>
      <c r="E38" s="290"/>
      <c r="F38" s="297"/>
      <c r="G38" s="290"/>
      <c r="H38" s="297"/>
      <c r="I38" s="290"/>
      <c r="J38" s="297"/>
      <c r="K38" s="290"/>
      <c r="L38" s="297"/>
    </row>
    <row r="39" spans="1:12" s="298" customFormat="1">
      <c r="A39" s="290"/>
      <c r="B39" s="291"/>
      <c r="C39" s="290"/>
      <c r="D39" s="291"/>
      <c r="E39" s="290"/>
      <c r="F39" s="291"/>
      <c r="G39" s="290"/>
      <c r="H39" s="291"/>
      <c r="I39" s="290"/>
      <c r="J39" s="291"/>
      <c r="K39" s="290"/>
      <c r="L39" s="291"/>
    </row>
    <row r="40" spans="1:12">
      <c r="A40" s="290"/>
      <c r="B40" s="297"/>
      <c r="C40" s="290"/>
      <c r="D40" s="297"/>
      <c r="E40" s="290"/>
      <c r="F40" s="297"/>
      <c r="G40" s="290"/>
      <c r="H40" s="297"/>
      <c r="I40" s="290"/>
      <c r="J40" s="297"/>
      <c r="K40" s="290"/>
      <c r="L40" s="297"/>
    </row>
    <row r="41" spans="1:12" s="292" customFormat="1">
      <c r="A41" s="422" t="s">
        <v>96</v>
      </c>
      <c r="B41" s="422"/>
      <c r="C41" s="291"/>
      <c r="D41" s="290"/>
      <c r="E41" s="291"/>
      <c r="F41" s="291"/>
      <c r="G41" s="290"/>
      <c r="H41" s="291"/>
      <c r="I41" s="291"/>
      <c r="J41" s="290"/>
      <c r="K41" s="291"/>
      <c r="L41" s="290"/>
    </row>
    <row r="42" spans="1:12" s="292" customFormat="1">
      <c r="A42" s="291"/>
      <c r="B42" s="290"/>
      <c r="C42" s="295"/>
      <c r="D42" s="296"/>
      <c r="E42" s="295"/>
      <c r="F42" s="291"/>
      <c r="G42" s="290"/>
      <c r="H42" s="294"/>
      <c r="I42" s="291"/>
      <c r="J42" s="290"/>
      <c r="K42" s="291"/>
      <c r="L42" s="290"/>
    </row>
    <row r="43" spans="1:12" s="292" customFormat="1" ht="15" customHeight="1">
      <c r="A43" s="291"/>
      <c r="B43" s="290"/>
      <c r="C43" s="415" t="s">
        <v>256</v>
      </c>
      <c r="D43" s="415"/>
      <c r="E43" s="415"/>
      <c r="F43" s="291"/>
      <c r="G43" s="290"/>
      <c r="H43" s="420" t="s">
        <v>434</v>
      </c>
      <c r="I43" s="293"/>
      <c r="J43" s="290"/>
      <c r="K43" s="291"/>
      <c r="L43" s="290"/>
    </row>
    <row r="44" spans="1:12" s="292" customFormat="1">
      <c r="A44" s="291"/>
      <c r="B44" s="290"/>
      <c r="C44" s="291"/>
      <c r="D44" s="290"/>
      <c r="E44" s="291"/>
      <c r="F44" s="291"/>
      <c r="G44" s="290"/>
      <c r="H44" s="421"/>
      <c r="I44" s="293"/>
      <c r="J44" s="290"/>
      <c r="K44" s="291"/>
      <c r="L44" s="290"/>
    </row>
    <row r="45" spans="1:12" s="289" customFormat="1">
      <c r="A45" s="291"/>
      <c r="B45" s="290"/>
      <c r="C45" s="415" t="s">
        <v>127</v>
      </c>
      <c r="D45" s="415"/>
      <c r="E45" s="415"/>
      <c r="F45" s="291"/>
      <c r="G45" s="290"/>
      <c r="H45" s="291"/>
      <c r="I45" s="291"/>
      <c r="J45" s="290"/>
      <c r="K45" s="291"/>
      <c r="L45" s="290"/>
    </row>
    <row r="46" spans="1:12" s="289" customFormat="1">
      <c r="E46" s="287"/>
    </row>
    <row r="47" spans="1:12" s="289" customFormat="1">
      <c r="E47" s="287"/>
    </row>
    <row r="48" spans="1:12" s="289" customFormat="1">
      <c r="E48" s="287"/>
    </row>
    <row r="49" spans="5:5" s="289" customFormat="1">
      <c r="E49" s="287"/>
    </row>
    <row r="50" spans="5:5" s="289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31" t="s">
        <v>449</v>
      </c>
      <c r="B2" s="431"/>
      <c r="C2" s="431"/>
      <c r="D2" s="431"/>
      <c r="E2" s="366"/>
      <c r="F2" s="78"/>
      <c r="G2" s="78"/>
      <c r="H2" s="78"/>
      <c r="I2" s="78"/>
      <c r="J2" s="285"/>
      <c r="K2" s="286"/>
      <c r="L2" s="286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85"/>
      <c r="K3" s="423" t="s">
        <v>485</v>
      </c>
      <c r="L3" s="423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5"/>
      <c r="K4" s="285"/>
      <c r="L4" s="285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პ/გ 'თავისუფალი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4"/>
      <c r="B8" s="284"/>
      <c r="C8" s="284"/>
      <c r="D8" s="284"/>
      <c r="E8" s="284"/>
      <c r="F8" s="284"/>
      <c r="G8" s="284"/>
      <c r="H8" s="284"/>
      <c r="I8" s="284"/>
      <c r="J8" s="79"/>
      <c r="K8" s="79"/>
      <c r="L8" s="79"/>
    </row>
    <row r="9" spans="1:12" ht="45">
      <c r="A9" s="91" t="s">
        <v>64</v>
      </c>
      <c r="B9" s="91" t="s">
        <v>450</v>
      </c>
      <c r="C9" s="91" t="s">
        <v>451</v>
      </c>
      <c r="D9" s="91" t="s">
        <v>452</v>
      </c>
      <c r="E9" s="91" t="s">
        <v>453</v>
      </c>
      <c r="F9" s="91" t="s">
        <v>454</v>
      </c>
      <c r="G9" s="91" t="s">
        <v>455</v>
      </c>
      <c r="H9" s="91" t="s">
        <v>456</v>
      </c>
      <c r="I9" s="91" t="s">
        <v>457</v>
      </c>
      <c r="J9" s="91" t="s">
        <v>458</v>
      </c>
      <c r="K9" s="91" t="s">
        <v>459</v>
      </c>
      <c r="L9" s="91" t="s">
        <v>306</v>
      </c>
    </row>
    <row r="10" spans="1:12" ht="15">
      <c r="A10" s="99">
        <v>1</v>
      </c>
      <c r="B10" s="367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67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67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7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7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7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7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7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7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7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7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7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7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7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7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7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7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7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7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7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7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7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7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7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7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7"/>
      <c r="C35" s="100"/>
      <c r="D35" s="100"/>
      <c r="E35" s="100"/>
      <c r="F35" s="100"/>
      <c r="G35" s="88"/>
      <c r="H35" s="88"/>
      <c r="I35" s="88"/>
      <c r="J35" s="88" t="s">
        <v>460</v>
      </c>
      <c r="K35" s="87">
        <f>SUM(K10:K34)</f>
        <v>0</v>
      </c>
      <c r="L35" s="88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6"/>
    </row>
    <row r="37" spans="1:12" ht="15">
      <c r="A37" s="227" t="s">
        <v>461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6"/>
    </row>
    <row r="38" spans="1:12" ht="15">
      <c r="A38" s="227" t="s">
        <v>462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6"/>
    </row>
    <row r="39" spans="1:12" ht="15">
      <c r="A39" s="217" t="s">
        <v>463</v>
      </c>
      <c r="B39" s="227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464</v>
      </c>
      <c r="B40" s="227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36" t="s">
        <v>479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</row>
    <row r="42" spans="1:12" ht="15" customHeight="1">
      <c r="A42" s="436"/>
      <c r="B42" s="436"/>
      <c r="C42" s="436"/>
      <c r="D42" s="436"/>
      <c r="E42" s="436"/>
      <c r="F42" s="436"/>
      <c r="G42" s="436"/>
      <c r="H42" s="436"/>
      <c r="I42" s="436"/>
      <c r="J42" s="436"/>
      <c r="K42" s="436"/>
    </row>
    <row r="43" spans="1:12" ht="12.75" customHeight="1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</row>
    <row r="44" spans="1:12" ht="15">
      <c r="A44" s="432" t="s">
        <v>96</v>
      </c>
      <c r="B44" s="432"/>
      <c r="C44" s="368"/>
      <c r="D44" s="369"/>
      <c r="E44" s="369"/>
      <c r="F44" s="368"/>
      <c r="G44" s="368"/>
      <c r="H44" s="368"/>
      <c r="I44" s="368"/>
      <c r="J44" s="368"/>
      <c r="K44" s="186"/>
    </row>
    <row r="45" spans="1:12" ht="15">
      <c r="A45" s="368"/>
      <c r="B45" s="369"/>
      <c r="C45" s="368"/>
      <c r="D45" s="369"/>
      <c r="E45" s="369"/>
      <c r="F45" s="368"/>
      <c r="G45" s="368"/>
      <c r="H45" s="368"/>
      <c r="I45" s="368"/>
      <c r="J45" s="370"/>
      <c r="K45" s="186"/>
    </row>
    <row r="46" spans="1:12" ht="15" customHeight="1">
      <c r="A46" s="368"/>
      <c r="B46" s="369"/>
      <c r="C46" s="433" t="s">
        <v>256</v>
      </c>
      <c r="D46" s="433"/>
      <c r="E46" s="371"/>
      <c r="F46" s="372"/>
      <c r="G46" s="434" t="s">
        <v>465</v>
      </c>
      <c r="H46" s="434"/>
      <c r="I46" s="434"/>
      <c r="J46" s="373"/>
      <c r="K46" s="186"/>
    </row>
    <row r="47" spans="1:12" ht="15">
      <c r="A47" s="368"/>
      <c r="B47" s="369"/>
      <c r="C47" s="368"/>
      <c r="D47" s="369"/>
      <c r="E47" s="369"/>
      <c r="F47" s="368"/>
      <c r="G47" s="435"/>
      <c r="H47" s="435"/>
      <c r="I47" s="435"/>
      <c r="J47" s="373"/>
      <c r="K47" s="186"/>
    </row>
    <row r="48" spans="1:12" ht="15">
      <c r="A48" s="368"/>
      <c r="B48" s="369"/>
      <c r="C48" s="430" t="s">
        <v>127</v>
      </c>
      <c r="D48" s="430"/>
      <c r="E48" s="371"/>
      <c r="F48" s="372"/>
      <c r="G48" s="368"/>
      <c r="H48" s="368"/>
      <c r="I48" s="368"/>
      <c r="J48" s="368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B28" sqref="B2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2"/>
      <c r="C1" s="437" t="s">
        <v>186</v>
      </c>
      <c r="D1" s="437"/>
      <c r="E1" s="106"/>
    </row>
    <row r="2" spans="1:5">
      <c r="A2" s="77" t="s">
        <v>128</v>
      </c>
      <c r="B2" s="122"/>
      <c r="C2" s="406" t="s">
        <v>485</v>
      </c>
      <c r="D2" s="394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პ/გ 'თავისუფალი საქართველო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166.28</v>
      </c>
      <c r="D10" s="126">
        <f>SUM(D11,D34)</f>
        <v>29.55</v>
      </c>
      <c r="E10" s="106"/>
    </row>
    <row r="11" spans="1:5">
      <c r="A11" s="53" t="s">
        <v>180</v>
      </c>
      <c r="B11" s="54"/>
      <c r="C11" s="86">
        <f>SUM(C12:C32)</f>
        <v>166.28</v>
      </c>
      <c r="D11" s="86">
        <f>SUM(D12:D32)</f>
        <v>29.55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64.63</v>
      </c>
      <c r="D14" s="8">
        <v>29.55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>
        <v>101.65</v>
      </c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/>
      <c r="D24" s="8"/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/>
      <c r="D27" s="8"/>
      <c r="E27" s="106"/>
    </row>
    <row r="28" spans="1:5">
      <c r="A28" s="57">
        <v>1442</v>
      </c>
      <c r="B28" s="56" t="s">
        <v>146</v>
      </c>
      <c r="C28" s="8"/>
      <c r="D28" s="8"/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/>
      <c r="D32" s="8"/>
      <c r="E32" s="106"/>
    </row>
    <row r="33" spans="1:5">
      <c r="A33" s="31"/>
      <c r="E33" s="106"/>
    </row>
    <row r="34" spans="1:5">
      <c r="A34" s="58" t="s">
        <v>181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/>
      <c r="D36" s="8"/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/>
      <c r="D40" s="8"/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/>
      <c r="D42" s="8"/>
      <c r="E42" s="106"/>
    </row>
    <row r="43" spans="1:5">
      <c r="A43" s="32"/>
      <c r="E43" s="106"/>
    </row>
    <row r="44" spans="1:5">
      <c r="A44" s="55" t="s">
        <v>185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182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/>
      <c r="D47" s="8"/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/>
      <c r="D49" s="8"/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2"/>
      <c r="E62" s="106"/>
    </row>
    <row r="63" spans="1:5">
      <c r="A63" s="33"/>
      <c r="E63" s="106"/>
    </row>
    <row r="64" spans="1:5">
      <c r="A64" s="58" t="s">
        <v>183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2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E14" sqref="E1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425" t="s">
        <v>97</v>
      </c>
      <c r="J1" s="425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423" t="s">
        <v>485</v>
      </c>
      <c r="J2" s="424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1" t="str">
        <f>'ფორმა N1'!D4</f>
        <v>პ/გ 'თავისუფალი საქართველო</v>
      </c>
      <c r="B5" s="387"/>
      <c r="C5" s="387"/>
      <c r="D5" s="387"/>
      <c r="E5" s="387"/>
      <c r="F5" s="388"/>
      <c r="G5" s="387"/>
      <c r="H5" s="387"/>
      <c r="I5" s="387"/>
      <c r="J5" s="387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2">
        <v>1</v>
      </c>
      <c r="B9" s="162">
        <v>2</v>
      </c>
      <c r="C9" s="163">
        <v>3</v>
      </c>
      <c r="D9" s="163">
        <v>4</v>
      </c>
      <c r="E9" s="163">
        <v>5</v>
      </c>
      <c r="F9" s="163">
        <v>6</v>
      </c>
      <c r="G9" s="163">
        <v>7</v>
      </c>
      <c r="H9" s="163">
        <v>8</v>
      </c>
      <c r="I9" s="163">
        <v>9</v>
      </c>
      <c r="J9" s="163">
        <v>10</v>
      </c>
      <c r="K9" s="106"/>
    </row>
    <row r="10" spans="1:11" s="27" customFormat="1" ht="30">
      <c r="A10" s="409">
        <v>1</v>
      </c>
      <c r="B10" s="410" t="s">
        <v>482</v>
      </c>
      <c r="C10" s="160" t="s">
        <v>483</v>
      </c>
      <c r="D10" s="161" t="s">
        <v>209</v>
      </c>
      <c r="E10" s="411"/>
      <c r="F10" s="28">
        <v>64.63</v>
      </c>
      <c r="G10" s="412">
        <f>'ფორმა N3'!C9</f>
        <v>25</v>
      </c>
      <c r="H10" s="399">
        <f>'ფორმა N5'!C9</f>
        <v>57.45</v>
      </c>
      <c r="I10" s="414">
        <f>F10+G10-H10</f>
        <v>32.179999999999993</v>
      </c>
      <c r="J10" s="28"/>
      <c r="K10" s="106"/>
    </row>
    <row r="11" spans="1:11" ht="30">
      <c r="A11" s="409">
        <v>2</v>
      </c>
      <c r="B11" s="410" t="s">
        <v>482</v>
      </c>
      <c r="C11" s="160" t="s">
        <v>490</v>
      </c>
      <c r="D11" s="161" t="s">
        <v>209</v>
      </c>
      <c r="E11" s="411"/>
      <c r="F11" s="28">
        <v>101.65</v>
      </c>
      <c r="G11" s="413">
        <v>0.02</v>
      </c>
      <c r="H11" s="414">
        <v>0.05</v>
      </c>
      <c r="I11" s="399">
        <f>F11+G11-H11</f>
        <v>101.62</v>
      </c>
      <c r="J11" s="105"/>
    </row>
    <row r="12" spans="1:11" ht="15.75">
      <c r="A12" s="409"/>
      <c r="B12" s="410"/>
      <c r="C12" s="160"/>
      <c r="D12" s="161"/>
      <c r="E12" s="411"/>
      <c r="F12" s="28"/>
      <c r="G12" s="28"/>
      <c r="H12" s="28"/>
      <c r="I12" s="28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1" t="s">
        <v>96</v>
      </c>
      <c r="C15" s="105"/>
      <c r="D15" s="105"/>
      <c r="E15" s="105"/>
      <c r="F15" s="232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2"/>
      <c r="D17" s="105"/>
      <c r="E17" s="105"/>
      <c r="F17" s="282"/>
      <c r="G17" s="283"/>
      <c r="H17" s="283"/>
      <c r="I17" s="102"/>
      <c r="J17" s="102"/>
    </row>
    <row r="18" spans="1:10">
      <c r="A18" s="102"/>
      <c r="B18" s="105"/>
      <c r="C18" s="233" t="s">
        <v>256</v>
      </c>
      <c r="D18" s="233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4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4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351</v>
      </c>
      <c r="B1" s="77"/>
      <c r="C1" s="77"/>
      <c r="D1" s="77"/>
      <c r="E1" s="77"/>
      <c r="F1" s="77"/>
      <c r="G1" s="166" t="s">
        <v>97</v>
      </c>
      <c r="H1" s="167"/>
    </row>
    <row r="2" spans="1:8">
      <c r="A2" s="77" t="s">
        <v>128</v>
      </c>
      <c r="B2" s="77"/>
      <c r="C2" s="77"/>
      <c r="D2" s="77"/>
      <c r="E2" s="77"/>
      <c r="F2" s="77"/>
      <c r="G2" s="406" t="s">
        <v>485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1" t="str">
        <f>'ფორმა N1'!D4</f>
        <v>პ/გ 'თავისუფალი საქართველო</v>
      </c>
      <c r="B5" s="221"/>
      <c r="C5" s="221"/>
      <c r="D5" s="221"/>
      <c r="E5" s="221"/>
      <c r="F5" s="221"/>
      <c r="G5" s="221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301</v>
      </c>
      <c r="B8" s="168" t="s">
        <v>129</v>
      </c>
      <c r="C8" s="169" t="s">
        <v>349</v>
      </c>
      <c r="D8" s="169" t="s">
        <v>350</v>
      </c>
      <c r="E8" s="169" t="s">
        <v>263</v>
      </c>
      <c r="F8" s="168" t="s">
        <v>308</v>
      </c>
      <c r="G8" s="169" t="s">
        <v>302</v>
      </c>
      <c r="H8" s="106"/>
    </row>
    <row r="9" spans="1:8">
      <c r="A9" s="170" t="s">
        <v>303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266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304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96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256</v>
      </c>
      <c r="F47" s="193" t="s">
        <v>261</v>
      </c>
      <c r="G47" s="191"/>
      <c r="H47" s="187"/>
      <c r="I47" s="187"/>
      <c r="J47" s="187"/>
    </row>
    <row r="48" spans="1:10">
      <c r="A48" s="187"/>
      <c r="C48" s="194" t="s">
        <v>127</v>
      </c>
      <c r="F48" s="186" t="s">
        <v>257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292</v>
      </c>
      <c r="B1" s="139"/>
      <c r="C1" s="139"/>
      <c r="D1" s="139"/>
      <c r="E1" s="139"/>
      <c r="F1" s="79"/>
      <c r="G1" s="79"/>
      <c r="H1" s="79"/>
      <c r="I1" s="439" t="s">
        <v>97</v>
      </c>
      <c r="J1" s="439"/>
      <c r="K1" s="145"/>
    </row>
    <row r="2" spans="1:12" s="23" customFormat="1" ht="15">
      <c r="A2" s="106" t="s">
        <v>128</v>
      </c>
      <c r="B2" s="139"/>
      <c r="C2" s="139"/>
      <c r="D2" s="139"/>
      <c r="E2" s="139"/>
      <c r="F2" s="140"/>
      <c r="G2" s="141"/>
      <c r="H2" s="141"/>
      <c r="I2" s="423" t="s">
        <v>485</v>
      </c>
      <c r="J2" s="424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38" t="s">
        <v>208</v>
      </c>
      <c r="C7" s="438"/>
      <c r="D7" s="438" t="s">
        <v>280</v>
      </c>
      <c r="E7" s="438"/>
      <c r="F7" s="438" t="s">
        <v>281</v>
      </c>
      <c r="G7" s="438"/>
      <c r="H7" s="157" t="s">
        <v>267</v>
      </c>
      <c r="I7" s="438" t="s">
        <v>211</v>
      </c>
      <c r="J7" s="438"/>
      <c r="K7" s="146"/>
    </row>
    <row r="8" spans="1:12" ht="15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>
      <c r="A9" s="60" t="s">
        <v>104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109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112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114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119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47"/>
      <c r="H2" s="406" t="s">
        <v>485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294</v>
      </c>
      <c r="B1" s="139"/>
      <c r="C1" s="139"/>
      <c r="D1" s="139"/>
      <c r="E1" s="139"/>
      <c r="F1" s="139"/>
      <c r="G1" s="139"/>
      <c r="H1" s="145"/>
      <c r="I1" s="380" t="s">
        <v>186</v>
      </c>
      <c r="J1" s="152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39"/>
      <c r="H2" s="406" t="s">
        <v>485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314</v>
      </c>
      <c r="B1" s="196"/>
      <c r="C1" s="196"/>
      <c r="D1" s="196"/>
      <c r="E1" s="196"/>
      <c r="F1" s="79"/>
      <c r="G1" s="79" t="s">
        <v>97</v>
      </c>
      <c r="H1" s="199"/>
    </row>
    <row r="2" spans="1:8" s="198" customFormat="1" ht="15">
      <c r="A2" s="199" t="s">
        <v>305</v>
      </c>
      <c r="B2" s="196"/>
      <c r="C2" s="196"/>
      <c r="D2" s="196"/>
      <c r="E2" s="197"/>
      <c r="F2" s="197"/>
      <c r="G2" s="406" t="s">
        <v>485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262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პ/გ 'თავისუფალი საქართველო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429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97</v>
      </c>
    </row>
    <row r="2" spans="1:11" ht="15">
      <c r="A2" s="106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406" t="s">
        <v>485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>
      <c r="A5" s="221" t="str">
        <f>'ფორმა N1'!D4</f>
        <v>პ/გ 'თავისუფალი საქართველო</v>
      </c>
      <c r="B5" s="81"/>
      <c r="C5" s="81"/>
      <c r="D5" s="81"/>
      <c r="E5" s="222"/>
      <c r="F5" s="223"/>
      <c r="G5" s="223"/>
      <c r="H5" s="223"/>
      <c r="I5" s="223"/>
      <c r="J5" s="223"/>
      <c r="K5" s="222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137" t="s">
        <v>373</v>
      </c>
      <c r="G7" s="137" t="s">
        <v>374</v>
      </c>
      <c r="H7" s="137" t="s">
        <v>368</v>
      </c>
      <c r="I7" s="137" t="s">
        <v>369</v>
      </c>
      <c r="J7" s="137" t="s">
        <v>381</v>
      </c>
      <c r="K7" s="137" t="s">
        <v>370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68">
        <v>1</v>
      </c>
      <c r="B9" s="26"/>
      <c r="C9" s="26"/>
      <c r="D9" s="26"/>
      <c r="E9" s="26"/>
      <c r="F9" s="26"/>
      <c r="G9" s="26"/>
      <c r="H9" s="220"/>
      <c r="I9" s="220"/>
      <c r="J9" s="220"/>
      <c r="K9" s="26"/>
    </row>
    <row r="10" spans="1:11" ht="15">
      <c r="A10" s="68">
        <v>2</v>
      </c>
      <c r="B10" s="26"/>
      <c r="C10" s="26"/>
      <c r="D10" s="26"/>
      <c r="E10" s="26"/>
      <c r="F10" s="26"/>
      <c r="G10" s="26"/>
      <c r="H10" s="220"/>
      <c r="I10" s="220"/>
      <c r="J10" s="220"/>
      <c r="K10" s="26"/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0"/>
      <c r="I11" s="220"/>
      <c r="J11" s="220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0"/>
      <c r="I12" s="220"/>
      <c r="J12" s="220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0"/>
      <c r="I13" s="220"/>
      <c r="J13" s="220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0"/>
      <c r="I14" s="220"/>
      <c r="J14" s="220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0"/>
      <c r="I15" s="220"/>
      <c r="J15" s="220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0"/>
      <c r="I16" s="220"/>
      <c r="J16" s="220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0"/>
      <c r="I17" s="220"/>
      <c r="J17" s="220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0"/>
      <c r="I18" s="220"/>
      <c r="J18" s="220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0"/>
      <c r="I19" s="220"/>
      <c r="J19" s="220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0"/>
      <c r="I20" s="220"/>
      <c r="J20" s="220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0"/>
      <c r="I21" s="220"/>
      <c r="J21" s="220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0"/>
      <c r="I22" s="220"/>
      <c r="J22" s="220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0"/>
      <c r="I23" s="220"/>
      <c r="J23" s="220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0"/>
      <c r="I24" s="220"/>
      <c r="J24" s="220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0"/>
      <c r="I25" s="220"/>
      <c r="J25" s="220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ht="15">
      <c r="A27" s="68" t="s">
        <v>266</v>
      </c>
      <c r="B27" s="26"/>
      <c r="C27" s="26"/>
      <c r="D27" s="26"/>
      <c r="E27" s="26"/>
      <c r="F27" s="26"/>
      <c r="G27" s="26"/>
      <c r="H27" s="220"/>
      <c r="I27" s="220"/>
      <c r="J27" s="22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0"/>
      <c r="D32" s="440"/>
      <c r="F32" s="71"/>
      <c r="G32" s="74"/>
    </row>
    <row r="33" spans="2:6" ht="15">
      <c r="B33" s="2"/>
      <c r="C33" s="70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6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8" t="s">
        <v>430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5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06" t="s">
        <v>485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1" t="str">
        <f>'ფორმა N1'!D4</f>
        <v>პ/გ 'თავისუფალი საქართველო</v>
      </c>
      <c r="B5" s="221"/>
      <c r="C5" s="81"/>
      <c r="D5" s="81"/>
      <c r="E5" s="81"/>
      <c r="F5" s="222"/>
      <c r="G5" s="223"/>
      <c r="H5" s="223"/>
      <c r="I5" s="223"/>
      <c r="J5" s="223"/>
      <c r="K5" s="223"/>
      <c r="L5" s="222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381</v>
      </c>
      <c r="L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0"/>
      <c r="J9" s="220"/>
      <c r="K9" s="220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0"/>
      <c r="J10" s="220"/>
      <c r="K10" s="220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0"/>
      <c r="J11" s="220"/>
      <c r="K11" s="220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186"/>
      <c r="B31" s="186"/>
      <c r="C31" s="188" t="s">
        <v>96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29"/>
    </row>
    <row r="33" spans="3:7" ht="15">
      <c r="C33" s="186"/>
      <c r="D33" s="192" t="s">
        <v>256</v>
      </c>
      <c r="E33" s="186"/>
      <c r="G33" s="193" t="s">
        <v>261</v>
      </c>
    </row>
    <row r="34" spans="3:7" ht="15">
      <c r="C34" s="186"/>
      <c r="D34" s="194" t="s">
        <v>127</v>
      </c>
      <c r="E34" s="186"/>
      <c r="G34" s="186" t="s">
        <v>257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425" t="s">
        <v>97</v>
      </c>
      <c r="D1" s="425"/>
      <c r="E1" s="109"/>
    </row>
    <row r="2" spans="1:7">
      <c r="A2" s="77" t="s">
        <v>128</v>
      </c>
      <c r="B2" s="77"/>
      <c r="C2" s="423" t="s">
        <v>485</v>
      </c>
      <c r="D2" s="424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90" t="str">
        <f>'ფორმა N1'!D4</f>
        <v>პ/გ 'თავისუფალი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8">
        <v>1</v>
      </c>
      <c r="B9" s="238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474</v>
      </c>
      <c r="B14" s="98" t="s">
        <v>473</v>
      </c>
      <c r="C14" s="8"/>
      <c r="D14" s="8"/>
      <c r="E14" s="109"/>
    </row>
    <row r="15" spans="1:7" s="3" customFormat="1" ht="16.5" customHeight="1">
      <c r="A15" s="98" t="s">
        <v>475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73"/>
      <c r="D24" s="8"/>
      <c r="E24" s="109"/>
    </row>
    <row r="25" spans="1:5" s="3" customFormat="1">
      <c r="A25" s="89" t="s">
        <v>239</v>
      </c>
      <c r="B25" s="89" t="s">
        <v>481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6" t="s">
        <v>87</v>
      </c>
      <c r="B28" s="246" t="s">
        <v>297</v>
      </c>
      <c r="C28" s="8"/>
      <c r="D28" s="8"/>
      <c r="E28" s="109"/>
    </row>
    <row r="29" spans="1:5">
      <c r="A29" s="246" t="s">
        <v>88</v>
      </c>
      <c r="B29" s="246" t="s">
        <v>300</v>
      </c>
      <c r="C29" s="8"/>
      <c r="D29" s="8"/>
      <c r="E29" s="109"/>
    </row>
    <row r="30" spans="1:5">
      <c r="A30" s="246" t="s">
        <v>427</v>
      </c>
      <c r="B30" s="246" t="s">
        <v>298</v>
      </c>
      <c r="C30" s="8"/>
      <c r="D30" s="8"/>
      <c r="E30" s="109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09"/>
    </row>
    <row r="32" spans="1:5">
      <c r="A32" s="246" t="s">
        <v>12</v>
      </c>
      <c r="B32" s="246" t="s">
        <v>476</v>
      </c>
      <c r="C32" s="8"/>
      <c r="D32" s="8"/>
      <c r="E32" s="109"/>
    </row>
    <row r="33" spans="1:9">
      <c r="A33" s="246" t="s">
        <v>13</v>
      </c>
      <c r="B33" s="246" t="s">
        <v>477</v>
      </c>
      <c r="C33" s="8"/>
      <c r="D33" s="8"/>
      <c r="E33" s="109"/>
    </row>
    <row r="34" spans="1:9">
      <c r="A34" s="246" t="s">
        <v>269</v>
      </c>
      <c r="B34" s="246" t="s">
        <v>478</v>
      </c>
      <c r="C34" s="8"/>
      <c r="D34" s="8"/>
      <c r="E34" s="109"/>
    </row>
    <row r="35" spans="1:9">
      <c r="A35" s="89" t="s">
        <v>34</v>
      </c>
      <c r="B35" s="259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431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406" t="s">
        <v>485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1" t="str">
        <f>'ფორმა N1'!D4</f>
        <v>პ/გ 'თავისუფალი საქართველო</v>
      </c>
      <c r="B5" s="81"/>
      <c r="C5" s="81"/>
      <c r="D5" s="223"/>
      <c r="E5" s="223"/>
      <c r="F5" s="223"/>
      <c r="G5" s="223"/>
      <c r="H5" s="223"/>
      <c r="I5" s="222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381</v>
      </c>
      <c r="I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68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68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68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68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68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68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68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68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68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68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68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68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68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68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68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68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68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6"/>
      <c r="B31" s="188" t="s">
        <v>96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29"/>
    </row>
    <row r="33" spans="2:6" ht="15">
      <c r="B33" s="186"/>
      <c r="C33" s="192" t="s">
        <v>256</v>
      </c>
      <c r="D33" s="186"/>
      <c r="F33" s="193" t="s">
        <v>261</v>
      </c>
    </row>
    <row r="34" spans="2:6" ht="15">
      <c r="B34" s="186"/>
      <c r="C34" s="194" t="s">
        <v>127</v>
      </c>
      <c r="D34" s="186"/>
      <c r="F34" s="186" t="s">
        <v>257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6" t="s">
        <v>186</v>
      </c>
      <c r="J1" s="167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406" t="s">
        <v>485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1" t="str">
        <f>'ფორმა N1'!D4</f>
        <v>პ/გ 'თავისუფალი საქართველო</v>
      </c>
      <c r="B5" s="221"/>
      <c r="C5" s="221"/>
      <c r="D5" s="221"/>
      <c r="E5" s="221"/>
      <c r="F5" s="221"/>
      <c r="G5" s="221"/>
      <c r="H5" s="221"/>
      <c r="I5" s="221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85" t="s">
        <v>358</v>
      </c>
      <c r="C8" s="386" t="s">
        <v>415</v>
      </c>
      <c r="D8" s="386" t="s">
        <v>416</v>
      </c>
      <c r="E8" s="386" t="s">
        <v>359</v>
      </c>
      <c r="F8" s="386" t="s">
        <v>378</v>
      </c>
      <c r="G8" s="386" t="s">
        <v>379</v>
      </c>
      <c r="H8" s="386" t="s">
        <v>417</v>
      </c>
      <c r="I8" s="169" t="s">
        <v>380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1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1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1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1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1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1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1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1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1"/>
      <c r="I37" s="175"/>
      <c r="J37" s="106"/>
    </row>
    <row r="38" spans="1:12">
      <c r="A38" s="171" t="s">
        <v>266</v>
      </c>
      <c r="B38" s="208"/>
      <c r="C38" s="179"/>
      <c r="D38" s="179"/>
      <c r="E38" s="178"/>
      <c r="F38" s="178"/>
      <c r="G38" s="272"/>
      <c r="H38" s="281" t="s">
        <v>408</v>
      </c>
      <c r="I38" s="391">
        <f>SUM(I9:I37)</f>
        <v>0</v>
      </c>
      <c r="J38" s="106"/>
    </row>
    <row r="40" spans="1:12">
      <c r="A40" s="186" t="s">
        <v>432</v>
      </c>
    </row>
    <row r="42" spans="1:12">
      <c r="B42" s="188" t="s">
        <v>96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256</v>
      </c>
      <c r="F45" s="193" t="s">
        <v>261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127</v>
      </c>
      <c r="F46" s="186" t="s">
        <v>257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L2" sqref="L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433</v>
      </c>
      <c r="B1" s="196"/>
      <c r="C1" s="196"/>
      <c r="D1" s="196"/>
      <c r="E1" s="196"/>
      <c r="F1" s="196"/>
      <c r="G1" s="196"/>
      <c r="H1" s="196"/>
      <c r="I1" s="199"/>
      <c r="J1" s="260"/>
      <c r="K1" s="260"/>
      <c r="L1" s="260"/>
      <c r="M1" s="260" t="s">
        <v>397</v>
      </c>
      <c r="N1" s="199"/>
    </row>
    <row r="2" spans="1:14" ht="15">
      <c r="A2" s="199" t="s">
        <v>305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406" t="s">
        <v>485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262</v>
      </c>
      <c r="B4" s="196"/>
      <c r="C4" s="196"/>
      <c r="D4" s="200"/>
      <c r="E4" s="261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პ/გ 'თავისუფალი საქართველო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199"/>
    </row>
    <row r="7" spans="1:14" ht="51">
      <c r="A7" s="263" t="s">
        <v>64</v>
      </c>
      <c r="B7" s="264" t="s">
        <v>398</v>
      </c>
      <c r="C7" s="264" t="s">
        <v>399</v>
      </c>
      <c r="D7" s="265" t="s">
        <v>400</v>
      </c>
      <c r="E7" s="265" t="s">
        <v>263</v>
      </c>
      <c r="F7" s="265" t="s">
        <v>401</v>
      </c>
      <c r="G7" s="265" t="s">
        <v>402</v>
      </c>
      <c r="H7" s="264" t="s">
        <v>403</v>
      </c>
      <c r="I7" s="266" t="s">
        <v>404</v>
      </c>
      <c r="J7" s="266" t="s">
        <v>405</v>
      </c>
      <c r="K7" s="267" t="s">
        <v>406</v>
      </c>
      <c r="L7" s="267" t="s">
        <v>407</v>
      </c>
      <c r="M7" s="265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8"/>
      <c r="D9" s="207"/>
      <c r="E9" s="207"/>
      <c r="F9" s="207"/>
      <c r="G9" s="207"/>
      <c r="H9" s="207"/>
      <c r="I9" s="207"/>
      <c r="J9" s="207"/>
      <c r="K9" s="207"/>
      <c r="L9" s="207"/>
      <c r="M9" s="269" t="str">
        <f t="shared" ref="M9:M33" si="0">IF(ISBLANK(B9),"",$L$2)</f>
        <v/>
      </c>
      <c r="N9" s="199"/>
    </row>
    <row r="10" spans="1:14" ht="15">
      <c r="A10" s="207">
        <v>2</v>
      </c>
      <c r="B10" s="208"/>
      <c r="C10" s="268"/>
      <c r="D10" s="207"/>
      <c r="E10" s="207"/>
      <c r="F10" s="207"/>
      <c r="G10" s="207"/>
      <c r="H10" s="207"/>
      <c r="I10" s="207"/>
      <c r="J10" s="207"/>
      <c r="K10" s="207"/>
      <c r="L10" s="207"/>
      <c r="M10" s="269" t="str">
        <f t="shared" si="0"/>
        <v/>
      </c>
      <c r="N10" s="199"/>
    </row>
    <row r="11" spans="1:14" ht="15">
      <c r="A11" s="207">
        <v>3</v>
      </c>
      <c r="B11" s="208"/>
      <c r="C11" s="268"/>
      <c r="D11" s="207"/>
      <c r="E11" s="207"/>
      <c r="F11" s="207"/>
      <c r="G11" s="207"/>
      <c r="H11" s="207"/>
      <c r="I11" s="207"/>
      <c r="J11" s="207"/>
      <c r="K11" s="207"/>
      <c r="L11" s="207"/>
      <c r="M11" s="269" t="str">
        <f t="shared" si="0"/>
        <v/>
      </c>
      <c r="N11" s="199"/>
    </row>
    <row r="12" spans="1:14" ht="15">
      <c r="A12" s="207">
        <v>4</v>
      </c>
      <c r="B12" s="208"/>
      <c r="C12" s="268"/>
      <c r="D12" s="207"/>
      <c r="E12" s="207"/>
      <c r="F12" s="207"/>
      <c r="G12" s="207"/>
      <c r="H12" s="207"/>
      <c r="I12" s="207"/>
      <c r="J12" s="207"/>
      <c r="K12" s="207"/>
      <c r="L12" s="207"/>
      <c r="M12" s="269" t="str">
        <f t="shared" si="0"/>
        <v/>
      </c>
      <c r="N12" s="199"/>
    </row>
    <row r="13" spans="1:14" ht="15">
      <c r="A13" s="207">
        <v>5</v>
      </c>
      <c r="B13" s="208"/>
      <c r="C13" s="268"/>
      <c r="D13" s="207"/>
      <c r="E13" s="207"/>
      <c r="F13" s="207"/>
      <c r="G13" s="207"/>
      <c r="H13" s="207"/>
      <c r="I13" s="207"/>
      <c r="J13" s="207"/>
      <c r="K13" s="207"/>
      <c r="L13" s="207"/>
      <c r="M13" s="269" t="str">
        <f t="shared" si="0"/>
        <v/>
      </c>
      <c r="N13" s="199"/>
    </row>
    <row r="14" spans="1:14" ht="15">
      <c r="A14" s="207">
        <v>6</v>
      </c>
      <c r="B14" s="208"/>
      <c r="C14" s="268"/>
      <c r="D14" s="207"/>
      <c r="E14" s="207"/>
      <c r="F14" s="207"/>
      <c r="G14" s="207"/>
      <c r="H14" s="207"/>
      <c r="I14" s="207"/>
      <c r="J14" s="207"/>
      <c r="K14" s="207"/>
      <c r="L14" s="207"/>
      <c r="M14" s="269" t="str">
        <f t="shared" si="0"/>
        <v/>
      </c>
      <c r="N14" s="199"/>
    </row>
    <row r="15" spans="1:14" ht="15">
      <c r="A15" s="207">
        <v>7</v>
      </c>
      <c r="B15" s="208"/>
      <c r="C15" s="268"/>
      <c r="D15" s="207"/>
      <c r="E15" s="207"/>
      <c r="F15" s="207"/>
      <c r="G15" s="207"/>
      <c r="H15" s="207"/>
      <c r="I15" s="207"/>
      <c r="J15" s="207"/>
      <c r="K15" s="207"/>
      <c r="L15" s="207"/>
      <c r="M15" s="269" t="str">
        <f t="shared" si="0"/>
        <v/>
      </c>
      <c r="N15" s="199"/>
    </row>
    <row r="16" spans="1:14" ht="15">
      <c r="A16" s="207">
        <v>8</v>
      </c>
      <c r="B16" s="208"/>
      <c r="C16" s="268"/>
      <c r="D16" s="207"/>
      <c r="E16" s="207"/>
      <c r="F16" s="207"/>
      <c r="G16" s="207"/>
      <c r="H16" s="207"/>
      <c r="I16" s="207"/>
      <c r="J16" s="207"/>
      <c r="K16" s="207"/>
      <c r="L16" s="207"/>
      <c r="M16" s="269" t="str">
        <f t="shared" si="0"/>
        <v/>
      </c>
      <c r="N16" s="199"/>
    </row>
    <row r="17" spans="1:14" ht="15">
      <c r="A17" s="207">
        <v>9</v>
      </c>
      <c r="B17" s="208"/>
      <c r="C17" s="268"/>
      <c r="D17" s="207"/>
      <c r="E17" s="207"/>
      <c r="F17" s="207"/>
      <c r="G17" s="207"/>
      <c r="H17" s="207"/>
      <c r="I17" s="207"/>
      <c r="J17" s="207"/>
      <c r="K17" s="207"/>
      <c r="L17" s="207"/>
      <c r="M17" s="269" t="str">
        <f t="shared" si="0"/>
        <v/>
      </c>
      <c r="N17" s="199"/>
    </row>
    <row r="18" spans="1:14" ht="15">
      <c r="A18" s="207">
        <v>10</v>
      </c>
      <c r="B18" s="208"/>
      <c r="C18" s="268"/>
      <c r="D18" s="207"/>
      <c r="E18" s="207"/>
      <c r="F18" s="207"/>
      <c r="G18" s="207"/>
      <c r="H18" s="207"/>
      <c r="I18" s="207"/>
      <c r="J18" s="207"/>
      <c r="K18" s="207"/>
      <c r="L18" s="207"/>
      <c r="M18" s="269" t="str">
        <f t="shared" si="0"/>
        <v/>
      </c>
      <c r="N18" s="199"/>
    </row>
    <row r="19" spans="1:14" ht="15">
      <c r="A19" s="207">
        <v>11</v>
      </c>
      <c r="B19" s="208"/>
      <c r="C19" s="268"/>
      <c r="D19" s="207"/>
      <c r="E19" s="207"/>
      <c r="F19" s="207"/>
      <c r="G19" s="207"/>
      <c r="H19" s="207"/>
      <c r="I19" s="207"/>
      <c r="J19" s="207"/>
      <c r="K19" s="207"/>
      <c r="L19" s="207"/>
      <c r="M19" s="269" t="str">
        <f t="shared" si="0"/>
        <v/>
      </c>
      <c r="N19" s="199"/>
    </row>
    <row r="20" spans="1:14" ht="15">
      <c r="A20" s="207">
        <v>12</v>
      </c>
      <c r="B20" s="208"/>
      <c r="C20" s="268"/>
      <c r="D20" s="207"/>
      <c r="E20" s="207"/>
      <c r="F20" s="207"/>
      <c r="G20" s="207"/>
      <c r="H20" s="207"/>
      <c r="I20" s="207"/>
      <c r="J20" s="207"/>
      <c r="K20" s="207"/>
      <c r="L20" s="207"/>
      <c r="M20" s="269" t="str">
        <f t="shared" si="0"/>
        <v/>
      </c>
      <c r="N20" s="199"/>
    </row>
    <row r="21" spans="1:14" ht="15">
      <c r="A21" s="207">
        <v>13</v>
      </c>
      <c r="B21" s="208"/>
      <c r="C21" s="268"/>
      <c r="D21" s="207"/>
      <c r="E21" s="207"/>
      <c r="F21" s="207"/>
      <c r="G21" s="207"/>
      <c r="H21" s="207"/>
      <c r="I21" s="207"/>
      <c r="J21" s="207"/>
      <c r="K21" s="207"/>
      <c r="L21" s="207"/>
      <c r="M21" s="269" t="str">
        <f t="shared" si="0"/>
        <v/>
      </c>
      <c r="N21" s="199"/>
    </row>
    <row r="22" spans="1:14" ht="15">
      <c r="A22" s="207">
        <v>14</v>
      </c>
      <c r="B22" s="208"/>
      <c r="C22" s="268"/>
      <c r="D22" s="207"/>
      <c r="E22" s="207"/>
      <c r="F22" s="207"/>
      <c r="G22" s="207"/>
      <c r="H22" s="207"/>
      <c r="I22" s="207"/>
      <c r="J22" s="207"/>
      <c r="K22" s="207"/>
      <c r="L22" s="207"/>
      <c r="M22" s="269" t="str">
        <f t="shared" si="0"/>
        <v/>
      </c>
      <c r="N22" s="199"/>
    </row>
    <row r="23" spans="1:14" ht="15">
      <c r="A23" s="207">
        <v>15</v>
      </c>
      <c r="B23" s="208"/>
      <c r="C23" s="268"/>
      <c r="D23" s="207"/>
      <c r="E23" s="207"/>
      <c r="F23" s="207"/>
      <c r="G23" s="207"/>
      <c r="H23" s="207"/>
      <c r="I23" s="207"/>
      <c r="J23" s="207"/>
      <c r="K23" s="207"/>
      <c r="L23" s="207"/>
      <c r="M23" s="269" t="str">
        <f t="shared" si="0"/>
        <v/>
      </c>
      <c r="N23" s="199"/>
    </row>
    <row r="24" spans="1:14" ht="15">
      <c r="A24" s="207">
        <v>16</v>
      </c>
      <c r="B24" s="208"/>
      <c r="C24" s="268"/>
      <c r="D24" s="207"/>
      <c r="E24" s="207"/>
      <c r="F24" s="207"/>
      <c r="G24" s="207"/>
      <c r="H24" s="207"/>
      <c r="I24" s="207"/>
      <c r="J24" s="207"/>
      <c r="K24" s="207"/>
      <c r="L24" s="207"/>
      <c r="M24" s="269" t="str">
        <f t="shared" si="0"/>
        <v/>
      </c>
      <c r="N24" s="199"/>
    </row>
    <row r="25" spans="1:14" ht="15">
      <c r="A25" s="207">
        <v>17</v>
      </c>
      <c r="B25" s="208"/>
      <c r="C25" s="268"/>
      <c r="D25" s="207"/>
      <c r="E25" s="207"/>
      <c r="F25" s="207"/>
      <c r="G25" s="207"/>
      <c r="H25" s="207"/>
      <c r="I25" s="207"/>
      <c r="J25" s="207"/>
      <c r="K25" s="207"/>
      <c r="L25" s="207"/>
      <c r="M25" s="269" t="str">
        <f t="shared" si="0"/>
        <v/>
      </c>
      <c r="N25" s="199"/>
    </row>
    <row r="26" spans="1:14" ht="15">
      <c r="A26" s="207">
        <v>18</v>
      </c>
      <c r="B26" s="208"/>
      <c r="C26" s="268"/>
      <c r="D26" s="207"/>
      <c r="E26" s="207"/>
      <c r="F26" s="207"/>
      <c r="G26" s="207"/>
      <c r="H26" s="207"/>
      <c r="I26" s="207"/>
      <c r="J26" s="207"/>
      <c r="K26" s="207"/>
      <c r="L26" s="207"/>
      <c r="M26" s="269" t="str">
        <f t="shared" si="0"/>
        <v/>
      </c>
      <c r="N26" s="199"/>
    </row>
    <row r="27" spans="1:14" ht="15">
      <c r="A27" s="207">
        <v>19</v>
      </c>
      <c r="B27" s="208"/>
      <c r="C27" s="268"/>
      <c r="D27" s="207"/>
      <c r="E27" s="207"/>
      <c r="F27" s="207"/>
      <c r="G27" s="207"/>
      <c r="H27" s="207"/>
      <c r="I27" s="207"/>
      <c r="J27" s="207"/>
      <c r="K27" s="207"/>
      <c r="L27" s="207"/>
      <c r="M27" s="269" t="str">
        <f t="shared" si="0"/>
        <v/>
      </c>
      <c r="N27" s="199"/>
    </row>
    <row r="28" spans="1:14" ht="15">
      <c r="A28" s="207">
        <v>20</v>
      </c>
      <c r="B28" s="208"/>
      <c r="C28" s="268"/>
      <c r="D28" s="207"/>
      <c r="E28" s="207"/>
      <c r="F28" s="207"/>
      <c r="G28" s="207"/>
      <c r="H28" s="207"/>
      <c r="I28" s="207"/>
      <c r="J28" s="207"/>
      <c r="K28" s="207"/>
      <c r="L28" s="207"/>
      <c r="M28" s="269" t="str">
        <f t="shared" si="0"/>
        <v/>
      </c>
      <c r="N28" s="199"/>
    </row>
    <row r="29" spans="1:14" ht="15">
      <c r="A29" s="207">
        <v>21</v>
      </c>
      <c r="B29" s="208"/>
      <c r="C29" s="268"/>
      <c r="D29" s="207"/>
      <c r="E29" s="207"/>
      <c r="F29" s="207"/>
      <c r="G29" s="207"/>
      <c r="H29" s="207"/>
      <c r="I29" s="207"/>
      <c r="J29" s="207"/>
      <c r="K29" s="207"/>
      <c r="L29" s="207"/>
      <c r="M29" s="269" t="str">
        <f t="shared" si="0"/>
        <v/>
      </c>
      <c r="N29" s="199"/>
    </row>
    <row r="30" spans="1:14" ht="15">
      <c r="A30" s="207">
        <v>22</v>
      </c>
      <c r="B30" s="208"/>
      <c r="C30" s="268"/>
      <c r="D30" s="207"/>
      <c r="E30" s="207"/>
      <c r="F30" s="207"/>
      <c r="G30" s="207"/>
      <c r="H30" s="207"/>
      <c r="I30" s="207"/>
      <c r="J30" s="207"/>
      <c r="K30" s="207"/>
      <c r="L30" s="207"/>
      <c r="M30" s="269" t="str">
        <f t="shared" si="0"/>
        <v/>
      </c>
      <c r="N30" s="199"/>
    </row>
    <row r="31" spans="1:14" ht="15">
      <c r="A31" s="207">
        <v>23</v>
      </c>
      <c r="B31" s="208"/>
      <c r="C31" s="268"/>
      <c r="D31" s="207"/>
      <c r="E31" s="207"/>
      <c r="F31" s="207"/>
      <c r="G31" s="207"/>
      <c r="H31" s="207"/>
      <c r="I31" s="207"/>
      <c r="J31" s="207"/>
      <c r="K31" s="207"/>
      <c r="L31" s="207"/>
      <c r="M31" s="269" t="str">
        <f t="shared" si="0"/>
        <v/>
      </c>
      <c r="N31" s="199"/>
    </row>
    <row r="32" spans="1:14" ht="15">
      <c r="A32" s="207">
        <v>24</v>
      </c>
      <c r="B32" s="208"/>
      <c r="C32" s="268"/>
      <c r="D32" s="207"/>
      <c r="E32" s="207"/>
      <c r="F32" s="207"/>
      <c r="G32" s="207"/>
      <c r="H32" s="207"/>
      <c r="I32" s="207"/>
      <c r="J32" s="207"/>
      <c r="K32" s="207"/>
      <c r="L32" s="207"/>
      <c r="M32" s="269" t="str">
        <f t="shared" si="0"/>
        <v/>
      </c>
      <c r="N32" s="199"/>
    </row>
    <row r="33" spans="1:14" ht="15">
      <c r="A33" s="270" t="s">
        <v>266</v>
      </c>
      <c r="B33" s="208"/>
      <c r="C33" s="268"/>
      <c r="D33" s="207"/>
      <c r="E33" s="207"/>
      <c r="F33" s="207"/>
      <c r="G33" s="207"/>
      <c r="H33" s="207"/>
      <c r="I33" s="207"/>
      <c r="J33" s="207"/>
      <c r="K33" s="207"/>
      <c r="L33" s="207"/>
      <c r="M33" s="269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51"/>
      <c r="C1" s="425" t="s">
        <v>97</v>
      </c>
      <c r="D1" s="425"/>
      <c r="E1" s="114"/>
    </row>
    <row r="2" spans="1:12" s="6" customFormat="1">
      <c r="A2" s="77" t="s">
        <v>128</v>
      </c>
      <c r="B2" s="251"/>
      <c r="C2" s="426" t="s">
        <v>485</v>
      </c>
      <c r="D2" s="427"/>
      <c r="E2" s="114"/>
    </row>
    <row r="3" spans="1:12" s="6" customFormat="1">
      <c r="A3" s="77"/>
      <c r="B3" s="251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2"/>
      <c r="C4" s="77"/>
      <c r="D4" s="77"/>
      <c r="E4" s="109"/>
      <c r="L4" s="6"/>
    </row>
    <row r="5" spans="1:12" s="2" customFormat="1">
      <c r="A5" s="120" t="str">
        <f>'ფორმა N1'!D4</f>
        <v>პ/გ 'თავისუფალი საქართველო</v>
      </c>
      <c r="B5" s="253"/>
      <c r="C5" s="59"/>
      <c r="D5" s="59"/>
      <c r="E5" s="109"/>
    </row>
    <row r="6" spans="1:12" s="2" customFormat="1">
      <c r="A6" s="78"/>
      <c r="B6" s="252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8">
        <v>1</v>
      </c>
      <c r="B9" s="238" t="s">
        <v>65</v>
      </c>
      <c r="C9" s="86">
        <f>SUM(C10,C26)</f>
        <v>25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25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25</v>
      </c>
      <c r="D12" s="108">
        <f>SUM(D13:D15)</f>
        <v>0</v>
      </c>
      <c r="E12" s="114"/>
    </row>
    <row r="13" spans="1:12" s="3" customFormat="1">
      <c r="A13" s="98" t="s">
        <v>70</v>
      </c>
      <c r="B13" s="98" t="s">
        <v>299</v>
      </c>
      <c r="C13" s="8">
        <f>'ფორმა N1'!D28</f>
        <v>25</v>
      </c>
      <c r="D13" s="8"/>
      <c r="E13" s="114"/>
    </row>
    <row r="14" spans="1:12" s="3" customFormat="1">
      <c r="A14" s="98" t="s">
        <v>474</v>
      </c>
      <c r="B14" s="98" t="s">
        <v>473</v>
      </c>
      <c r="C14" s="8"/>
      <c r="D14" s="8"/>
      <c r="E14" s="114"/>
    </row>
    <row r="15" spans="1:12" s="3" customFormat="1">
      <c r="A15" s="98" t="s">
        <v>475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>
      <c r="A18" s="98" t="s">
        <v>74</v>
      </c>
      <c r="B18" s="98" t="s">
        <v>483</v>
      </c>
      <c r="C18" s="8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73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6" t="s">
        <v>87</v>
      </c>
      <c r="B28" s="246" t="s">
        <v>297</v>
      </c>
      <c r="C28" s="8"/>
      <c r="D28" s="8"/>
      <c r="E28" s="114"/>
    </row>
    <row r="29" spans="1:5">
      <c r="A29" s="246" t="s">
        <v>88</v>
      </c>
      <c r="B29" s="246" t="s">
        <v>300</v>
      </c>
      <c r="C29" s="8"/>
      <c r="D29" s="8"/>
      <c r="E29" s="114"/>
    </row>
    <row r="30" spans="1:5">
      <c r="A30" s="246" t="s">
        <v>427</v>
      </c>
      <c r="B30" s="246" t="s">
        <v>298</v>
      </c>
      <c r="C30" s="8"/>
      <c r="D30" s="8"/>
      <c r="E30" s="114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14"/>
    </row>
    <row r="32" spans="1:5">
      <c r="A32" s="246" t="s">
        <v>12</v>
      </c>
      <c r="B32" s="246" t="s">
        <v>476</v>
      </c>
      <c r="C32" s="8"/>
      <c r="D32" s="8"/>
      <c r="E32" s="114"/>
    </row>
    <row r="33" spans="1:9">
      <c r="A33" s="246" t="s">
        <v>13</v>
      </c>
      <c r="B33" s="246" t="s">
        <v>477</v>
      </c>
      <c r="C33" s="8"/>
      <c r="D33" s="8"/>
      <c r="E33" s="114"/>
    </row>
    <row r="34" spans="1:9">
      <c r="A34" s="246" t="s">
        <v>269</v>
      </c>
      <c r="B34" s="246" t="s">
        <v>478</v>
      </c>
      <c r="C34" s="8"/>
      <c r="D34" s="8"/>
      <c r="E34" s="114"/>
    </row>
    <row r="35" spans="1:9" s="23" customFormat="1">
      <c r="A35" s="89" t="s">
        <v>34</v>
      </c>
      <c r="B35" s="259" t="s">
        <v>424</v>
      </c>
      <c r="C35" s="8"/>
      <c r="D35" s="8"/>
    </row>
    <row r="36" spans="1:9" s="2" customFormat="1">
      <c r="A36" s="1"/>
      <c r="B36" s="254"/>
      <c r="E36" s="5"/>
    </row>
    <row r="37" spans="1:9" s="2" customFormat="1">
      <c r="B37" s="254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4"/>
      <c r="E40" s="5"/>
    </row>
    <row r="41" spans="1:9" s="2" customFormat="1">
      <c r="B41" s="254"/>
      <c r="E41"/>
      <c r="F41"/>
      <c r="G41"/>
      <c r="H41"/>
      <c r="I41"/>
    </row>
    <row r="42" spans="1:9" s="2" customFormat="1">
      <c r="B42" s="254"/>
      <c r="D42" s="12"/>
      <c r="E42"/>
      <c r="F42"/>
      <c r="G42"/>
      <c r="H42"/>
      <c r="I42"/>
    </row>
    <row r="43" spans="1:9" s="2" customFormat="1">
      <c r="A43"/>
      <c r="B43" s="256" t="s">
        <v>422</v>
      </c>
      <c r="D43" s="12"/>
      <c r="E43"/>
      <c r="F43"/>
      <c r="G43"/>
      <c r="H43"/>
      <c r="I43"/>
    </row>
    <row r="44" spans="1:9" s="2" customFormat="1">
      <c r="A44"/>
      <c r="B44" s="254" t="s">
        <v>258</v>
      </c>
      <c r="D44" s="12"/>
      <c r="E44"/>
      <c r="F44"/>
      <c r="G44"/>
      <c r="H44"/>
      <c r="I44"/>
    </row>
    <row r="45" spans="1:9" customFormat="1" ht="12.75">
      <c r="B45" s="257" t="s">
        <v>127</v>
      </c>
    </row>
    <row r="46" spans="1:9" customFormat="1" ht="12.75">
      <c r="B46" s="25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5"/>
      <c r="C1" s="425" t="s">
        <v>97</v>
      </c>
      <c r="D1" s="425"/>
      <c r="E1" s="92"/>
    </row>
    <row r="2" spans="1:5" s="6" customFormat="1">
      <c r="A2" s="75" t="s">
        <v>384</v>
      </c>
      <c r="B2" s="235"/>
      <c r="C2" s="423" t="s">
        <v>485</v>
      </c>
      <c r="D2" s="424"/>
      <c r="E2" s="92"/>
    </row>
    <row r="3" spans="1:5" s="6" customFormat="1">
      <c r="A3" s="75" t="s">
        <v>385</v>
      </c>
      <c r="B3" s="235"/>
      <c r="C3" s="236"/>
      <c r="D3" s="236"/>
      <c r="E3" s="92"/>
    </row>
    <row r="4" spans="1:5" s="6" customFormat="1">
      <c r="A4" s="77" t="s">
        <v>128</v>
      </c>
      <c r="B4" s="235"/>
      <c r="C4" s="236"/>
      <c r="D4" s="236"/>
      <c r="E4" s="92"/>
    </row>
    <row r="5" spans="1:5" s="6" customFormat="1">
      <c r="A5" s="77"/>
      <c r="B5" s="235"/>
      <c r="C5" s="236"/>
      <c r="D5" s="236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7" t="str">
        <f>'ფორმა N1'!D4</f>
        <v>პ/გ 'თავისუფალი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5"/>
      <c r="B9" s="235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8">
        <v>1</v>
      </c>
      <c r="B11" s="238" t="s">
        <v>57</v>
      </c>
      <c r="C11" s="400">
        <f>SUM(C12,C15,C55,C58,C59,C60,C78)</f>
        <v>0</v>
      </c>
      <c r="D11" s="400">
        <f>SUM(D12,D15,D55,D58,D59,D60,D66,D74,D75)</f>
        <v>0</v>
      </c>
      <c r="E11" s="239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02">
        <f>SUM(C16,C19,C31,C32,C33,C34,C37,C38,C45:C49,C53,C54)</f>
        <v>0</v>
      </c>
      <c r="D15" s="402">
        <f>SUM(D16,D19,D31,D32,D33,D34,D37,D38,D45:D49,D53,D54)</f>
        <v>0</v>
      </c>
      <c r="E15" s="239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40"/>
      <c r="E17" s="96"/>
    </row>
    <row r="18" spans="1:6" s="3" customFormat="1">
      <c r="A18" s="98" t="s">
        <v>88</v>
      </c>
      <c r="B18" s="98" t="s">
        <v>62</v>
      </c>
      <c r="C18" s="398"/>
      <c r="D18" s="240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41"/>
      <c r="F19" s="242"/>
    </row>
    <row r="20" spans="1:6" s="245" customFormat="1" ht="30">
      <c r="A20" s="98" t="s">
        <v>12</v>
      </c>
      <c r="B20" s="98" t="s">
        <v>238</v>
      </c>
      <c r="C20" s="243"/>
      <c r="D20" s="243"/>
      <c r="E20" s="244"/>
    </row>
    <row r="21" spans="1:6" s="245" customFormat="1">
      <c r="A21" s="98" t="s">
        <v>13</v>
      </c>
      <c r="B21" s="98" t="s">
        <v>14</v>
      </c>
      <c r="C21" s="243"/>
      <c r="D21" s="39"/>
      <c r="E21" s="244"/>
    </row>
    <row r="22" spans="1:6" s="245" customFormat="1" ht="30">
      <c r="A22" s="98" t="s">
        <v>269</v>
      </c>
      <c r="B22" s="98" t="s">
        <v>22</v>
      </c>
      <c r="C22" s="243"/>
      <c r="D22" s="40"/>
      <c r="E22" s="244"/>
    </row>
    <row r="23" spans="1:6" s="245" customFormat="1" ht="16.5" customHeight="1">
      <c r="A23" s="98" t="s">
        <v>270</v>
      </c>
      <c r="B23" s="98" t="s">
        <v>15</v>
      </c>
      <c r="C23" s="243"/>
      <c r="D23" s="40"/>
      <c r="E23" s="244"/>
    </row>
    <row r="24" spans="1:6" s="245" customFormat="1" ht="16.5" customHeight="1">
      <c r="A24" s="98" t="s">
        <v>271</v>
      </c>
      <c r="B24" s="98" t="s">
        <v>16</v>
      </c>
      <c r="C24" s="243"/>
      <c r="D24" s="40"/>
      <c r="E24" s="244"/>
    </row>
    <row r="25" spans="1:6" s="245" customFormat="1" ht="16.5" customHeight="1">
      <c r="A25" s="98" t="s">
        <v>272</v>
      </c>
      <c r="B25" s="98" t="s">
        <v>17</v>
      </c>
      <c r="C25" s="396">
        <f>SUM(C26:C29)</f>
        <v>0</v>
      </c>
      <c r="D25" s="84">
        <f>SUM(D26:D29)</f>
        <v>0</v>
      </c>
      <c r="E25" s="244"/>
    </row>
    <row r="26" spans="1:6" s="245" customFormat="1" ht="16.5" customHeight="1">
      <c r="A26" s="246" t="s">
        <v>273</v>
      </c>
      <c r="B26" s="246" t="s">
        <v>18</v>
      </c>
      <c r="C26" s="243"/>
      <c r="D26" s="40"/>
      <c r="E26" s="244"/>
    </row>
    <row r="27" spans="1:6" s="245" customFormat="1" ht="16.5" customHeight="1">
      <c r="A27" s="246" t="s">
        <v>274</v>
      </c>
      <c r="B27" s="246" t="s">
        <v>19</v>
      </c>
      <c r="C27" s="243"/>
      <c r="D27" s="40"/>
      <c r="E27" s="244"/>
    </row>
    <row r="28" spans="1:6" s="245" customFormat="1" ht="16.5" customHeight="1">
      <c r="A28" s="246" t="s">
        <v>275</v>
      </c>
      <c r="B28" s="246" t="s">
        <v>20</v>
      </c>
      <c r="C28" s="243"/>
      <c r="D28" s="40"/>
      <c r="E28" s="244"/>
    </row>
    <row r="29" spans="1:6" s="245" customFormat="1" ht="16.5" customHeight="1">
      <c r="A29" s="246" t="s">
        <v>276</v>
      </c>
      <c r="B29" s="246" t="s">
        <v>23</v>
      </c>
      <c r="C29" s="243"/>
      <c r="D29" s="41"/>
      <c r="E29" s="244"/>
    </row>
    <row r="30" spans="1:6" s="245" customFormat="1" ht="16.5" customHeight="1">
      <c r="A30" s="98" t="s">
        <v>277</v>
      </c>
      <c r="B30" s="98" t="s">
        <v>21</v>
      </c>
      <c r="C30" s="243"/>
      <c r="D30" s="41"/>
      <c r="E30" s="244"/>
    </row>
    <row r="31" spans="1:6" s="3" customFormat="1" ht="16.5" customHeight="1">
      <c r="A31" s="89" t="s">
        <v>34</v>
      </c>
      <c r="B31" s="89" t="s">
        <v>3</v>
      </c>
      <c r="C31" s="4"/>
      <c r="D31" s="240"/>
      <c r="E31" s="241"/>
    </row>
    <row r="32" spans="1:6" s="3" customFormat="1" ht="16.5" customHeight="1">
      <c r="A32" s="89" t="s">
        <v>35</v>
      </c>
      <c r="B32" s="89" t="s">
        <v>4</v>
      </c>
      <c r="C32" s="4"/>
      <c r="D32" s="240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0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40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40"/>
      <c r="E36" s="96"/>
    </row>
    <row r="37" spans="1:5" s="3" customFormat="1" ht="16.5" customHeight="1">
      <c r="A37" s="89" t="s">
        <v>38</v>
      </c>
      <c r="B37" s="89" t="s">
        <v>49</v>
      </c>
      <c r="C37" s="398"/>
      <c r="D37" s="240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40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40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40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40"/>
      <c r="E42" s="96"/>
    </row>
    <row r="43" spans="1:5" s="3" customFormat="1" ht="16.5" customHeight="1">
      <c r="A43" s="17" t="s">
        <v>347</v>
      </c>
      <c r="B43" s="17" t="s">
        <v>466</v>
      </c>
      <c r="C43" s="4"/>
      <c r="D43" s="240"/>
      <c r="E43" s="96"/>
    </row>
    <row r="44" spans="1:5" s="3" customFormat="1" ht="16.5" customHeight="1">
      <c r="A44" s="17" t="s">
        <v>467</v>
      </c>
      <c r="B44" s="17" t="s">
        <v>343</v>
      </c>
      <c r="C44" s="4"/>
      <c r="D44" s="240"/>
      <c r="E44" s="96"/>
    </row>
    <row r="45" spans="1:5" s="3" customFormat="1" ht="30">
      <c r="A45" s="89" t="s">
        <v>40</v>
      </c>
      <c r="B45" s="89" t="s">
        <v>28</v>
      </c>
      <c r="C45" s="4"/>
      <c r="D45" s="240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0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0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0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40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40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40"/>
      <c r="E52" s="96"/>
    </row>
    <row r="53" spans="1:6" s="3" customFormat="1">
      <c r="A53" s="89" t="s">
        <v>45</v>
      </c>
      <c r="B53" s="89" t="s">
        <v>29</v>
      </c>
      <c r="C53" s="4"/>
      <c r="D53" s="240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0"/>
      <c r="E54" s="241"/>
      <c r="F54" s="242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41"/>
      <c r="F55" s="242"/>
    </row>
    <row r="56" spans="1:6" s="3" customFormat="1" ht="30">
      <c r="A56" s="89" t="s">
        <v>50</v>
      </c>
      <c r="B56" s="89" t="s">
        <v>48</v>
      </c>
      <c r="C56" s="4"/>
      <c r="D56" s="240"/>
      <c r="E56" s="241"/>
      <c r="F56" s="242"/>
    </row>
    <row r="57" spans="1:6" s="3" customFormat="1" ht="16.5" customHeight="1">
      <c r="A57" s="89" t="s">
        <v>51</v>
      </c>
      <c r="B57" s="89" t="s">
        <v>47</v>
      </c>
      <c r="C57" s="4"/>
      <c r="D57" s="240"/>
      <c r="E57" s="241"/>
      <c r="F57" s="242"/>
    </row>
    <row r="58" spans="1:6" s="3" customFormat="1">
      <c r="A58" s="88">
        <v>1.4</v>
      </c>
      <c r="B58" s="88" t="s">
        <v>393</v>
      </c>
      <c r="C58" s="4"/>
      <c r="D58" s="240"/>
      <c r="E58" s="241"/>
      <c r="F58" s="242"/>
    </row>
    <row r="59" spans="1:6" s="245" customFormat="1">
      <c r="A59" s="88">
        <v>1.5</v>
      </c>
      <c r="B59" s="88" t="s">
        <v>7</v>
      </c>
      <c r="C59" s="243"/>
      <c r="D59" s="40"/>
      <c r="E59" s="244"/>
    </row>
    <row r="60" spans="1:6" s="245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4"/>
    </row>
    <row r="61" spans="1:6" s="245" customFormat="1">
      <c r="A61" s="89" t="s">
        <v>285</v>
      </c>
      <c r="B61" s="46" t="s">
        <v>52</v>
      </c>
      <c r="C61" s="243"/>
      <c r="D61" s="40"/>
      <c r="E61" s="244"/>
    </row>
    <row r="62" spans="1:6" s="245" customFormat="1" ht="30">
      <c r="A62" s="89" t="s">
        <v>286</v>
      </c>
      <c r="B62" s="46" t="s">
        <v>54</v>
      </c>
      <c r="C62" s="243"/>
      <c r="D62" s="40"/>
      <c r="E62" s="244"/>
    </row>
    <row r="63" spans="1:6" s="245" customFormat="1">
      <c r="A63" s="89" t="s">
        <v>287</v>
      </c>
      <c r="B63" s="46" t="s">
        <v>53</v>
      </c>
      <c r="C63" s="40"/>
      <c r="D63" s="40"/>
      <c r="E63" s="244"/>
    </row>
    <row r="64" spans="1:6" s="245" customFormat="1">
      <c r="A64" s="89" t="s">
        <v>288</v>
      </c>
      <c r="B64" s="46" t="s">
        <v>27</v>
      </c>
      <c r="C64" s="243"/>
      <c r="D64" s="40"/>
      <c r="E64" s="244"/>
    </row>
    <row r="65" spans="1:5" s="245" customFormat="1">
      <c r="A65" s="89" t="s">
        <v>323</v>
      </c>
      <c r="B65" s="46" t="s">
        <v>324</v>
      </c>
      <c r="C65" s="243"/>
      <c r="D65" s="40"/>
      <c r="E65" s="244"/>
    </row>
    <row r="66" spans="1:5">
      <c r="A66" s="238">
        <v>2</v>
      </c>
      <c r="B66" s="238" t="s">
        <v>388</v>
      </c>
      <c r="C66" s="247"/>
      <c r="D66" s="86">
        <f>SUM(D67:D73)</f>
        <v>0</v>
      </c>
      <c r="E66" s="97"/>
    </row>
    <row r="67" spans="1:5">
      <c r="A67" s="99">
        <v>2.1</v>
      </c>
      <c r="B67" s="248" t="s">
        <v>89</v>
      </c>
      <c r="C67" s="249"/>
      <c r="D67" s="22"/>
      <c r="E67" s="97"/>
    </row>
    <row r="68" spans="1:5">
      <c r="A68" s="99">
        <v>2.2000000000000002</v>
      </c>
      <c r="B68" s="248" t="s">
        <v>389</v>
      </c>
      <c r="C68" s="249"/>
      <c r="D68" s="22"/>
      <c r="E68" s="97"/>
    </row>
    <row r="69" spans="1:5">
      <c r="A69" s="99">
        <v>2.2999999999999998</v>
      </c>
      <c r="B69" s="248" t="s">
        <v>93</v>
      </c>
      <c r="C69" s="249"/>
      <c r="D69" s="22"/>
      <c r="E69" s="97"/>
    </row>
    <row r="70" spans="1:5">
      <c r="A70" s="99">
        <v>2.4</v>
      </c>
      <c r="B70" s="248" t="s">
        <v>92</v>
      </c>
      <c r="C70" s="249"/>
      <c r="D70" s="22"/>
      <c r="E70" s="97"/>
    </row>
    <row r="71" spans="1:5">
      <c r="A71" s="99">
        <v>2.5</v>
      </c>
      <c r="B71" s="248" t="s">
        <v>390</v>
      </c>
      <c r="C71" s="249"/>
      <c r="D71" s="22"/>
      <c r="E71" s="97"/>
    </row>
    <row r="72" spans="1:5">
      <c r="A72" s="99">
        <v>2.6</v>
      </c>
      <c r="B72" s="248" t="s">
        <v>90</v>
      </c>
      <c r="C72" s="249"/>
      <c r="D72" s="22"/>
      <c r="E72" s="97"/>
    </row>
    <row r="73" spans="1:5">
      <c r="A73" s="99">
        <v>2.7</v>
      </c>
      <c r="B73" s="248" t="s">
        <v>91</v>
      </c>
      <c r="C73" s="250"/>
      <c r="D73" s="22"/>
      <c r="E73" s="97"/>
    </row>
    <row r="74" spans="1:5">
      <c r="A74" s="238">
        <v>3</v>
      </c>
      <c r="B74" s="238" t="s">
        <v>423</v>
      </c>
      <c r="C74" s="86"/>
      <c r="D74" s="22"/>
      <c r="E74" s="97"/>
    </row>
    <row r="75" spans="1:5">
      <c r="A75" s="238">
        <v>4</v>
      </c>
      <c r="B75" s="238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9"/>
      <c r="D76" s="8"/>
      <c r="E76" s="97"/>
    </row>
    <row r="77" spans="1:5">
      <c r="A77" s="99">
        <v>4.2</v>
      </c>
      <c r="B77" s="99" t="s">
        <v>242</v>
      </c>
      <c r="C77" s="250"/>
      <c r="D77" s="8"/>
      <c r="E77" s="97"/>
    </row>
    <row r="78" spans="1:5">
      <c r="A78" s="238">
        <v>5</v>
      </c>
      <c r="B78" s="238" t="s">
        <v>267</v>
      </c>
      <c r="C78" s="275"/>
      <c r="D78" s="250"/>
      <c r="E78" s="97"/>
    </row>
    <row r="79" spans="1:5">
      <c r="B79" s="44"/>
    </row>
    <row r="80" spans="1:5">
      <c r="A80" s="428" t="s">
        <v>468</v>
      </c>
      <c r="B80" s="428"/>
      <c r="C80" s="428"/>
      <c r="D80" s="428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36" sqref="C36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425" t="s">
        <v>97</v>
      </c>
      <c r="D1" s="425"/>
      <c r="E1" s="154"/>
    </row>
    <row r="2" spans="1:12">
      <c r="A2" s="77" t="s">
        <v>128</v>
      </c>
      <c r="B2" s="115"/>
      <c r="C2" s="423" t="s">
        <v>485</v>
      </c>
      <c r="D2" s="424"/>
      <c r="E2" s="154"/>
    </row>
    <row r="3" spans="1:12">
      <c r="A3" s="77"/>
      <c r="B3" s="115"/>
      <c r="C3" s="365"/>
      <c r="D3" s="365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პ/გ 'თავისუფალი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4"/>
      <c r="B7" s="364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400">
        <f>SUM(C10,C13,C53,C56,C57,C58,C75)</f>
        <v>57.45</v>
      </c>
      <c r="D9" s="400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402">
        <f>SUM(C14,C17,C29:C32,C35,C36,C43,C44,C45,C46,C47,C51,C52)</f>
        <v>57.45</v>
      </c>
      <c r="D13" s="402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87</v>
      </c>
      <c r="B15" s="17" t="s">
        <v>61</v>
      </c>
      <c r="C15" s="36"/>
      <c r="D15" s="37"/>
      <c r="E15" s="154"/>
    </row>
    <row r="16" spans="1:12" ht="17.25" customHeight="1">
      <c r="A16" s="17" t="s">
        <v>88</v>
      </c>
      <c r="B16" s="17" t="s">
        <v>62</v>
      </c>
      <c r="C16" s="397"/>
      <c r="D16" s="37"/>
      <c r="E16" s="154"/>
    </row>
    <row r="17" spans="1:5">
      <c r="A17" s="16" t="s">
        <v>33</v>
      </c>
      <c r="B17" s="16" t="s">
        <v>2</v>
      </c>
      <c r="C17" s="396">
        <f>SUM(C18:C23,C28)</f>
        <v>55.95</v>
      </c>
      <c r="D17" s="84">
        <f>SUM(D18:D23,D28)</f>
        <v>0</v>
      </c>
      <c r="E17" s="154"/>
    </row>
    <row r="18" spans="1:5" ht="30">
      <c r="A18" s="17" t="s">
        <v>12</v>
      </c>
      <c r="B18" s="17" t="s">
        <v>238</v>
      </c>
      <c r="C18" s="404"/>
      <c r="D18" s="404"/>
      <c r="E18" s="154"/>
    </row>
    <row r="19" spans="1:5">
      <c r="A19" s="17" t="s">
        <v>13</v>
      </c>
      <c r="B19" s="17" t="s">
        <v>14</v>
      </c>
      <c r="C19" s="38"/>
      <c r="D19" s="39"/>
      <c r="E19" s="154"/>
    </row>
    <row r="20" spans="1:5" ht="30">
      <c r="A20" s="17" t="s">
        <v>269</v>
      </c>
      <c r="B20" s="17" t="s">
        <v>22</v>
      </c>
      <c r="C20" s="38"/>
      <c r="D20" s="40"/>
      <c r="E20" s="154"/>
    </row>
    <row r="21" spans="1:5">
      <c r="A21" s="17" t="s">
        <v>270</v>
      </c>
      <c r="B21" s="17" t="s">
        <v>15</v>
      </c>
      <c r="C21" s="404">
        <f>35</f>
        <v>35</v>
      </c>
      <c r="D21" s="40"/>
      <c r="E21" s="154"/>
    </row>
    <row r="22" spans="1:5">
      <c r="A22" s="17" t="s">
        <v>271</v>
      </c>
      <c r="B22" s="17" t="s">
        <v>16</v>
      </c>
      <c r="C22" s="38"/>
      <c r="D22" s="40"/>
      <c r="E22" s="154"/>
    </row>
    <row r="23" spans="1:5">
      <c r="A23" s="17" t="s">
        <v>272</v>
      </c>
      <c r="B23" s="17" t="s">
        <v>17</v>
      </c>
      <c r="C23" s="118">
        <f>SUM(C24:C27)</f>
        <v>20.95</v>
      </c>
      <c r="D23" s="118">
        <f>SUM(D24:D27)</f>
        <v>0</v>
      </c>
      <c r="E23" s="154"/>
    </row>
    <row r="24" spans="1:5" ht="16.5" customHeight="1">
      <c r="A24" s="18" t="s">
        <v>273</v>
      </c>
      <c r="B24" s="18" t="s">
        <v>18</v>
      </c>
      <c r="C24" s="38">
        <v>9.66</v>
      </c>
      <c r="D24" s="40"/>
      <c r="E24" s="154"/>
    </row>
    <row r="25" spans="1:5" ht="16.5" customHeight="1">
      <c r="A25" s="18" t="s">
        <v>274</v>
      </c>
      <c r="B25" s="18" t="s">
        <v>19</v>
      </c>
      <c r="C25" s="38">
        <v>6.29</v>
      </c>
      <c r="D25" s="40"/>
      <c r="E25" s="154"/>
    </row>
    <row r="26" spans="1:5" ht="16.5" customHeight="1">
      <c r="A26" s="18" t="s">
        <v>275</v>
      </c>
      <c r="B26" s="18" t="s">
        <v>20</v>
      </c>
      <c r="C26" s="38"/>
      <c r="D26" s="40"/>
      <c r="E26" s="154"/>
    </row>
    <row r="27" spans="1:5" ht="16.5" customHeight="1">
      <c r="A27" s="18" t="s">
        <v>276</v>
      </c>
      <c r="B27" s="18" t="s">
        <v>23</v>
      </c>
      <c r="C27" s="404">
        <v>5</v>
      </c>
      <c r="D27" s="41"/>
      <c r="E27" s="154"/>
    </row>
    <row r="28" spans="1:5">
      <c r="A28" s="17" t="s">
        <v>277</v>
      </c>
      <c r="B28" s="17" t="s">
        <v>21</v>
      </c>
      <c r="C28" s="38"/>
      <c r="D28" s="41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278</v>
      </c>
      <c r="B33" s="17" t="s">
        <v>56</v>
      </c>
      <c r="C33" s="34"/>
      <c r="D33" s="35"/>
      <c r="E33" s="154"/>
    </row>
    <row r="34" spans="1:5">
      <c r="A34" s="17" t="s">
        <v>279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401">
        <f>0.5+0.5+0.5</f>
        <v>1.5</v>
      </c>
      <c r="D35" s="405"/>
      <c r="E35" s="154"/>
    </row>
    <row r="36" spans="1:5">
      <c r="A36" s="16" t="s">
        <v>39</v>
      </c>
      <c r="B36" s="16" t="s">
        <v>340</v>
      </c>
      <c r="C36" s="396">
        <f>SUM(C37:C42)</f>
        <v>0</v>
      </c>
      <c r="D36" s="396">
        <f>SUM(D37:D42)</f>
        <v>0</v>
      </c>
      <c r="E36" s="154"/>
    </row>
    <row r="37" spans="1:5">
      <c r="A37" s="17" t="s">
        <v>337</v>
      </c>
      <c r="B37" s="17" t="s">
        <v>341</v>
      </c>
      <c r="C37" s="34"/>
      <c r="D37" s="34"/>
      <c r="E37" s="154"/>
    </row>
    <row r="38" spans="1:5">
      <c r="A38" s="17" t="s">
        <v>338</v>
      </c>
      <c r="B38" s="17" t="s">
        <v>342</v>
      </c>
      <c r="C38" s="397"/>
      <c r="D38" s="397"/>
      <c r="E38" s="154"/>
    </row>
    <row r="39" spans="1:5">
      <c r="A39" s="17" t="s">
        <v>339</v>
      </c>
      <c r="B39" s="17" t="s">
        <v>345</v>
      </c>
      <c r="C39" s="34"/>
      <c r="D39" s="35"/>
      <c r="E39" s="154"/>
    </row>
    <row r="40" spans="1:5">
      <c r="A40" s="17" t="s">
        <v>344</v>
      </c>
      <c r="B40" s="17" t="s">
        <v>346</v>
      </c>
      <c r="C40" s="34"/>
      <c r="D40" s="35"/>
      <c r="E40" s="154"/>
    </row>
    <row r="41" spans="1:5">
      <c r="A41" s="17" t="s">
        <v>347</v>
      </c>
      <c r="B41" s="17" t="s">
        <v>466</v>
      </c>
      <c r="C41" s="34"/>
      <c r="D41" s="35"/>
      <c r="E41" s="154"/>
    </row>
    <row r="42" spans="1:5">
      <c r="A42" s="17" t="s">
        <v>467</v>
      </c>
      <c r="B42" s="17" t="s">
        <v>343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284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352</v>
      </c>
      <c r="B48" s="98" t="s">
        <v>355</v>
      </c>
      <c r="C48" s="34"/>
      <c r="D48" s="35"/>
      <c r="E48" s="154"/>
    </row>
    <row r="49" spans="1:5">
      <c r="A49" s="98" t="s">
        <v>353</v>
      </c>
      <c r="B49" s="98" t="s">
        <v>354</v>
      </c>
      <c r="C49" s="34"/>
      <c r="D49" s="35"/>
      <c r="E49" s="154"/>
    </row>
    <row r="50" spans="1:5">
      <c r="A50" s="98" t="s">
        <v>356</v>
      </c>
      <c r="B50" s="98" t="s">
        <v>357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393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8"/>
      <c r="D59" s="40"/>
      <c r="E59" s="154"/>
    </row>
    <row r="60" spans="1:5" ht="30">
      <c r="A60" s="16" t="s">
        <v>286</v>
      </c>
      <c r="B60" s="46" t="s">
        <v>54</v>
      </c>
      <c r="C60" s="38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8"/>
      <c r="D62" s="40"/>
      <c r="E62" s="154"/>
    </row>
    <row r="63" spans="1:5">
      <c r="A63" s="16" t="s">
        <v>323</v>
      </c>
      <c r="B63" s="218" t="s">
        <v>324</v>
      </c>
      <c r="C63" s="38"/>
      <c r="D63" s="219"/>
      <c r="E63" s="154"/>
    </row>
    <row r="64" spans="1:5">
      <c r="A64" s="13">
        <v>2</v>
      </c>
      <c r="B64" s="47" t="s">
        <v>95</v>
      </c>
      <c r="C64" s="278"/>
      <c r="D64" s="119">
        <f>SUM(D65:D70)</f>
        <v>0</v>
      </c>
      <c r="E64" s="154"/>
    </row>
    <row r="65" spans="1:5">
      <c r="A65" s="15">
        <v>2.1</v>
      </c>
      <c r="B65" s="48" t="s">
        <v>89</v>
      </c>
      <c r="C65" s="278"/>
      <c r="D65" s="42"/>
      <c r="E65" s="154"/>
    </row>
    <row r="66" spans="1:5">
      <c r="A66" s="15">
        <v>2.2000000000000002</v>
      </c>
      <c r="B66" s="48" t="s">
        <v>93</v>
      </c>
      <c r="C66" s="280"/>
      <c r="D66" s="43"/>
      <c r="E66" s="154"/>
    </row>
    <row r="67" spans="1:5">
      <c r="A67" s="15">
        <v>2.2999999999999998</v>
      </c>
      <c r="B67" s="48" t="s">
        <v>92</v>
      </c>
      <c r="C67" s="280"/>
      <c r="D67" s="43"/>
      <c r="E67" s="154"/>
    </row>
    <row r="68" spans="1:5">
      <c r="A68" s="15">
        <v>2.4</v>
      </c>
      <c r="B68" s="48" t="s">
        <v>94</v>
      </c>
      <c r="C68" s="280"/>
      <c r="D68" s="43"/>
      <c r="E68" s="154"/>
    </row>
    <row r="69" spans="1:5">
      <c r="A69" s="15">
        <v>2.5</v>
      </c>
      <c r="B69" s="48" t="s">
        <v>90</v>
      </c>
      <c r="C69" s="280"/>
      <c r="D69" s="43"/>
      <c r="E69" s="154"/>
    </row>
    <row r="70" spans="1:5">
      <c r="A70" s="15">
        <v>2.6</v>
      </c>
      <c r="B70" s="48" t="s">
        <v>91</v>
      </c>
      <c r="C70" s="280"/>
      <c r="D70" s="43"/>
      <c r="E70" s="154"/>
    </row>
    <row r="71" spans="1:5" s="2" customFormat="1">
      <c r="A71" s="13">
        <v>3</v>
      </c>
      <c r="B71" s="276" t="s">
        <v>423</v>
      </c>
      <c r="C71" s="279"/>
      <c r="D71" s="277"/>
      <c r="E71" s="106"/>
    </row>
    <row r="72" spans="1:5" s="2" customFormat="1">
      <c r="A72" s="13">
        <v>4</v>
      </c>
      <c r="B72" s="13" t="s">
        <v>240</v>
      </c>
      <c r="C72" s="279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4" t="s">
        <v>267</v>
      </c>
      <c r="C75" s="8"/>
      <c r="D75" s="86"/>
      <c r="E75" s="106"/>
    </row>
    <row r="76" spans="1:5" s="2" customFormat="1">
      <c r="A76" s="374"/>
      <c r="B76" s="374"/>
      <c r="C76" s="12"/>
      <c r="D76" s="12"/>
      <c r="E76" s="106"/>
    </row>
    <row r="77" spans="1:5" s="2" customFormat="1">
      <c r="A77" s="428" t="s">
        <v>468</v>
      </c>
      <c r="B77" s="428"/>
      <c r="C77" s="428"/>
      <c r="D77" s="428"/>
      <c r="E77" s="106"/>
    </row>
    <row r="78" spans="1:5" s="2" customFormat="1">
      <c r="A78" s="374"/>
      <c r="B78" s="374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469</v>
      </c>
      <c r="D83" s="12"/>
      <c r="E83"/>
      <c r="F83"/>
      <c r="G83"/>
      <c r="H83"/>
      <c r="I83"/>
    </row>
    <row r="84" spans="1:9" s="2" customFormat="1">
      <c r="A84"/>
      <c r="B84" s="429" t="s">
        <v>470</v>
      </c>
      <c r="C84" s="429"/>
      <c r="D84" s="429"/>
      <c r="E84"/>
      <c r="F84"/>
      <c r="G84"/>
      <c r="H84"/>
      <c r="I84"/>
    </row>
    <row r="85" spans="1:9" customFormat="1" ht="12.75">
      <c r="B85" s="66" t="s">
        <v>471</v>
      </c>
    </row>
    <row r="86" spans="1:9" s="2" customFormat="1">
      <c r="A86" s="11"/>
      <c r="B86" s="429" t="s">
        <v>472</v>
      </c>
      <c r="C86" s="429"/>
      <c r="D86" s="42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425" t="s">
        <v>97</v>
      </c>
      <c r="D1" s="425"/>
      <c r="E1" s="92"/>
    </row>
    <row r="2" spans="1:5" s="6" customFormat="1">
      <c r="A2" s="75" t="s">
        <v>315</v>
      </c>
      <c r="B2" s="78"/>
      <c r="C2" s="423" t="s">
        <v>485</v>
      </c>
      <c r="D2" s="423"/>
      <c r="E2" s="92"/>
    </row>
    <row r="3" spans="1:5" s="6" customFormat="1">
      <c r="A3" s="77" t="s">
        <v>128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პ/გ 'თავისუფალი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/>
      <c r="C17" s="4"/>
      <c r="D17" s="4"/>
      <c r="E17" s="95"/>
    </row>
    <row r="18" spans="1:5" s="10" customFormat="1" ht="18" customHeight="1">
      <c r="A18" s="99" t="s">
        <v>319</v>
      </c>
      <c r="B18" s="88"/>
      <c r="C18" s="4"/>
      <c r="D18" s="4"/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443</v>
      </c>
      <c r="B1" s="75"/>
      <c r="C1" s="78"/>
      <c r="D1" s="78"/>
      <c r="E1" s="78"/>
      <c r="F1" s="78"/>
      <c r="G1" s="285"/>
      <c r="H1" s="285"/>
      <c r="I1" s="425" t="s">
        <v>97</v>
      </c>
      <c r="J1" s="425"/>
    </row>
    <row r="2" spans="1:10" ht="15">
      <c r="A2" s="77" t="s">
        <v>128</v>
      </c>
      <c r="B2" s="75"/>
      <c r="C2" s="78"/>
      <c r="D2" s="78"/>
      <c r="E2" s="78"/>
      <c r="F2" s="78"/>
      <c r="G2" s="285"/>
      <c r="H2" s="285"/>
      <c r="I2" s="423" t="s">
        <v>485</v>
      </c>
      <c r="J2" s="423"/>
    </row>
    <row r="3" spans="1:10" ht="15">
      <c r="A3" s="77"/>
      <c r="B3" s="77"/>
      <c r="C3" s="75"/>
      <c r="D3" s="75"/>
      <c r="E3" s="75"/>
      <c r="F3" s="75"/>
      <c r="G3" s="285"/>
      <c r="H3" s="285"/>
      <c r="I3" s="28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4"/>
      <c r="B7" s="284"/>
      <c r="C7" s="284"/>
      <c r="D7" s="284"/>
      <c r="E7" s="284"/>
      <c r="F7" s="284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8" t="s">
        <v>333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28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264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428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26"/>
      <c r="B26" s="226"/>
      <c r="C26" s="226"/>
      <c r="D26" s="226"/>
      <c r="E26" s="226"/>
      <c r="F26" s="226"/>
      <c r="G26" s="226"/>
      <c r="H26" s="186"/>
      <c r="I26" s="186"/>
    </row>
    <row r="27" spans="1:9" ht="15">
      <c r="A27" s="227" t="s">
        <v>444</v>
      </c>
      <c r="B27" s="227"/>
      <c r="C27" s="226"/>
      <c r="D27" s="226"/>
      <c r="E27" s="226"/>
      <c r="F27" s="226"/>
      <c r="G27" s="226"/>
      <c r="H27" s="186"/>
      <c r="I27" s="186"/>
    </row>
    <row r="28" spans="1:9" ht="15">
      <c r="A28" s="227"/>
      <c r="B28" s="227"/>
      <c r="C28" s="226"/>
      <c r="D28" s="226"/>
      <c r="E28" s="226"/>
      <c r="F28" s="226"/>
      <c r="G28" s="226"/>
      <c r="H28" s="186"/>
      <c r="I28" s="186"/>
    </row>
    <row r="29" spans="1:9" ht="15">
      <c r="A29" s="227"/>
      <c r="B29" s="227"/>
      <c r="C29" s="186"/>
      <c r="D29" s="186"/>
      <c r="E29" s="186"/>
      <c r="F29" s="186"/>
      <c r="G29" s="186"/>
      <c r="H29" s="186"/>
      <c r="I29" s="186"/>
    </row>
    <row r="30" spans="1:9" ht="15">
      <c r="A30" s="227"/>
      <c r="B30" s="227"/>
      <c r="C30" s="186"/>
      <c r="D30" s="186"/>
      <c r="E30" s="186"/>
      <c r="F30" s="186"/>
      <c r="G30" s="186"/>
      <c r="H30" s="186"/>
      <c r="I30" s="186"/>
    </row>
    <row r="31" spans="1:9">
      <c r="A31" s="224"/>
      <c r="B31" s="224"/>
      <c r="C31" s="224"/>
      <c r="D31" s="224"/>
      <c r="E31" s="224"/>
      <c r="F31" s="224"/>
      <c r="G31" s="224"/>
      <c r="H31" s="224"/>
      <c r="I31" s="224"/>
    </row>
    <row r="32" spans="1:9" ht="15">
      <c r="A32" s="192" t="s">
        <v>96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376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375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127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445</v>
      </c>
      <c r="B1" s="78"/>
      <c r="C1" s="78"/>
      <c r="D1" s="78"/>
      <c r="E1" s="78"/>
      <c r="F1" s="78"/>
      <c r="G1" s="425" t="s">
        <v>97</v>
      </c>
      <c r="H1" s="425"/>
      <c r="I1" s="379"/>
    </row>
    <row r="2" spans="1:9" ht="15">
      <c r="A2" s="77" t="s">
        <v>128</v>
      </c>
      <c r="B2" s="78"/>
      <c r="C2" s="78"/>
      <c r="D2" s="78"/>
      <c r="E2" s="78"/>
      <c r="F2" s="78"/>
      <c r="G2" s="423" t="s">
        <v>485</v>
      </c>
      <c r="H2" s="423"/>
      <c r="I2" s="77"/>
    </row>
    <row r="3" spans="1:9" ht="15">
      <c r="A3" s="77"/>
      <c r="B3" s="77"/>
      <c r="C3" s="77"/>
      <c r="D3" s="77"/>
      <c r="E3" s="77"/>
      <c r="F3" s="77"/>
      <c r="G3" s="285"/>
      <c r="H3" s="285"/>
      <c r="I3" s="379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4"/>
      <c r="B7" s="284"/>
      <c r="C7" s="284"/>
      <c r="D7" s="284"/>
      <c r="E7" s="284"/>
      <c r="F7" s="284"/>
      <c r="G7" s="79"/>
      <c r="H7" s="79"/>
      <c r="I7" s="379"/>
    </row>
    <row r="8" spans="1:9" ht="45">
      <c r="A8" s="375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76">
        <v>1</v>
      </c>
      <c r="B9" s="377"/>
      <c r="C9" s="99"/>
      <c r="D9" s="314"/>
      <c r="E9" s="99"/>
      <c r="F9" s="99"/>
      <c r="G9" s="99"/>
      <c r="H9" s="398"/>
      <c r="I9" s="4"/>
    </row>
    <row r="10" spans="1:9" ht="15">
      <c r="A10" s="376"/>
      <c r="B10" s="377"/>
      <c r="C10" s="99"/>
      <c r="D10" s="99"/>
      <c r="E10" s="99"/>
      <c r="F10" s="99"/>
      <c r="G10" s="99"/>
      <c r="H10" s="4"/>
      <c r="I10" s="4"/>
    </row>
    <row r="11" spans="1:9" ht="15">
      <c r="A11" s="376"/>
      <c r="B11" s="377"/>
      <c r="C11" s="88"/>
      <c r="D11" s="88"/>
      <c r="E11" s="88"/>
      <c r="F11" s="88"/>
      <c r="G11" s="88"/>
      <c r="H11" s="4"/>
      <c r="I11" s="4"/>
    </row>
    <row r="12" spans="1:9" ht="15">
      <c r="A12" s="376"/>
      <c r="B12" s="377"/>
      <c r="C12" s="88"/>
      <c r="D12" s="88"/>
      <c r="E12" s="88"/>
      <c r="F12" s="88"/>
      <c r="G12" s="88"/>
      <c r="H12" s="4"/>
      <c r="I12" s="4"/>
    </row>
    <row r="13" spans="1:9" ht="15">
      <c r="A13" s="376"/>
      <c r="B13" s="377"/>
      <c r="C13" s="88"/>
      <c r="D13" s="88"/>
      <c r="E13" s="88"/>
      <c r="F13" s="88"/>
      <c r="G13" s="88"/>
      <c r="H13" s="4"/>
      <c r="I13" s="4"/>
    </row>
    <row r="14" spans="1:9" ht="15">
      <c r="A14" s="376"/>
      <c r="B14" s="377"/>
      <c r="C14" s="88"/>
      <c r="D14" s="88"/>
      <c r="E14" s="88"/>
      <c r="F14" s="88"/>
      <c r="G14" s="88"/>
      <c r="H14" s="4"/>
      <c r="I14" s="4"/>
    </row>
    <row r="15" spans="1:9" ht="15">
      <c r="A15" s="376"/>
      <c r="B15" s="377"/>
      <c r="C15" s="88"/>
      <c r="D15" s="88"/>
      <c r="E15" s="88"/>
      <c r="F15" s="88"/>
      <c r="G15" s="88"/>
      <c r="H15" s="4"/>
      <c r="I15" s="4"/>
    </row>
    <row r="16" spans="1:9" ht="15">
      <c r="A16" s="376"/>
      <c r="B16" s="377"/>
      <c r="C16" s="88"/>
      <c r="D16" s="88"/>
      <c r="E16" s="88"/>
      <c r="F16" s="88"/>
      <c r="G16" s="88"/>
      <c r="H16" s="4"/>
      <c r="I16" s="4"/>
    </row>
    <row r="17" spans="1:9" ht="15">
      <c r="A17" s="376"/>
      <c r="B17" s="377"/>
      <c r="C17" s="88"/>
      <c r="D17" s="88"/>
      <c r="E17" s="88"/>
      <c r="F17" s="88"/>
      <c r="G17" s="88"/>
      <c r="H17" s="4"/>
      <c r="I17" s="4"/>
    </row>
    <row r="18" spans="1:9" ht="15">
      <c r="A18" s="376"/>
      <c r="B18" s="377"/>
      <c r="C18" s="88"/>
      <c r="D18" s="88"/>
      <c r="E18" s="88"/>
      <c r="F18" s="88"/>
      <c r="G18" s="88"/>
      <c r="H18" s="4"/>
      <c r="I18" s="4"/>
    </row>
    <row r="19" spans="1:9" ht="15">
      <c r="A19" s="376"/>
      <c r="B19" s="377"/>
      <c r="C19" s="88"/>
      <c r="D19" s="88"/>
      <c r="E19" s="88"/>
      <c r="F19" s="88"/>
      <c r="G19" s="88"/>
      <c r="H19" s="4"/>
      <c r="I19" s="4"/>
    </row>
    <row r="20" spans="1:9" ht="15">
      <c r="A20" s="376"/>
      <c r="B20" s="377"/>
      <c r="C20" s="88"/>
      <c r="D20" s="88"/>
      <c r="E20" s="88"/>
      <c r="F20" s="88"/>
      <c r="G20" s="88"/>
      <c r="H20" s="4"/>
      <c r="I20" s="4"/>
    </row>
    <row r="21" spans="1:9" ht="15">
      <c r="A21" s="376"/>
      <c r="B21" s="377"/>
      <c r="C21" s="88"/>
      <c r="D21" s="88"/>
      <c r="E21" s="88"/>
      <c r="F21" s="88"/>
      <c r="G21" s="88"/>
      <c r="H21" s="4"/>
      <c r="I21" s="4"/>
    </row>
    <row r="22" spans="1:9" ht="15">
      <c r="A22" s="376"/>
      <c r="B22" s="377"/>
      <c r="C22" s="88"/>
      <c r="D22" s="88"/>
      <c r="E22" s="88"/>
      <c r="F22" s="88"/>
      <c r="G22" s="88"/>
      <c r="H22" s="4"/>
      <c r="I22" s="4"/>
    </row>
    <row r="23" spans="1:9" ht="15">
      <c r="A23" s="376"/>
      <c r="B23" s="377"/>
      <c r="C23" s="88"/>
      <c r="D23" s="88"/>
      <c r="E23" s="88"/>
      <c r="F23" s="88"/>
      <c r="G23" s="88"/>
      <c r="H23" s="4"/>
      <c r="I23" s="4"/>
    </row>
    <row r="24" spans="1:9" ht="15">
      <c r="A24" s="376"/>
      <c r="B24" s="377"/>
      <c r="C24" s="88"/>
      <c r="D24" s="88"/>
      <c r="E24" s="88"/>
      <c r="F24" s="88"/>
      <c r="G24" s="88"/>
      <c r="H24" s="4"/>
      <c r="I24" s="4"/>
    </row>
    <row r="25" spans="1:9" ht="15">
      <c r="A25" s="376"/>
      <c r="B25" s="377"/>
      <c r="C25" s="88"/>
      <c r="D25" s="88"/>
      <c r="E25" s="88"/>
      <c r="F25" s="88"/>
      <c r="G25" s="88"/>
      <c r="H25" s="4"/>
      <c r="I25" s="4"/>
    </row>
    <row r="26" spans="1:9" ht="15">
      <c r="A26" s="376"/>
      <c r="B26" s="377"/>
      <c r="C26" s="88"/>
      <c r="D26" s="88"/>
      <c r="E26" s="88"/>
      <c r="F26" s="88"/>
      <c r="G26" s="88"/>
      <c r="H26" s="4"/>
      <c r="I26" s="4"/>
    </row>
    <row r="27" spans="1:9" ht="15">
      <c r="A27" s="376"/>
      <c r="B27" s="377"/>
      <c r="C27" s="88"/>
      <c r="D27" s="88"/>
      <c r="E27" s="88"/>
      <c r="F27" s="88"/>
      <c r="G27" s="88"/>
      <c r="H27" s="4"/>
      <c r="I27" s="4"/>
    </row>
    <row r="28" spans="1:9" ht="15">
      <c r="A28" s="376"/>
      <c r="B28" s="377"/>
      <c r="C28" s="88"/>
      <c r="D28" s="88"/>
      <c r="E28" s="88"/>
      <c r="F28" s="88"/>
      <c r="G28" s="88"/>
      <c r="H28" s="4"/>
      <c r="I28" s="4"/>
    </row>
    <row r="29" spans="1:9" ht="15">
      <c r="A29" s="376"/>
      <c r="B29" s="377"/>
      <c r="C29" s="88"/>
      <c r="D29" s="88"/>
      <c r="E29" s="88"/>
      <c r="F29" s="88"/>
      <c r="G29" s="88"/>
      <c r="H29" s="4"/>
      <c r="I29" s="4"/>
    </row>
    <row r="30" spans="1:9" ht="15">
      <c r="A30" s="376"/>
      <c r="B30" s="377"/>
      <c r="C30" s="88"/>
      <c r="D30" s="88"/>
      <c r="E30" s="88"/>
      <c r="F30" s="88"/>
      <c r="G30" s="88"/>
      <c r="H30" s="4"/>
      <c r="I30" s="4"/>
    </row>
    <row r="31" spans="1:9" ht="15">
      <c r="A31" s="376"/>
      <c r="B31" s="377"/>
      <c r="C31" s="88"/>
      <c r="D31" s="88"/>
      <c r="E31" s="88"/>
      <c r="F31" s="88"/>
      <c r="G31" s="88"/>
      <c r="H31" s="4"/>
      <c r="I31" s="4"/>
    </row>
    <row r="32" spans="1:9" ht="15">
      <c r="A32" s="376"/>
      <c r="B32" s="377"/>
      <c r="C32" s="88"/>
      <c r="D32" s="88"/>
      <c r="E32" s="88"/>
      <c r="F32" s="88"/>
      <c r="G32" s="88"/>
      <c r="H32" s="4"/>
      <c r="I32" s="4"/>
    </row>
    <row r="33" spans="1:9" ht="15">
      <c r="A33" s="376"/>
      <c r="B33" s="377"/>
      <c r="C33" s="88"/>
      <c r="D33" s="88"/>
      <c r="E33" s="88"/>
      <c r="F33" s="88"/>
      <c r="G33" s="88"/>
      <c r="H33" s="4"/>
      <c r="I33" s="4"/>
    </row>
    <row r="34" spans="1:9" ht="15">
      <c r="A34" s="376"/>
      <c r="B34" s="378"/>
      <c r="C34" s="100"/>
      <c r="D34" s="100"/>
      <c r="E34" s="100"/>
      <c r="F34" s="100"/>
      <c r="G34" s="100" t="s">
        <v>325</v>
      </c>
      <c r="H34" s="403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446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447</v>
      </c>
      <c r="B1" s="75"/>
      <c r="C1" s="78"/>
      <c r="D1" s="78"/>
      <c r="E1" s="78"/>
      <c r="F1" s="78"/>
      <c r="G1" s="425" t="s">
        <v>97</v>
      </c>
      <c r="H1" s="425"/>
    </row>
    <row r="2" spans="1:10" ht="15">
      <c r="A2" s="77" t="s">
        <v>128</v>
      </c>
      <c r="B2" s="75"/>
      <c r="C2" s="78"/>
      <c r="D2" s="78"/>
      <c r="E2" s="78"/>
      <c r="F2" s="78"/>
      <c r="G2" s="423" t="s">
        <v>485</v>
      </c>
      <c r="H2" s="423"/>
    </row>
    <row r="3" spans="1:10" ht="15">
      <c r="A3" s="77"/>
      <c r="B3" s="77"/>
      <c r="C3" s="77"/>
      <c r="D3" s="77"/>
      <c r="E3" s="77"/>
      <c r="F3" s="77"/>
      <c r="G3" s="285"/>
      <c r="H3" s="28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4"/>
      <c r="B7" s="284"/>
      <c r="C7" s="284"/>
      <c r="D7" s="284"/>
      <c r="E7" s="284"/>
      <c r="F7" s="284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8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186"/>
      <c r="I35" s="186"/>
    </row>
    <row r="36" spans="1:9" ht="15">
      <c r="A36" s="227" t="s">
        <v>448</v>
      </c>
      <c r="B36" s="227"/>
      <c r="C36" s="226"/>
      <c r="D36" s="226"/>
      <c r="E36" s="226"/>
      <c r="F36" s="226"/>
      <c r="G36" s="226"/>
      <c r="H36" s="186"/>
      <c r="I36" s="186"/>
    </row>
    <row r="37" spans="1:9" ht="15">
      <c r="A37" s="227"/>
      <c r="B37" s="227"/>
      <c r="C37" s="226"/>
      <c r="D37" s="226"/>
      <c r="E37" s="226"/>
      <c r="F37" s="226"/>
      <c r="G37" s="226"/>
      <c r="H37" s="186"/>
      <c r="I37" s="186"/>
    </row>
    <row r="38" spans="1:9" ht="15">
      <c r="A38" s="227"/>
      <c r="B38" s="227"/>
      <c r="C38" s="186"/>
      <c r="D38" s="186"/>
      <c r="E38" s="186"/>
      <c r="F38" s="186"/>
      <c r="G38" s="186"/>
      <c r="H38" s="186"/>
      <c r="I38" s="186"/>
    </row>
    <row r="39" spans="1:9" ht="15">
      <c r="A39" s="227"/>
      <c r="B39" s="227"/>
      <c r="C39" s="186"/>
      <c r="D39" s="186"/>
      <c r="E39" s="186"/>
      <c r="F39" s="186"/>
      <c r="G39" s="186"/>
      <c r="H39" s="186"/>
      <c r="I39" s="186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2" t="s">
        <v>96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410</v>
      </c>
      <c r="D44" s="192"/>
      <c r="E44" s="226"/>
      <c r="F44" s="192"/>
      <c r="G44" s="192"/>
      <c r="H44" s="186"/>
      <c r="I44" s="193"/>
    </row>
    <row r="45" spans="1:9" ht="15">
      <c r="A45" s="186"/>
      <c r="B45" s="186"/>
      <c r="C45" s="186" t="s">
        <v>258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127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2016-06-30T15:21:58Z</cp:lastPrinted>
  <dcterms:created xsi:type="dcterms:W3CDTF">2011-12-27T13:20:18Z</dcterms:created>
  <dcterms:modified xsi:type="dcterms:W3CDTF">2016-06-30T15:22:20Z</dcterms:modified>
</cp:coreProperties>
</file>